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IO 01 - Vodovod" sheetId="2" r:id="rId2"/>
    <sheet name="IO 02 - Dešťová kanalizace" sheetId="3" r:id="rId3"/>
    <sheet name="IO 03 - Splašková kanalizace" sheetId="4" r:id="rId4"/>
    <sheet name="IO 03 - Splašková kanalizace_01" sheetId="5" r:id="rId5"/>
    <sheet name="IO 04 - Kácení stromů" sheetId="6" r:id="rId6"/>
    <sheet name="Pokyny pro vyplnění" sheetId="7" r:id="rId7"/>
  </sheets>
  <definedNames>
    <definedName name="_xlnm.Print_Area" localSheetId="0">'Rekapitulace stavby'!$D$4:$AO$36,'Rekapitulace stavby'!$C$42:$AQ$62</definedName>
    <definedName name="_xlnm.Print_Titles" localSheetId="0">'Rekapitulace stavby'!$52:$52</definedName>
    <definedName name="_xlnm._FilterDatabase" localSheetId="1" hidden="1">'IO 01 - Vodovod'!$C$98:$K$318</definedName>
    <definedName name="_xlnm.Print_Area" localSheetId="1">'IO 01 - Vodovod'!$C$4:$J$41,'IO 01 - Vodovod'!$C$47:$J$78,'IO 01 - Vodovod'!$C$84:$K$318</definedName>
    <definedName name="_xlnm.Print_Titles" localSheetId="1">'IO 01 - Vodovod'!$98:$98</definedName>
    <definedName name="_xlnm._FilterDatabase" localSheetId="2" hidden="1">'IO 02 - Dešťová kanalizace'!$C$96:$K$379</definedName>
    <definedName name="_xlnm.Print_Area" localSheetId="2">'IO 02 - Dešťová kanalizace'!$C$4:$J$41,'IO 02 - Dešťová kanalizace'!$C$47:$J$76,'IO 02 - Dešťová kanalizace'!$C$82:$K$379</definedName>
    <definedName name="_xlnm.Print_Titles" localSheetId="2">'IO 02 - Dešťová kanalizace'!$96:$96</definedName>
    <definedName name="_xlnm._FilterDatabase" localSheetId="3" hidden="1">'IO 03 - Splašková kanalizace'!$C$93:$K$212</definedName>
    <definedName name="_xlnm.Print_Area" localSheetId="3">'IO 03 - Splašková kanalizace'!$C$4:$J$41,'IO 03 - Splašková kanalizace'!$C$47:$J$73,'IO 03 - Splašková kanalizace'!$C$79:$K$212</definedName>
    <definedName name="_xlnm.Print_Titles" localSheetId="3">'IO 03 - Splašková kanalizace'!$93:$93</definedName>
    <definedName name="_xlnm._FilterDatabase" localSheetId="4" hidden="1">'IO 03 - Splašková kanalizace_01'!$C$91:$K$370</definedName>
    <definedName name="_xlnm.Print_Area" localSheetId="4">'IO 03 - Splašková kanalizace_01'!$C$4:$J$41,'IO 03 - Splašková kanalizace_01'!$C$47:$J$71,'IO 03 - Splašková kanalizace_01'!$C$77:$K$370</definedName>
    <definedName name="_xlnm.Print_Titles" localSheetId="4">'IO 03 - Splašková kanalizace_01'!$91:$91</definedName>
    <definedName name="_xlnm._FilterDatabase" localSheetId="5" hidden="1">'IO 04 - Kácení stromů'!$C$87:$K$176</definedName>
    <definedName name="_xlnm.Print_Area" localSheetId="5">'IO 04 - Kácení stromů'!$C$4:$J$41,'IO 04 - Kácení stromů'!$C$47:$J$67,'IO 04 - Kácení stromů'!$C$73:$K$176</definedName>
    <definedName name="_xlnm.Print_Titles" localSheetId="5">'IO 04 - Kácení stromů'!$87:$87</definedName>
    <definedName name="_xlnm.Print_Area" localSheetId="6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6" l="1" r="J39"/>
  <c r="J38"/>
  <c i="1" r="AY61"/>
  <c i="6" r="J37"/>
  <c i="1" r="AX61"/>
  <c i="6" r="BI170"/>
  <c r="BH170"/>
  <c r="BG170"/>
  <c r="BF170"/>
  <c r="T170"/>
  <c r="T169"/>
  <c r="R170"/>
  <c r="R169"/>
  <c r="P170"/>
  <c r="P169"/>
  <c r="BI164"/>
  <c r="BH164"/>
  <c r="BG164"/>
  <c r="BF164"/>
  <c r="T164"/>
  <c r="R164"/>
  <c r="P164"/>
  <c r="BI159"/>
  <c r="BH159"/>
  <c r="BG159"/>
  <c r="BF159"/>
  <c r="T159"/>
  <c r="R159"/>
  <c r="P159"/>
  <c r="BI155"/>
  <c r="BH155"/>
  <c r="BG155"/>
  <c r="BF155"/>
  <c r="T155"/>
  <c r="R155"/>
  <c r="P155"/>
  <c r="BI151"/>
  <c r="BH151"/>
  <c r="BG151"/>
  <c r="BF151"/>
  <c r="T151"/>
  <c r="R151"/>
  <c r="P151"/>
  <c r="BI147"/>
  <c r="BH147"/>
  <c r="BG147"/>
  <c r="BF147"/>
  <c r="T147"/>
  <c r="R147"/>
  <c r="P147"/>
  <c r="BI143"/>
  <c r="BH143"/>
  <c r="BG143"/>
  <c r="BF143"/>
  <c r="T143"/>
  <c r="R143"/>
  <c r="P143"/>
  <c r="BI138"/>
  <c r="BH138"/>
  <c r="BG138"/>
  <c r="BF138"/>
  <c r="T138"/>
  <c r="R138"/>
  <c r="P138"/>
  <c r="BI133"/>
  <c r="BH133"/>
  <c r="BG133"/>
  <c r="BF133"/>
  <c r="T133"/>
  <c r="R133"/>
  <c r="P133"/>
  <c r="BI129"/>
  <c r="BH129"/>
  <c r="BG129"/>
  <c r="BF129"/>
  <c r="T129"/>
  <c r="R129"/>
  <c r="P129"/>
  <c r="BI125"/>
  <c r="BH125"/>
  <c r="BG125"/>
  <c r="BF125"/>
  <c r="T125"/>
  <c r="R125"/>
  <c r="P125"/>
  <c r="BI121"/>
  <c r="BH121"/>
  <c r="BG121"/>
  <c r="BF121"/>
  <c r="T121"/>
  <c r="R121"/>
  <c r="P121"/>
  <c r="BI117"/>
  <c r="BH117"/>
  <c r="BG117"/>
  <c r="BF117"/>
  <c r="T117"/>
  <c r="R117"/>
  <c r="P117"/>
  <c r="BI112"/>
  <c r="BH112"/>
  <c r="BG112"/>
  <c r="BF112"/>
  <c r="T112"/>
  <c r="R112"/>
  <c r="P112"/>
  <c r="BI107"/>
  <c r="BH107"/>
  <c r="BG107"/>
  <c r="BF107"/>
  <c r="T107"/>
  <c r="R107"/>
  <c r="P107"/>
  <c r="BI103"/>
  <c r="BH103"/>
  <c r="BG103"/>
  <c r="BF103"/>
  <c r="T103"/>
  <c r="R103"/>
  <c r="P103"/>
  <c r="BI99"/>
  <c r="BH99"/>
  <c r="BG99"/>
  <c r="BF99"/>
  <c r="T99"/>
  <c r="R99"/>
  <c r="P99"/>
  <c r="BI95"/>
  <c r="BH95"/>
  <c r="BG95"/>
  <c r="BF95"/>
  <c r="T95"/>
  <c r="R95"/>
  <c r="P95"/>
  <c r="BI91"/>
  <c r="BH91"/>
  <c r="BG91"/>
  <c r="BF91"/>
  <c r="T91"/>
  <c r="R91"/>
  <c r="P91"/>
  <c r="J85"/>
  <c r="J84"/>
  <c r="F84"/>
  <c r="F82"/>
  <c r="E80"/>
  <c r="J59"/>
  <c r="J58"/>
  <c r="F58"/>
  <c r="F56"/>
  <c r="E54"/>
  <c r="J20"/>
  <c r="E20"/>
  <c r="F85"/>
  <c r="J19"/>
  <c r="J14"/>
  <c r="J82"/>
  <c r="E7"/>
  <c r="E50"/>
  <c i="5" r="J39"/>
  <c r="J38"/>
  <c i="1" r="AY60"/>
  <c i="5" r="J37"/>
  <c i="1" r="AX60"/>
  <c i="5" r="BI369"/>
  <c r="BH369"/>
  <c r="BG369"/>
  <c r="BF369"/>
  <c r="T369"/>
  <c r="T368"/>
  <c r="R369"/>
  <c r="R368"/>
  <c r="P369"/>
  <c r="P368"/>
  <c r="BI366"/>
  <c r="BH366"/>
  <c r="BG366"/>
  <c r="BF366"/>
  <c r="T366"/>
  <c r="R366"/>
  <c r="P366"/>
  <c r="BI364"/>
  <c r="BH364"/>
  <c r="BG364"/>
  <c r="BF364"/>
  <c r="T364"/>
  <c r="R364"/>
  <c r="P364"/>
  <c r="BI360"/>
  <c r="BH360"/>
  <c r="BG360"/>
  <c r="BF360"/>
  <c r="T360"/>
  <c r="R360"/>
  <c r="P360"/>
  <c r="BI358"/>
  <c r="BH358"/>
  <c r="BG358"/>
  <c r="BF358"/>
  <c r="T358"/>
  <c r="R358"/>
  <c r="P358"/>
  <c r="BI351"/>
  <c r="BH351"/>
  <c r="BG351"/>
  <c r="BF351"/>
  <c r="T351"/>
  <c r="T350"/>
  <c r="R351"/>
  <c r="R350"/>
  <c r="P351"/>
  <c r="P350"/>
  <c r="BI348"/>
  <c r="BH348"/>
  <c r="BG348"/>
  <c r="BF348"/>
  <c r="T348"/>
  <c r="R348"/>
  <c r="P348"/>
  <c r="BI340"/>
  <c r="BH340"/>
  <c r="BG340"/>
  <c r="BF340"/>
  <c r="T340"/>
  <c r="R340"/>
  <c r="P340"/>
  <c r="BI339"/>
  <c r="BH339"/>
  <c r="BG339"/>
  <c r="BF339"/>
  <c r="T339"/>
  <c r="R339"/>
  <c r="P339"/>
  <c r="BI337"/>
  <c r="BH337"/>
  <c r="BG337"/>
  <c r="BF337"/>
  <c r="T337"/>
  <c r="R337"/>
  <c r="P337"/>
  <c r="BI336"/>
  <c r="BH336"/>
  <c r="BG336"/>
  <c r="BF336"/>
  <c r="T336"/>
  <c r="R336"/>
  <c r="P336"/>
  <c r="BI334"/>
  <c r="BH334"/>
  <c r="BG334"/>
  <c r="BF334"/>
  <c r="T334"/>
  <c r="R334"/>
  <c r="P334"/>
  <c r="BI333"/>
  <c r="BH333"/>
  <c r="BG333"/>
  <c r="BF333"/>
  <c r="T333"/>
  <c r="R333"/>
  <c r="P333"/>
  <c r="BI331"/>
  <c r="BH331"/>
  <c r="BG331"/>
  <c r="BF331"/>
  <c r="T331"/>
  <c r="R331"/>
  <c r="P331"/>
  <c r="BI327"/>
  <c r="BH327"/>
  <c r="BG327"/>
  <c r="BF327"/>
  <c r="T327"/>
  <c r="R327"/>
  <c r="P327"/>
  <c r="BI320"/>
  <c r="BH320"/>
  <c r="BG320"/>
  <c r="BF320"/>
  <c r="T320"/>
  <c r="R320"/>
  <c r="P320"/>
  <c r="BI314"/>
  <c r="BH314"/>
  <c r="BG314"/>
  <c r="BF314"/>
  <c r="T314"/>
  <c r="R314"/>
  <c r="P314"/>
  <c r="BI299"/>
  <c r="BH299"/>
  <c r="BG299"/>
  <c r="BF299"/>
  <c r="T299"/>
  <c r="R299"/>
  <c r="P299"/>
  <c r="BI297"/>
  <c r="BH297"/>
  <c r="BG297"/>
  <c r="BF297"/>
  <c r="T297"/>
  <c r="R297"/>
  <c r="P297"/>
  <c r="BI295"/>
  <c r="BH295"/>
  <c r="BG295"/>
  <c r="BF295"/>
  <c r="T295"/>
  <c r="R295"/>
  <c r="P295"/>
  <c r="BI293"/>
  <c r="BH293"/>
  <c r="BG293"/>
  <c r="BF293"/>
  <c r="T293"/>
  <c r="R293"/>
  <c r="P293"/>
  <c r="BI292"/>
  <c r="BH292"/>
  <c r="BG292"/>
  <c r="BF292"/>
  <c r="T292"/>
  <c r="R292"/>
  <c r="P292"/>
  <c r="BI290"/>
  <c r="BH290"/>
  <c r="BG290"/>
  <c r="BF290"/>
  <c r="T290"/>
  <c r="R290"/>
  <c r="P290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4"/>
  <c r="BH284"/>
  <c r="BG284"/>
  <c r="BF284"/>
  <c r="T284"/>
  <c r="R284"/>
  <c r="P284"/>
  <c r="BI278"/>
  <c r="BH278"/>
  <c r="BG278"/>
  <c r="BF278"/>
  <c r="T278"/>
  <c r="R278"/>
  <c r="P278"/>
  <c r="BI275"/>
  <c r="BH275"/>
  <c r="BG275"/>
  <c r="BF275"/>
  <c r="T275"/>
  <c r="R275"/>
  <c r="P275"/>
  <c r="BI273"/>
  <c r="BH273"/>
  <c r="BG273"/>
  <c r="BF273"/>
  <c r="T273"/>
  <c r="R273"/>
  <c r="P273"/>
  <c r="BI271"/>
  <c r="BH271"/>
  <c r="BG271"/>
  <c r="BF271"/>
  <c r="T271"/>
  <c r="R271"/>
  <c r="P271"/>
  <c r="BI265"/>
  <c r="BH265"/>
  <c r="BG265"/>
  <c r="BF265"/>
  <c r="T265"/>
  <c r="R265"/>
  <c r="P265"/>
  <c r="BI263"/>
  <c r="BH263"/>
  <c r="BG263"/>
  <c r="BF263"/>
  <c r="T263"/>
  <c r="R263"/>
  <c r="P263"/>
  <c r="BI261"/>
  <c r="BH261"/>
  <c r="BG261"/>
  <c r="BF261"/>
  <c r="T261"/>
  <c r="R261"/>
  <c r="P261"/>
  <c r="BI253"/>
  <c r="BH253"/>
  <c r="BG253"/>
  <c r="BF253"/>
  <c r="T253"/>
  <c r="R253"/>
  <c r="P253"/>
  <c r="BI250"/>
  <c r="BH250"/>
  <c r="BG250"/>
  <c r="BF250"/>
  <c r="T250"/>
  <c r="R250"/>
  <c r="P250"/>
  <c r="BI242"/>
  <c r="BH242"/>
  <c r="BG242"/>
  <c r="BF242"/>
  <c r="T242"/>
  <c r="R242"/>
  <c r="P242"/>
  <c r="BI221"/>
  <c r="BH221"/>
  <c r="BG221"/>
  <c r="BF221"/>
  <c r="T221"/>
  <c r="R221"/>
  <c r="P221"/>
  <c r="BI219"/>
  <c r="BH219"/>
  <c r="BG219"/>
  <c r="BF219"/>
  <c r="T219"/>
  <c r="R219"/>
  <c r="P219"/>
  <c r="BI215"/>
  <c r="BH215"/>
  <c r="BG215"/>
  <c r="BF215"/>
  <c r="T215"/>
  <c r="R215"/>
  <c r="P215"/>
  <c r="BI211"/>
  <c r="BH211"/>
  <c r="BG211"/>
  <c r="BF211"/>
  <c r="T211"/>
  <c r="R211"/>
  <c r="P211"/>
  <c r="BI206"/>
  <c r="BH206"/>
  <c r="BG206"/>
  <c r="BF206"/>
  <c r="T206"/>
  <c r="R206"/>
  <c r="P206"/>
  <c r="BI204"/>
  <c r="BH204"/>
  <c r="BG204"/>
  <c r="BF204"/>
  <c r="T204"/>
  <c r="R204"/>
  <c r="P204"/>
  <c r="BI202"/>
  <c r="BH202"/>
  <c r="BG202"/>
  <c r="BF202"/>
  <c r="T202"/>
  <c r="R202"/>
  <c r="P202"/>
  <c r="BI200"/>
  <c r="BH200"/>
  <c r="BG200"/>
  <c r="BF200"/>
  <c r="T200"/>
  <c r="R200"/>
  <c r="P200"/>
  <c r="BI185"/>
  <c r="BH185"/>
  <c r="BG185"/>
  <c r="BF185"/>
  <c r="T185"/>
  <c r="R185"/>
  <c r="P185"/>
  <c r="BI178"/>
  <c r="BH178"/>
  <c r="BG178"/>
  <c r="BF178"/>
  <c r="T178"/>
  <c r="R178"/>
  <c r="P178"/>
  <c r="BI162"/>
  <c r="BH162"/>
  <c r="BG162"/>
  <c r="BF162"/>
  <c r="T162"/>
  <c r="R162"/>
  <c r="P162"/>
  <c r="BI146"/>
  <c r="BH146"/>
  <c r="BG146"/>
  <c r="BF146"/>
  <c r="T146"/>
  <c r="R146"/>
  <c r="P146"/>
  <c r="BI130"/>
  <c r="BH130"/>
  <c r="BG130"/>
  <c r="BF130"/>
  <c r="T130"/>
  <c r="R130"/>
  <c r="P130"/>
  <c r="BI114"/>
  <c r="BH114"/>
  <c r="BG114"/>
  <c r="BF114"/>
  <c r="T114"/>
  <c r="R114"/>
  <c r="P114"/>
  <c r="BI110"/>
  <c r="BH110"/>
  <c r="BG110"/>
  <c r="BF110"/>
  <c r="T110"/>
  <c r="R110"/>
  <c r="P110"/>
  <c r="BI106"/>
  <c r="BH106"/>
  <c r="BG106"/>
  <c r="BF106"/>
  <c r="T106"/>
  <c r="R106"/>
  <c r="P106"/>
  <c r="BI100"/>
  <c r="BH100"/>
  <c r="BG100"/>
  <c r="BF100"/>
  <c r="T100"/>
  <c r="R100"/>
  <c r="P100"/>
  <c r="BI94"/>
  <c r="BH94"/>
  <c r="BG94"/>
  <c r="BF94"/>
  <c r="T94"/>
  <c r="R94"/>
  <c r="P94"/>
  <c r="J89"/>
  <c r="J88"/>
  <c r="F88"/>
  <c r="F86"/>
  <c r="E84"/>
  <c r="J59"/>
  <c r="J58"/>
  <c r="F58"/>
  <c r="F56"/>
  <c r="E54"/>
  <c r="J20"/>
  <c r="E20"/>
  <c r="F59"/>
  <c r="J19"/>
  <c r="J14"/>
  <c r="J86"/>
  <c r="E7"/>
  <c r="E50"/>
  <c i="4" r="J39"/>
  <c r="J38"/>
  <c i="1" r="AY58"/>
  <c i="4" r="J37"/>
  <c i="1" r="AX58"/>
  <c i="4" r="BI211"/>
  <c r="BH211"/>
  <c r="BG211"/>
  <c r="BF211"/>
  <c r="T211"/>
  <c r="T210"/>
  <c r="R211"/>
  <c r="R210"/>
  <c r="P211"/>
  <c r="P210"/>
  <c r="BI208"/>
  <c r="BH208"/>
  <c r="BG208"/>
  <c r="BF208"/>
  <c r="T208"/>
  <c r="R208"/>
  <c r="P208"/>
  <c r="BI206"/>
  <c r="BH206"/>
  <c r="BG206"/>
  <c r="BF206"/>
  <c r="T206"/>
  <c r="R206"/>
  <c r="P206"/>
  <c r="BI203"/>
  <c r="BH203"/>
  <c r="BG203"/>
  <c r="BF203"/>
  <c r="T203"/>
  <c r="T202"/>
  <c r="R203"/>
  <c r="R202"/>
  <c r="P203"/>
  <c r="P202"/>
  <c r="BI200"/>
  <c r="BH200"/>
  <c r="BG200"/>
  <c r="BF200"/>
  <c r="T200"/>
  <c r="R200"/>
  <c r="P200"/>
  <c r="BI198"/>
  <c r="BH198"/>
  <c r="BG198"/>
  <c r="BF198"/>
  <c r="T198"/>
  <c r="R198"/>
  <c r="P198"/>
  <c r="BI196"/>
  <c r="BH196"/>
  <c r="BG196"/>
  <c r="BF196"/>
  <c r="T196"/>
  <c r="R196"/>
  <c r="P196"/>
  <c r="BI192"/>
  <c r="BH192"/>
  <c r="BG192"/>
  <c r="BF192"/>
  <c r="T192"/>
  <c r="T191"/>
  <c r="R192"/>
  <c r="R191"/>
  <c r="P192"/>
  <c r="P191"/>
  <c r="BI189"/>
  <c r="BH189"/>
  <c r="BG189"/>
  <c r="BF189"/>
  <c r="T189"/>
  <c r="R189"/>
  <c r="P189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71"/>
  <c r="BH171"/>
  <c r="BG171"/>
  <c r="BF171"/>
  <c r="T171"/>
  <c r="R171"/>
  <c r="P171"/>
  <c r="BI169"/>
  <c r="BH169"/>
  <c r="BG169"/>
  <c r="BF169"/>
  <c r="T169"/>
  <c r="R169"/>
  <c r="P169"/>
  <c r="BI167"/>
  <c r="BH167"/>
  <c r="BG167"/>
  <c r="BF167"/>
  <c r="T167"/>
  <c r="R167"/>
  <c r="P167"/>
  <c r="BI165"/>
  <c r="BH165"/>
  <c r="BG165"/>
  <c r="BF165"/>
  <c r="T165"/>
  <c r="R165"/>
  <c r="P165"/>
  <c r="BI160"/>
  <c r="BH160"/>
  <c r="BG160"/>
  <c r="BF160"/>
  <c r="T160"/>
  <c r="R160"/>
  <c r="P160"/>
  <c r="BI154"/>
  <c r="BH154"/>
  <c r="BG154"/>
  <c r="BF154"/>
  <c r="T154"/>
  <c r="T153"/>
  <c r="R154"/>
  <c r="R153"/>
  <c r="P154"/>
  <c r="P153"/>
  <c r="BI151"/>
  <c r="BH151"/>
  <c r="BG151"/>
  <c r="BF151"/>
  <c r="T151"/>
  <c r="R151"/>
  <c r="P151"/>
  <c r="BI146"/>
  <c r="BH146"/>
  <c r="BG146"/>
  <c r="BF146"/>
  <c r="T146"/>
  <c r="R146"/>
  <c r="P146"/>
  <c r="BI137"/>
  <c r="BH137"/>
  <c r="BG137"/>
  <c r="BF137"/>
  <c r="T137"/>
  <c r="R137"/>
  <c r="P137"/>
  <c r="BI135"/>
  <c r="BH135"/>
  <c r="BG135"/>
  <c r="BF135"/>
  <c r="T135"/>
  <c r="R135"/>
  <c r="P135"/>
  <c r="BI131"/>
  <c r="BH131"/>
  <c r="BG131"/>
  <c r="BF131"/>
  <c r="T131"/>
  <c r="R131"/>
  <c r="P131"/>
  <c r="BI127"/>
  <c r="BH127"/>
  <c r="BG127"/>
  <c r="BF127"/>
  <c r="T127"/>
  <c r="R127"/>
  <c r="P127"/>
  <c r="BI122"/>
  <c r="BH122"/>
  <c r="BG122"/>
  <c r="BF122"/>
  <c r="T122"/>
  <c r="R122"/>
  <c r="P122"/>
  <c r="BI120"/>
  <c r="BH120"/>
  <c r="BG120"/>
  <c r="BF120"/>
  <c r="T120"/>
  <c r="R120"/>
  <c r="P120"/>
  <c r="BI118"/>
  <c r="BH118"/>
  <c r="BG118"/>
  <c r="BF118"/>
  <c r="T118"/>
  <c r="R118"/>
  <c r="P118"/>
  <c r="BI116"/>
  <c r="BH116"/>
  <c r="BG116"/>
  <c r="BF116"/>
  <c r="T116"/>
  <c r="R116"/>
  <c r="P116"/>
  <c r="BI110"/>
  <c r="BH110"/>
  <c r="BG110"/>
  <c r="BF110"/>
  <c r="T110"/>
  <c r="R110"/>
  <c r="P110"/>
  <c r="BI103"/>
  <c r="BH103"/>
  <c r="BG103"/>
  <c r="BF103"/>
  <c r="T103"/>
  <c r="R103"/>
  <c r="P103"/>
  <c r="BI96"/>
  <c r="BH96"/>
  <c r="BG96"/>
  <c r="BF96"/>
  <c r="T96"/>
  <c r="R96"/>
  <c r="P96"/>
  <c r="J91"/>
  <c r="J90"/>
  <c r="F90"/>
  <c r="F88"/>
  <c r="E86"/>
  <c r="J59"/>
  <c r="J58"/>
  <c r="F58"/>
  <c r="F56"/>
  <c r="E54"/>
  <c r="J20"/>
  <c r="E20"/>
  <c r="F91"/>
  <c r="J19"/>
  <c r="J14"/>
  <c r="J56"/>
  <c r="E7"/>
  <c r="E50"/>
  <c i="3" r="J39"/>
  <c r="J38"/>
  <c i="1" r="AY57"/>
  <c i="3" r="J37"/>
  <c i="1" r="AX57"/>
  <c i="3" r="BI378"/>
  <c r="BH378"/>
  <c r="BG378"/>
  <c r="BF378"/>
  <c r="T378"/>
  <c r="T377"/>
  <c r="R378"/>
  <c r="R377"/>
  <c r="P378"/>
  <c r="P377"/>
  <c r="BI375"/>
  <c r="BH375"/>
  <c r="BG375"/>
  <c r="BF375"/>
  <c r="T375"/>
  <c r="R375"/>
  <c r="P375"/>
  <c r="BI373"/>
  <c r="BH373"/>
  <c r="BG373"/>
  <c r="BF373"/>
  <c r="T373"/>
  <c r="R373"/>
  <c r="P373"/>
  <c r="BI370"/>
  <c r="BH370"/>
  <c r="BG370"/>
  <c r="BF370"/>
  <c r="T370"/>
  <c r="T369"/>
  <c r="R370"/>
  <c r="R369"/>
  <c r="P370"/>
  <c r="P369"/>
  <c r="BI367"/>
  <c r="BH367"/>
  <c r="BG367"/>
  <c r="BF367"/>
  <c r="T367"/>
  <c r="R367"/>
  <c r="P367"/>
  <c r="BI365"/>
  <c r="BH365"/>
  <c r="BG365"/>
  <c r="BF365"/>
  <c r="T365"/>
  <c r="R365"/>
  <c r="P365"/>
  <c r="BI363"/>
  <c r="BH363"/>
  <c r="BG363"/>
  <c r="BF363"/>
  <c r="T363"/>
  <c r="R363"/>
  <c r="P363"/>
  <c r="BI359"/>
  <c r="BH359"/>
  <c r="BG359"/>
  <c r="BF359"/>
  <c r="T359"/>
  <c r="T358"/>
  <c r="R359"/>
  <c r="R358"/>
  <c r="P359"/>
  <c r="P358"/>
  <c r="BI356"/>
  <c r="BH356"/>
  <c r="BG356"/>
  <c r="BF356"/>
  <c r="T356"/>
  <c r="R356"/>
  <c r="P356"/>
  <c r="BI354"/>
  <c r="BH354"/>
  <c r="BG354"/>
  <c r="BF354"/>
  <c r="T354"/>
  <c r="R354"/>
  <c r="P354"/>
  <c r="BI350"/>
  <c r="BH350"/>
  <c r="BG350"/>
  <c r="BF350"/>
  <c r="T350"/>
  <c r="R350"/>
  <c r="P350"/>
  <c r="BI348"/>
  <c r="BH348"/>
  <c r="BG348"/>
  <c r="BF348"/>
  <c r="T348"/>
  <c r="R348"/>
  <c r="P348"/>
  <c r="BI341"/>
  <c r="BH341"/>
  <c r="BG341"/>
  <c r="BF341"/>
  <c r="T341"/>
  <c r="T340"/>
  <c r="R341"/>
  <c r="R340"/>
  <c r="P341"/>
  <c r="P340"/>
  <c r="BI338"/>
  <c r="BH338"/>
  <c r="BG338"/>
  <c r="BF338"/>
  <c r="T338"/>
  <c r="R338"/>
  <c r="P338"/>
  <c r="BI331"/>
  <c r="BH331"/>
  <c r="BG331"/>
  <c r="BF331"/>
  <c r="T331"/>
  <c r="R331"/>
  <c r="P331"/>
  <c r="BI330"/>
  <c r="BH330"/>
  <c r="BG330"/>
  <c r="BF330"/>
  <c r="T330"/>
  <c r="R330"/>
  <c r="P330"/>
  <c r="BI329"/>
  <c r="BH329"/>
  <c r="BG329"/>
  <c r="BF329"/>
  <c r="T329"/>
  <c r="R329"/>
  <c r="P329"/>
  <c r="BI327"/>
  <c r="BH327"/>
  <c r="BG327"/>
  <c r="BF327"/>
  <c r="T327"/>
  <c r="R327"/>
  <c r="P327"/>
  <c r="BI326"/>
  <c r="BH326"/>
  <c r="BG326"/>
  <c r="BF326"/>
  <c r="T326"/>
  <c r="R326"/>
  <c r="P326"/>
  <c r="BI324"/>
  <c r="BH324"/>
  <c r="BG324"/>
  <c r="BF324"/>
  <c r="T324"/>
  <c r="R324"/>
  <c r="P324"/>
  <c r="BI323"/>
  <c r="BH323"/>
  <c r="BG323"/>
  <c r="BF323"/>
  <c r="T323"/>
  <c r="R323"/>
  <c r="P323"/>
  <c r="BI321"/>
  <c r="BH321"/>
  <c r="BG321"/>
  <c r="BF321"/>
  <c r="T321"/>
  <c r="R321"/>
  <c r="P321"/>
  <c r="BI320"/>
  <c r="BH320"/>
  <c r="BG320"/>
  <c r="BF320"/>
  <c r="T320"/>
  <c r="R320"/>
  <c r="P320"/>
  <c r="BI318"/>
  <c r="BH318"/>
  <c r="BG318"/>
  <c r="BF318"/>
  <c r="T318"/>
  <c r="R318"/>
  <c r="P318"/>
  <c r="BI317"/>
  <c r="BH317"/>
  <c r="BG317"/>
  <c r="BF317"/>
  <c r="T317"/>
  <c r="R317"/>
  <c r="P317"/>
  <c r="BI315"/>
  <c r="BH315"/>
  <c r="BG315"/>
  <c r="BF315"/>
  <c r="T315"/>
  <c r="R315"/>
  <c r="P315"/>
  <c r="BI314"/>
  <c r="BH314"/>
  <c r="BG314"/>
  <c r="BF314"/>
  <c r="T314"/>
  <c r="R314"/>
  <c r="P314"/>
  <c r="BI312"/>
  <c r="BH312"/>
  <c r="BG312"/>
  <c r="BF312"/>
  <c r="T312"/>
  <c r="R312"/>
  <c r="P312"/>
  <c r="BI310"/>
  <c r="BH310"/>
  <c r="BG310"/>
  <c r="BF310"/>
  <c r="T310"/>
  <c r="R310"/>
  <c r="P310"/>
  <c r="BI308"/>
  <c r="BH308"/>
  <c r="BG308"/>
  <c r="BF308"/>
  <c r="T308"/>
  <c r="R308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300"/>
  <c r="BH300"/>
  <c r="BG300"/>
  <c r="BF300"/>
  <c r="T300"/>
  <c r="R300"/>
  <c r="P300"/>
  <c r="BI299"/>
  <c r="BH299"/>
  <c r="BG299"/>
  <c r="BF299"/>
  <c r="T299"/>
  <c r="R299"/>
  <c r="P299"/>
  <c r="BI297"/>
  <c r="BH297"/>
  <c r="BG297"/>
  <c r="BF297"/>
  <c r="T297"/>
  <c r="R297"/>
  <c r="P297"/>
  <c r="BI296"/>
  <c r="BH296"/>
  <c r="BG296"/>
  <c r="BF296"/>
  <c r="T296"/>
  <c r="R296"/>
  <c r="P296"/>
  <c r="BI294"/>
  <c r="BH294"/>
  <c r="BG294"/>
  <c r="BF294"/>
  <c r="T294"/>
  <c r="R294"/>
  <c r="P294"/>
  <c r="BI293"/>
  <c r="BH293"/>
  <c r="BG293"/>
  <c r="BF293"/>
  <c r="T293"/>
  <c r="R293"/>
  <c r="P293"/>
  <c r="BI292"/>
  <c r="BH292"/>
  <c r="BG292"/>
  <c r="BF292"/>
  <c r="T292"/>
  <c r="R292"/>
  <c r="P292"/>
  <c r="BI291"/>
  <c r="BH291"/>
  <c r="BG291"/>
  <c r="BF291"/>
  <c r="T291"/>
  <c r="R291"/>
  <c r="P291"/>
  <c r="BI289"/>
  <c r="BH289"/>
  <c r="BG289"/>
  <c r="BF289"/>
  <c r="T289"/>
  <c r="R289"/>
  <c r="P289"/>
  <c r="BI287"/>
  <c r="BH287"/>
  <c r="BG287"/>
  <c r="BF287"/>
  <c r="T287"/>
  <c r="R287"/>
  <c r="P287"/>
  <c r="BI285"/>
  <c r="BH285"/>
  <c r="BG285"/>
  <c r="BF285"/>
  <c r="T285"/>
  <c r="R285"/>
  <c r="P285"/>
  <c r="BI281"/>
  <c r="BH281"/>
  <c r="BG281"/>
  <c r="BF281"/>
  <c r="T281"/>
  <c r="R281"/>
  <c r="P281"/>
  <c r="BI276"/>
  <c r="BH276"/>
  <c r="BG276"/>
  <c r="BF276"/>
  <c r="T276"/>
  <c r="R276"/>
  <c r="P276"/>
  <c r="BI274"/>
  <c r="BH274"/>
  <c r="BG274"/>
  <c r="BF274"/>
  <c r="T274"/>
  <c r="R274"/>
  <c r="P274"/>
  <c r="BI272"/>
  <c r="BH272"/>
  <c r="BG272"/>
  <c r="BF272"/>
  <c r="T272"/>
  <c r="R272"/>
  <c r="P272"/>
  <c r="BI270"/>
  <c r="BH270"/>
  <c r="BG270"/>
  <c r="BF270"/>
  <c r="T270"/>
  <c r="R270"/>
  <c r="P270"/>
  <c r="BI265"/>
  <c r="BH265"/>
  <c r="BG265"/>
  <c r="BF265"/>
  <c r="T265"/>
  <c r="R265"/>
  <c r="P265"/>
  <c r="BI263"/>
  <c r="BH263"/>
  <c r="BG263"/>
  <c r="BF263"/>
  <c r="T263"/>
  <c r="R263"/>
  <c r="P263"/>
  <c r="BI262"/>
  <c r="BH262"/>
  <c r="BG262"/>
  <c r="BF262"/>
  <c r="T262"/>
  <c r="R262"/>
  <c r="P262"/>
  <c r="BI258"/>
  <c r="BH258"/>
  <c r="BG258"/>
  <c r="BF258"/>
  <c r="T258"/>
  <c r="R258"/>
  <c r="P258"/>
  <c r="BI256"/>
  <c r="BH256"/>
  <c r="BG256"/>
  <c r="BF256"/>
  <c r="T256"/>
  <c r="R256"/>
  <c r="P256"/>
  <c r="BI255"/>
  <c r="BH255"/>
  <c r="BG255"/>
  <c r="BF255"/>
  <c r="T255"/>
  <c r="R255"/>
  <c r="P255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4"/>
  <c r="BH244"/>
  <c r="BG244"/>
  <c r="BF244"/>
  <c r="T244"/>
  <c r="R244"/>
  <c r="P244"/>
  <c r="BI242"/>
  <c r="BH242"/>
  <c r="BG242"/>
  <c r="BF242"/>
  <c r="T242"/>
  <c r="R242"/>
  <c r="P242"/>
  <c r="BI237"/>
  <c r="BH237"/>
  <c r="BG237"/>
  <c r="BF237"/>
  <c r="T237"/>
  <c r="R237"/>
  <c r="P237"/>
  <c r="BI234"/>
  <c r="BH234"/>
  <c r="BG234"/>
  <c r="BF234"/>
  <c r="T234"/>
  <c r="R234"/>
  <c r="P234"/>
  <c r="BI232"/>
  <c r="BH232"/>
  <c r="BG232"/>
  <c r="BF232"/>
  <c r="T232"/>
  <c r="R232"/>
  <c r="P232"/>
  <c r="BI230"/>
  <c r="BH230"/>
  <c r="BG230"/>
  <c r="BF230"/>
  <c r="T230"/>
  <c r="R230"/>
  <c r="P230"/>
  <c r="BI224"/>
  <c r="BH224"/>
  <c r="BG224"/>
  <c r="BF224"/>
  <c r="T224"/>
  <c r="R224"/>
  <c r="P224"/>
  <c r="BI222"/>
  <c r="BH222"/>
  <c r="BG222"/>
  <c r="BF222"/>
  <c r="T222"/>
  <c r="R222"/>
  <c r="P222"/>
  <c r="BI220"/>
  <c r="BH220"/>
  <c r="BG220"/>
  <c r="BF220"/>
  <c r="T220"/>
  <c r="R220"/>
  <c r="P220"/>
  <c r="BI213"/>
  <c r="BH213"/>
  <c r="BG213"/>
  <c r="BF213"/>
  <c r="T213"/>
  <c r="R213"/>
  <c r="P213"/>
  <c r="BI210"/>
  <c r="BH210"/>
  <c r="BG210"/>
  <c r="BF210"/>
  <c r="T210"/>
  <c r="R210"/>
  <c r="P210"/>
  <c r="BI203"/>
  <c r="BH203"/>
  <c r="BG203"/>
  <c r="BF203"/>
  <c r="T203"/>
  <c r="R203"/>
  <c r="P203"/>
  <c r="BI194"/>
  <c r="BH194"/>
  <c r="BG194"/>
  <c r="BF194"/>
  <c r="T194"/>
  <c r="R194"/>
  <c r="P194"/>
  <c r="BI192"/>
  <c r="BH192"/>
  <c r="BG192"/>
  <c r="BF192"/>
  <c r="T192"/>
  <c r="R192"/>
  <c r="P192"/>
  <c r="BI188"/>
  <c r="BH188"/>
  <c r="BG188"/>
  <c r="BF188"/>
  <c r="T188"/>
  <c r="R188"/>
  <c r="P188"/>
  <c r="BI184"/>
  <c r="BH184"/>
  <c r="BG184"/>
  <c r="BF184"/>
  <c r="T184"/>
  <c r="R184"/>
  <c r="P184"/>
  <c r="BI179"/>
  <c r="BH179"/>
  <c r="BG179"/>
  <c r="BF179"/>
  <c r="T179"/>
  <c r="R179"/>
  <c r="P179"/>
  <c r="BI177"/>
  <c r="BH177"/>
  <c r="BG177"/>
  <c r="BF177"/>
  <c r="T177"/>
  <c r="R177"/>
  <c r="P177"/>
  <c r="BI175"/>
  <c r="BH175"/>
  <c r="BG175"/>
  <c r="BF175"/>
  <c r="T175"/>
  <c r="R175"/>
  <c r="P175"/>
  <c r="BI173"/>
  <c r="BH173"/>
  <c r="BG173"/>
  <c r="BF173"/>
  <c r="T173"/>
  <c r="R173"/>
  <c r="P173"/>
  <c r="BI163"/>
  <c r="BH163"/>
  <c r="BG163"/>
  <c r="BF163"/>
  <c r="T163"/>
  <c r="R163"/>
  <c r="P163"/>
  <c r="BI152"/>
  <c r="BH152"/>
  <c r="BG152"/>
  <c r="BF152"/>
  <c r="T152"/>
  <c r="R152"/>
  <c r="P152"/>
  <c r="BI141"/>
  <c r="BH141"/>
  <c r="BG141"/>
  <c r="BF141"/>
  <c r="T141"/>
  <c r="R141"/>
  <c r="P141"/>
  <c r="BI130"/>
  <c r="BH130"/>
  <c r="BG130"/>
  <c r="BF130"/>
  <c r="T130"/>
  <c r="R130"/>
  <c r="P130"/>
  <c r="BI119"/>
  <c r="BH119"/>
  <c r="BG119"/>
  <c r="BF119"/>
  <c r="T119"/>
  <c r="R119"/>
  <c r="P119"/>
  <c r="BI115"/>
  <c r="BH115"/>
  <c r="BG115"/>
  <c r="BF115"/>
  <c r="T115"/>
  <c r="R115"/>
  <c r="P115"/>
  <c r="BI111"/>
  <c r="BH111"/>
  <c r="BG111"/>
  <c r="BF111"/>
  <c r="T111"/>
  <c r="R111"/>
  <c r="P111"/>
  <c r="BI105"/>
  <c r="BH105"/>
  <c r="BG105"/>
  <c r="BF105"/>
  <c r="T105"/>
  <c r="R105"/>
  <c r="P105"/>
  <c r="BI99"/>
  <c r="BH99"/>
  <c r="BG99"/>
  <c r="BF99"/>
  <c r="T99"/>
  <c r="R99"/>
  <c r="P99"/>
  <c r="J94"/>
  <c r="J93"/>
  <c r="F93"/>
  <c r="F91"/>
  <c r="E89"/>
  <c r="J59"/>
  <c r="J58"/>
  <c r="F58"/>
  <c r="F56"/>
  <c r="E54"/>
  <c r="J20"/>
  <c r="E20"/>
  <c r="F94"/>
  <c r="J19"/>
  <c r="J14"/>
  <c r="J91"/>
  <c r="E7"/>
  <c r="E85"/>
  <c i="2" r="J39"/>
  <c r="J38"/>
  <c i="1" r="AY56"/>
  <c i="2" r="J37"/>
  <c i="1" r="AX56"/>
  <c i="2" r="BI317"/>
  <c r="BH317"/>
  <c r="BG317"/>
  <c r="BF317"/>
  <c r="T317"/>
  <c r="T316"/>
  <c r="R317"/>
  <c r="R316"/>
  <c r="P317"/>
  <c r="P316"/>
  <c r="BI314"/>
  <c r="BH314"/>
  <c r="BG314"/>
  <c r="BF314"/>
  <c r="T314"/>
  <c r="R314"/>
  <c r="P314"/>
  <c r="BI312"/>
  <c r="BH312"/>
  <c r="BG312"/>
  <c r="BF312"/>
  <c r="T312"/>
  <c r="R312"/>
  <c r="P312"/>
  <c r="BI309"/>
  <c r="BH309"/>
  <c r="BG309"/>
  <c r="BF309"/>
  <c r="T309"/>
  <c r="T308"/>
  <c r="R309"/>
  <c r="R308"/>
  <c r="P309"/>
  <c r="P308"/>
  <c r="BI306"/>
  <c r="BH306"/>
  <c r="BG306"/>
  <c r="BF306"/>
  <c r="T306"/>
  <c r="R306"/>
  <c r="P306"/>
  <c r="BI304"/>
  <c r="BH304"/>
  <c r="BG304"/>
  <c r="BF304"/>
  <c r="T304"/>
  <c r="R304"/>
  <c r="P304"/>
  <c r="BI302"/>
  <c r="BH302"/>
  <c r="BG302"/>
  <c r="BF302"/>
  <c r="T302"/>
  <c r="R302"/>
  <c r="P302"/>
  <c r="BI298"/>
  <c r="BH298"/>
  <c r="BG298"/>
  <c r="BF298"/>
  <c r="T298"/>
  <c r="T297"/>
  <c r="R298"/>
  <c r="R297"/>
  <c r="P298"/>
  <c r="P297"/>
  <c r="BI295"/>
  <c r="BH295"/>
  <c r="BG295"/>
  <c r="BF295"/>
  <c r="T295"/>
  <c r="R295"/>
  <c r="P295"/>
  <c r="BI293"/>
  <c r="BH293"/>
  <c r="BG293"/>
  <c r="BF293"/>
  <c r="T293"/>
  <c r="R293"/>
  <c r="P293"/>
  <c r="BI289"/>
  <c r="BH289"/>
  <c r="BG289"/>
  <c r="BF289"/>
  <c r="T289"/>
  <c r="R289"/>
  <c r="P289"/>
  <c r="BI287"/>
  <c r="BH287"/>
  <c r="BG287"/>
  <c r="BF287"/>
  <c r="T287"/>
  <c r="R287"/>
  <c r="P287"/>
  <c r="BI282"/>
  <c r="BH282"/>
  <c r="BG282"/>
  <c r="BF282"/>
  <c r="T282"/>
  <c r="T281"/>
  <c r="R282"/>
  <c r="R281"/>
  <c r="P282"/>
  <c r="P281"/>
  <c r="BI277"/>
  <c r="BH277"/>
  <c r="BG277"/>
  <c r="BF277"/>
  <c r="T277"/>
  <c r="R277"/>
  <c r="P277"/>
  <c r="BI273"/>
  <c r="BH273"/>
  <c r="BG273"/>
  <c r="BF273"/>
  <c r="T273"/>
  <c r="R273"/>
  <c r="P273"/>
  <c r="BI272"/>
  <c r="BH272"/>
  <c r="BG272"/>
  <c r="BF272"/>
  <c r="T272"/>
  <c r="R272"/>
  <c r="P272"/>
  <c r="BI271"/>
  <c r="BH271"/>
  <c r="BG271"/>
  <c r="BF271"/>
  <c r="T271"/>
  <c r="R271"/>
  <c r="P271"/>
  <c r="BI269"/>
  <c r="BH269"/>
  <c r="BG269"/>
  <c r="BF269"/>
  <c r="T269"/>
  <c r="R269"/>
  <c r="P269"/>
  <c r="BI268"/>
  <c r="BH268"/>
  <c r="BG268"/>
  <c r="BF268"/>
  <c r="T268"/>
  <c r="R268"/>
  <c r="P268"/>
  <c r="BI267"/>
  <c r="BH267"/>
  <c r="BG267"/>
  <c r="BF267"/>
  <c r="T267"/>
  <c r="R267"/>
  <c r="P267"/>
  <c r="BI265"/>
  <c r="BH265"/>
  <c r="BG265"/>
  <c r="BF265"/>
  <c r="T265"/>
  <c r="R265"/>
  <c r="P265"/>
  <c r="BI264"/>
  <c r="BH264"/>
  <c r="BG264"/>
  <c r="BF264"/>
  <c r="T264"/>
  <c r="R264"/>
  <c r="P264"/>
  <c r="BI262"/>
  <c r="BH262"/>
  <c r="BG262"/>
  <c r="BF262"/>
  <c r="T262"/>
  <c r="R262"/>
  <c r="P262"/>
  <c r="BI261"/>
  <c r="BH261"/>
  <c r="BG261"/>
  <c r="BF261"/>
  <c r="T261"/>
  <c r="R261"/>
  <c r="P261"/>
  <c r="BI259"/>
  <c r="BH259"/>
  <c r="BG259"/>
  <c r="BF259"/>
  <c r="T259"/>
  <c r="R259"/>
  <c r="P259"/>
  <c r="BI255"/>
  <c r="BH255"/>
  <c r="BG255"/>
  <c r="BF255"/>
  <c r="T255"/>
  <c r="R255"/>
  <c r="P255"/>
  <c r="BI254"/>
  <c r="BH254"/>
  <c r="BG254"/>
  <c r="BF254"/>
  <c r="T254"/>
  <c r="R254"/>
  <c r="P254"/>
  <c r="BI253"/>
  <c r="BH253"/>
  <c r="BG253"/>
  <c r="BF253"/>
  <c r="T253"/>
  <c r="R253"/>
  <c r="P253"/>
  <c r="BI251"/>
  <c r="BH251"/>
  <c r="BG251"/>
  <c r="BF251"/>
  <c r="T251"/>
  <c r="R251"/>
  <c r="P251"/>
  <c r="BI247"/>
  <c r="BH247"/>
  <c r="BG247"/>
  <c r="BF247"/>
  <c r="T247"/>
  <c r="R247"/>
  <c r="P247"/>
  <c r="BI246"/>
  <c r="BH246"/>
  <c r="BG246"/>
  <c r="BF246"/>
  <c r="T246"/>
  <c r="R246"/>
  <c r="P246"/>
  <c r="BI244"/>
  <c r="BH244"/>
  <c r="BG244"/>
  <c r="BF244"/>
  <c r="T244"/>
  <c r="R244"/>
  <c r="P244"/>
  <c r="BI243"/>
  <c r="BH243"/>
  <c r="BG243"/>
  <c r="BF243"/>
  <c r="T243"/>
  <c r="R243"/>
  <c r="P243"/>
  <c r="BI242"/>
  <c r="BH242"/>
  <c r="BG242"/>
  <c r="BF242"/>
  <c r="T242"/>
  <c r="R242"/>
  <c r="P242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4"/>
  <c r="BH234"/>
  <c r="BG234"/>
  <c r="BF234"/>
  <c r="T234"/>
  <c r="R234"/>
  <c r="P234"/>
  <c r="BI231"/>
  <c r="BH231"/>
  <c r="BG231"/>
  <c r="BF231"/>
  <c r="T231"/>
  <c r="R231"/>
  <c r="P231"/>
  <c r="BI226"/>
  <c r="BH226"/>
  <c r="BG226"/>
  <c r="BF226"/>
  <c r="T226"/>
  <c r="R226"/>
  <c r="P226"/>
  <c r="BI223"/>
  <c r="BH223"/>
  <c r="BG223"/>
  <c r="BF223"/>
  <c r="T223"/>
  <c r="R223"/>
  <c r="P223"/>
  <c r="BI217"/>
  <c r="BH217"/>
  <c r="BG217"/>
  <c r="BF217"/>
  <c r="T217"/>
  <c r="R217"/>
  <c r="P217"/>
  <c r="BI216"/>
  <c r="BH216"/>
  <c r="BG216"/>
  <c r="BF216"/>
  <c r="T216"/>
  <c r="R216"/>
  <c r="P216"/>
  <c r="BI214"/>
  <c r="BH214"/>
  <c r="BG214"/>
  <c r="BF214"/>
  <c r="T214"/>
  <c r="R214"/>
  <c r="P214"/>
  <c r="BI213"/>
  <c r="BH213"/>
  <c r="BG213"/>
  <c r="BF213"/>
  <c r="T213"/>
  <c r="R213"/>
  <c r="P213"/>
  <c r="BI211"/>
  <c r="BH211"/>
  <c r="BG211"/>
  <c r="BF211"/>
  <c r="T211"/>
  <c r="R211"/>
  <c r="P211"/>
  <c r="BI208"/>
  <c r="BH208"/>
  <c r="BG208"/>
  <c r="BF208"/>
  <c r="T208"/>
  <c r="R208"/>
  <c r="P208"/>
  <c r="BI206"/>
  <c r="BH206"/>
  <c r="BG206"/>
  <c r="BF206"/>
  <c r="T206"/>
  <c r="R206"/>
  <c r="P206"/>
  <c r="BI204"/>
  <c r="BH204"/>
  <c r="BG204"/>
  <c r="BF204"/>
  <c r="T204"/>
  <c r="R204"/>
  <c r="P204"/>
  <c r="BI200"/>
  <c r="BH200"/>
  <c r="BG200"/>
  <c r="BF200"/>
  <c r="T200"/>
  <c r="R200"/>
  <c r="P200"/>
  <c r="BI192"/>
  <c r="BH192"/>
  <c r="BG192"/>
  <c r="BF192"/>
  <c r="T192"/>
  <c r="T191"/>
  <c r="R192"/>
  <c r="R191"/>
  <c r="P192"/>
  <c r="P191"/>
  <c r="BI190"/>
  <c r="BH190"/>
  <c r="BG190"/>
  <c r="BF190"/>
  <c r="T190"/>
  <c r="R190"/>
  <c r="P190"/>
  <c r="BI188"/>
  <c r="BH188"/>
  <c r="BG188"/>
  <c r="BF188"/>
  <c r="T188"/>
  <c r="R188"/>
  <c r="P188"/>
  <c r="BI184"/>
  <c r="BH184"/>
  <c r="BG184"/>
  <c r="BF184"/>
  <c r="T184"/>
  <c r="R184"/>
  <c r="P184"/>
  <c r="BI180"/>
  <c r="BH180"/>
  <c r="BG180"/>
  <c r="BF180"/>
  <c r="T180"/>
  <c r="R180"/>
  <c r="P180"/>
  <c r="BI173"/>
  <c r="BH173"/>
  <c r="BG173"/>
  <c r="BF173"/>
  <c r="T173"/>
  <c r="R173"/>
  <c r="P173"/>
  <c r="BI167"/>
  <c r="BH167"/>
  <c r="BG167"/>
  <c r="BF167"/>
  <c r="T167"/>
  <c r="R167"/>
  <c r="P167"/>
  <c r="BI165"/>
  <c r="BH165"/>
  <c r="BG165"/>
  <c r="BF165"/>
  <c r="T165"/>
  <c r="R165"/>
  <c r="P165"/>
  <c r="BI161"/>
  <c r="BH161"/>
  <c r="BG161"/>
  <c r="BF161"/>
  <c r="T161"/>
  <c r="R161"/>
  <c r="P161"/>
  <c r="BI157"/>
  <c r="BH157"/>
  <c r="BG157"/>
  <c r="BF157"/>
  <c r="T157"/>
  <c r="R157"/>
  <c r="P157"/>
  <c r="BI152"/>
  <c r="BH152"/>
  <c r="BG152"/>
  <c r="BF152"/>
  <c r="T152"/>
  <c r="R152"/>
  <c r="P152"/>
  <c r="BI150"/>
  <c r="BH150"/>
  <c r="BG150"/>
  <c r="BF150"/>
  <c r="T150"/>
  <c r="R150"/>
  <c r="P150"/>
  <c r="BI148"/>
  <c r="BH148"/>
  <c r="BG148"/>
  <c r="BF148"/>
  <c r="T148"/>
  <c r="R148"/>
  <c r="P148"/>
  <c r="BI141"/>
  <c r="BH141"/>
  <c r="BG141"/>
  <c r="BF141"/>
  <c r="T141"/>
  <c r="R141"/>
  <c r="P141"/>
  <c r="BI134"/>
  <c r="BH134"/>
  <c r="BG134"/>
  <c r="BF134"/>
  <c r="T134"/>
  <c r="R134"/>
  <c r="P134"/>
  <c r="BI126"/>
  <c r="BH126"/>
  <c r="BG126"/>
  <c r="BF126"/>
  <c r="T126"/>
  <c r="R126"/>
  <c r="P126"/>
  <c r="BI122"/>
  <c r="BH122"/>
  <c r="BG122"/>
  <c r="BF122"/>
  <c r="T122"/>
  <c r="R122"/>
  <c r="P122"/>
  <c r="BI118"/>
  <c r="BH118"/>
  <c r="BG118"/>
  <c r="BF118"/>
  <c r="T118"/>
  <c r="R118"/>
  <c r="P118"/>
  <c r="BI114"/>
  <c r="BH114"/>
  <c r="BG114"/>
  <c r="BF114"/>
  <c r="T114"/>
  <c r="R114"/>
  <c r="P114"/>
  <c r="BI110"/>
  <c r="BH110"/>
  <c r="BG110"/>
  <c r="BF110"/>
  <c r="T110"/>
  <c r="R110"/>
  <c r="P110"/>
  <c r="BI102"/>
  <c r="BH102"/>
  <c r="BG102"/>
  <c r="BF102"/>
  <c r="T102"/>
  <c r="R102"/>
  <c r="P102"/>
  <c r="J96"/>
  <c r="J95"/>
  <c r="F95"/>
  <c r="F93"/>
  <c r="E91"/>
  <c r="J59"/>
  <c r="J58"/>
  <c r="F58"/>
  <c r="F56"/>
  <c r="E54"/>
  <c r="J20"/>
  <c r="E20"/>
  <c r="F59"/>
  <c r="J19"/>
  <c r="J14"/>
  <c r="J93"/>
  <c r="E7"/>
  <c r="E50"/>
  <c i="1" r="L50"/>
  <c r="AM50"/>
  <c r="AM49"/>
  <c r="L49"/>
  <c r="AM47"/>
  <c r="L47"/>
  <c r="L45"/>
  <c r="L44"/>
  <c i="6" r="J155"/>
  <c i="5" r="J271"/>
  <c i="4" r="BK169"/>
  <c i="3" r="BK338"/>
  <c r="J179"/>
  <c i="2" r="J167"/>
  <c i="5" r="J114"/>
  <c i="6" r="J129"/>
  <c i="2" r="J134"/>
  <c r="BK213"/>
  <c r="BK118"/>
  <c i="5" r="BK278"/>
  <c i="4" r="J165"/>
  <c i="3" r="J375"/>
  <c r="BK256"/>
  <c r="BK192"/>
  <c i="2" r="J239"/>
  <c r="J141"/>
  <c i="5" r="J278"/>
  <c i="4" r="BK173"/>
  <c r="J110"/>
  <c i="3" r="J287"/>
  <c i="6" r="J151"/>
  <c i="5" r="BK206"/>
  <c i="4" r="J211"/>
  <c i="3" r="BK315"/>
  <c r="J294"/>
  <c r="J177"/>
  <c i="2" r="J314"/>
  <c r="BK239"/>
  <c i="5" r="BK327"/>
  <c r="BK162"/>
  <c i="3" r="J270"/>
  <c r="J115"/>
  <c i="2" r="J259"/>
  <c r="J190"/>
  <c i="6" r="J138"/>
  <c i="5" r="J333"/>
  <c i="3" r="J312"/>
  <c r="BK276"/>
  <c r="BK163"/>
  <c i="2" r="BK298"/>
  <c r="BK190"/>
  <c i="4" r="BK127"/>
  <c i="3" r="J265"/>
  <c r="J203"/>
  <c i="2" r="J287"/>
  <c r="BK157"/>
  <c i="4" r="BK206"/>
  <c i="3" r="J359"/>
  <c i="5" r="BK295"/>
  <c r="BK106"/>
  <c i="3" r="BK327"/>
  <c r="BK270"/>
  <c i="2" r="BK208"/>
  <c i="5" r="J290"/>
  <c r="BK369"/>
  <c r="J284"/>
  <c i="4" r="J127"/>
  <c i="3" r="BK363"/>
  <c r="J293"/>
  <c r="BK237"/>
  <c i="2" r="J302"/>
  <c r="J253"/>
  <c r="BK173"/>
  <c i="6" r="J99"/>
  <c r="J147"/>
  <c i="5" r="J351"/>
  <c r="J215"/>
  <c i="3" r="J291"/>
  <c i="2" r="BK269"/>
  <c r="J204"/>
  <c r="J102"/>
  <c i="4" r="BK167"/>
  <c i="3" r="BK378"/>
  <c r="J194"/>
  <c i="2" r="J246"/>
  <c r="BK161"/>
  <c i="5" r="J106"/>
  <c i="4" r="BK177"/>
  <c i="3" r="J365"/>
  <c r="BK294"/>
  <c r="J256"/>
  <c i="5" r="BK285"/>
  <c i="3" r="J314"/>
  <c r="J237"/>
  <c r="J119"/>
  <c i="2" r="BK268"/>
  <c r="J206"/>
  <c i="5" r="J221"/>
  <c i="4" r="BK96"/>
  <c i="2" r="BK302"/>
  <c r="BK236"/>
  <c r="BK114"/>
  <c i="6" r="BK112"/>
  <c i="5" r="BK146"/>
  <c i="3" r="J242"/>
  <c i="2" r="J312"/>
  <c r="BK265"/>
  <c r="J152"/>
  <c i="5" r="BK275"/>
  <c i="3" r="BK287"/>
  <c i="2" r="BK293"/>
  <c r="BK255"/>
  <c i="5" r="BK290"/>
  <c i="4" r="BK131"/>
  <c i="5" r="J293"/>
  <c i="4" r="J189"/>
  <c r="BK135"/>
  <c i="3" r="J297"/>
  <c i="2" r="J240"/>
  <c i="1" r="AS55"/>
  <c i="5" r="J265"/>
  <c i="3" r="BK348"/>
  <c r="J263"/>
  <c i="2" r="J298"/>
  <c r="BK251"/>
  <c r="BK148"/>
  <c i="5" r="J364"/>
  <c r="BK340"/>
  <c r="BK114"/>
  <c i="4" r="BK103"/>
  <c i="3" r="J232"/>
  <c i="2" r="J234"/>
  <c r="BK200"/>
  <c r="J114"/>
  <c i="4" r="J179"/>
  <c i="3" r="J370"/>
  <c r="BK293"/>
  <c r="BK244"/>
  <c i="5" r="BK284"/>
  <c r="J162"/>
  <c i="3" r="BK329"/>
  <c r="BK281"/>
  <c r="BK179"/>
  <c i="2" r="J213"/>
  <c i="6" r="BK91"/>
  <c i="5" r="BK100"/>
  <c i="3" r="J331"/>
  <c r="BK222"/>
  <c r="BK99"/>
  <c i="2" r="J255"/>
  <c r="BK192"/>
  <c r="J173"/>
  <c i="6" r="BK125"/>
  <c i="4" r="J175"/>
  <c i="3" r="BK299"/>
  <c i="2" r="BK295"/>
  <c r="BK282"/>
  <c r="BK180"/>
  <c i="5" r="BK333"/>
  <c r="BK215"/>
  <c i="4" r="BK137"/>
  <c i="5" r="J340"/>
  <c r="J331"/>
  <c r="BK185"/>
  <c i="3" r="BK375"/>
  <c r="J310"/>
  <c i="2" r="BK271"/>
  <c i="6" r="J95"/>
  <c i="5" r="BK287"/>
  <c i="4" r="J203"/>
  <c i="3" r="J329"/>
  <c r="J184"/>
  <c i="2" r="J269"/>
  <c r="BK240"/>
  <c i="6" r="J170"/>
  <c i="5" r="J360"/>
  <c i="6" r="J107"/>
  <c i="5" r="J327"/>
  <c i="4" r="J198"/>
  <c i="3" r="J281"/>
  <c i="2" r="J267"/>
  <c r="BK231"/>
  <c i="6" r="J103"/>
  <c i="4" r="J200"/>
  <c r="BK118"/>
  <c i="3" r="J222"/>
  <c i="2" r="J265"/>
  <c r="BK206"/>
  <c i="6" r="J133"/>
  <c i="4" r="BK200"/>
  <c i="3" r="BK331"/>
  <c r="BK310"/>
  <c r="BK272"/>
  <c i="5" r="J261"/>
  <c i="3" r="BK320"/>
  <c r="BK291"/>
  <c r="J210"/>
  <c r="J99"/>
  <c i="2" r="J295"/>
  <c r="J150"/>
  <c i="5" r="J211"/>
  <c i="3" r="BK232"/>
  <c i="2" r="BK272"/>
  <c r="BK188"/>
  <c r="BK110"/>
  <c i="4" r="J173"/>
  <c i="3" r="J306"/>
  <c r="J192"/>
  <c i="2" r="J262"/>
  <c i="5" r="J320"/>
  <c i="3" r="J341"/>
  <c r="J230"/>
  <c i="2" r="BK214"/>
  <c i="4" r="J171"/>
  <c i="5" r="BK299"/>
  <c r="J263"/>
  <c i="4" r="BK116"/>
  <c i="3" r="BK177"/>
  <c i="2" r="BK217"/>
  <c r="BK122"/>
  <c i="6" r="J164"/>
  <c i="5" r="J292"/>
  <c r="J100"/>
  <c i="3" r="J367"/>
  <c r="BK306"/>
  <c r="BK255"/>
  <c i="2" r="BK289"/>
  <c r="J200"/>
  <c i="6" r="BK143"/>
  <c r="BK129"/>
  <c i="5" r="BK360"/>
  <c r="BK314"/>
  <c i="4" r="BK179"/>
  <c i="3" r="J285"/>
  <c r="J105"/>
  <c i="2" r="J236"/>
  <c r="J126"/>
  <c i="6" r="BK95"/>
  <c i="4" r="J169"/>
  <c i="3" r="BK373"/>
  <c r="BK263"/>
  <c i="2" r="J282"/>
  <c r="J242"/>
  <c i="6" r="J143"/>
  <c i="4" r="BK154"/>
  <c i="3" r="BK324"/>
  <c r="J292"/>
  <c i="5" r="J314"/>
  <c r="J185"/>
  <c i="3" r="BK354"/>
  <c r="J300"/>
  <c r="J224"/>
  <c i="2" r="BK314"/>
  <c i="5" r="BK250"/>
  <c i="4" r="J206"/>
  <c i="3" r="J330"/>
  <c r="BK184"/>
  <c i="2" r="BK304"/>
  <c r="J223"/>
  <c r="J118"/>
  <c i="6" r="J117"/>
  <c i="4" r="BK203"/>
  <c i="3" r="J320"/>
  <c r="J248"/>
  <c r="J173"/>
  <c i="2" r="J272"/>
  <c i="6" r="J159"/>
  <c i="4" r="BK151"/>
  <c i="3" r="BK300"/>
  <c r="J175"/>
  <c i="2" r="J289"/>
  <c r="BK234"/>
  <c i="5" r="J334"/>
  <c i="4" r="J146"/>
  <c i="3" r="J324"/>
  <c r="BK105"/>
  <c i="2" r="BK223"/>
  <c i="6" r="J91"/>
  <c i="5" r="J110"/>
  <c r="J299"/>
  <c r="BK263"/>
  <c i="3" r="BK365"/>
  <c r="J299"/>
  <c r="J249"/>
  <c i="2" r="J277"/>
  <c r="J217"/>
  <c i="6" r="BK159"/>
  <c i="5" r="J369"/>
  <c i="6" r="BK133"/>
  <c i="5" r="BK364"/>
  <c r="J206"/>
  <c i="4" r="BK189"/>
  <c i="3" r="BK292"/>
  <c r="J213"/>
  <c i="2" r="J254"/>
  <c r="J192"/>
  <c i="6" r="BK164"/>
  <c i="5" r="BK242"/>
  <c i="4" r="J135"/>
  <c i="3" r="J350"/>
  <c r="BK210"/>
  <c i="2" r="J293"/>
  <c r="J244"/>
  <c r="BK167"/>
  <c i="5" r="BK339"/>
  <c i="4" r="J160"/>
  <c i="3" r="J348"/>
  <c r="BK285"/>
  <c r="BK234"/>
  <c i="5" r="J287"/>
  <c i="4" r="BK198"/>
  <c i="3" r="J308"/>
  <c r="BK274"/>
  <c r="J152"/>
  <c i="2" r="BK312"/>
  <c r="BK216"/>
  <c i="5" r="BK253"/>
  <c i="4" r="BK192"/>
  <c i="3" r="BK230"/>
  <c i="2" r="BK277"/>
  <c r="J214"/>
  <c r="J122"/>
  <c i="5" r="BK336"/>
  <c i="4" r="J103"/>
  <c i="3" r="BK317"/>
  <c r="J234"/>
  <c r="BK141"/>
  <c i="2" r="BK247"/>
  <c i="5" r="BK334"/>
  <c i="4" r="J131"/>
  <c i="3" r="J163"/>
  <c i="2" r="BK152"/>
  <c i="5" r="BK130"/>
  <c i="3" r="BK330"/>
  <c i="6" r="BK138"/>
  <c i="5" r="J200"/>
  <c i="4" r="J151"/>
  <c i="3" r="J326"/>
  <c r="J220"/>
  <c i="2" r="BK254"/>
  <c r="BK211"/>
  <c i="5" r="J273"/>
  <c i="4" r="J177"/>
  <c i="5" r="BK273"/>
  <c i="3" r="BK370"/>
  <c r="BK308"/>
  <c r="J258"/>
  <c i="2" r="J309"/>
  <c r="BK264"/>
  <c i="1" r="AS59"/>
  <c i="6" r="J121"/>
  <c i="5" r="BK348"/>
  <c r="BK261"/>
  <c i="4" r="BK196"/>
  <c i="3" r="BK356"/>
  <c r="J244"/>
  <c i="2" r="BK244"/>
  <c r="BK226"/>
  <c i="5" r="J178"/>
  <c i="4" r="J122"/>
  <c i="3" r="J323"/>
  <c r="BK194"/>
  <c i="2" r="J243"/>
  <c r="BK126"/>
  <c i="5" r="BK358"/>
  <c i="4" r="J196"/>
  <c r="J120"/>
  <c i="3" r="J321"/>
  <c r="J304"/>
  <c r="BK248"/>
  <c i="5" r="BK289"/>
  <c r="J146"/>
  <c i="3" r="BK312"/>
  <c r="J276"/>
  <c i="2" r="BK317"/>
  <c r="BK246"/>
  <c i="5" r="J275"/>
  <c r="BK219"/>
  <c i="4" r="J167"/>
  <c i="3" r="J317"/>
  <c r="J141"/>
  <c i="2" r="J268"/>
  <c r="J216"/>
  <c r="J148"/>
  <c i="6" r="BK107"/>
  <c i="5" r="BK211"/>
  <c i="3" r="BK321"/>
  <c r="BK265"/>
  <c r="J111"/>
  <c i="2" r="BK267"/>
  <c r="J165"/>
  <c i="5" r="J202"/>
  <c i="3" r="BK258"/>
  <c r="BK173"/>
  <c i="2" r="J261"/>
  <c r="BK134"/>
  <c i="5" r="J204"/>
  <c r="BK297"/>
  <c r="BK94"/>
  <c i="4" r="BK120"/>
  <c i="3" r="J302"/>
  <c i="2" r="BK242"/>
  <c r="J161"/>
  <c i="4" r="BK211"/>
  <c i="5" r="BK351"/>
  <c r="BK202"/>
  <c i="3" r="J338"/>
  <c r="J289"/>
  <c i="2" r="J304"/>
  <c r="BK259"/>
  <c r="J188"/>
  <c i="5" r="J366"/>
  <c i="6" r="BK151"/>
  <c i="5" r="BK331"/>
  <c r="J130"/>
  <c i="3" r="J274"/>
  <c i="2" r="J264"/>
  <c r="J180"/>
  <c i="6" r="BK99"/>
  <c i="5" r="J253"/>
  <c i="4" r="J116"/>
  <c i="3" r="J363"/>
  <c r="BK249"/>
  <c r="BK111"/>
  <c i="2" r="J237"/>
  <c i="5" r="J94"/>
  <c i="4" r="J118"/>
  <c i="3" r="BK359"/>
  <c r="J315"/>
  <c r="BK262"/>
  <c i="5" r="BK293"/>
  <c r="BK178"/>
  <c i="4" r="BK165"/>
  <c i="3" r="BK296"/>
  <c r="BK188"/>
  <c i="4" r="BK160"/>
  <c i="3" r="J296"/>
  <c r="BK203"/>
  <c i="2" r="J306"/>
  <c r="BK253"/>
  <c i="5" r="J348"/>
  <c r="BK204"/>
  <c i="4" r="BK175"/>
  <c r="J96"/>
  <c i="3" r="BK323"/>
  <c r="J130"/>
  <c i="2" r="J247"/>
  <c r="BK165"/>
  <c i="5" r="J295"/>
  <c i="4" r="J208"/>
  <c i="5" r="BK366"/>
  <c r="BK271"/>
  <c r="BK200"/>
  <c i="3" r="J378"/>
  <c r="J356"/>
  <c r="BK314"/>
  <c r="J262"/>
  <c r="BK115"/>
  <c i="2" r="BK273"/>
  <c r="J226"/>
  <c r="J157"/>
  <c i="6" r="BK103"/>
  <c i="5" r="BK320"/>
  <c i="6" r="J125"/>
  <c i="5" r="J358"/>
  <c r="J285"/>
  <c r="BK110"/>
  <c i="4" r="J154"/>
  <c i="3" r="BK350"/>
  <c r="J251"/>
  <c r="BK175"/>
  <c i="2" r="BK243"/>
  <c r="BK184"/>
  <c i="6" r="BK170"/>
  <c i="5" r="BK292"/>
  <c i="4" r="J137"/>
  <c i="3" r="BK224"/>
  <c i="2" r="J251"/>
  <c r="J184"/>
  <c i="6" r="J112"/>
  <c i="4" r="BK171"/>
  <c i="3" r="J373"/>
  <c r="BK289"/>
  <c i="6" r="BK147"/>
  <c i="4" r="BK110"/>
  <c i="3" r="BK130"/>
  <c i="2" r="J271"/>
  <c r="J211"/>
  <c r="BK102"/>
  <c i="5" r="BK337"/>
  <c i="3" r="J354"/>
  <c r="BK297"/>
  <c r="BK152"/>
  <c i="6" r="BK117"/>
  <c i="5" r="J336"/>
  <c r="J219"/>
  <c i="4" r="BK122"/>
  <c i="5" r="J289"/>
  <c i="2" r="J110"/>
  <c i="5" r="J337"/>
  <c r="BK221"/>
  <c i="4" r="BK146"/>
  <c i="3" r="BK367"/>
  <c r="BK326"/>
  <c r="BK213"/>
  <c i="2" r="BK306"/>
  <c i="6" r="BK155"/>
  <c i="3" r="J318"/>
  <c r="BK302"/>
  <c r="J272"/>
  <c r="BK220"/>
  <c i="2" r="J317"/>
  <c r="BK261"/>
  <c r="J208"/>
  <c i="5" r="J242"/>
  <c i="4" r="BK208"/>
  <c i="3" r="BK242"/>
  <c r="BK119"/>
  <c i="2" r="BK262"/>
  <c r="BK204"/>
  <c r="BK141"/>
  <c i="5" r="J339"/>
  <c r="J297"/>
  <c i="3" r="BK341"/>
  <c r="BK304"/>
  <c r="BK251"/>
  <c r="J188"/>
  <c i="2" r="BK287"/>
  <c r="BK237"/>
  <c r="BK150"/>
  <c i="5" r="BK265"/>
  <c i="3" r="J327"/>
  <c r="J255"/>
  <c i="2" r="BK309"/>
  <c r="J273"/>
  <c r="J231"/>
  <c i="6" r="BK121"/>
  <c i="5" r="J250"/>
  <c i="4" r="J192"/>
  <c i="3" r="BK318"/>
  <c l="1" r="T347"/>
  <c i="4" r="BK95"/>
  <c i="5" r="T277"/>
  <c i="2" r="P101"/>
  <c r="T210"/>
  <c r="T311"/>
  <c i="3" r="P98"/>
  <c r="BK212"/>
  <c r="J212"/>
  <c r="J65"/>
  <c r="R212"/>
  <c r="T223"/>
  <c r="BK362"/>
  <c r="J362"/>
  <c r="J72"/>
  <c i="4" r="P205"/>
  <c i="5" r="BK252"/>
  <c r="J252"/>
  <c r="J65"/>
  <c r="P357"/>
  <c i="2" r="BK183"/>
  <c r="J183"/>
  <c r="J66"/>
  <c r="R199"/>
  <c r="R286"/>
  <c i="3" r="P347"/>
  <c i="4" r="R159"/>
  <c r="BK195"/>
  <c i="5" r="T252"/>
  <c i="2" r="R101"/>
  <c r="P210"/>
  <c r="T286"/>
  <c r="P301"/>
  <c r="P311"/>
  <c i="3" r="BK372"/>
  <c r="J372"/>
  <c r="J74"/>
  <c r="T372"/>
  <c i="4" r="P95"/>
  <c r="P195"/>
  <c r="P194"/>
  <c i="5" r="P252"/>
  <c r="R264"/>
  <c i="6" r="BK90"/>
  <c r="J90"/>
  <c r="J65"/>
  <c i="2" r="BK101"/>
  <c r="J101"/>
  <c r="J65"/>
  <c r="P183"/>
  <c r="P199"/>
  <c r="BK311"/>
  <c r="J311"/>
  <c r="J76"/>
  <c i="3" r="BK236"/>
  <c r="J236"/>
  <c r="J67"/>
  <c r="BK347"/>
  <c r="J347"/>
  <c r="J69"/>
  <c r="P372"/>
  <c i="4" r="T95"/>
  <c i="5" r="R252"/>
  <c i="3" r="T236"/>
  <c r="R347"/>
  <c i="4" r="P159"/>
  <c r="T195"/>
  <c r="BK205"/>
  <c r="J205"/>
  <c r="J71"/>
  <c i="5" r="T93"/>
  <c r="R357"/>
  <c i="6" r="P90"/>
  <c r="P89"/>
  <c r="P88"/>
  <c i="1" r="AU61"/>
  <c i="2" r="R183"/>
  <c r="BK199"/>
  <c r="J199"/>
  <c r="J68"/>
  <c r="P286"/>
  <c r="BK301"/>
  <c i="3" r="T98"/>
  <c r="BK223"/>
  <c r="J223"/>
  <c r="J66"/>
  <c r="P223"/>
  <c r="R372"/>
  <c i="4" r="T159"/>
  <c i="5" r="P277"/>
  <c i="6" r="T90"/>
  <c r="T89"/>
  <c r="T88"/>
  <c i="2" r="R210"/>
  <c i="3" r="P236"/>
  <c r="R362"/>
  <c r="R361"/>
  <c i="4" r="R195"/>
  <c r="R194"/>
  <c r="R205"/>
  <c i="5" r="BK93"/>
  <c r="T357"/>
  <c r="BK277"/>
  <c r="J277"/>
  <c r="J67"/>
  <c i="6" r="R90"/>
  <c r="R89"/>
  <c r="R88"/>
  <c i="2" r="T101"/>
  <c r="T100"/>
  <c r="T99"/>
  <c r="T183"/>
  <c r="T199"/>
  <c r="BK286"/>
  <c r="J286"/>
  <c r="J71"/>
  <c r="T301"/>
  <c r="T300"/>
  <c r="R311"/>
  <c i="3" r="BK98"/>
  <c r="J98"/>
  <c r="J64"/>
  <c r="P362"/>
  <c r="P361"/>
  <c i="4" r="BK159"/>
  <c r="J159"/>
  <c r="J66"/>
  <c i="5" r="P93"/>
  <c r="P92"/>
  <c i="1" r="AU60"/>
  <c i="5" r="R277"/>
  <c r="BK357"/>
  <c r="J357"/>
  <c r="J69"/>
  <c i="3" r="R98"/>
  <c r="P212"/>
  <c r="T212"/>
  <c r="R223"/>
  <c r="T362"/>
  <c r="T361"/>
  <c i="4" r="R95"/>
  <c r="R94"/>
  <c i="5" r="BK264"/>
  <c r="J264"/>
  <c r="J66"/>
  <c r="T264"/>
  <c i="2" r="BK210"/>
  <c r="J210"/>
  <c r="J69"/>
  <c r="R301"/>
  <c r="R300"/>
  <c i="3" r="R236"/>
  <c i="4" r="T205"/>
  <c i="5" r="R93"/>
  <c r="P264"/>
  <c i="3" r="BE312"/>
  <c r="BE314"/>
  <c r="BE327"/>
  <c r="BK377"/>
  <c r="J377"/>
  <c r="J75"/>
  <c i="4" r="E82"/>
  <c r="BE151"/>
  <c r="BE175"/>
  <c r="BE208"/>
  <c r="BE211"/>
  <c r="BK210"/>
  <c r="J210"/>
  <c r="J72"/>
  <c i="5" r="F89"/>
  <c r="BE110"/>
  <c r="BE221"/>
  <c r="BE287"/>
  <c r="BE331"/>
  <c r="BE337"/>
  <c r="BE339"/>
  <c i="6" r="BE91"/>
  <c i="2" r="BE122"/>
  <c r="BE161"/>
  <c r="BE213"/>
  <c r="BE253"/>
  <c r="BE264"/>
  <c r="BE267"/>
  <c r="BE298"/>
  <c r="BE302"/>
  <c r="BE306"/>
  <c r="BK297"/>
  <c r="J297"/>
  <c r="J72"/>
  <c i="3" r="BE99"/>
  <c r="BE115"/>
  <c r="BE262"/>
  <c i="4" r="BE103"/>
  <c r="BE169"/>
  <c r="BE177"/>
  <c r="BE179"/>
  <c i="5" r="BE178"/>
  <c r="BE219"/>
  <c r="BE263"/>
  <c r="BE271"/>
  <c r="BE290"/>
  <c r="BE292"/>
  <c r="BE293"/>
  <c r="BE297"/>
  <c r="BE327"/>
  <c i="6" r="BE125"/>
  <c i="2" r="BE118"/>
  <c r="BE126"/>
  <c r="BE184"/>
  <c r="BE226"/>
  <c r="BE243"/>
  <c r="BE244"/>
  <c r="BE254"/>
  <c r="BE289"/>
  <c r="BK191"/>
  <c r="J191"/>
  <c r="J67"/>
  <c r="BK316"/>
  <c r="J316"/>
  <c r="J77"/>
  <c i="3" r="BE105"/>
  <c r="BE184"/>
  <c r="BE210"/>
  <c r="BE224"/>
  <c r="BE232"/>
  <c r="BE244"/>
  <c r="BE256"/>
  <c r="BE296"/>
  <c r="BE323"/>
  <c r="BE330"/>
  <c r="BE350"/>
  <c r="BE354"/>
  <c i="4" r="BE116"/>
  <c r="BE118"/>
  <c r="BE120"/>
  <c r="BE154"/>
  <c r="BE189"/>
  <c r="BE192"/>
  <c i="5" r="J56"/>
  <c r="BE94"/>
  <c r="BE185"/>
  <c r="BE265"/>
  <c r="BK368"/>
  <c r="J368"/>
  <c r="J70"/>
  <c i="6" r="J56"/>
  <c r="E76"/>
  <c r="BE129"/>
  <c i="2" r="E87"/>
  <c r="F96"/>
  <c r="BE234"/>
  <c r="BE265"/>
  <c r="BE269"/>
  <c r="BE273"/>
  <c r="BE295"/>
  <c r="BE309"/>
  <c i="3" r="BE177"/>
  <c r="BE213"/>
  <c r="BE220"/>
  <c r="BE248"/>
  <c r="BE263"/>
  <c r="BE274"/>
  <c r="BE299"/>
  <c r="BE310"/>
  <c r="BE318"/>
  <c r="BE326"/>
  <c r="BE338"/>
  <c r="BK340"/>
  <c r="J340"/>
  <c r="J68"/>
  <c i="4" r="J88"/>
  <c r="BE146"/>
  <c r="BE203"/>
  <c i="5" r="E80"/>
  <c r="BE200"/>
  <c r="BE202"/>
  <c r="BE261"/>
  <c r="BE299"/>
  <c i="6" r="BE95"/>
  <c r="BE99"/>
  <c i="2" r="BE141"/>
  <c r="BE200"/>
  <c r="BE211"/>
  <c r="BE231"/>
  <c r="BE236"/>
  <c r="BE240"/>
  <c r="BE312"/>
  <c r="BE314"/>
  <c r="BE317"/>
  <c r="BK281"/>
  <c r="J281"/>
  <c r="J70"/>
  <c i="3" r="E50"/>
  <c r="BE179"/>
  <c r="BE194"/>
  <c r="BE265"/>
  <c r="BE270"/>
  <c r="BE272"/>
  <c r="BE294"/>
  <c r="BE304"/>
  <c r="BE306"/>
  <c r="BE329"/>
  <c r="BE331"/>
  <c i="4" r="F59"/>
  <c r="BE127"/>
  <c r="BE135"/>
  <c r="BE137"/>
  <c r="BE173"/>
  <c r="BE206"/>
  <c i="5" r="BE106"/>
  <c r="BE253"/>
  <c i="6" r="BE133"/>
  <c r="BE143"/>
  <c r="BE155"/>
  <c i="3" r="BE230"/>
  <c r="BE249"/>
  <c r="BE251"/>
  <c r="BE255"/>
  <c r="BE289"/>
  <c r="BE292"/>
  <c r="BE308"/>
  <c r="BE356"/>
  <c r="BE367"/>
  <c r="BK369"/>
  <c r="J369"/>
  <c r="J73"/>
  <c i="4" r="BE160"/>
  <c r="BE165"/>
  <c r="BE198"/>
  <c i="5" r="BE162"/>
  <c r="BE206"/>
  <c r="BE348"/>
  <c i="6" r="BE103"/>
  <c r="BE138"/>
  <c i="2" r="J56"/>
  <c r="BE102"/>
  <c r="BE110"/>
  <c r="BE173"/>
  <c r="BE180"/>
  <c r="BE239"/>
  <c r="BE261"/>
  <c r="BE268"/>
  <c r="BE272"/>
  <c r="BE277"/>
  <c r="BE287"/>
  <c r="BE304"/>
  <c i="3" r="J56"/>
  <c r="BE188"/>
  <c r="BE192"/>
  <c r="BE281"/>
  <c r="BE291"/>
  <c r="BE341"/>
  <c r="BE375"/>
  <c r="BK358"/>
  <c r="J358"/>
  <c r="J70"/>
  <c i="5" r="BE114"/>
  <c r="BE146"/>
  <c r="BE211"/>
  <c i="6" r="BE112"/>
  <c r="BE159"/>
  <c i="2" r="BE152"/>
  <c r="BE157"/>
  <c r="BE165"/>
  <c r="BE188"/>
  <c r="BE190"/>
  <c r="BE192"/>
  <c r="BE208"/>
  <c r="BE217"/>
  <c r="BE223"/>
  <c r="BE237"/>
  <c r="BE242"/>
  <c r="BE246"/>
  <c r="BE247"/>
  <c r="BE251"/>
  <c r="BE259"/>
  <c r="BE262"/>
  <c r="BE293"/>
  <c r="BK308"/>
  <c r="J308"/>
  <c r="J75"/>
  <c i="3" r="F59"/>
  <c r="BE141"/>
  <c r="BE222"/>
  <c r="BE234"/>
  <c r="BE237"/>
  <c r="BE297"/>
  <c r="BE302"/>
  <c r="BE317"/>
  <c r="BE320"/>
  <c r="BE321"/>
  <c r="BE324"/>
  <c r="BE348"/>
  <c i="4" r="BE96"/>
  <c r="BE110"/>
  <c r="BE200"/>
  <c r="BK153"/>
  <c r="J153"/>
  <c r="J65"/>
  <c r="BK191"/>
  <c r="J191"/>
  <c r="J67"/>
  <c i="5" r="BE204"/>
  <c r="BE273"/>
  <c r="BE320"/>
  <c r="BE333"/>
  <c i="6" r="BK169"/>
  <c r="J169"/>
  <c r="J66"/>
  <c i="5" r="BE340"/>
  <c r="BE364"/>
  <c r="BE369"/>
  <c r="BK350"/>
  <c r="J350"/>
  <c r="J68"/>
  <c i="6" r="F59"/>
  <c r="BE117"/>
  <c r="BE151"/>
  <c r="BE170"/>
  <c i="2" r="BE150"/>
  <c r="BE167"/>
  <c r="BE204"/>
  <c r="BE206"/>
  <c r="BE216"/>
  <c r="BE255"/>
  <c r="BE271"/>
  <c r="BE282"/>
  <c i="3" r="BE119"/>
  <c r="BE130"/>
  <c r="BE173"/>
  <c r="BE175"/>
  <c r="BE203"/>
  <c r="BE276"/>
  <c r="BE285"/>
  <c r="BE287"/>
  <c r="BE293"/>
  <c r="BE300"/>
  <c r="BE315"/>
  <c r="BE373"/>
  <c i="4" r="BE131"/>
  <c r="BE171"/>
  <c i="5" r="BE215"/>
  <c r="BE250"/>
  <c r="BE289"/>
  <c r="BE295"/>
  <c r="BE314"/>
  <c r="BE358"/>
  <c r="BE360"/>
  <c r="BE366"/>
  <c i="6" r="BE107"/>
  <c r="BE147"/>
  <c i="4" r="BE196"/>
  <c i="5" r="BE100"/>
  <c r="BE284"/>
  <c r="BE285"/>
  <c r="BE334"/>
  <c i="6" r="BE164"/>
  <c i="2" r="BE114"/>
  <c r="BE134"/>
  <c r="BE148"/>
  <c r="BE214"/>
  <c i="3" r="BE111"/>
  <c r="BE152"/>
  <c r="BE163"/>
  <c r="BE242"/>
  <c r="BE258"/>
  <c r="BE359"/>
  <c r="BE363"/>
  <c r="BE365"/>
  <c r="BE370"/>
  <c r="BE378"/>
  <c i="4" r="BE122"/>
  <c r="BE167"/>
  <c r="BK202"/>
  <c r="J202"/>
  <c r="J70"/>
  <c i="5" r="BE130"/>
  <c r="BE242"/>
  <c r="BE275"/>
  <c r="BE278"/>
  <c r="BE336"/>
  <c r="BE351"/>
  <c i="6" r="BE121"/>
  <c i="2" r="F38"/>
  <c i="1" r="BC56"/>
  <c i="4" r="F38"/>
  <c i="1" r="BC58"/>
  <c r="AS54"/>
  <c i="3" r="J36"/>
  <c i="1" r="AW57"/>
  <c i="4" r="F39"/>
  <c i="1" r="BD58"/>
  <c i="6" r="J36"/>
  <c i="1" r="AW61"/>
  <c i="3" r="F36"/>
  <c i="1" r="BA57"/>
  <c i="4" r="F37"/>
  <c i="1" r="BB58"/>
  <c i="5" r="J36"/>
  <c i="1" r="AW60"/>
  <c i="5" r="F38"/>
  <c i="1" r="BC60"/>
  <c i="2" r="F39"/>
  <c i="1" r="BD56"/>
  <c i="6" r="F39"/>
  <c i="1" r="BD61"/>
  <c i="4" r="J36"/>
  <c i="1" r="AW58"/>
  <c i="2" r="F36"/>
  <c i="1" r="BA56"/>
  <c i="5" r="F37"/>
  <c i="1" r="BB60"/>
  <c i="2" r="J36"/>
  <c i="1" r="AW56"/>
  <c i="2" r="F37"/>
  <c i="1" r="BB56"/>
  <c i="5" r="F36"/>
  <c i="1" r="BA60"/>
  <c i="6" r="F37"/>
  <c i="1" r="BB61"/>
  <c i="4" r="F36"/>
  <c i="1" r="BA58"/>
  <c i="3" r="F39"/>
  <c i="1" r="BD57"/>
  <c i="6" r="F36"/>
  <c i="1" r="BA61"/>
  <c i="5" r="F39"/>
  <c i="1" r="BD60"/>
  <c i="3" r="F38"/>
  <c i="1" r="BC57"/>
  <c i="6" r="F38"/>
  <c i="1" r="BC61"/>
  <c i="3" r="F37"/>
  <c i="1" r="BB57"/>
  <c i="5" l="1" r="BK92"/>
  <c r="J92"/>
  <c r="J63"/>
  <c i="4" r="P94"/>
  <c i="1" r="AU58"/>
  <c i="5" r="T92"/>
  <c r="R92"/>
  <c i="4" r="T194"/>
  <c i="2" r="R100"/>
  <c r="R99"/>
  <c i="3" r="R97"/>
  <c i="2" r="P300"/>
  <c i="3" r="P97"/>
  <c i="1" r="AU57"/>
  <c i="2" r="BK300"/>
  <c r="J300"/>
  <c r="J73"/>
  <c i="4" r="T94"/>
  <c i="2" r="P100"/>
  <c r="P99"/>
  <c i="1" r="AU56"/>
  <c i="3" r="T97"/>
  <c i="4" r="BK194"/>
  <c r="J194"/>
  <c r="J68"/>
  <c r="J195"/>
  <c r="J69"/>
  <c r="J95"/>
  <c r="J64"/>
  <c i="3" r="BK361"/>
  <c r="J361"/>
  <c r="J71"/>
  <c i="5" r="J93"/>
  <c r="J64"/>
  <c i="2" r="J301"/>
  <c r="J74"/>
  <c i="6" r="BK89"/>
  <c r="J89"/>
  <c r="J64"/>
  <c i="2" r="BK100"/>
  <c r="J100"/>
  <c r="J64"/>
  <c i="1" r="BD59"/>
  <c r="BB55"/>
  <c r="AX55"/>
  <c i="5" r="F35"/>
  <c i="1" r="AZ60"/>
  <c r="BD55"/>
  <c r="BD54"/>
  <c r="W33"/>
  <c i="3" r="F35"/>
  <c i="1" r="AZ57"/>
  <c i="3" r="J35"/>
  <c i="1" r="AV57"/>
  <c r="AT57"/>
  <c r="BB59"/>
  <c r="AX59"/>
  <c i="4" r="F35"/>
  <c i="1" r="AZ58"/>
  <c i="6" r="J35"/>
  <c i="1" r="AV61"/>
  <c r="AT61"/>
  <c r="BA59"/>
  <c r="AW59"/>
  <c r="BA55"/>
  <c r="AW55"/>
  <c r="BC59"/>
  <c r="AY59"/>
  <c i="6" r="F35"/>
  <c i="1" r="AZ61"/>
  <c i="2" r="J35"/>
  <c i="1" r="AV56"/>
  <c r="AT56"/>
  <c r="AU59"/>
  <c i="4" r="J35"/>
  <c i="1" r="AV58"/>
  <c r="AT58"/>
  <c i="5" r="J35"/>
  <c i="1" r="AV60"/>
  <c r="AT60"/>
  <c i="2" r="F35"/>
  <c i="1" r="AZ56"/>
  <c r="BC55"/>
  <c r="AY55"/>
  <c i="4" l="1" r="BK94"/>
  <c r="J94"/>
  <c r="J63"/>
  <c i="3" r="BK97"/>
  <c r="J97"/>
  <c i="6" r="BK88"/>
  <c r="J88"/>
  <c r="J63"/>
  <c i="2" r="BK99"/>
  <c r="J99"/>
  <c i="1" r="AU55"/>
  <c r="AU54"/>
  <c r="AZ55"/>
  <c i="5" r="J32"/>
  <c i="1" r="AG60"/>
  <c r="AN60"/>
  <c i="2" r="J32"/>
  <c i="1" r="AG56"/>
  <c r="AN56"/>
  <c i="3" r="J32"/>
  <c i="1" r="AG57"/>
  <c r="AN57"/>
  <c r="AZ59"/>
  <c r="AV59"/>
  <c r="AT59"/>
  <c r="BA54"/>
  <c r="AW54"/>
  <c r="AK30"/>
  <c r="BC54"/>
  <c r="W32"/>
  <c r="BB54"/>
  <c r="W31"/>
  <c i="2" l="1" r="J63"/>
  <c i="3" r="J63"/>
  <c i="2" r="J41"/>
  <c i="3" r="J41"/>
  <c i="5" r="J41"/>
  <c i="1" r="AZ54"/>
  <c r="W29"/>
  <c r="W30"/>
  <c r="AX54"/>
  <c r="AV55"/>
  <c r="AT55"/>
  <c r="AY54"/>
  <c i="6" r="J32"/>
  <c i="1" r="AG61"/>
  <c r="AN61"/>
  <c i="4" r="J32"/>
  <c i="1" r="AG58"/>
  <c r="AN58"/>
  <c i="6" l="1" r="J41"/>
  <c i="4" r="J41"/>
  <c i="1" r="AG55"/>
  <c r="AV54"/>
  <c r="AK29"/>
  <c r="AG59"/>
  <c r="AN59"/>
  <c l="1" r="AN55"/>
  <c r="AG54"/>
  <c r="AK26"/>
  <c r="AK35"/>
  <c r="AT54"/>
  <c l="1"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<sst xmlns="http://schemas.openxmlformats.org/spreadsheetml/2006/main">
  <si>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</si>
  <si>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</si>
  <si>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</si>
  <si>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</si>
  <si>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</si>
  <si>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{0b95c5a7-37f0-4800-96a2-9350b435cee5}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</si>
  <si>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</si>
  <si>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</si>
  <si>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</si>
  <si>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</si>
  <si>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</si>
  <si>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</si>
  <si>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</si>
  <si>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</si>
  <si>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1484/A</t>
  </si>
  <si>
    <t>Měnit lze pouze buňky se žlutým podbarvením!_x000d_
_x000d_
1) v Rekapitulaci stavby vyplňte údaje o Účastníkovi (přenesou se do ostatních sestav i v jiných listech)_x000d_
_x000d_
2) na vybraných listech vyplňte v sestavě Soupis prací ceny u položek</t>
  </si>
  <si>
    <t>Stavba:</t>
  </si>
  <si>
    <t>Dešťová a splašková kanalizace v zastavěném území mistní části Pelhřimova - Skrýšov - 2.etapa</t>
  </si>
  <si>
    <t>KSO:</t>
  </si>
  <si>
    <t/>
  </si>
  <si>
    <t>CC-CZ:</t>
  </si>
  <si>
    <t>Místo:</t>
  </si>
  <si>
    <t>k.ú. Skrýšov u Pelhřimova</t>
  </si>
  <si>
    <t>Datum:</t>
  </si>
  <si>
    <t>1. 6. 2026</t>
  </si>
  <si>
    <t>Zadavatel:</t>
  </si>
  <si>
    <t>IČ:</t>
  </si>
  <si>
    <t>00248801</t>
  </si>
  <si>
    <t>Město Pelhřimov</t>
  </si>
  <si>
    <t>DIČ:</t>
  </si>
  <si>
    <t>CZ00248801</t>
  </si>
  <si>
    <t>Účastník:</t>
  </si>
  <si>
    <t>Vyplň údaj</t>
  </si>
  <si>
    <t>Projektant:</t>
  </si>
  <si>
    <t>06530591</t>
  </si>
  <si>
    <t>Studio A s.r.o.</t>
  </si>
  <si>
    <t>CZ06530591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</si>
  <si>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</si>
  <si>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</si>
  <si>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</si>
  <si>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</si>
  <si>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</si>
  <si>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</si>
  <si>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</si>
  <si>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</si>
  <si>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</si>
  <si>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</si>
  <si>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</si>
  <si>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</si>
  <si>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</si>
  <si>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</si>
  <si>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</si>
  <si>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</si>
  <si>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</si>
  <si>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</si>
  <si>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</si>
  <si>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</si>
  <si>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</si>
  <si>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</si>
  <si>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</si>
  <si>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</si>
  <si>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</si>
  <si>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</si>
  <si>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</si>
  <si>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</si>
  <si>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</si>
  <si>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</si>
  <si>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</si>
  <si>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</si>
  <si>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</si>
  <si>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</si>
  <si>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</si>
  <si>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</si>
  <si>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</si>
  <si>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</si>
  <si>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</si>
  <si>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</si>
  <si>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</si>
  <si>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</si>
  <si>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</si>
  <si>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N</t>
  </si>
  <si>
    <t>Neuznatelné náklady</t>
  </si>
  <si>
    <t>STA</t>
  </si>
  <si>
    <t>1</t>
  </si>
  <si>
    <t>{5e088144-0eec-4eaa-aa95-9a0ee32ab383}</t>
  </si>
  <si>
    <t>2</t>
  </si>
  <si>
    <t>/</t>
  </si>
  <si>
    <t>IO 01</t>
  </si>
  <si>
    <t>Vodovod</t>
  </si>
  <si>
    <t>Soupis</t>
  </si>
  <si>
    <t>{c740e5d5-82b4-4b23-8e41-0a3fcd99d54c}</t>
  </si>
  <si>
    <t>IO 02</t>
  </si>
  <si>
    <t>Dešťová kanalizace</t>
  </si>
  <si>
    <t>{f38343ef-21f8-4ecd-827a-eafa110877a2}</t>
  </si>
  <si>
    <t>IO 03</t>
  </si>
  <si>
    <t>Splašková kanalizace</t>
  </si>
  <si>
    <t>{637cf04e-f118-4f25-b6fd-3d0e9ffcf8d8}</t>
  </si>
  <si>
    <t>U</t>
  </si>
  <si>
    <t>Uznatelené náklady</t>
  </si>
  <si>
    <t>{6acdc552-88df-491b-a50c-9e6cce931afb}</t>
  </si>
  <si>
    <t>{713369f7-2ad3-4bae-80e4-cc20c941704f}</t>
  </si>
  <si>
    <t>IO 04</t>
  </si>
  <si>
    <t>Kácení stromů</t>
  </si>
  <si>
    <t>{90f12d74-2678-476d-b0b3-64ae538dc499}</t>
  </si>
  <si>
    <t>KRYCÍ LIST SOUPISU PRACÍ</t>
  </si>
  <si>
    <t>Objekt:</t>
  </si>
  <si>
    <t>N - Neuznatelné náklady</t>
  </si>
  <si>
    <t>Soupis:</t>
  </si>
  <si>
    <t>IO 01 - Vodovod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</si>
  <si>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</si>
  <si>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</si>
  <si>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</si>
  <si>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</si>
  <si>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</si>
  <si>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</si>
  <si>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Zakládání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</si>
  <si>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</si>
  <si>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</si>
  <si>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</si>
  <si>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</si>
  <si>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</si>
  <si>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</si>
  <si>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</si>
  <si>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</si>
  <si>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</si>
  <si>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</si>
  <si>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</si>
  <si>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</si>
  <si>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</si>
  <si>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</si>
  <si>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</si>
  <si>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</si>
  <si>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</si>
  <si>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</si>
  <si>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</si>
  <si>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</si>
  <si>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</si>
  <si>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</si>
  <si>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</si>
  <si>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</si>
  <si>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</si>
  <si>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</si>
  <si>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</si>
  <si>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</si>
  <si>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</si>
  <si>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132254204</t>
  </si>
  <si>
    <t>Hloubení zapažených rýh šířky přes 800 do 2 000 mm strojně s urovnáním dna do předepsaného profilu a spádu v hornině třídy těžitelnosti I skupiny 3 přes 100 do 500 m3</t>
  </si>
  <si>
    <t>m3</t>
  </si>
  <si>
    <t>CS ÚRS 2025 02</t>
  </si>
  <si>
    <t>4</t>
  </si>
  <si>
    <t>205596196</t>
  </si>
  <si>
    <t>Online PSC</t>
  </si>
  <si>
    <t>https://podminky.urs.cz/item/CS_URS_2025_02/132254204</t>
  </si>
  <si>
    <t>VV</t>
  </si>
  <si>
    <t>"viz výkres situace stavby"</t>
  </si>
  <si>
    <t xml:space="preserve">"Vodovodní řád  větev E, ZU E1" 70,1*0,8*(1,0-(0,05+0,2))+86,5*1,0*1,0</t>
  </si>
  <si>
    <t xml:space="preserve">"Vodovodní řád  větev E1" 89,8*0,8*1,0</t>
  </si>
  <si>
    <t>Mezisoučet</t>
  </si>
  <si>
    <t>3</t>
  </si>
  <si>
    <t>"Předpoklad 50% tř. těžitelnosti 3 a 50% tř. těžitelnosti 4"</t>
  </si>
  <si>
    <t>200,4*0,5</t>
  </si>
  <si>
    <t>113107182</t>
  </si>
  <si>
    <t>Odstranění podkladů nebo krytů strojně plochy jednotlivě přes 50 m2 do 200 m2 s přemístěním hmot na skládku na vzdálenost do 20 m nebo s naložením na dopravní prostředek živičných, o tl. vrstvy přes 50 do 100 mm</t>
  </si>
  <si>
    <t>m2</t>
  </si>
  <si>
    <t>-1056698061</t>
  </si>
  <si>
    <t>https://podminky.urs.cz/item/CS_URS_2025_02/113107182</t>
  </si>
  <si>
    <t>70,1*1,0</t>
  </si>
  <si>
    <t>Součet</t>
  </si>
  <si>
    <t>113152111</t>
  </si>
  <si>
    <t>Odstranění podkladů zpevněných ploch s přemístěním na skládku na vzdálenost do 20 m nebo s naložením na dopravní prostředek z kameniva těženého</t>
  </si>
  <si>
    <t>-904133962</t>
  </si>
  <si>
    <t>https://podminky.urs.cz/item/CS_URS_2025_02/113152111</t>
  </si>
  <si>
    <t>70,1*1,0*0,2</t>
  </si>
  <si>
    <t>115101201</t>
  </si>
  <si>
    <t>Čerpání vody na dopravní výšku do 10 m s uvažovaným průměrným přítokem do 500 l/min</t>
  </si>
  <si>
    <t>hod</t>
  </si>
  <si>
    <t>-343794231</t>
  </si>
  <si>
    <t>https://podminky.urs.cz/item/CS_URS_2025_02/115101201</t>
  </si>
  <si>
    <t>30*10</t>
  </si>
  <si>
    <t>5</t>
  </si>
  <si>
    <t>115108111</t>
  </si>
  <si>
    <t>Pohotovost záložního čerpadla popř. čerpací soupravy při čerpání vody ze štol na dopravní výšku do 20 m</t>
  </si>
  <si>
    <t>den</t>
  </si>
  <si>
    <t>1172437140</t>
  </si>
  <si>
    <t>https://podminky.urs.cz/item/CS_URS_2025_02/115108111</t>
  </si>
  <si>
    <t>30</t>
  </si>
  <si>
    <t>6</t>
  </si>
  <si>
    <t>132354203</t>
  </si>
  <si>
    <t>Hloubení zapažených rýh šířky přes 800 do 2 000 mm strojně s urovnáním dna do předepsaného profilu a spádu v hornině třídy těžitelnosti II skupiny 4 přes 50 do 100 m3</t>
  </si>
  <si>
    <t>-1097520981</t>
  </si>
  <si>
    <t>https://podminky.urs.cz/item/CS_URS_2025_02/132354203</t>
  </si>
  <si>
    <t>7</t>
  </si>
  <si>
    <t>151101101</t>
  </si>
  <si>
    <t>Zřízení pažení a rozepření stěn rýh pro podzemní vedení příložné pro jakoukoliv mezerovitost, hloubky do 2 m</t>
  </si>
  <si>
    <t>2127761158</t>
  </si>
  <si>
    <t>https://podminky.urs.cz/item/CS_URS_2025_02/151101101</t>
  </si>
  <si>
    <t xml:space="preserve">"Vodovodní řád  větev E, ZU E1" (70,1+86,5)*1,0*2</t>
  </si>
  <si>
    <t xml:space="preserve">"Vodovodní řád  větev E1" 89,8*1,0*2</t>
  </si>
  <si>
    <t>8</t>
  </si>
  <si>
    <t>151101111</t>
  </si>
  <si>
    <t>Odstranění pažení a rozepření stěn rýh pro podzemní vedení s uložením materiálu na vzdálenost do 3 m od kraje výkopu příložné, hloubky do 2 m</t>
  </si>
  <si>
    <t>700434868</t>
  </si>
  <si>
    <t>https://podminky.urs.cz/item/CS_URS_2025_02/151101111</t>
  </si>
  <si>
    <t>9</t>
  </si>
  <si>
    <t>151101301</t>
  </si>
  <si>
    <t>Zřízení rozepření zapažených stěn výkopů s potřebným přepažováním při pažení příložném, hloubky do 4 m</t>
  </si>
  <si>
    <t>477755951</t>
  </si>
  <si>
    <t>https://podminky.urs.cz/item/CS_URS_2025_02/151101301</t>
  </si>
  <si>
    <t>10</t>
  </si>
  <si>
    <t>151101311</t>
  </si>
  <si>
    <t>Odstranění rozepření stěn výkopů s uložením materiálu na vzdálenost do 3 m od okraje výkopu pažení příložného, hloubky do 4 m</t>
  </si>
  <si>
    <t>-231544262</t>
  </si>
  <si>
    <t>https://podminky.urs.cz/item/CS_URS_2025_02/151101311</t>
  </si>
  <si>
    <t>11</t>
  </si>
  <si>
    <t>162751137</t>
  </si>
  <si>
    <t>Vodorovné přemístění výkopku nebo sypaniny po suchu na obvyklém dopravním prostředku, bez naložení výkopku, avšak se složením bez rozhrnutí z horniny třídy těžitelnosti II skupiny 4 a 5 na vzdálenost přes 9 000 do 10 000 m</t>
  </si>
  <si>
    <t>-288490968</t>
  </si>
  <si>
    <t>https://podminky.urs.cz/item/CS_URS_2025_02/162751137</t>
  </si>
  <si>
    <t>"Výkopek" 200,4</t>
  </si>
  <si>
    <t>"Zpětný zásyp" -121,552</t>
  </si>
  <si>
    <t>162751139</t>
  </si>
  <si>
    <t>Vodorovné přemístění výkopku nebo sypaniny po suchu na obvyklém dopravním prostředku, bez naložení výkopku, avšak se složením bez rozhrnutí z horniny třídy těžitelnosti II skupiny 4 a 5 na vzdálenost Příplatek k ceně za každých dalších i započatých 1 000 m</t>
  </si>
  <si>
    <t>538128673</t>
  </si>
  <si>
    <t>https://podminky.urs.cz/item/CS_URS_2025_02/162751139</t>
  </si>
  <si>
    <t>78,848*39</t>
  </si>
  <si>
    <t>13</t>
  </si>
  <si>
    <t>171201231</t>
  </si>
  <si>
    <t>Poplatek za uložení stavebního odpadu na recyklační skládce (skládkovné) zeminy a kamení zatříděného do Katalogu odpadů pod kódem 17 05 04</t>
  </si>
  <si>
    <t>t</t>
  </si>
  <si>
    <t>827368375</t>
  </si>
  <si>
    <t>https://podminky.urs.cz/item/CS_URS_2025_02/171201231</t>
  </si>
  <si>
    <t>78,848*1,8</t>
  </si>
  <si>
    <t>14</t>
  </si>
  <si>
    <t>171251201</t>
  </si>
  <si>
    <t>Uložení sypaniny na skládky nebo meziskládky bez hutnění s upravením uložené sypaniny do předepsaného tvaru</t>
  </si>
  <si>
    <t>1575503277</t>
  </si>
  <si>
    <t>https://podminky.urs.cz/item/CS_URS_2025_02/171251201</t>
  </si>
  <si>
    <t>15</t>
  </si>
  <si>
    <t>174151101</t>
  </si>
  <si>
    <t>Zásyp sypaninou z jakékoliv horniny strojně s uložením výkopku ve vrstvách se zhutněním jam, šachet, rýh nebo kolem objektů v těchto vykopávkách</t>
  </si>
  <si>
    <t>-1278492088</t>
  </si>
  <si>
    <t>https://podminky.urs.cz/item/CS_URS_2025_02/174151101</t>
  </si>
  <si>
    <t>"Lože" -19,712</t>
  </si>
  <si>
    <t>"Obsyp" -59,136</t>
  </si>
  <si>
    <t>16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</si>
  <si>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</si>
  <si>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</si>
  <si>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1675169563</t>
  </si>
  <si>
    <t>https://podminky.urs.cz/item/CS_URS_2025_02/175151101</t>
  </si>
  <si>
    <t xml:space="preserve">"Vodovodní řád  větev E, ZU E1" (70,1+86,5)*0,8*0,3</t>
  </si>
  <si>
    <t xml:space="preserve">"Vodovodní řád  větev E1" 89,8*0,8*0,3</t>
  </si>
  <si>
    <t>17</t>
  </si>
  <si>
    <t>M</t>
  </si>
  <si>
    <t>58337310</t>
  </si>
  <si>
    <t>štěrkopísek frakce 0/4</t>
  </si>
  <si>
    <t>-1317051902</t>
  </si>
  <si>
    <t>59,136*2 "Přepočtené koeficientem množství</t>
  </si>
  <si>
    <t>Zakládání</t>
  </si>
  <si>
    <t>18</t>
  </si>
  <si>
    <t>278381123</t>
  </si>
  <si>
    <t>Základ (podezdívka) betonový pod ventilátory, čerpadla, ohřívače, motorová zařízení apod. z betonu prostého nebo železového včetně potřebného bednění, s hladkou cementovou omítkou stěn, s potěrem, s vynecháním otvorů pro kotevní železa, bez zemních prací a izolace půdorysná plocha základu do 0,09 m2 tř. C12/15</t>
  </si>
  <si>
    <t>-1874345247</t>
  </si>
  <si>
    <t>https://podminky.urs.cz/item/CS_URS_2025_02/278381123</t>
  </si>
  <si>
    <t>0,024*2</t>
  </si>
  <si>
    <t>19</t>
  </si>
  <si>
    <t>899713111</t>
  </si>
  <si>
    <t>Orientační tabulky na vodovodních a kanalizačních řadech na sloupku ocelovém nebo betonovém</t>
  </si>
  <si>
    <t>kus</t>
  </si>
  <si>
    <t>-1776933595</t>
  </si>
  <si>
    <t>https://podminky.urs.cz/item/CS_URS_2025_02/899713111</t>
  </si>
  <si>
    <t>20</t>
  </si>
  <si>
    <t>40412030</t>
  </si>
  <si>
    <t>sloupek ocelový pozinkovaný 70mm</t>
  </si>
  <si>
    <t>-35300999</t>
  </si>
  <si>
    <t>Vodorovné konstrukce</t>
  </si>
  <si>
    <t>451572111</t>
  </si>
  <si>
    <t>Lože pod potrubí, stoky a drobné objekty v otevřeném výkopu z kameniva drobného těženého 0 až 4 mm</t>
  </si>
  <si>
    <t>1173693497</t>
  </si>
  <si>
    <t>https://podminky.urs.cz/item/CS_URS_2025_02/451572111</t>
  </si>
  <si>
    <t xml:space="preserve">"Vodovodní řád  větev E, ZU E1" (70,1+86,5)*0,8*0,1</t>
  </si>
  <si>
    <t xml:space="preserve">"Vodovodní řád  větev E1" 89,8*0,8*0,1</t>
  </si>
  <si>
    <t>Komunikace pozemní</t>
  </si>
  <si>
    <t>22</t>
  </si>
  <si>
    <t>564861111</t>
  </si>
  <si>
    <t>Podklad ze štěrkodrti ŠD s rozprostřením a zhutněním plochy přes 100 m2, po zhutnění tl. 200 mm</t>
  </si>
  <si>
    <t>-2122478132</t>
  </si>
  <si>
    <t>https://podminky.urs.cz/item/CS_URS_2025_02/564861111</t>
  </si>
  <si>
    <t>23</t>
  </si>
  <si>
    <t>573231111</t>
  </si>
  <si>
    <t>Postřik spojovací PS bez posypu kamenivem ze silniční emulze, v množství 0,70 kg/m2</t>
  </si>
  <si>
    <t>-1176390100</t>
  </si>
  <si>
    <t>https://podminky.urs.cz/item/CS_URS_2025_02/573231111</t>
  </si>
  <si>
    <t>24</t>
  </si>
  <si>
    <t>577134111</t>
  </si>
  <si>
    <t>Asfaltový beton vrstva obrusná ACO 11 z nemodifikovaného asfaltu s rozprostřením a se zhutněním ACO 11+ v pruhu šířky přes 1,5 do 3 m, po zhutnění tl. 40 mm</t>
  </si>
  <si>
    <t>1849927051</t>
  </si>
  <si>
    <t>https://podminky.urs.cz/item/CS_URS_2025_02/577134111</t>
  </si>
  <si>
    <t>25</t>
  </si>
  <si>
    <t>577155012</t>
  </si>
  <si>
    <t>Asfaltový beton vrstva ložní ACL 16 z nemodifikovaného asfaltu s rozprostřením a zhutněním ACL 16 + v pruhu šířky do 1,5 m, po zhutnění tl. 60 mm</t>
  </si>
  <si>
    <t>582269468</t>
  </si>
  <si>
    <t>https://podminky.urs.cz/item/CS_URS_2025_02/577155012</t>
  </si>
  <si>
    <t>Trubní vedení</t>
  </si>
  <si>
    <t>26</t>
  </si>
  <si>
    <t>857241131</t>
  </si>
  <si>
    <t>Montáž litinových tvarovek na potrubí litinovém tlakovém jednoosých na potrubí z trub hrdlových v otevřeném výkopu, kanálu nebo v šachtě s integrovaným těsněním DN 80</t>
  </si>
  <si>
    <t>-788692531</t>
  </si>
  <si>
    <t>https://podminky.urs.cz/item/CS_URS_2025_02/857241131</t>
  </si>
  <si>
    <t>27</t>
  </si>
  <si>
    <t>55251810</t>
  </si>
  <si>
    <t>koleno přírubové s patkou pro připojení k hydrantu 80/90mm</t>
  </si>
  <si>
    <t>54659758</t>
  </si>
  <si>
    <t>28</t>
  </si>
  <si>
    <t>857261131</t>
  </si>
  <si>
    <t>Montáž litinových tvarovek na potrubí litinovém tlakovém jednoosých na potrubí z trub hrdlových v otevřeném výkopu, kanálu nebo v šachtě s integrovaným těsněním DN 100</t>
  </si>
  <si>
    <t>80292848</t>
  </si>
  <si>
    <t>https://podminky.urs.cz/item/CS_URS_2025_02/857261131</t>
  </si>
  <si>
    <t>29</t>
  </si>
  <si>
    <t>55253237</t>
  </si>
  <si>
    <t>tvarovka přírubová litinová vodovodní FF-kus PN10/16 DN 80 dl 300mm</t>
  </si>
  <si>
    <t>-672293953</t>
  </si>
  <si>
    <t>871241221</t>
  </si>
  <si>
    <t>Montáž vodovodního potrubí z polyetylenu PE100 RC v otevřeném výkopu svařovaných elektrotvarovkou SDR 17/PN10 d 90 x 5,4 mm</t>
  </si>
  <si>
    <t>m</t>
  </si>
  <si>
    <t>144591731</t>
  </si>
  <si>
    <t>https://podminky.urs.cz/item/CS_URS_2025_02/871241221</t>
  </si>
  <si>
    <t xml:space="preserve">"Vodovodní řád  větev E, ZU E1" 86,5</t>
  </si>
  <si>
    <t xml:space="preserve">"Vodovodní řád  větev E1" 89,8</t>
  </si>
  <si>
    <t>31</t>
  </si>
  <si>
    <t>28613575</t>
  </si>
  <si>
    <t>potrubí vodovodní dvouvrstvé PE100 RC SDR17 90x5,4mm</t>
  </si>
  <si>
    <t>1296862684</t>
  </si>
  <si>
    <t>176,3*1,015 "Přepočtené koeficientem množství</t>
  </si>
  <si>
    <t>32</t>
  </si>
  <si>
    <t>871261221</t>
  </si>
  <si>
    <t>Montáž vodovodního potrubí z polyetylenu PE100 RC v otevřeném výkopu svařovaných elektrotvarovkou SDR 17/PN10 d 125 x 7,4 mm</t>
  </si>
  <si>
    <t>446297071</t>
  </si>
  <si>
    <t>https://podminky.urs.cz/item/CS_URS_2025_02/871261221</t>
  </si>
  <si>
    <t xml:space="preserve">"Vodovodní řád  větev E , ZU E1" 70,1</t>
  </si>
  <si>
    <t>33</t>
  </si>
  <si>
    <t>28613577</t>
  </si>
  <si>
    <t>potrubí vodovodní dvouvrstvé PE100 RC SDR17 125x7,4mm</t>
  </si>
  <si>
    <t>704928478</t>
  </si>
  <si>
    <t>70,1*1,015 "Přepočtené koeficientem množství</t>
  </si>
  <si>
    <t>34</t>
  </si>
  <si>
    <t>877241101</t>
  </si>
  <si>
    <t>Montáž tvarovek na vodovodním plastovém potrubí z polyetylenu PE 100 elektrotvarovek SDR 11/PN16 spojek, oblouků nebo redukcí d 90</t>
  </si>
  <si>
    <t>-1629024579</t>
  </si>
  <si>
    <t>https://podminky.urs.cz/item/CS_URS_2025_02/877241101</t>
  </si>
  <si>
    <t>35</t>
  </si>
  <si>
    <t>55251724</t>
  </si>
  <si>
    <t>příruba slepá šedá litina s epoxidovou ochranou vrstvou DN 80</t>
  </si>
  <si>
    <t>1280041968</t>
  </si>
  <si>
    <t>36</t>
  </si>
  <si>
    <t>857263131</t>
  </si>
  <si>
    <t>Montáž litinových tvarovek na potrubí litinovém tlakovém odbočných na potrubí z trub hrdlových v otevřeném výkopu, kanálu nebo v šachtě s integrovaným těsněním DN 100</t>
  </si>
  <si>
    <t>-1106486070</t>
  </si>
  <si>
    <t>https://podminky.urs.cz/item/CS_URS_2025_02/857263131</t>
  </si>
  <si>
    <t>37</t>
  </si>
  <si>
    <t>55253515</t>
  </si>
  <si>
    <t>tvarovka přírubová litinová s přírubovou odbočkou,práškový epoxid tl 250µm T-kus DN 100/80</t>
  </si>
  <si>
    <t>992589152</t>
  </si>
  <si>
    <t>38</t>
  </si>
  <si>
    <t>891261112</t>
  </si>
  <si>
    <t>Montáž vodovodních armatur na potrubí šoupátek nebo klapek uzavíracích v otevřeném výkopu nebo v šachtách s osazením zemní soupravy (bez poklopů) DN 100</t>
  </si>
  <si>
    <t>-995090581</t>
  </si>
  <si>
    <t>https://podminky.urs.cz/item/CS_URS_2025_02/891261112</t>
  </si>
  <si>
    <t>39</t>
  </si>
  <si>
    <t>42221116</t>
  </si>
  <si>
    <t>šoupátko s přírubami voda DN 80 PN16</t>
  </si>
  <si>
    <t>-224254433</t>
  </si>
  <si>
    <t>40</t>
  </si>
  <si>
    <t>42291038</t>
  </si>
  <si>
    <t>souprava zemní teleskopická pro E2 šoupatka DN 50-100mm Rd 1,3-1,8m</t>
  </si>
  <si>
    <t>716772510</t>
  </si>
  <si>
    <t>41</t>
  </si>
  <si>
    <t>891243321</t>
  </si>
  <si>
    <t>Montáž vodovodních armatur na potrubí ventilů odvzdušňovacích nebo zavzdušňovacích mechanických a plovákových přírubových na venkovních řadech DN 80</t>
  </si>
  <si>
    <t>-625813595</t>
  </si>
  <si>
    <t>https://podminky.urs.cz/item/CS_URS_2025_02/891243321</t>
  </si>
  <si>
    <t>42</t>
  </si>
  <si>
    <t>42273620</t>
  </si>
  <si>
    <t>hydrant podzemní plnoprůtokový DN 80 PN 16 krycí v 1500mm</t>
  </si>
  <si>
    <t>1723877613</t>
  </si>
  <si>
    <t>43</t>
  </si>
  <si>
    <t>892271111</t>
  </si>
  <si>
    <t>Tlakové zkoušky vodou na potrubí DN 100 nebo 125</t>
  </si>
  <si>
    <t>-1694316792</t>
  </si>
  <si>
    <t>https://podminky.urs.cz/item/CS_URS_2025_02/892271111</t>
  </si>
  <si>
    <t>156,6+89,8</t>
  </si>
  <si>
    <t>44</t>
  </si>
  <si>
    <t>899401113</t>
  </si>
  <si>
    <t>Osazení poklopů uličních s pevným rámem litinových hydrantových</t>
  </si>
  <si>
    <t>-1645837998</t>
  </si>
  <si>
    <t>https://podminky.urs.cz/item/CS_URS_2025_02/899401113</t>
  </si>
  <si>
    <t>45</t>
  </si>
  <si>
    <t>42291452</t>
  </si>
  <si>
    <t>poklop litinový hydrantový DN 80</t>
  </si>
  <si>
    <t>1848185864</t>
  </si>
  <si>
    <t>46</t>
  </si>
  <si>
    <t>56230638</t>
  </si>
  <si>
    <t>deska podkladová uličního poklopu plastového hydrantového</t>
  </si>
  <si>
    <t>1626738975</t>
  </si>
  <si>
    <t>47</t>
  </si>
  <si>
    <t>831230110R</t>
  </si>
  <si>
    <t>Vodovodní přípojka z trub polyetylénových D 25-63</t>
  </si>
  <si>
    <t>kpl.</t>
  </si>
  <si>
    <t>-6447064</t>
  </si>
  <si>
    <t>P</t>
  </si>
  <si>
    <t>Poznámka k položce:_x000d_
Poznámka k položce: V položce je zakalkulováno: hloubení rýh, svislé přemístění, lože a obsyp potrubí ze štěrkopísku, dodávka a montáž potrubí z trub polyetylénových tlakových hrdlových vnějšího průměru dle popisu, tlaková zkouška potrubí, proplach a dezinfekce, obsyp potrubí štěrkopískem, zásyp rýhy sypaninou se zhutněním, spojka, vytyčovací drát, fólie výstražná, obnova povrchů.</t>
  </si>
  <si>
    <t>48</t>
  </si>
  <si>
    <t>893811112</t>
  </si>
  <si>
    <t>Osazení vodoměrné šachty z polypropylenu PP samonosné pro běžné zatížení hranaté, půdorysné plochy do 1,1 m2, světlé hloubky přes 1,2 m do 1,4 m</t>
  </si>
  <si>
    <t>1270284784</t>
  </si>
  <si>
    <t>https://podminky.urs.cz/item/CS_URS_2025_02/893811112</t>
  </si>
  <si>
    <t>49</t>
  </si>
  <si>
    <t>56230553</t>
  </si>
  <si>
    <t>šachta plastová vodoměrná samonosná hranatá 0,9/1,2/1,4m</t>
  </si>
  <si>
    <t>309271983</t>
  </si>
  <si>
    <t>50</t>
  </si>
  <si>
    <t>891269111</t>
  </si>
  <si>
    <t>Montáž vodovodních armatur na potrubí navrtávacích pasů s ventilem Jt 1 MPa, na potrubí z trub litinových, ocelových nebo plastických hmot DN 100</t>
  </si>
  <si>
    <t>1105375344</t>
  </si>
  <si>
    <t>https://podminky.urs.cz/item/CS_URS_2025_02/891269111</t>
  </si>
  <si>
    <t>51</t>
  </si>
  <si>
    <t>42273448</t>
  </si>
  <si>
    <t>pás navrtávací z tvárné litiny DN 100, univerzální, se závitovým výstupem 1"</t>
  </si>
  <si>
    <t>1647428806</t>
  </si>
  <si>
    <t>52</t>
  </si>
  <si>
    <t>891181112</t>
  </si>
  <si>
    <t>Montáž vodovodních armatur na potrubí šoupátek nebo klapek uzavíracích v otevřeném výkopu nebo v šachtách s osazením zemní soupravy (bez poklopů) DN 40</t>
  </si>
  <si>
    <t>-631532924</t>
  </si>
  <si>
    <t>https://podminky.urs.cz/item/CS_URS_2025_02/891181112</t>
  </si>
  <si>
    <t>53</t>
  </si>
  <si>
    <t>42221420</t>
  </si>
  <si>
    <t>šoupátko přípojkové přímé DN 25 ISO/vnější závit PN16, 32x1 1/4"</t>
  </si>
  <si>
    <t>1737989049</t>
  </si>
  <si>
    <t>54</t>
  </si>
  <si>
    <t>42291044</t>
  </si>
  <si>
    <t>souprava zemní pro domovní šoupátka 3/4"-2" Rd 1,3-1,8m</t>
  </si>
  <si>
    <t>-1167736820</t>
  </si>
  <si>
    <t>55</t>
  </si>
  <si>
    <t>899401111</t>
  </si>
  <si>
    <t>Osazení poklopů uličních s pevným rámem litinových ventilových</t>
  </si>
  <si>
    <t>-874141199</t>
  </si>
  <si>
    <t>https://podminky.urs.cz/item/CS_URS_2025_02/899401111</t>
  </si>
  <si>
    <t>56</t>
  </si>
  <si>
    <t>42291402</t>
  </si>
  <si>
    <t>poklop litinový ventilový</t>
  </si>
  <si>
    <t>-369457128</t>
  </si>
  <si>
    <t>57</t>
  </si>
  <si>
    <t>56230640</t>
  </si>
  <si>
    <t>deska podkladová uličního poklopu plastového tuhých souprav</t>
  </si>
  <si>
    <t>-1758062766</t>
  </si>
  <si>
    <t>58</t>
  </si>
  <si>
    <t>899721111</t>
  </si>
  <si>
    <t>Signalizační vodič na potrubí DN do 150 mm</t>
  </si>
  <si>
    <t>-136638731</t>
  </si>
  <si>
    <t>https://podminky.urs.cz/item/CS_URS_2025_02/899721111</t>
  </si>
  <si>
    <t>59</t>
  </si>
  <si>
    <t>899722112</t>
  </si>
  <si>
    <t>Krytí potrubí z plastů výstražnou fólií z PVC šířky přes 20 do 25 cm</t>
  </si>
  <si>
    <t>532286099</t>
  </si>
  <si>
    <t>https://podminky.urs.cz/item/CS_URS_2025_02/899722112</t>
  </si>
  <si>
    <t>Ostatní konstrukce a práce, bourání</t>
  </si>
  <si>
    <t>60</t>
  </si>
  <si>
    <t>919735112</t>
  </si>
  <si>
    <t>Řezání stávajícího živičného krytu nebo podkladu hloubky přes 50 do 100 mm</t>
  </si>
  <si>
    <t>106515345</t>
  </si>
  <si>
    <t>https://podminky.urs.cz/item/CS_URS_2025_02/919735112</t>
  </si>
  <si>
    <t>70,1*2</t>
  </si>
  <si>
    <t>997</t>
  </si>
  <si>
    <t>Přesun sutě</t>
  </si>
  <si>
    <t>61</t>
  </si>
  <si>
    <t>997221551</t>
  </si>
  <si>
    <t>Vodorovná doprava suti bez naložení, ale se složením a s hrubým urovnáním ze sypkých materiálů, na vzdálenost do 1 km</t>
  </si>
  <si>
    <t>939064716</t>
  </si>
  <si>
    <t>https://podminky.urs.cz/item/CS_URS_2025_02/997221551</t>
  </si>
  <si>
    <t>62</t>
  </si>
  <si>
    <t>997221559</t>
  </si>
  <si>
    <t>Vodorovná doprava suti bez naložení, ale se složením a s hrubým urovnáním ze sypkých materiálů, na vzdálenost Příplatek k ceně za každý další započatý 1 km přes 1 km</t>
  </si>
  <si>
    <t>-446605580</t>
  </si>
  <si>
    <t>https://podminky.urs.cz/item/CS_URS_2025_02/997221559</t>
  </si>
  <si>
    <t>43,462*48</t>
  </si>
  <si>
    <t>63</t>
  </si>
  <si>
    <t>997221873</t>
  </si>
  <si>
    <t>1983105608</t>
  </si>
  <si>
    <t>https://podminky.urs.cz/item/CS_URS_2025_02/997221873</t>
  </si>
  <si>
    <t>64</t>
  </si>
  <si>
    <t>997221875</t>
  </si>
  <si>
    <t>Poplatek za uložení stavebního odpadu na recyklační skládce (skládkovné) asfaltového bez obsahu dehtu zatříděného do Katalogu odpadů pod kódem 17 03 02</t>
  </si>
  <si>
    <t>1240143401</t>
  </si>
  <si>
    <t>https://podminky.urs.cz/item/CS_URS_2025_02/997221875</t>
  </si>
  <si>
    <t>998</t>
  </si>
  <si>
    <t>Přesun hmot</t>
  </si>
  <si>
    <t>65</t>
  </si>
  <si>
    <t>998276101</t>
  </si>
  <si>
    <t>Přesun hmot pro trubní vedení hloubené z trub z plastických hmot nebo sklolaminátových pro vodovody, kanalizace, teplovody, produktovody v otevřeném výkopu dopravní vzdálenost do 15 m</t>
  </si>
  <si>
    <t>-1814315895</t>
  </si>
  <si>
    <t>https://podminky.urs.cz/item/CS_URS_2025_02/998276101</t>
  </si>
  <si>
    <t>VRN</t>
  </si>
  <si>
    <t>Vedlejší rozpočtové náklady</t>
  </si>
  <si>
    <t>VRN1</t>
  </si>
  <si>
    <t>Průzkumné, zeměměřičské a projektové práce</t>
  </si>
  <si>
    <t>66</t>
  </si>
  <si>
    <t>012164000</t>
  </si>
  <si>
    <t>Vytyčení a zaměření inženýrských sítí</t>
  </si>
  <si>
    <t>kpl</t>
  </si>
  <si>
    <t>1024</t>
  </si>
  <si>
    <t>-2097265533</t>
  </si>
  <si>
    <t>https://podminky.urs.cz/item/CS_URS_2025_02/012164000</t>
  </si>
  <si>
    <t>67</t>
  </si>
  <si>
    <t>012344000</t>
  </si>
  <si>
    <t>Vytyčovací práce</t>
  </si>
  <si>
    <t>1775130276</t>
  </si>
  <si>
    <t>https://podminky.urs.cz/item/CS_URS_2025_02/012344000</t>
  </si>
  <si>
    <t>68</t>
  </si>
  <si>
    <t>012444000</t>
  </si>
  <si>
    <t>Geodetické měření skutečného provedení stavby</t>
  </si>
  <si>
    <t>-1574352175</t>
  </si>
  <si>
    <t>https://podminky.urs.cz/item/CS_URS_2025_02/012444000</t>
  </si>
  <si>
    <t>VRN3</t>
  </si>
  <si>
    <t>Zařízení staveniště</t>
  </si>
  <si>
    <t>69</t>
  </si>
  <si>
    <t>030001000</t>
  </si>
  <si>
    <t>-761852632</t>
  </si>
  <si>
    <t>https://podminky.urs.cz/item/CS_URS_2025_02/030001000</t>
  </si>
  <si>
    <t>VRN6</t>
  </si>
  <si>
    <t>Územní vlivy</t>
  </si>
  <si>
    <t>70</t>
  </si>
  <si>
    <t>063002000</t>
  </si>
  <si>
    <t>Práce na těžce přístupných místech</t>
  </si>
  <si>
    <t>-967599250</t>
  </si>
  <si>
    <t>https://podminky.urs.cz/item/CS_URS_2025_02/063002000</t>
  </si>
  <si>
    <t>71</t>
  </si>
  <si>
    <t>063603000</t>
  </si>
  <si>
    <t>Omezený přístup těžké techniky</t>
  </si>
  <si>
    <t>-321357149</t>
  </si>
  <si>
    <t>https://podminky.urs.cz/item/CS_URS_2025_02/063603000</t>
  </si>
  <si>
    <t>VRN7</t>
  </si>
  <si>
    <t>Provozní vlivy</t>
  </si>
  <si>
    <t>72</t>
  </si>
  <si>
    <t>072203000</t>
  </si>
  <si>
    <t>Silniční provoz - zajištění DIO (dopravní značení)</t>
  </si>
  <si>
    <t>-582356210</t>
  </si>
  <si>
    <t>https://podminky.urs.cz/item/CS_URS_2025_02/072203000</t>
  </si>
  <si>
    <t>IO 02 - Dešťová kanalizace</t>
  </si>
  <si>
    <t>1 - Zemní práce</t>
  </si>
  <si>
    <t>4 - Vodorovné konstrukce</t>
  </si>
  <si>
    <t>5 - Komunikace pozemní</t>
  </si>
  <si>
    <t>8 - Trubní vedení</t>
  </si>
  <si>
    <t>9 - Ostatní konstrukce a práce, bourání</t>
  </si>
  <si>
    <t>997 - Přesun sutě</t>
  </si>
  <si>
    <t>998 - Přesun hmot</t>
  </si>
  <si>
    <t>1796520602</t>
  </si>
  <si>
    <t>"Odstranění zpevněné plochy"</t>
  </si>
  <si>
    <t>"Stoka DH7" 24,9*1,0</t>
  </si>
  <si>
    <t>"Mezi šachtou Š0283-Š0284" (53,67-35,1)*1,0</t>
  </si>
  <si>
    <t>82005247</t>
  </si>
  <si>
    <t>"Stoka DH7" 24,9*1,0*0,2</t>
  </si>
  <si>
    <t>"Mezi šachtou Š0283-Š0284" (53,67-35,1)*1,0*0,2</t>
  </si>
  <si>
    <t>-1650680521</t>
  </si>
  <si>
    <t>60*10</t>
  </si>
  <si>
    <t>1200156814</t>
  </si>
  <si>
    <t>132254104</t>
  </si>
  <si>
    <t>Hloubení zapažených rýh šířky do 800 mm strojně s urovnáním dna do předepsaného profilu a spádu v hornině třídy těžitelnosti I skupiny 3 přes 100 m3</t>
  </si>
  <si>
    <t>587729304</t>
  </si>
  <si>
    <t>https://podminky.urs.cz/item/CS_URS_2025_02/132254104</t>
  </si>
  <si>
    <t>"Napojení" 5,0*0,8*1,5</t>
  </si>
  <si>
    <t>"Stoka DH7" 24,9*0,8*3,2</t>
  </si>
  <si>
    <t>"Stoka DH"</t>
  </si>
  <si>
    <t>"Š0284-Š0283" (53,67-35,1)*0,8*(3,65+3,03)/2</t>
  </si>
  <si>
    <t>"Š0283-Š0282" 35,1*0,8*(3,65+1,11)/2</t>
  </si>
  <si>
    <t>"Stoka DB" 35,97*0,8*(1,86+0,6)/2</t>
  </si>
  <si>
    <t>"Předpoklad 50%tř. těžitelnosti 3 a 50% tř. těžitelnosti 4"</t>
  </si>
  <si>
    <t>221,587*0,5</t>
  </si>
  <si>
    <t>132354104</t>
  </si>
  <si>
    <t>Hloubení zapažených rýh šířky do 800 mm strojně s urovnáním dna do předepsaného profilu a spádu v hornině třídy těžitelnosti II skupiny 4 přes 100 m3</t>
  </si>
  <si>
    <t>-1010947201</t>
  </si>
  <si>
    <t>https://podminky.urs.cz/item/CS_URS_2025_02/132354104</t>
  </si>
  <si>
    <t>133251101</t>
  </si>
  <si>
    <t>Hloubení nezapažených šachet strojně v hornině třídy těžitelnosti I skupiny 3 do 20 m3</t>
  </si>
  <si>
    <t>1725832305</t>
  </si>
  <si>
    <t>https://podminky.urs.cz/item/CS_URS_2025_02/133251101</t>
  </si>
  <si>
    <t>"Betonová šachta - Š0282"</t>
  </si>
  <si>
    <t>2,0*2,0*1,11</t>
  </si>
  <si>
    <t>"revizní šachty - Š0283+Š0284"</t>
  </si>
  <si>
    <t>2,0*2,0*3,74</t>
  </si>
  <si>
    <t>2,0*2,0*3,03</t>
  </si>
  <si>
    <t>(4,44+27,08)*0,5</t>
  </si>
  <si>
    <t>133351101</t>
  </si>
  <si>
    <t>Hloubení nezapažených šachet strojně v hornině třídy těžitelnosti II skupiny 4 do 20 m3</t>
  </si>
  <si>
    <t>-363238372</t>
  </si>
  <si>
    <t>https://podminky.urs.cz/item/CS_URS_2025_02/133351101</t>
  </si>
  <si>
    <t>151101201</t>
  </si>
  <si>
    <t>Zřízení pažení stěn výkopu bez rozepření nebo vzepření příložné, hloubky do 4 m</t>
  </si>
  <si>
    <t>1491869570</t>
  </si>
  <si>
    <t>https://podminky.urs.cz/item/CS_URS_2025_02/151101201</t>
  </si>
  <si>
    <t>"Napojení" 5,0*1,5*2</t>
  </si>
  <si>
    <t>"Stoka DH7" 24,9*3,2*2</t>
  </si>
  <si>
    <t>"Š0284-Š0283" ((53,67-35,1)*(3,65+3,03)/2)*2</t>
  </si>
  <si>
    <t>"Š0283-Š0282" (35,1*(3,65+1,11)/2)*2</t>
  </si>
  <si>
    <t>"Stoka DB" (35,97*(1,86+0,6)/2)*2</t>
  </si>
  <si>
    <t>151101211</t>
  </si>
  <si>
    <t>Odstranění pažení stěn výkopu bez rozepření nebo vzepření s uložením pažin na vzdálenost do 3 m od okraje výkopu příložné, hloubky do 4 m</t>
  </si>
  <si>
    <t>536184025</t>
  </si>
  <si>
    <t>https://podminky.urs.cz/item/CS_URS_2025_02/151101211</t>
  </si>
  <si>
    <t>-1769083383</t>
  </si>
  <si>
    <t>-1064076143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</si>
  <si>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</si>
  <si>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</si>
  <si>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-1111767685</t>
  </si>
  <si>
    <t>https://podminky.urs.cz/item/CS_URS_2025_02/162751117</t>
  </si>
  <si>
    <t>"Výkopek" 110,794*2+15,76*2</t>
  </si>
  <si>
    <t>"Zpětný zásyp" -176,866</t>
  </si>
  <si>
    <t>162751119</t>
  </si>
  <si>
    <t>Vodorovné přemístění výkopku nebo sypaniny po suchu na obvyklém dopravním prostředku, bez naložení výkopku, avšak se složením bez rozhrnutí z horniny třídy těžitelnosti I skupiny 1 až 3 na vzdálenost Příplatek k ceně za každých dalších i započatých 1 000 m</t>
  </si>
  <si>
    <t>1373884844</t>
  </si>
  <si>
    <t>https://podminky.urs.cz/item/CS_URS_2025_02/162751119</t>
  </si>
  <si>
    <t>76,242*39</t>
  </si>
  <si>
    <t>1037716779</t>
  </si>
  <si>
    <t>76,242*1,8</t>
  </si>
  <si>
    <t>743055603</t>
  </si>
  <si>
    <t>-548222357</t>
  </si>
  <si>
    <t>"Lože" -9,564</t>
  </si>
  <si>
    <t>"Obsyp" -47,193</t>
  </si>
  <si>
    <t>"Objem potrubí" -(3,14*0,25*0,25*35,97+3,14*0,15*0,15*53,67+3,14*0,125*0,125*24,9+3,14*0,075*0,075*5,0)</t>
  </si>
  <si>
    <t>"Objem šachet" -(3,14*0,5*0,5*1,11+3,14*0,5*0,5*3,74+3,14*0,5*0,5*3,03+3,14*0,2*0,2*2,73)</t>
  </si>
  <si>
    <t>"Objem vpusti" -(3,14*0,225*0,225*2,5)*2</t>
  </si>
  <si>
    <t>-811404116</t>
  </si>
  <si>
    <t>"Napojení" 5,0*0,8*(0,15+0,15)</t>
  </si>
  <si>
    <t>"Stoka DH7" 24,9*0,8*(0,25+0,15)</t>
  </si>
  <si>
    <t>"Stoka DH část Š0284 - napojení do vodoteče" 53,67*0,8*(0,3+0,15)</t>
  </si>
  <si>
    <t>"Stoka DB" 35,97*0,8*(0,5+0,15)</t>
  </si>
  <si>
    <t>58337308</t>
  </si>
  <si>
    <t>štěrkopísek frakce 0/2</t>
  </si>
  <si>
    <t>994423899</t>
  </si>
  <si>
    <t>47,193*2 "Přepočtené koeficientem množství</t>
  </si>
  <si>
    <t>-929118069</t>
  </si>
  <si>
    <t>"Napojení" 5,0*0,8*0,1</t>
  </si>
  <si>
    <t>"Stoka DH7" 24,9*0,8*0,1</t>
  </si>
  <si>
    <t>"Stoka DH část Š0284 - napojení do vodoteče" 53,67*0,8*0,1</t>
  </si>
  <si>
    <t>"Stoka DB" 35,97*0,8*0,1</t>
  </si>
  <si>
    <t>452112111</t>
  </si>
  <si>
    <t>Osazení betonových dílců prstenců nebo rámů pod poklopy a mříže na sucho, výšky do 100 mm</t>
  </si>
  <si>
    <t>790332092</t>
  </si>
  <si>
    <t>https://podminky.urs.cz/item/CS_URS_2025_02/452112111</t>
  </si>
  <si>
    <t>59224148</t>
  </si>
  <si>
    <t>prstenec šachtový vyrovnávací betonový rovný 625x100x100mm</t>
  </si>
  <si>
    <t>-957587642</t>
  </si>
  <si>
    <t>613981462</t>
  </si>
  <si>
    <t>"Doplnění zpevněných ploch"</t>
  </si>
  <si>
    <t>-845364773</t>
  </si>
  <si>
    <t>-1486018164</t>
  </si>
  <si>
    <t>-1840037810</t>
  </si>
  <si>
    <t>871310310</t>
  </si>
  <si>
    <t>Montáž kanalizačního potrubí z polypropylenu PP hladkého plnostěnného SN 10 DN 150</t>
  </si>
  <si>
    <t>1876472925</t>
  </si>
  <si>
    <t>https://podminky.urs.cz/item/CS_URS_2025_02/871310310</t>
  </si>
  <si>
    <t>"Napojení"</t>
  </si>
  <si>
    <t>5,0</t>
  </si>
  <si>
    <t>28614218</t>
  </si>
  <si>
    <t>trubka kanalizační PP plnostěnná jednovrstvá DN 160x6000mm SN10</t>
  </si>
  <si>
    <t>CS ÚRS 2026 01</t>
  </si>
  <si>
    <t>-964140726</t>
  </si>
  <si>
    <t>5*1,015 "Přepočtené koeficientem množství</t>
  </si>
  <si>
    <t>871360310</t>
  </si>
  <si>
    <t>Montáž kanalizačního potrubí z polypropylenu PP hladkého plnostěnného SN 10 DN 250</t>
  </si>
  <si>
    <t>-1087025044</t>
  </si>
  <si>
    <t>https://podminky.urs.cz/item/CS_URS_2025_02/871360310</t>
  </si>
  <si>
    <t>"Stoka DH7" 24,9</t>
  </si>
  <si>
    <t>28614320</t>
  </si>
  <si>
    <t>trubka kanalizační PP plnostěnná jednovrstvá DN 250x1000mm SN10</t>
  </si>
  <si>
    <t>30553264</t>
  </si>
  <si>
    <t>28614220</t>
  </si>
  <si>
    <t>trubka kanalizační PP plnostěnná jednovrstvá DN 250x6000mm SN10</t>
  </si>
  <si>
    <t>-368994692</t>
  </si>
  <si>
    <t>24,6305418719212*1,015 "Přepočtené koeficientem množství</t>
  </si>
  <si>
    <t>871370310</t>
  </si>
  <si>
    <t>Montáž kanalizačního potrubí z polypropylenu PP hladkého plnostěnného SN 10 DN 300</t>
  </si>
  <si>
    <t>-1179753309</t>
  </si>
  <si>
    <t>https://podminky.urs.cz/item/CS_URS_2025_02/871370310</t>
  </si>
  <si>
    <t>"Stoka DH část Š0284 - napojení do vodoteče" 53,67</t>
  </si>
  <si>
    <t>28614321</t>
  </si>
  <si>
    <t>trubka kanalizační PP plnostěnná jednovrstvá DN 315x1000mm SN10</t>
  </si>
  <si>
    <t>-1253333829</t>
  </si>
  <si>
    <t>28614221</t>
  </si>
  <si>
    <t>trubka kanalizační PP plnostěnná jednovrstvá DN 315x6000mm SN10</t>
  </si>
  <si>
    <t>1579032311</t>
  </si>
  <si>
    <t>53,2019704433498*1,015 "Přepočtené koeficientem množství</t>
  </si>
  <si>
    <t>871420310</t>
  </si>
  <si>
    <t>Montáž kanalizačního potrubí z polypropylenu PP hladkého plnostěnného SN 10 DN 500</t>
  </si>
  <si>
    <t>-2048322947</t>
  </si>
  <si>
    <t>https://podminky.urs.cz/item/CS_URS_2025_02/871420310</t>
  </si>
  <si>
    <t>"Stoka DB" 35,97</t>
  </si>
  <si>
    <t>28614323</t>
  </si>
  <si>
    <t>trubka kanalizační PP plnostěnná jednovrstvá DN 500x1000mm SN10</t>
  </si>
  <si>
    <t>127728450</t>
  </si>
  <si>
    <t>28614223</t>
  </si>
  <si>
    <t>trubka kanalizační PP plnostěnná jednovrstvá DN 500x6000mm SN10</t>
  </si>
  <si>
    <t>115465368</t>
  </si>
  <si>
    <t>35,4679802955665*1,015 "Přepočtené koeficientem množství</t>
  </si>
  <si>
    <t>892351111</t>
  </si>
  <si>
    <t>Tlakové zkoušky vodou na potrubí DN 150 nebo 200</t>
  </si>
  <si>
    <t>684090807</t>
  </si>
  <si>
    <t>https://podminky.urs.cz/item/CS_URS_2025_02/892351111</t>
  </si>
  <si>
    <t>892362121</t>
  </si>
  <si>
    <t>Tlakové zkoušky vzduchem těsnícími vaky ucpávkovými DN 250</t>
  </si>
  <si>
    <t>úsek</t>
  </si>
  <si>
    <t>-2100631285</t>
  </si>
  <si>
    <t>https://podminky.urs.cz/item/CS_URS_2025_02/892362121</t>
  </si>
  <si>
    <t>892372111</t>
  </si>
  <si>
    <t>Tlakové zkoušky vodou zabezpečení konců potrubí při tlakových zkouškách DN do 300</t>
  </si>
  <si>
    <t>-952177352</t>
  </si>
  <si>
    <t>https://podminky.urs.cz/item/CS_URS_2025_02/892372111</t>
  </si>
  <si>
    <t>892372121</t>
  </si>
  <si>
    <t>Tlakové zkoušky vzduchem těsnícími vaky ucpávkovými DN 300</t>
  </si>
  <si>
    <t>1406279467</t>
  </si>
  <si>
    <t>https://podminky.urs.cz/item/CS_URS_2025_02/892372121</t>
  </si>
  <si>
    <t>892381111</t>
  </si>
  <si>
    <t>Tlakové zkoušky vodou na potrubí DN 250, 300 nebo 350</t>
  </si>
  <si>
    <t>557072799</t>
  </si>
  <si>
    <t>https://podminky.urs.cz/item/CS_URS_2025_02/892381111</t>
  </si>
  <si>
    <t>892421111</t>
  </si>
  <si>
    <t>Tlakové zkoušky vodou na potrubí DN 400 nebo 500</t>
  </si>
  <si>
    <t>-2040019104</t>
  </si>
  <si>
    <t>https://podminky.urs.cz/item/CS_URS_2025_02/892421111</t>
  </si>
  <si>
    <t>892422121</t>
  </si>
  <si>
    <t>Tlakové zkoušky vzduchem těsnícími vaky ucpávkovými DN 500</t>
  </si>
  <si>
    <t>1169141485</t>
  </si>
  <si>
    <t>https://podminky.urs.cz/item/CS_URS_2025_02/892422121</t>
  </si>
  <si>
    <t>892442111</t>
  </si>
  <si>
    <t>Tlakové zkoušky vodou zabezpečení konců potrubí při tlakových zkouškách DN přes 300 do 600</t>
  </si>
  <si>
    <t>932349472</t>
  </si>
  <si>
    <t>https://podminky.urs.cz/item/CS_URS_2025_02/892442111</t>
  </si>
  <si>
    <t>894411311</t>
  </si>
  <si>
    <t>Osazení betonových nebo železobetonových dílců pro šachty skruží rovných</t>
  </si>
  <si>
    <t>-1927395801</t>
  </si>
  <si>
    <t>https://podminky.urs.cz/item/CS_URS_2025_02/894411311</t>
  </si>
  <si>
    <t>59224104</t>
  </si>
  <si>
    <t>skruž betonová studniční 100x100x9cm</t>
  </si>
  <si>
    <t>-2099779402</t>
  </si>
  <si>
    <t>59224102</t>
  </si>
  <si>
    <t>skruž betonová studniční 100x50x9cm</t>
  </si>
  <si>
    <t>-327308283</t>
  </si>
  <si>
    <t>59224100</t>
  </si>
  <si>
    <t>skruž betonová studniční 100x25x9cm</t>
  </si>
  <si>
    <t>419256506</t>
  </si>
  <si>
    <t>894412411</t>
  </si>
  <si>
    <t>Osazení betonových nebo železobetonových dílců pro šachty skruží přechodových</t>
  </si>
  <si>
    <t>774541301</t>
  </si>
  <si>
    <t>https://podminky.urs.cz/item/CS_URS_2025_02/894412411</t>
  </si>
  <si>
    <t>59224168</t>
  </si>
  <si>
    <t>skruž betonová přechodová 62,5/100x60x12cm stupadla poplastovaná kapsová</t>
  </si>
  <si>
    <t>96706740</t>
  </si>
  <si>
    <t>894414111</t>
  </si>
  <si>
    <t>Osazení betonových nebo železobetonových dílců pro šachty skruží základových (dno)</t>
  </si>
  <si>
    <t>-1164310635</t>
  </si>
  <si>
    <t>https://podminky.urs.cz/item/CS_URS_2025_02/894414111</t>
  </si>
  <si>
    <t>1126003R</t>
  </si>
  <si>
    <t>Dno čtvercové - VÝROBA NA ZAKÁZKU TZZ-Q 150/140 BZC PS V100</t>
  </si>
  <si>
    <t>756881549</t>
  </si>
  <si>
    <t>894811237</t>
  </si>
  <si>
    <t>Revizní šachta z tvrdého PVC v otevřeném výkopu typ pravý/přímý/levý (DN šachty/DN trubního vedení) DN 400/160, odolnost vnějšímu tlaku 12,5 t, hloubka od 2360 do 2730 mm</t>
  </si>
  <si>
    <t>1575496049</t>
  </si>
  <si>
    <t>https://podminky.urs.cz/item/CS_URS_2025_02/894811237</t>
  </si>
  <si>
    <t>894812511</t>
  </si>
  <si>
    <t>Revizní a čistící šachta z polypropylenu PP pro hladké trouby DN 1000 šachtové dno (DN šachty / DN trubního vedení) DN 1000/315 průtočné 30°, 60°, 90°</t>
  </si>
  <si>
    <t>-1503586386</t>
  </si>
  <si>
    <t>https://podminky.urs.cz/item/CS_URS_2025_02/894812511</t>
  </si>
  <si>
    <t>894812521</t>
  </si>
  <si>
    <t>Revizní a čistící šachta z polypropylenu PP pro hladké trouby DN 1000 roura šachtová korugovaná, světlé hloubky 1 200 mm</t>
  </si>
  <si>
    <t>-658833113</t>
  </si>
  <si>
    <t>https://podminky.urs.cz/item/CS_URS_2025_02/894812521</t>
  </si>
  <si>
    <t>894812522</t>
  </si>
  <si>
    <t>Revizní a čistící šachta z polypropylenu PP pro hladké trouby DN 1000 roura šachtová korugovaná, světlé hloubky 2 400 mm</t>
  </si>
  <si>
    <t>66897120</t>
  </si>
  <si>
    <t>https://podminky.urs.cz/item/CS_URS_2025_02/894812522</t>
  </si>
  <si>
    <t>894812529</t>
  </si>
  <si>
    <t>Revizní a čistící šachta z polypropylenu PP pro hladké trouby DN 1000 Příplatek k cenám 2431 - 2438 za uříznutí šachtové roury</t>
  </si>
  <si>
    <t>918645059</t>
  </si>
  <si>
    <t>https://podminky.urs.cz/item/CS_URS_2025_02/894812529</t>
  </si>
  <si>
    <t>894812552</t>
  </si>
  <si>
    <t>Revizní a čistící šachta z polypropylenu PP pro hladké trouby DN 1000 poklop (mříž) litinový s přechodovým konusem pro třídu zatížení D400 na betonovém prstenci</t>
  </si>
  <si>
    <t>1686505054</t>
  </si>
  <si>
    <t>https://podminky.urs.cz/item/CS_URS_2025_02/894812552</t>
  </si>
  <si>
    <t>895941301</t>
  </si>
  <si>
    <t>Osazení vpusti uliční z betonových dílců DN 450 dno s výtokem</t>
  </si>
  <si>
    <t>-890845335</t>
  </si>
  <si>
    <t>https://podminky.urs.cz/item/CS_URS_2025_02/895941301</t>
  </si>
  <si>
    <t>59223336R</t>
  </si>
  <si>
    <t>vpusť uliční DN 450 kaliště s odtokem 200mm PVC 450/940x50mm</t>
  </si>
  <si>
    <t>1071223687</t>
  </si>
  <si>
    <t>895941313</t>
  </si>
  <si>
    <t>Osazení vpusti uliční z betonových dílců DN 450 skruž horní 295 mm</t>
  </si>
  <si>
    <t>-646097152</t>
  </si>
  <si>
    <t>https://podminky.urs.cz/item/CS_URS_2025_02/895941313</t>
  </si>
  <si>
    <t>59223857</t>
  </si>
  <si>
    <t>skruž betonová horní pro uliční vpusť 450x295x50mm</t>
  </si>
  <si>
    <t>1448996199</t>
  </si>
  <si>
    <t>895941322</t>
  </si>
  <si>
    <t>Osazení vpusti uliční z betonových dílců DN 450 skruž středová 295 mm</t>
  </si>
  <si>
    <t>1735535026</t>
  </si>
  <si>
    <t>https://podminky.urs.cz/item/CS_URS_2025_02/895941322</t>
  </si>
  <si>
    <t>59223862</t>
  </si>
  <si>
    <t>skruž betonová středová pro uliční vpusť 450x295x50mm</t>
  </si>
  <si>
    <t>-1639909975</t>
  </si>
  <si>
    <t>895941323</t>
  </si>
  <si>
    <t>Osazení vpusti uliční z betonových dílců DN 450 skruž středová 570 mm</t>
  </si>
  <si>
    <t>-910206643</t>
  </si>
  <si>
    <t>https://podminky.urs.cz/item/CS_URS_2025_02/895941323</t>
  </si>
  <si>
    <t>59224488</t>
  </si>
  <si>
    <t>skruž betonová středová pro uliční vpusť 450x570x50mm</t>
  </si>
  <si>
    <t>1453543515</t>
  </si>
  <si>
    <t>899104112</t>
  </si>
  <si>
    <t>Osazení poklopů šachtových litinových, ocelových nebo železobetonových včetně rámů pro třídu zatížení D400, E600</t>
  </si>
  <si>
    <t>-2066536048</t>
  </si>
  <si>
    <t>https://podminky.urs.cz/item/CS_URS_2025_02/899104112</t>
  </si>
  <si>
    <t>55241017</t>
  </si>
  <si>
    <t>poklop šachtový litinový kruhový DN 600 bez ventilace tř D400 pro běžný provoz</t>
  </si>
  <si>
    <t>700185642</t>
  </si>
  <si>
    <t>899204112</t>
  </si>
  <si>
    <t>Osazení mříží litinových včetně rámů a košů na bahno pro třídu zatížení D400, E600</t>
  </si>
  <si>
    <t>1800304338</t>
  </si>
  <si>
    <t>https://podminky.urs.cz/item/CS_URS_2025_02/899204112</t>
  </si>
  <si>
    <t>55241041</t>
  </si>
  <si>
    <t>mříž šachtová dešťová tvárná litina do teleskopu DN 315 nebo DN 400 pro třídu zatížení D400 obdélník</t>
  </si>
  <si>
    <t>932631693</t>
  </si>
  <si>
    <t>55241001</t>
  </si>
  <si>
    <t>koš kalový pod kruhovou mříž - těžký</t>
  </si>
  <si>
    <t>-1211265894</t>
  </si>
  <si>
    <t>73</t>
  </si>
  <si>
    <t>899721112</t>
  </si>
  <si>
    <t>Signalizační vodič na potrubí DN nad 150 mm</t>
  </si>
  <si>
    <t>1074537554</t>
  </si>
  <si>
    <t>https://podminky.urs.cz/item/CS_URS_2025_02/899721112</t>
  </si>
  <si>
    <t>"Napojení" 5,0</t>
  </si>
  <si>
    <t>74</t>
  </si>
  <si>
    <t>899722114</t>
  </si>
  <si>
    <t>Krytí potrubí z plastů výstražnou fólií z PVC šířky přes 34 do 40 cm</t>
  </si>
  <si>
    <t>1669339020</t>
  </si>
  <si>
    <t>https://podminky.urs.cz/item/CS_URS_2025_02/899722114</t>
  </si>
  <si>
    <t>75</t>
  </si>
  <si>
    <t>-40845979</t>
  </si>
  <si>
    <t>"Stoka DH7" 24,9*2</t>
  </si>
  <si>
    <t>"Mezi šachtou Š0283-Š0284" (53,67-35,1)*2</t>
  </si>
  <si>
    <t>76</t>
  </si>
  <si>
    <t>842955073</t>
  </si>
  <si>
    <t>77</t>
  </si>
  <si>
    <t>-826122506</t>
  </si>
  <si>
    <t>26,951*48</t>
  </si>
  <si>
    <t>78</t>
  </si>
  <si>
    <t>-1443283939</t>
  </si>
  <si>
    <t>79</t>
  </si>
  <si>
    <t>-1136487432</t>
  </si>
  <si>
    <t>80</t>
  </si>
  <si>
    <t>1075323810</t>
  </si>
  <si>
    <t>81</t>
  </si>
  <si>
    <t>-2002901803</t>
  </si>
  <si>
    <t>82</t>
  </si>
  <si>
    <t>-484588864</t>
  </si>
  <si>
    <t>83</t>
  </si>
  <si>
    <t>34661634</t>
  </si>
  <si>
    <t>84</t>
  </si>
  <si>
    <t>-1489169826</t>
  </si>
  <si>
    <t>85</t>
  </si>
  <si>
    <t>427834814</t>
  </si>
  <si>
    <t>86</t>
  </si>
  <si>
    <t>-308882572</t>
  </si>
  <si>
    <t>87</t>
  </si>
  <si>
    <t>-1680131132</t>
  </si>
  <si>
    <t>IO 03 - Splašková kanalizace</t>
  </si>
  <si>
    <t>-1368599507</t>
  </si>
  <si>
    <t>"Přípojky"</t>
  </si>
  <si>
    <t>3,6*0,8*+3,4*0,8*2,78+17,4*0,8*1,71+10,7*0,8*1,72+31,13*0,8*3,28+34,6*0,8*1,36+30,9*0,8*1,49+31,05*0,8*1,65</t>
  </si>
  <si>
    <t>257,453*0,5</t>
  </si>
  <si>
    <t>-1229629393</t>
  </si>
  <si>
    <t>83368859</t>
  </si>
  <si>
    <t>3,6*2,15*2+3,4*2,78*2+17,4*1,71*2+10,7*1,72*2+31,13*3,28*2+34,6*1,36*2+30,9*1,49*2+31,05*1,65*2</t>
  </si>
  <si>
    <t>-1391124004</t>
  </si>
  <si>
    <t>1137211406</t>
  </si>
  <si>
    <t>-856951387</t>
  </si>
  <si>
    <t>-339715347</t>
  </si>
  <si>
    <t>"Výkopek" 128,727*2</t>
  </si>
  <si>
    <t>"Zpětný zásyp" -202,49</t>
  </si>
  <si>
    <t>2029854980</t>
  </si>
  <si>
    <t>54,964*39</t>
  </si>
  <si>
    <t>-1172201968</t>
  </si>
  <si>
    <t>54,964*1,8</t>
  </si>
  <si>
    <t>1711630725</t>
  </si>
  <si>
    <t>1921082219</t>
  </si>
  <si>
    <t>"Lože" -13,022</t>
  </si>
  <si>
    <t>"Obsyp" -39,067</t>
  </si>
  <si>
    <t>"Objem potrubí" -(3,14*0,075*0,075*162,78)</t>
  </si>
  <si>
    <t>1550302536</t>
  </si>
  <si>
    <t>"Přípojky" 162,78*0,8*(0,15+0,15)</t>
  </si>
  <si>
    <t>1362544751</t>
  </si>
  <si>
    <t>39,067*2 "Přepočtené koeficientem množství</t>
  </si>
  <si>
    <t>299295866</t>
  </si>
  <si>
    <t>"Přípojky" 162,78*0,8*0,1</t>
  </si>
  <si>
    <t>-1069029106</t>
  </si>
  <si>
    <t xml:space="preserve">"Přípojky </t>
  </si>
  <si>
    <t>3,6+3,4+17,4+10,7+31,13+34,6+30,9+31,05</t>
  </si>
  <si>
    <t>-770606078</t>
  </si>
  <si>
    <t>162,78*1,015 "Přepočtené koeficientem množství</t>
  </si>
  <si>
    <t>1213035536</t>
  </si>
  <si>
    <t>1840771198</t>
  </si>
  <si>
    <t>565245840</t>
  </si>
  <si>
    <t>894811233</t>
  </si>
  <si>
    <t>Revizní šachta z tvrdého PVC v otevřeném výkopu typ pravý/přímý/levý (DN šachty/DN trubního vedení) DN 400/160, odolnost vnějšímu tlaku 12,5 t, hloubka od 1360 do 1730 mm</t>
  </si>
  <si>
    <t>-27775615</t>
  </si>
  <si>
    <t>https://podminky.urs.cz/item/CS_URS_2025_02/894811233</t>
  </si>
  <si>
    <t>894811235</t>
  </si>
  <si>
    <t>Revizní šachta z tvrdého PVC v otevřeném výkopu typ pravý/přímý/levý (DN šachty/DN trubního vedení) DN 400/160, odolnost vnějšímu tlaku 12,5 t, hloubka od 1860 do 2230 mm</t>
  </si>
  <si>
    <t>2126025373</t>
  </si>
  <si>
    <t>https://podminky.urs.cz/item/CS_URS_2025_02/894811235</t>
  </si>
  <si>
    <t>1119775342</t>
  </si>
  <si>
    <t>-525116079</t>
  </si>
  <si>
    <t>"Přípojky" 162,78</t>
  </si>
  <si>
    <t>"Stoka B4" 21,14</t>
  </si>
  <si>
    <t>"Stoka B"</t>
  </si>
  <si>
    <t>"Š0260-Š0269" (308,56-34,24)</t>
  </si>
  <si>
    <t>-88377407</t>
  </si>
  <si>
    <t>463513283</t>
  </si>
  <si>
    <t>-545084358</t>
  </si>
  <si>
    <t>-1410554835</t>
  </si>
  <si>
    <t>-1266306855</t>
  </si>
  <si>
    <t>1738816896</t>
  </si>
  <si>
    <t>-1103926550</t>
  </si>
  <si>
    <t>1262722783</t>
  </si>
  <si>
    <t>-892803966</t>
  </si>
  <si>
    <t>U - Uznatelené náklady</t>
  </si>
  <si>
    <t>-1489593411</t>
  </si>
  <si>
    <t>"Stoka B4" 21,14*1,0</t>
  </si>
  <si>
    <t>"Stoka B mezi šachtou Š0286-Š0289" (308,56-289,01)*1,0</t>
  </si>
  <si>
    <t>916525507</t>
  </si>
  <si>
    <t>"Stoka B4" 21,14*1,0*0,2</t>
  </si>
  <si>
    <t>"Stoka B mezi šachtou Š0286-Š0289" (308,56-289,01)*1,0*0,2</t>
  </si>
  <si>
    <t>-142214415</t>
  </si>
  <si>
    <t>120*10</t>
  </si>
  <si>
    <t>-2110853945</t>
  </si>
  <si>
    <t>120</t>
  </si>
  <si>
    <t>566522665</t>
  </si>
  <si>
    <t>"Stoka B4" 21,14*0,8*(3,04+2,15)/2</t>
  </si>
  <si>
    <t>"Š0260-Š0261" 35,99*0,8*(1,48+1,78)/2</t>
  </si>
  <si>
    <t>"Š0261-S0262" 15,38*0,8*(1,78+1,94)/2</t>
  </si>
  <si>
    <t>"Š0262-Š0263" 10,66*0,8*(1,94+1,7)/2</t>
  </si>
  <si>
    <t>"Š0263-Š0264" 42,79*0,8*(1,7+1,7)/2</t>
  </si>
  <si>
    <t>"Š0264-Š0265" 50,5*0,8*(1,7+2,72)/2</t>
  </si>
  <si>
    <t>"Š0265-Š0266" 20,95*0,8*(2,72+3,17)/2</t>
  </si>
  <si>
    <t>"Š0266-Š0267" 28,71*0,8*(3,17+1,7)/2</t>
  </si>
  <si>
    <t>"Š0267-Š0268" 49,79*0,8*(1,7+3,2)/2</t>
  </si>
  <si>
    <t>"Š0268-Š0269" 19,55*0,8*(3,2+3,04)/2</t>
  </si>
  <si>
    <t>528,372*0,5</t>
  </si>
  <si>
    <t>262546233</t>
  </si>
  <si>
    <t>133251102</t>
  </si>
  <si>
    <t>Hloubení nezapažených šachet strojně v hornině třídy těžitelnosti I skupiny 3 přes 20 do 50 m3</t>
  </si>
  <si>
    <t>-123864066</t>
  </si>
  <si>
    <t>https://podminky.urs.cz/item/CS_URS_2025_02/133251102</t>
  </si>
  <si>
    <t>"Š0260" 2,0*2,0*1,48</t>
  </si>
  <si>
    <t>"Š0261" 2,0*2,0* 1,78</t>
  </si>
  <si>
    <t>"Š0262" 2,0*2,0*1,94</t>
  </si>
  <si>
    <t>"Š0263" 2,0*2,0*1,17</t>
  </si>
  <si>
    <t>"Š0264" 2,0*2,0*1,7</t>
  </si>
  <si>
    <t>"Š0265" 2,0*2,0*2,72</t>
  </si>
  <si>
    <t>"Š0266" 2,0*2,0*3,17</t>
  </si>
  <si>
    <t>"Š0267" 2,0*2,0*1,7</t>
  </si>
  <si>
    <t>"Š0268" 2,0*2,0*3,2</t>
  </si>
  <si>
    <t>"Š0269" 2,0*2,0*3,04</t>
  </si>
  <si>
    <t>"Š0272" 2,0*2,0*2,15</t>
  </si>
  <si>
    <t>96,2*0,5</t>
  </si>
  <si>
    <t>133351102</t>
  </si>
  <si>
    <t>Hloubení nezapažených šachet strojně v hornině třídy těžitelnosti II skupiny 4 přes 20 do 50 m3</t>
  </si>
  <si>
    <t>640235625</t>
  </si>
  <si>
    <t>https://podminky.urs.cz/item/CS_URS_2025_02/133351102</t>
  </si>
  <si>
    <t>139001101</t>
  </si>
  <si>
    <t>Příplatek k cenám hloubených vykopávek za ztížení vykopávky v blízkosti podzemního vedení nebo výbušnin pro jakoukoliv třídu horniny</t>
  </si>
  <si>
    <t>1444595628</t>
  </si>
  <si>
    <t>https://podminky.urs.cz/item/CS_URS_2025_02/139001101</t>
  </si>
  <si>
    <t>"Mezi šachtami Š0260-Š0261"</t>
  </si>
  <si>
    <t>4,0*0,8*1,47</t>
  </si>
  <si>
    <t>"Mezi šachtami Š0262-Š0263"</t>
  </si>
  <si>
    <t>10,66*0,8*(1,94+1,7)/2</t>
  </si>
  <si>
    <t>-108710520</t>
  </si>
  <si>
    <t>"Stoka B4" 21,14*(3,04+2,15)/2</t>
  </si>
  <si>
    <t>"Š0260-Š0261" (35,99*(1,48+1,78)/2)*2</t>
  </si>
  <si>
    <t>"Š0261-S0262" (15,38*(1,78+1,94)/2)*2</t>
  </si>
  <si>
    <t>"Š0262-Š0263" (10,66*(1,94+1,7)/2)*2</t>
  </si>
  <si>
    <t>"Š0263-Š0264" (42,79*(1,7+1,7)/2)*2</t>
  </si>
  <si>
    <t>"Š0264-Š0265" (50,5*(1,7+2,72)/2)*2</t>
  </si>
  <si>
    <t>"Š0265-Š0266" (20,95*(2,72+3,17)/2)*2</t>
  </si>
  <si>
    <t>"Š0266-Š0267" (28,71*(3,17+1,7)/2)*2</t>
  </si>
  <si>
    <t>"Š0267-Š0268" (49,79*(1,7+3,2)/2)*2</t>
  </si>
  <si>
    <t>"Š0268-Š0269" (19,55*(3,2+3,04)/2)*2</t>
  </si>
  <si>
    <t>-1862234418</t>
  </si>
  <si>
    <t>-685312011</t>
  </si>
  <si>
    <t>-253036708</t>
  </si>
  <si>
    <t>-1993041230</t>
  </si>
  <si>
    <t>"Výkopek" 264,186*2+48,1*2</t>
  </si>
  <si>
    <t>"Zpětný zásyp" -473,013</t>
  </si>
  <si>
    <t>-864620380</t>
  </si>
  <si>
    <t>151,559*39</t>
  </si>
  <si>
    <t>114506510</t>
  </si>
  <si>
    <t>151,559*1,8</t>
  </si>
  <si>
    <t>1893519838</t>
  </si>
  <si>
    <t>-489585498</t>
  </si>
  <si>
    <t>"Výkopek"264,186*2+48,1*2</t>
  </si>
  <si>
    <t>"Lože" -23,637</t>
  </si>
  <si>
    <t>"Obsyp" -94,547</t>
  </si>
  <si>
    <t>"Objem potrubí" -(3,14*0,125*0,125*295,46)</t>
  </si>
  <si>
    <t xml:space="preserve">"Objem šachet" </t>
  </si>
  <si>
    <t>"Š0260" -3,14*0,5*0,5*1,48</t>
  </si>
  <si>
    <t>"Š0261" -3,14*0,5*0,5* 1,78</t>
  </si>
  <si>
    <t>"Š0262" -3,14*0,5*0,5*1,94</t>
  </si>
  <si>
    <t>"Š0263" -3,14*0,5*0,5*1,17</t>
  </si>
  <si>
    <t>"Š0264" -3,14*0,5*0,5*1,7</t>
  </si>
  <si>
    <t>"Š0265" -3,14*0,5*0,5*2,72</t>
  </si>
  <si>
    <t>"Š0266" -3,14*0,5*0,5*3,17</t>
  </si>
  <si>
    <t>"Š0267" -3,14*0,5*0,5*1,7</t>
  </si>
  <si>
    <t>"Š0268" -3,14*0,5*0,5*3,2</t>
  </si>
  <si>
    <t>"Š0269" -3,14*0,5*0,5*3,04</t>
  </si>
  <si>
    <t>"Š0272" -3,14*0,5*0,5*2,15</t>
  </si>
  <si>
    <t>1561583884</t>
  </si>
  <si>
    <t>"Stoka B4" 21,14*0,8*(0,25+0,15)</t>
  </si>
  <si>
    <t>"Š0260-Š0269" (308,56-34,24)*0,8*(0,25+0,15)</t>
  </si>
  <si>
    <t>-1971991703</t>
  </si>
  <si>
    <t>94,547*2 "Přepočtené koeficientem množství</t>
  </si>
  <si>
    <t>-594739115</t>
  </si>
  <si>
    <t>"Stoka B4" 21,14*0,8*0,1</t>
  </si>
  <si>
    <t>"Š0260-Š0269" (308,56-34,24)*0,8*0,1</t>
  </si>
  <si>
    <t>-1038252235</t>
  </si>
  <si>
    <t>1517155560</t>
  </si>
  <si>
    <t>765685824</t>
  </si>
  <si>
    <t>1396755906</t>
  </si>
  <si>
    <t>-922714355</t>
  </si>
  <si>
    <t>-532504881</t>
  </si>
  <si>
    <t>60847254</t>
  </si>
  <si>
    <t>-10756455</t>
  </si>
  <si>
    <t>-127214093</t>
  </si>
  <si>
    <t>48,2758620689655*1,015 "Přepočtené koeficientem množství</t>
  </si>
  <si>
    <t>877350410</t>
  </si>
  <si>
    <t>Montáž tvarovek na kanalizačním plastovém potrubí z PP nebo PVC-U korugovaného nebo žebrovaného kolen DN 200</t>
  </si>
  <si>
    <t>1671291062</t>
  </si>
  <si>
    <t>https://podminky.urs.cz/item/CS_URS_2025_02/877350410</t>
  </si>
  <si>
    <t>28617339</t>
  </si>
  <si>
    <t>koleno kanalizace PP korugované DN 200x45°</t>
  </si>
  <si>
    <t>-943396810</t>
  </si>
  <si>
    <t>877360320</t>
  </si>
  <si>
    <t>Montáž tvarovek na kanalizačním plastovém potrubí z PP nebo PVC-U hladkého plnostěnného odboček DN 250</t>
  </si>
  <si>
    <t>1895665412</t>
  </si>
  <si>
    <t>https://podminky.urs.cz/item/CS_URS_2025_02/877360320</t>
  </si>
  <si>
    <t>28611437</t>
  </si>
  <si>
    <t>odbočka kanalizační plastová s hrdlem KG 250/200/87°</t>
  </si>
  <si>
    <t>-1793327164</t>
  </si>
  <si>
    <t>-1107358975</t>
  </si>
  <si>
    <t>1091824062</t>
  </si>
  <si>
    <t>-1703943496</t>
  </si>
  <si>
    <t>619135291</t>
  </si>
  <si>
    <t>"Š0260 - 1,48" 0</t>
  </si>
  <si>
    <t>"Š0261 - 1,78" 0</t>
  </si>
  <si>
    <t>"Š0262 - 1,94" 1</t>
  </si>
  <si>
    <t>"Š0263 - 1,17" 0</t>
  </si>
  <si>
    <t>"Š0264 - 1,7" 0</t>
  </si>
  <si>
    <t>"Š0265 - 2,72" 1</t>
  </si>
  <si>
    <t>"Š0266 - 3,17" 2</t>
  </si>
  <si>
    <t>"Š0267 -1,7" 0</t>
  </si>
  <si>
    <t>"Š0268 - 3,2" 2</t>
  </si>
  <si>
    <t>"Š0269 - 3,04" 2</t>
  </si>
  <si>
    <t>"Š0272 - 2,15" 1</t>
  </si>
  <si>
    <t>-85065160</t>
  </si>
  <si>
    <t>"Š0266 - 3,17" 1</t>
  </si>
  <si>
    <t>"Š0268 - 3,2" 1</t>
  </si>
  <si>
    <t>"Š0269 - 3,04" 1</t>
  </si>
  <si>
    <t>-207206574</t>
  </si>
  <si>
    <t>785237962</t>
  </si>
  <si>
    <t>-98598025</t>
  </si>
  <si>
    <t>-1330683243</t>
  </si>
  <si>
    <t>1321908730</t>
  </si>
  <si>
    <t>70967504</t>
  </si>
  <si>
    <t>1821081034</t>
  </si>
  <si>
    <t>-1682372477</t>
  </si>
  <si>
    <t>-2084710919</t>
  </si>
  <si>
    <t>1182247937</t>
  </si>
  <si>
    <t>-249433057</t>
  </si>
  <si>
    <t>"Stoka B4" 21,14*2</t>
  </si>
  <si>
    <t>"Stoka B mezi šachtou Š0286-Š0289" (308,56-289,01)*2</t>
  </si>
  <si>
    <t>2029567027</t>
  </si>
  <si>
    <t>-916389876</t>
  </si>
  <si>
    <t>-220982435</t>
  </si>
  <si>
    <t>-1129301042</t>
  </si>
  <si>
    <t>-1080203392</t>
  </si>
  <si>
    <t>IO 04 - Kácení stromů</t>
  </si>
  <si>
    <t xml:space="preserve">    997 - Doprava suti a vybouraných hmot</t>
  </si>
  <si>
    <t>112101101</t>
  </si>
  <si>
    <t>Odstranění stromů s odřezáním kmene a s odvětvením listnatých, průměru kmene přes 100 do 300 mm</t>
  </si>
  <si>
    <t>-1181199483</t>
  </si>
  <si>
    <t>https://podminky.urs.cz/item/CS_URS_2025_02/112101101</t>
  </si>
  <si>
    <t>5+2+2+2 "1. jeřáb 5ks, 7. jabloň 2ks, 8. třešen 2ks, 10. jabloň 2ks</t>
  </si>
  <si>
    <t>112101102</t>
  </si>
  <si>
    <t>Odstranění stromů s odřezáním kmene a s odvětvením listnatých, průměru kmene přes 300 do 500 mm</t>
  </si>
  <si>
    <t>1912821635</t>
  </si>
  <si>
    <t>https://podminky.urs.cz/item/CS_URS_2025_02/112101102</t>
  </si>
  <si>
    <t>1+1 "5. bříza 1ks, 9. třešeň 1ks</t>
  </si>
  <si>
    <t>112101121</t>
  </si>
  <si>
    <t>Odstranění stromů s odřezáním kmene a s odvětvením jehličnatých bez odkornění, průměru kmene přes 100 do 300 mm</t>
  </si>
  <si>
    <t>1519601858</t>
  </si>
  <si>
    <t>https://podminky.urs.cz/item/CS_URS_2025_02/112101121</t>
  </si>
  <si>
    <t>1+1 "2. smrk 1ks, 3. smrk 1ks</t>
  </si>
  <si>
    <t>112101122</t>
  </si>
  <si>
    <t>Odstranění stromů s odřezáním kmene a s odvětvením jehličnatých bez odkornění, průměru kmene přes 300 do 500 mm</t>
  </si>
  <si>
    <t>-1727168664</t>
  </si>
  <si>
    <t>https://podminky.urs.cz/item/CS_URS_2025_02/112101122</t>
  </si>
  <si>
    <t>1 "4. smrk 1ks</t>
  </si>
  <si>
    <t>112251101</t>
  </si>
  <si>
    <t>Odstranění pařezů strojně s jejich vykopáním nebo vytrháním průměru přes 100 do 300 mm</t>
  </si>
  <si>
    <t>-547580118</t>
  </si>
  <si>
    <t>https://podminky.urs.cz/item/CS_URS_2025_02/112251101</t>
  </si>
  <si>
    <t>112251102</t>
  </si>
  <si>
    <t>Odstranění pařezů strojně s jejich vykopáním nebo vytrháním průměru přes 300 do 500 mm</t>
  </si>
  <si>
    <t>-1193668529</t>
  </si>
  <si>
    <t>https://podminky.urs.cz/item/CS_URS_2025_02/112251102</t>
  </si>
  <si>
    <t>162201401</t>
  </si>
  <si>
    <t>Vodorovné přemístění větví, kmenů nebo pařezů s naložením, složením a dopravou do 1000 m větví stromů listnatých, průměru kmene přes 100 do 300 mm</t>
  </si>
  <si>
    <t>1891751606</t>
  </si>
  <si>
    <t>https://podminky.urs.cz/item/CS_URS_2025_02/162201401</t>
  </si>
  <si>
    <t>162201402</t>
  </si>
  <si>
    <t>Vodorovné přemístění větví, kmenů nebo pařezů s naložením, složením a dopravou do 1000 m větví stromů listnatých, průměru kmene přes 300 do 500 mm</t>
  </si>
  <si>
    <t>697720054</t>
  </si>
  <si>
    <t>https://podminky.urs.cz/item/CS_URS_2025_02/162201402</t>
  </si>
  <si>
    <t>162201405</t>
  </si>
  <si>
    <t>Vodorovné přemístění větví, kmenů nebo pařezů s naložením, složením a dopravou do 1000 m větví stromů jehličnatých, průměru kmene přes 100 do 300 mm</t>
  </si>
  <si>
    <t>-746273881</t>
  </si>
  <si>
    <t>https://podminky.urs.cz/item/CS_URS_2025_02/162201405</t>
  </si>
  <si>
    <t>162201406</t>
  </si>
  <si>
    <t>Vodorovné přemístění větví, kmenů nebo pařezů s naložením, složením a dopravou do 1000 m větví stromů jehličnatých, průměru kmene přes 300 do 500 mm</t>
  </si>
  <si>
    <t>1976619221</t>
  </si>
  <si>
    <t>https://podminky.urs.cz/item/CS_URS_2025_02/162201406</t>
  </si>
  <si>
    <t>162201421</t>
  </si>
  <si>
    <t>Vodorovné přemístění větví, kmenů nebo pařezů s naložením, složením a dopravou do 1000 m pařezů kmenů, průměru přes 100 do 300 mm</t>
  </si>
  <si>
    <t>-2092843050</t>
  </si>
  <si>
    <t>https://podminky.urs.cz/item/CS_URS_2025_02/162201421</t>
  </si>
  <si>
    <t>162201422</t>
  </si>
  <si>
    <t>Vodorovné přemístění větví, kmenů nebo pařezů s naložením, složením a dopravou do 1000 m pařezů kmenů, průměru přes 300 do 500 mm</t>
  </si>
  <si>
    <t>480690551</t>
  </si>
  <si>
    <t>https://podminky.urs.cz/item/CS_URS_2025_02/162201422</t>
  </si>
  <si>
    <t>162301931</t>
  </si>
  <si>
    <t>Vodorovné přemístění větví, kmenů nebo pařezů s naložením, složením a dopravou Příplatek k cenám za každých dalších i započatých 1000 m přes 1000 m větví stromů listnatých, průměru kmene přes 100 do 300 mm</t>
  </si>
  <si>
    <t>-716101237</t>
  </si>
  <si>
    <t>https://podminky.urs.cz/item/CS_URS_2025_02/162301931</t>
  </si>
  <si>
    <t>(5+2+2+2)*48 "1. jeřáb 5ks, 7. jabloň 2ks, 8. třešen 2ks, 10. jabloň 2ks, 3km</t>
  </si>
  <si>
    <t>162301932</t>
  </si>
  <si>
    <t>Vodorovné přemístění větví, kmenů nebo pařezů s naložením, složením a dopravou Příplatek k cenám za každých dalších i započatých 1000 m přes 1000 m větví stromů listnatých, průměru kmene přes 300 do 500 mm</t>
  </si>
  <si>
    <t>252907924</t>
  </si>
  <si>
    <t>https://podminky.urs.cz/item/CS_URS_2025_02/162301932</t>
  </si>
  <si>
    <t>(1+1)*48 "5. bříza 1ks, 9. třešeň 1ks, 3km</t>
  </si>
  <si>
    <t>162301941</t>
  </si>
  <si>
    <t>Vodorovné přemístění větví, kmenů nebo pařezů s naložením, složením a dopravou Příplatek k cenám za každých dalších i započatých 1000 m přes 1000 m větví stromů jehličnatých, o průměru kmene přes 100 do 300 mm</t>
  </si>
  <si>
    <t>-207268373</t>
  </si>
  <si>
    <t>https://podminky.urs.cz/item/CS_URS_2025_02/162301941</t>
  </si>
  <si>
    <t>(1+1)*48 "2. smrk 1ks, 3. smrk 1ks, 3km</t>
  </si>
  <si>
    <t>162301942</t>
  </si>
  <si>
    <t>Vodorovné přemístění větví, kmenů nebo pařezů s naložením, složením a dopravou Příplatek k cenám za každých dalších i započatých 1000 m přes 1000 m větví stromů jehličnatých, o průměru kmene přes 300 do 500 mm</t>
  </si>
  <si>
    <t>1192308286</t>
  </si>
  <si>
    <t>https://podminky.urs.cz/item/CS_URS_2025_02/162301942</t>
  </si>
  <si>
    <t>1*48 "4. smrk 1ks, 3km</t>
  </si>
  <si>
    <t>162301971</t>
  </si>
  <si>
    <t>Vodorovné přemístění větví, kmenů nebo pařezů s naložením, složením a dopravou Příplatek k cenám za každých dalších i započatých 1000 m přes 1000 m pařezů kmenů, průměru přes 100 do 300 mm</t>
  </si>
  <si>
    <t>301952062</t>
  </si>
  <si>
    <t>https://podminky.urs.cz/item/CS_URS_2025_02/162301971</t>
  </si>
  <si>
    <t>162301972</t>
  </si>
  <si>
    <t>Vodorovné přemístění větví, kmenů nebo pařezů s naložením, složením a dopravou Příplatek k cenám za každých dalších i započatých 1000 m přes 1000 m pařezů kmenů, průměru přes 300 do 500 mm</t>
  </si>
  <si>
    <t>1555403076</t>
  </si>
  <si>
    <t>https://podminky.urs.cz/item/CS_URS_2025_02/162301972</t>
  </si>
  <si>
    <t>Doprava suti a vybouraných hmot</t>
  </si>
  <si>
    <t>997013811</t>
  </si>
  <si>
    <t>Poplatek za uložení stavebního odpadu na skládce (skládkovné) dřevěného zatříděného do Katalogu odpadů pod kódem 17 02 01</t>
  </si>
  <si>
    <t>-1284106224</t>
  </si>
  <si>
    <t>https://podminky.urs.cz/item/CS_URS_2025_02/997013811</t>
  </si>
  <si>
    <t>"Předpoklad strom listnatý D=500mm váha cca 4t" 2*4,0</t>
  </si>
  <si>
    <t>"Předpoklad strom jehličnatý D=500mm váha cca 2,5t" 1*2,5</t>
  </si>
  <si>
    <t>"Předpoklad strom listnatý D=300mm váha cca 3t" 11*3,0</t>
  </si>
  <si>
    <t>"Předpoklad strom jehličnatý D=300mm váha cca 1,0t" 2*1,0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</si>
  <si>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</si>
  <si>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</si>
  <si>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</si>
  <si>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</si>
  <si>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</si>
  <si>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</si>
  <si>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účastníka.</t>
  </si>
  <si>
    <t xml:space="preserve">Termínem "učastník"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</si>
  <si>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</si>
  <si>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</si>
  <si>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</si>
  <si>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</si>
  <si>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</si>
  <si>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</si>
  <si>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</si>
  <si>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</si>
  <si>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</si>
  <si>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</si>
  <si>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</si>
  <si>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</si>
  <si>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</si>
  <si>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</si>
  <si>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</si>
  <si>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</si>
  <si>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účastníka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</si>
  <si>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</si>
  <si>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</si>
  <si>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</si>
  <si>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</si>
  <si>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</si>
  <si>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</si>
  <si>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</si>
  <si>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</si>
  <si>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</si>
  <si>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</si>
  <si>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</si>
  <si>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</si>
  <si>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</si>
  <si>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</si>
  <si>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</si>
  <si>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</si>
  <si>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</si>
  <si>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</si>
  <si>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</si>
  <si>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</si>
  <si>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</si>
  <si>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</si>
  <si>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</si>
  <si>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</si>
  <si>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</si>
  <si>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</si>
  <si>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Účastník je pro podání nabídky povinen vyplnit žlutě podbarvená pole: </t>
  </si>
  <si>
    <t xml:space="preserve">Pole Účastník v sestavě Rekapitulace stavby - zde účastník vyplní svůj název (název subjektu) </t>
  </si>
  <si>
    <t>Pole IČ a DIČ v sestavě Rekapitulace stavby - zde účastník vyplní svoje IČ a DIČ</t>
  </si>
  <si>
    <t>Datum v sestavě Rekapitulace stavby - zde účastník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</si>
  <si>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</si>
  <si>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</si>
  <si>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</si>
  <si>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</si>
  <si>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</si>
  <si>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</si>
  <si>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Účastník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</si>
  <si>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</si>
  <si>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</si>
  <si>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</si>
  <si>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</si>
  <si>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</si>
  <si>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</si>
  <si>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</si>
  <si>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</si>
  <si>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</si>
  <si>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</si>
  <si>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</si>
  <si>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</si>
  <si>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</si>
  <si>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</si>
  <si>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</si>
  <si>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</si>
  <si>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</si>
  <si>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</si>
  <si>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</si>
  <si>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</si>
  <si>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</si>
  <si>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</si>
  <si>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</si>
  <si>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</si>
  <si>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</si>
  <si>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</si>
  <si>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</si>
  <si>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</si>
  <si>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</si>
  <si>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</si>
  <si>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</si>
  <si>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</si>
  <si>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</si>
  <si>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Účastník</t>
  </si>
  <si>
    <t>Účastník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</si>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</sst>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86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5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0" xfId="0" applyFont="1" applyAlignment="1">
      <alignment vertical="center"/>
    </xf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9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9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20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9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2" fillId="0" borderId="15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3" fillId="4" borderId="8" xfId="0" applyFont="1" applyFill="1" applyBorder="1" applyAlignment="1" applyProtection="1">
      <alignment horizontal="center" vertical="center"/>
    </xf>
    <xf numFmtId="0" fontId="23" fillId="4" borderId="8" xfId="0" applyFont="1" applyFill="1" applyBorder="1" applyAlignment="1" applyProtection="1">
      <alignment horizontal="right" vertical="center"/>
    </xf>
    <xf numFmtId="0" fontId="23" fillId="4" borderId="9" xfId="0" applyFont="1" applyFill="1" applyBorder="1" applyAlignment="1" applyProtection="1">
      <alignment horizontal="center" vertical="center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24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1" fillId="0" borderId="15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31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5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6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166" fontId="1" fillId="0" borderId="21" xfId="0" applyNumberFormat="1" applyFont="1" applyBorder="1" applyAlignment="1" applyProtection="1">
      <alignment vertical="center"/>
    </xf>
    <xf numFmtId="4" fontId="1" fillId="0" borderId="22" xfId="0" applyNumberFormat="1" applyFont="1" applyBorder="1" applyAlignment="1" applyProtection="1">
      <alignment vertical="center"/>
    </xf>
    <xf numFmtId="0" fontId="0" fillId="0" borderId="2" xfId="0" applyBorder="1"/>
    <xf numFmtId="0" fontId="0" fillId="0" borderId="3" xfId="0" applyBorder="1"/>
    <xf numFmtId="0" fontId="15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 wrapText="1"/>
    </xf>
    <xf numFmtId="0" fontId="0" fillId="0" borderId="1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3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19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3" xfId="0" applyBorder="1" applyAlignment="1" applyProtection="1">
      <alignment vertical="center"/>
    </xf>
    <xf numFmtId="166" fontId="34" fillId="0" borderId="13" xfId="0" applyNumberFormat="1" applyFont="1" applyBorder="1" applyAlignment="1" applyProtection="1"/>
    <xf numFmtId="166" fontId="34" fillId="0" borderId="14" xfId="0" applyNumberFormat="1" applyFont="1" applyBorder="1" applyAlignment="1" applyProtection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3" xfId="0" applyFont="1" applyBorder="1" applyAlignment="1" applyProtection="1">
      <alignment horizontal="center" vertical="center"/>
    </xf>
    <xf numFmtId="49" fontId="23" fillId="0" borderId="23" xfId="0" applyNumberFormat="1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left" vertical="center" wrapText="1"/>
    </xf>
    <xf numFmtId="0" fontId="23" fillId="0" borderId="23" xfId="0" applyFont="1" applyBorder="1" applyAlignment="1" applyProtection="1">
      <alignment horizontal="center" vertical="center" wrapText="1"/>
    </xf>
    <xf numFmtId="167" fontId="23" fillId="0" borderId="23" xfId="0" applyNumberFormat="1" applyFont="1" applyBorder="1" applyAlignment="1" applyProtection="1">
      <alignment vertical="center"/>
    </xf>
    <xf numFmtId="4" fontId="23" fillId="2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</xf>
    <xf numFmtId="0" fontId="24" fillId="2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6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 applyProtection="1">
      <alignment horizontal="left" vertical="center"/>
    </xf>
    <xf numFmtId="0" fontId="37" fillId="0" borderId="0" xfId="1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4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6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9" fillId="0" borderId="23" xfId="0" applyFont="1" applyBorder="1" applyAlignment="1" applyProtection="1">
      <alignment horizontal="center" vertical="center"/>
    </xf>
    <xf numFmtId="49" fontId="39" fillId="0" borderId="23" xfId="0" applyNumberFormat="1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left" vertical="center" wrapText="1"/>
    </xf>
    <xf numFmtId="0" fontId="39" fillId="0" borderId="23" xfId="0" applyFont="1" applyBorder="1" applyAlignment="1" applyProtection="1">
      <alignment horizontal="center" vertical="center" wrapText="1"/>
    </xf>
    <xf numFmtId="167" fontId="39" fillId="0" borderId="23" xfId="0" applyNumberFormat="1" applyFont="1" applyBorder="1" applyAlignment="1" applyProtection="1">
      <alignment vertical="center"/>
    </xf>
    <xf numFmtId="4" fontId="39" fillId="2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</xf>
    <xf numFmtId="0" fontId="40" fillId="0" borderId="4" xfId="0" applyFont="1" applyBorder="1" applyAlignment="1">
      <alignment vertical="center"/>
    </xf>
    <xf numFmtId="0" fontId="39" fillId="2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 applyProtection="1">
      <alignment horizontal="center" vertical="center"/>
    </xf>
    <xf numFmtId="0" fontId="41" fillId="0" borderId="0" xfId="0" applyFont="1" applyAlignment="1" applyProtection="1">
      <alignment vertical="center" wrapText="1"/>
    </xf>
    <xf numFmtId="0" fontId="0" fillId="0" borderId="20" xfId="0" applyFont="1" applyBorder="1" applyAlignment="1" applyProtection="1">
      <alignment vertical="center"/>
    </xf>
    <xf numFmtId="0" fontId="0" fillId="0" borderId="21" xfId="0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vertical="center"/>
    </xf>
    <xf numFmtId="0" fontId="12" fillId="0" borderId="22" xfId="0" applyFont="1" applyBorder="1" applyAlignment="1" applyProtection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styles" Target="styles.xml" /><Relationship Id="rId9" Type="http://schemas.openxmlformats.org/officeDocument/2006/relationships/theme" Target="theme/theme1.xml" /><Relationship Id="rId10" Type="http://schemas.openxmlformats.org/officeDocument/2006/relationships/calcChain" Target="calcChain.xml" /><Relationship Id="rId11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2254204" TargetMode="External" /><Relationship Id="rId2" Type="http://schemas.openxmlformats.org/officeDocument/2006/relationships/hyperlink" Target="https://podminky.urs.cz/item/CS_URS_2025_02/113107182" TargetMode="External" /><Relationship Id="rId3" Type="http://schemas.openxmlformats.org/officeDocument/2006/relationships/hyperlink" Target="https://podminky.urs.cz/item/CS_URS_2025_02/113152111" TargetMode="External" /><Relationship Id="rId4" Type="http://schemas.openxmlformats.org/officeDocument/2006/relationships/hyperlink" Target="https://podminky.urs.cz/item/CS_URS_2025_02/115101201" TargetMode="External" /><Relationship Id="rId5" Type="http://schemas.openxmlformats.org/officeDocument/2006/relationships/hyperlink" Target="https://podminky.urs.cz/item/CS_URS_2025_02/115108111" TargetMode="External" /><Relationship Id="rId6" Type="http://schemas.openxmlformats.org/officeDocument/2006/relationships/hyperlink" Target="https://podminky.urs.cz/item/CS_URS_2025_02/132354203" TargetMode="External" /><Relationship Id="rId7" Type="http://schemas.openxmlformats.org/officeDocument/2006/relationships/hyperlink" Target="https://podminky.urs.cz/item/CS_URS_2025_02/151101101" TargetMode="External" /><Relationship Id="rId8" Type="http://schemas.openxmlformats.org/officeDocument/2006/relationships/hyperlink" Target="https://podminky.urs.cz/item/CS_URS_2025_02/151101111" TargetMode="External" /><Relationship Id="rId9" Type="http://schemas.openxmlformats.org/officeDocument/2006/relationships/hyperlink" Target="https://podminky.urs.cz/item/CS_URS_2025_02/151101301" TargetMode="External" /><Relationship Id="rId10" Type="http://schemas.openxmlformats.org/officeDocument/2006/relationships/hyperlink" Target="https://podminky.urs.cz/item/CS_URS_2025_02/151101311" TargetMode="External" /><Relationship Id="rId11" Type="http://schemas.openxmlformats.org/officeDocument/2006/relationships/hyperlink" Target="https://podminky.urs.cz/item/CS_URS_2025_02/162751137" TargetMode="External" /><Relationship Id="rId12" Type="http://schemas.openxmlformats.org/officeDocument/2006/relationships/hyperlink" Target="https://podminky.urs.cz/item/CS_URS_2025_02/162751139" TargetMode="External" /><Relationship Id="rId13" Type="http://schemas.openxmlformats.org/officeDocument/2006/relationships/hyperlink" Target="https://podminky.urs.cz/item/CS_URS_2025_02/171201231" TargetMode="External" /><Relationship Id="rId14" Type="http://schemas.openxmlformats.org/officeDocument/2006/relationships/hyperlink" Target="https://podminky.urs.cz/item/CS_URS_2025_02/171251201" TargetMode="External" /><Relationship Id="rId15" Type="http://schemas.openxmlformats.org/officeDocument/2006/relationships/hyperlink" Target="https://podminky.urs.cz/item/CS_URS_2025_02/174151101" TargetMode="External" /><Relationship Id="rId16" Type="http://schemas.openxmlformats.org/officeDocument/2006/relationships/hyperlink" Target="https://podminky.urs.cz/item/CS_URS_2025_02/175151101" TargetMode="External" /><Relationship Id="rId17" Type="http://schemas.openxmlformats.org/officeDocument/2006/relationships/hyperlink" Target="https://podminky.urs.cz/item/CS_URS_2025_02/278381123" TargetMode="External" /><Relationship Id="rId18" Type="http://schemas.openxmlformats.org/officeDocument/2006/relationships/hyperlink" Target="https://podminky.urs.cz/item/CS_URS_2025_02/899713111" TargetMode="External" /><Relationship Id="rId19" Type="http://schemas.openxmlformats.org/officeDocument/2006/relationships/hyperlink" Target="https://podminky.urs.cz/item/CS_URS_2025_02/451572111" TargetMode="External" /><Relationship Id="rId20" Type="http://schemas.openxmlformats.org/officeDocument/2006/relationships/hyperlink" Target="https://podminky.urs.cz/item/CS_URS_2025_02/564861111" TargetMode="External" /><Relationship Id="rId21" Type="http://schemas.openxmlformats.org/officeDocument/2006/relationships/hyperlink" Target="https://podminky.urs.cz/item/CS_URS_2025_02/573231111" TargetMode="External" /><Relationship Id="rId22" Type="http://schemas.openxmlformats.org/officeDocument/2006/relationships/hyperlink" Target="https://podminky.urs.cz/item/CS_URS_2025_02/577134111" TargetMode="External" /><Relationship Id="rId23" Type="http://schemas.openxmlformats.org/officeDocument/2006/relationships/hyperlink" Target="https://podminky.urs.cz/item/CS_URS_2025_02/577155012" TargetMode="External" /><Relationship Id="rId24" Type="http://schemas.openxmlformats.org/officeDocument/2006/relationships/hyperlink" Target="https://podminky.urs.cz/item/CS_URS_2025_02/857241131" TargetMode="External" /><Relationship Id="rId25" Type="http://schemas.openxmlformats.org/officeDocument/2006/relationships/hyperlink" Target="https://podminky.urs.cz/item/CS_URS_2025_02/857261131" TargetMode="External" /><Relationship Id="rId26" Type="http://schemas.openxmlformats.org/officeDocument/2006/relationships/hyperlink" Target="https://podminky.urs.cz/item/CS_URS_2025_02/871241221" TargetMode="External" /><Relationship Id="rId27" Type="http://schemas.openxmlformats.org/officeDocument/2006/relationships/hyperlink" Target="https://podminky.urs.cz/item/CS_URS_2025_02/871261221" TargetMode="External" /><Relationship Id="rId28" Type="http://schemas.openxmlformats.org/officeDocument/2006/relationships/hyperlink" Target="https://podminky.urs.cz/item/CS_URS_2025_02/877241101" TargetMode="External" /><Relationship Id="rId29" Type="http://schemas.openxmlformats.org/officeDocument/2006/relationships/hyperlink" Target="https://podminky.urs.cz/item/CS_URS_2025_02/857263131" TargetMode="External" /><Relationship Id="rId30" Type="http://schemas.openxmlformats.org/officeDocument/2006/relationships/hyperlink" Target="https://podminky.urs.cz/item/CS_URS_2025_02/891261112" TargetMode="External" /><Relationship Id="rId31" Type="http://schemas.openxmlformats.org/officeDocument/2006/relationships/hyperlink" Target="https://podminky.urs.cz/item/CS_URS_2025_02/891243321" TargetMode="External" /><Relationship Id="rId32" Type="http://schemas.openxmlformats.org/officeDocument/2006/relationships/hyperlink" Target="https://podminky.urs.cz/item/CS_URS_2025_02/892271111" TargetMode="External" /><Relationship Id="rId33" Type="http://schemas.openxmlformats.org/officeDocument/2006/relationships/hyperlink" Target="https://podminky.urs.cz/item/CS_URS_2025_02/899401113" TargetMode="External" /><Relationship Id="rId34" Type="http://schemas.openxmlformats.org/officeDocument/2006/relationships/hyperlink" Target="https://podminky.urs.cz/item/CS_URS_2025_02/893811112" TargetMode="External" /><Relationship Id="rId35" Type="http://schemas.openxmlformats.org/officeDocument/2006/relationships/hyperlink" Target="https://podminky.urs.cz/item/CS_URS_2025_02/891269111" TargetMode="External" /><Relationship Id="rId36" Type="http://schemas.openxmlformats.org/officeDocument/2006/relationships/hyperlink" Target="https://podminky.urs.cz/item/CS_URS_2025_02/891181112" TargetMode="External" /><Relationship Id="rId37" Type="http://schemas.openxmlformats.org/officeDocument/2006/relationships/hyperlink" Target="https://podminky.urs.cz/item/CS_URS_2025_02/899401111" TargetMode="External" /><Relationship Id="rId38" Type="http://schemas.openxmlformats.org/officeDocument/2006/relationships/hyperlink" Target="https://podminky.urs.cz/item/CS_URS_2025_02/899721111" TargetMode="External" /><Relationship Id="rId39" Type="http://schemas.openxmlformats.org/officeDocument/2006/relationships/hyperlink" Target="https://podminky.urs.cz/item/CS_URS_2025_02/899722112" TargetMode="External" /><Relationship Id="rId40" Type="http://schemas.openxmlformats.org/officeDocument/2006/relationships/hyperlink" Target="https://podminky.urs.cz/item/CS_URS_2025_02/919735112" TargetMode="External" /><Relationship Id="rId41" Type="http://schemas.openxmlformats.org/officeDocument/2006/relationships/hyperlink" Target="https://podminky.urs.cz/item/CS_URS_2025_02/997221551" TargetMode="External" /><Relationship Id="rId42" Type="http://schemas.openxmlformats.org/officeDocument/2006/relationships/hyperlink" Target="https://podminky.urs.cz/item/CS_URS_2025_02/997221559" TargetMode="External" /><Relationship Id="rId43" Type="http://schemas.openxmlformats.org/officeDocument/2006/relationships/hyperlink" Target="https://podminky.urs.cz/item/CS_URS_2025_02/997221873" TargetMode="External" /><Relationship Id="rId44" Type="http://schemas.openxmlformats.org/officeDocument/2006/relationships/hyperlink" Target="https://podminky.urs.cz/item/CS_URS_2025_02/997221875" TargetMode="External" /><Relationship Id="rId45" Type="http://schemas.openxmlformats.org/officeDocument/2006/relationships/hyperlink" Target="https://podminky.urs.cz/item/CS_URS_2025_02/998276101" TargetMode="External" /><Relationship Id="rId46" Type="http://schemas.openxmlformats.org/officeDocument/2006/relationships/hyperlink" Target="https://podminky.urs.cz/item/CS_URS_2025_02/012164000" TargetMode="External" /><Relationship Id="rId47" Type="http://schemas.openxmlformats.org/officeDocument/2006/relationships/hyperlink" Target="https://podminky.urs.cz/item/CS_URS_2025_02/012344000" TargetMode="External" /><Relationship Id="rId48" Type="http://schemas.openxmlformats.org/officeDocument/2006/relationships/hyperlink" Target="https://podminky.urs.cz/item/CS_URS_2025_02/012444000" TargetMode="External" /><Relationship Id="rId49" Type="http://schemas.openxmlformats.org/officeDocument/2006/relationships/hyperlink" Target="https://podminky.urs.cz/item/CS_URS_2025_02/030001000" TargetMode="External" /><Relationship Id="rId50" Type="http://schemas.openxmlformats.org/officeDocument/2006/relationships/hyperlink" Target="https://podminky.urs.cz/item/CS_URS_2025_02/063002000" TargetMode="External" /><Relationship Id="rId51" Type="http://schemas.openxmlformats.org/officeDocument/2006/relationships/hyperlink" Target="https://podminky.urs.cz/item/CS_URS_2025_02/063603000" TargetMode="External" /><Relationship Id="rId52" Type="http://schemas.openxmlformats.org/officeDocument/2006/relationships/hyperlink" Target="https://podminky.urs.cz/item/CS_URS_2025_02/072203000" TargetMode="External" /><Relationship Id="rId53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182" TargetMode="External" /><Relationship Id="rId2" Type="http://schemas.openxmlformats.org/officeDocument/2006/relationships/hyperlink" Target="https://podminky.urs.cz/item/CS_URS_2025_02/113152111" TargetMode="External" /><Relationship Id="rId3" Type="http://schemas.openxmlformats.org/officeDocument/2006/relationships/hyperlink" Target="https://podminky.urs.cz/item/CS_URS_2025_02/115101201" TargetMode="External" /><Relationship Id="rId4" Type="http://schemas.openxmlformats.org/officeDocument/2006/relationships/hyperlink" Target="https://podminky.urs.cz/item/CS_URS_2025_02/115108111" TargetMode="External" /><Relationship Id="rId5" Type="http://schemas.openxmlformats.org/officeDocument/2006/relationships/hyperlink" Target="https://podminky.urs.cz/item/CS_URS_2025_02/132254104" TargetMode="External" /><Relationship Id="rId6" Type="http://schemas.openxmlformats.org/officeDocument/2006/relationships/hyperlink" Target="https://podminky.urs.cz/item/CS_URS_2025_02/132354104" TargetMode="External" /><Relationship Id="rId7" Type="http://schemas.openxmlformats.org/officeDocument/2006/relationships/hyperlink" Target="https://podminky.urs.cz/item/CS_URS_2025_02/133251101" TargetMode="External" /><Relationship Id="rId8" Type="http://schemas.openxmlformats.org/officeDocument/2006/relationships/hyperlink" Target="https://podminky.urs.cz/item/CS_URS_2025_02/133351101" TargetMode="External" /><Relationship Id="rId9" Type="http://schemas.openxmlformats.org/officeDocument/2006/relationships/hyperlink" Target="https://podminky.urs.cz/item/CS_URS_2025_02/151101201" TargetMode="External" /><Relationship Id="rId10" Type="http://schemas.openxmlformats.org/officeDocument/2006/relationships/hyperlink" Target="https://podminky.urs.cz/item/CS_URS_2025_02/151101211" TargetMode="External" /><Relationship Id="rId11" Type="http://schemas.openxmlformats.org/officeDocument/2006/relationships/hyperlink" Target="https://podminky.urs.cz/item/CS_URS_2025_02/151101301" TargetMode="External" /><Relationship Id="rId12" Type="http://schemas.openxmlformats.org/officeDocument/2006/relationships/hyperlink" Target="https://podminky.urs.cz/item/CS_URS_2025_02/151101311" TargetMode="External" /><Relationship Id="rId13" Type="http://schemas.openxmlformats.org/officeDocument/2006/relationships/hyperlink" Target="https://podminky.urs.cz/item/CS_URS_2025_02/162751117" TargetMode="External" /><Relationship Id="rId14" Type="http://schemas.openxmlformats.org/officeDocument/2006/relationships/hyperlink" Target="https://podminky.urs.cz/item/CS_URS_2025_02/162751119" TargetMode="External" /><Relationship Id="rId15" Type="http://schemas.openxmlformats.org/officeDocument/2006/relationships/hyperlink" Target="https://podminky.urs.cz/item/CS_URS_2025_02/171201231" TargetMode="External" /><Relationship Id="rId16" Type="http://schemas.openxmlformats.org/officeDocument/2006/relationships/hyperlink" Target="https://podminky.urs.cz/item/CS_URS_2025_02/171251201" TargetMode="External" /><Relationship Id="rId17" Type="http://schemas.openxmlformats.org/officeDocument/2006/relationships/hyperlink" Target="https://podminky.urs.cz/item/CS_URS_2025_02/174151101" TargetMode="External" /><Relationship Id="rId18" Type="http://schemas.openxmlformats.org/officeDocument/2006/relationships/hyperlink" Target="https://podminky.urs.cz/item/CS_URS_2025_02/175151101" TargetMode="External" /><Relationship Id="rId19" Type="http://schemas.openxmlformats.org/officeDocument/2006/relationships/hyperlink" Target="https://podminky.urs.cz/item/CS_URS_2025_02/451572111" TargetMode="External" /><Relationship Id="rId20" Type="http://schemas.openxmlformats.org/officeDocument/2006/relationships/hyperlink" Target="https://podminky.urs.cz/item/CS_URS_2025_02/452112111" TargetMode="External" /><Relationship Id="rId21" Type="http://schemas.openxmlformats.org/officeDocument/2006/relationships/hyperlink" Target="https://podminky.urs.cz/item/CS_URS_2025_02/564861111" TargetMode="External" /><Relationship Id="rId22" Type="http://schemas.openxmlformats.org/officeDocument/2006/relationships/hyperlink" Target="https://podminky.urs.cz/item/CS_URS_2025_02/573231111" TargetMode="External" /><Relationship Id="rId23" Type="http://schemas.openxmlformats.org/officeDocument/2006/relationships/hyperlink" Target="https://podminky.urs.cz/item/CS_URS_2025_02/577134111" TargetMode="External" /><Relationship Id="rId24" Type="http://schemas.openxmlformats.org/officeDocument/2006/relationships/hyperlink" Target="https://podminky.urs.cz/item/CS_URS_2025_02/577155012" TargetMode="External" /><Relationship Id="rId25" Type="http://schemas.openxmlformats.org/officeDocument/2006/relationships/hyperlink" Target="https://podminky.urs.cz/item/CS_URS_2025_02/871310310" TargetMode="External" /><Relationship Id="rId26" Type="http://schemas.openxmlformats.org/officeDocument/2006/relationships/hyperlink" Target="https://podminky.urs.cz/item/CS_URS_2025_02/871360310" TargetMode="External" /><Relationship Id="rId27" Type="http://schemas.openxmlformats.org/officeDocument/2006/relationships/hyperlink" Target="https://podminky.urs.cz/item/CS_URS_2025_02/871370310" TargetMode="External" /><Relationship Id="rId28" Type="http://schemas.openxmlformats.org/officeDocument/2006/relationships/hyperlink" Target="https://podminky.urs.cz/item/CS_URS_2025_02/871420310" TargetMode="External" /><Relationship Id="rId29" Type="http://schemas.openxmlformats.org/officeDocument/2006/relationships/hyperlink" Target="https://podminky.urs.cz/item/CS_URS_2025_02/892351111" TargetMode="External" /><Relationship Id="rId30" Type="http://schemas.openxmlformats.org/officeDocument/2006/relationships/hyperlink" Target="https://podminky.urs.cz/item/CS_URS_2025_02/892362121" TargetMode="External" /><Relationship Id="rId31" Type="http://schemas.openxmlformats.org/officeDocument/2006/relationships/hyperlink" Target="https://podminky.urs.cz/item/CS_URS_2025_02/892372111" TargetMode="External" /><Relationship Id="rId32" Type="http://schemas.openxmlformats.org/officeDocument/2006/relationships/hyperlink" Target="https://podminky.urs.cz/item/CS_URS_2025_02/892372121" TargetMode="External" /><Relationship Id="rId33" Type="http://schemas.openxmlformats.org/officeDocument/2006/relationships/hyperlink" Target="https://podminky.urs.cz/item/CS_URS_2025_02/892381111" TargetMode="External" /><Relationship Id="rId34" Type="http://schemas.openxmlformats.org/officeDocument/2006/relationships/hyperlink" Target="https://podminky.urs.cz/item/CS_URS_2025_02/892421111" TargetMode="External" /><Relationship Id="rId35" Type="http://schemas.openxmlformats.org/officeDocument/2006/relationships/hyperlink" Target="https://podminky.urs.cz/item/CS_URS_2025_02/892422121" TargetMode="External" /><Relationship Id="rId36" Type="http://schemas.openxmlformats.org/officeDocument/2006/relationships/hyperlink" Target="https://podminky.urs.cz/item/CS_URS_2025_02/892442111" TargetMode="External" /><Relationship Id="rId37" Type="http://schemas.openxmlformats.org/officeDocument/2006/relationships/hyperlink" Target="https://podminky.urs.cz/item/CS_URS_2025_02/894411311" TargetMode="External" /><Relationship Id="rId38" Type="http://schemas.openxmlformats.org/officeDocument/2006/relationships/hyperlink" Target="https://podminky.urs.cz/item/CS_URS_2025_02/894412411" TargetMode="External" /><Relationship Id="rId39" Type="http://schemas.openxmlformats.org/officeDocument/2006/relationships/hyperlink" Target="https://podminky.urs.cz/item/CS_URS_2025_02/894414111" TargetMode="External" /><Relationship Id="rId40" Type="http://schemas.openxmlformats.org/officeDocument/2006/relationships/hyperlink" Target="https://podminky.urs.cz/item/CS_URS_2025_02/894811237" TargetMode="External" /><Relationship Id="rId41" Type="http://schemas.openxmlformats.org/officeDocument/2006/relationships/hyperlink" Target="https://podminky.urs.cz/item/CS_URS_2025_02/894812511" TargetMode="External" /><Relationship Id="rId42" Type="http://schemas.openxmlformats.org/officeDocument/2006/relationships/hyperlink" Target="https://podminky.urs.cz/item/CS_URS_2025_02/894812521" TargetMode="External" /><Relationship Id="rId43" Type="http://schemas.openxmlformats.org/officeDocument/2006/relationships/hyperlink" Target="https://podminky.urs.cz/item/CS_URS_2025_02/894812522" TargetMode="External" /><Relationship Id="rId44" Type="http://schemas.openxmlformats.org/officeDocument/2006/relationships/hyperlink" Target="https://podminky.urs.cz/item/CS_URS_2025_02/894812529" TargetMode="External" /><Relationship Id="rId45" Type="http://schemas.openxmlformats.org/officeDocument/2006/relationships/hyperlink" Target="https://podminky.urs.cz/item/CS_URS_2025_02/894812552" TargetMode="External" /><Relationship Id="rId46" Type="http://schemas.openxmlformats.org/officeDocument/2006/relationships/hyperlink" Target="https://podminky.urs.cz/item/CS_URS_2025_02/895941301" TargetMode="External" /><Relationship Id="rId47" Type="http://schemas.openxmlformats.org/officeDocument/2006/relationships/hyperlink" Target="https://podminky.urs.cz/item/CS_URS_2025_02/895941313" TargetMode="External" /><Relationship Id="rId48" Type="http://schemas.openxmlformats.org/officeDocument/2006/relationships/hyperlink" Target="https://podminky.urs.cz/item/CS_URS_2025_02/895941322" TargetMode="External" /><Relationship Id="rId49" Type="http://schemas.openxmlformats.org/officeDocument/2006/relationships/hyperlink" Target="https://podminky.urs.cz/item/CS_URS_2025_02/895941323" TargetMode="External" /><Relationship Id="rId50" Type="http://schemas.openxmlformats.org/officeDocument/2006/relationships/hyperlink" Target="https://podminky.urs.cz/item/CS_URS_2025_02/899104112" TargetMode="External" /><Relationship Id="rId51" Type="http://schemas.openxmlformats.org/officeDocument/2006/relationships/hyperlink" Target="https://podminky.urs.cz/item/CS_URS_2025_02/899204112" TargetMode="External" /><Relationship Id="rId52" Type="http://schemas.openxmlformats.org/officeDocument/2006/relationships/hyperlink" Target="https://podminky.urs.cz/item/CS_URS_2025_02/899721112" TargetMode="External" /><Relationship Id="rId53" Type="http://schemas.openxmlformats.org/officeDocument/2006/relationships/hyperlink" Target="https://podminky.urs.cz/item/CS_URS_2025_02/899722114" TargetMode="External" /><Relationship Id="rId54" Type="http://schemas.openxmlformats.org/officeDocument/2006/relationships/hyperlink" Target="https://podminky.urs.cz/item/CS_URS_2025_02/919735112" TargetMode="External" /><Relationship Id="rId55" Type="http://schemas.openxmlformats.org/officeDocument/2006/relationships/hyperlink" Target="https://podminky.urs.cz/item/CS_URS_2025_02/997221551" TargetMode="External" /><Relationship Id="rId56" Type="http://schemas.openxmlformats.org/officeDocument/2006/relationships/hyperlink" Target="https://podminky.urs.cz/item/CS_URS_2025_02/997221559" TargetMode="External" /><Relationship Id="rId57" Type="http://schemas.openxmlformats.org/officeDocument/2006/relationships/hyperlink" Target="https://podminky.urs.cz/item/CS_URS_2025_02/997221873" TargetMode="External" /><Relationship Id="rId58" Type="http://schemas.openxmlformats.org/officeDocument/2006/relationships/hyperlink" Target="https://podminky.urs.cz/item/CS_URS_2025_02/997221875" TargetMode="External" /><Relationship Id="rId59" Type="http://schemas.openxmlformats.org/officeDocument/2006/relationships/hyperlink" Target="https://podminky.urs.cz/item/CS_URS_2025_02/998276101" TargetMode="External" /><Relationship Id="rId60" Type="http://schemas.openxmlformats.org/officeDocument/2006/relationships/hyperlink" Target="https://podminky.urs.cz/item/CS_URS_2025_02/012164000" TargetMode="External" /><Relationship Id="rId61" Type="http://schemas.openxmlformats.org/officeDocument/2006/relationships/hyperlink" Target="https://podminky.urs.cz/item/CS_URS_2025_02/012344000" TargetMode="External" /><Relationship Id="rId62" Type="http://schemas.openxmlformats.org/officeDocument/2006/relationships/hyperlink" Target="https://podminky.urs.cz/item/CS_URS_2025_02/012444000" TargetMode="External" /><Relationship Id="rId63" Type="http://schemas.openxmlformats.org/officeDocument/2006/relationships/hyperlink" Target="https://podminky.urs.cz/item/CS_URS_2025_02/030001000" TargetMode="External" /><Relationship Id="rId64" Type="http://schemas.openxmlformats.org/officeDocument/2006/relationships/hyperlink" Target="https://podminky.urs.cz/item/CS_URS_2025_02/063002000" TargetMode="External" /><Relationship Id="rId65" Type="http://schemas.openxmlformats.org/officeDocument/2006/relationships/hyperlink" Target="https://podminky.urs.cz/item/CS_URS_2025_02/063603000" TargetMode="External" /><Relationship Id="rId66" Type="http://schemas.openxmlformats.org/officeDocument/2006/relationships/hyperlink" Target="https://podminky.urs.cz/item/CS_URS_2025_02/072203000" TargetMode="External" /><Relationship Id="rId67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32254104" TargetMode="External" /><Relationship Id="rId2" Type="http://schemas.openxmlformats.org/officeDocument/2006/relationships/hyperlink" Target="https://podminky.urs.cz/item/CS_URS_2025_02/132354104" TargetMode="External" /><Relationship Id="rId3" Type="http://schemas.openxmlformats.org/officeDocument/2006/relationships/hyperlink" Target="https://podminky.urs.cz/item/CS_URS_2025_02/151101201" TargetMode="External" /><Relationship Id="rId4" Type="http://schemas.openxmlformats.org/officeDocument/2006/relationships/hyperlink" Target="https://podminky.urs.cz/item/CS_URS_2025_02/151101211" TargetMode="External" /><Relationship Id="rId5" Type="http://schemas.openxmlformats.org/officeDocument/2006/relationships/hyperlink" Target="https://podminky.urs.cz/item/CS_URS_2025_02/151101301" TargetMode="External" /><Relationship Id="rId6" Type="http://schemas.openxmlformats.org/officeDocument/2006/relationships/hyperlink" Target="https://podminky.urs.cz/item/CS_URS_2025_02/151101311" TargetMode="External" /><Relationship Id="rId7" Type="http://schemas.openxmlformats.org/officeDocument/2006/relationships/hyperlink" Target="https://podminky.urs.cz/item/CS_URS_2025_02/162751117" TargetMode="External" /><Relationship Id="rId8" Type="http://schemas.openxmlformats.org/officeDocument/2006/relationships/hyperlink" Target="https://podminky.urs.cz/item/CS_URS_2025_02/162751119" TargetMode="External" /><Relationship Id="rId9" Type="http://schemas.openxmlformats.org/officeDocument/2006/relationships/hyperlink" Target="https://podminky.urs.cz/item/CS_URS_2025_02/171201231" TargetMode="External" /><Relationship Id="rId10" Type="http://schemas.openxmlformats.org/officeDocument/2006/relationships/hyperlink" Target="https://podminky.urs.cz/item/CS_URS_2025_02/171251201" TargetMode="External" /><Relationship Id="rId11" Type="http://schemas.openxmlformats.org/officeDocument/2006/relationships/hyperlink" Target="https://podminky.urs.cz/item/CS_URS_2025_02/174151101" TargetMode="External" /><Relationship Id="rId12" Type="http://schemas.openxmlformats.org/officeDocument/2006/relationships/hyperlink" Target="https://podminky.urs.cz/item/CS_URS_2025_02/175151101" TargetMode="External" /><Relationship Id="rId13" Type="http://schemas.openxmlformats.org/officeDocument/2006/relationships/hyperlink" Target="https://podminky.urs.cz/item/CS_URS_2025_02/451572111" TargetMode="External" /><Relationship Id="rId14" Type="http://schemas.openxmlformats.org/officeDocument/2006/relationships/hyperlink" Target="https://podminky.urs.cz/item/CS_URS_2025_02/871310310" TargetMode="External" /><Relationship Id="rId15" Type="http://schemas.openxmlformats.org/officeDocument/2006/relationships/hyperlink" Target="https://podminky.urs.cz/item/CS_URS_2025_02/892351111" TargetMode="External" /><Relationship Id="rId16" Type="http://schemas.openxmlformats.org/officeDocument/2006/relationships/hyperlink" Target="https://podminky.urs.cz/item/CS_URS_2025_02/892362121" TargetMode="External" /><Relationship Id="rId17" Type="http://schemas.openxmlformats.org/officeDocument/2006/relationships/hyperlink" Target="https://podminky.urs.cz/item/CS_URS_2025_02/892372111" TargetMode="External" /><Relationship Id="rId18" Type="http://schemas.openxmlformats.org/officeDocument/2006/relationships/hyperlink" Target="https://podminky.urs.cz/item/CS_URS_2025_02/894811233" TargetMode="External" /><Relationship Id="rId19" Type="http://schemas.openxmlformats.org/officeDocument/2006/relationships/hyperlink" Target="https://podminky.urs.cz/item/CS_URS_2025_02/894811235" TargetMode="External" /><Relationship Id="rId20" Type="http://schemas.openxmlformats.org/officeDocument/2006/relationships/hyperlink" Target="https://podminky.urs.cz/item/CS_URS_2025_02/894811237" TargetMode="External" /><Relationship Id="rId21" Type="http://schemas.openxmlformats.org/officeDocument/2006/relationships/hyperlink" Target="https://podminky.urs.cz/item/CS_URS_2025_02/899721112" TargetMode="External" /><Relationship Id="rId22" Type="http://schemas.openxmlformats.org/officeDocument/2006/relationships/hyperlink" Target="https://podminky.urs.cz/item/CS_URS_2025_02/899722114" TargetMode="External" /><Relationship Id="rId23" Type="http://schemas.openxmlformats.org/officeDocument/2006/relationships/hyperlink" Target="https://podminky.urs.cz/item/CS_URS_2025_02/998276101" TargetMode="External" /><Relationship Id="rId24" Type="http://schemas.openxmlformats.org/officeDocument/2006/relationships/hyperlink" Target="https://podminky.urs.cz/item/CS_URS_2025_02/012164000" TargetMode="External" /><Relationship Id="rId25" Type="http://schemas.openxmlformats.org/officeDocument/2006/relationships/hyperlink" Target="https://podminky.urs.cz/item/CS_URS_2025_02/012344000" TargetMode="External" /><Relationship Id="rId26" Type="http://schemas.openxmlformats.org/officeDocument/2006/relationships/hyperlink" Target="https://podminky.urs.cz/item/CS_URS_2025_02/012444000" TargetMode="External" /><Relationship Id="rId27" Type="http://schemas.openxmlformats.org/officeDocument/2006/relationships/hyperlink" Target="https://podminky.urs.cz/item/CS_URS_2025_02/030001000" TargetMode="External" /><Relationship Id="rId28" Type="http://schemas.openxmlformats.org/officeDocument/2006/relationships/hyperlink" Target="https://podminky.urs.cz/item/CS_URS_2025_02/063002000" TargetMode="External" /><Relationship Id="rId29" Type="http://schemas.openxmlformats.org/officeDocument/2006/relationships/hyperlink" Target="https://podminky.urs.cz/item/CS_URS_2025_02/063603000" TargetMode="External" /><Relationship Id="rId30" Type="http://schemas.openxmlformats.org/officeDocument/2006/relationships/hyperlink" Target="https://podminky.urs.cz/item/CS_URS_2025_02/072203000" TargetMode="External" /><Relationship Id="rId3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3107182" TargetMode="External" /><Relationship Id="rId2" Type="http://schemas.openxmlformats.org/officeDocument/2006/relationships/hyperlink" Target="https://podminky.urs.cz/item/CS_URS_2025_02/113152111" TargetMode="External" /><Relationship Id="rId3" Type="http://schemas.openxmlformats.org/officeDocument/2006/relationships/hyperlink" Target="https://podminky.urs.cz/item/CS_URS_2025_02/115101201" TargetMode="External" /><Relationship Id="rId4" Type="http://schemas.openxmlformats.org/officeDocument/2006/relationships/hyperlink" Target="https://podminky.urs.cz/item/CS_URS_2025_02/115108111" TargetMode="External" /><Relationship Id="rId5" Type="http://schemas.openxmlformats.org/officeDocument/2006/relationships/hyperlink" Target="https://podminky.urs.cz/item/CS_URS_2025_02/132254104" TargetMode="External" /><Relationship Id="rId6" Type="http://schemas.openxmlformats.org/officeDocument/2006/relationships/hyperlink" Target="https://podminky.urs.cz/item/CS_URS_2025_02/132354104" TargetMode="External" /><Relationship Id="rId7" Type="http://schemas.openxmlformats.org/officeDocument/2006/relationships/hyperlink" Target="https://podminky.urs.cz/item/CS_URS_2025_02/133251102" TargetMode="External" /><Relationship Id="rId8" Type="http://schemas.openxmlformats.org/officeDocument/2006/relationships/hyperlink" Target="https://podminky.urs.cz/item/CS_URS_2025_02/133351102" TargetMode="External" /><Relationship Id="rId9" Type="http://schemas.openxmlformats.org/officeDocument/2006/relationships/hyperlink" Target="https://podminky.urs.cz/item/CS_URS_2025_02/139001101" TargetMode="External" /><Relationship Id="rId10" Type="http://schemas.openxmlformats.org/officeDocument/2006/relationships/hyperlink" Target="https://podminky.urs.cz/item/CS_URS_2025_02/151101201" TargetMode="External" /><Relationship Id="rId11" Type="http://schemas.openxmlformats.org/officeDocument/2006/relationships/hyperlink" Target="https://podminky.urs.cz/item/CS_URS_2025_02/151101211" TargetMode="External" /><Relationship Id="rId12" Type="http://schemas.openxmlformats.org/officeDocument/2006/relationships/hyperlink" Target="https://podminky.urs.cz/item/CS_URS_2025_02/151101301" TargetMode="External" /><Relationship Id="rId13" Type="http://schemas.openxmlformats.org/officeDocument/2006/relationships/hyperlink" Target="https://podminky.urs.cz/item/CS_URS_2025_02/151101311" TargetMode="External" /><Relationship Id="rId14" Type="http://schemas.openxmlformats.org/officeDocument/2006/relationships/hyperlink" Target="https://podminky.urs.cz/item/CS_URS_2025_02/162751117" TargetMode="External" /><Relationship Id="rId15" Type="http://schemas.openxmlformats.org/officeDocument/2006/relationships/hyperlink" Target="https://podminky.urs.cz/item/CS_URS_2025_02/162751119" TargetMode="External" /><Relationship Id="rId16" Type="http://schemas.openxmlformats.org/officeDocument/2006/relationships/hyperlink" Target="https://podminky.urs.cz/item/CS_URS_2025_02/171201231" TargetMode="External" /><Relationship Id="rId17" Type="http://schemas.openxmlformats.org/officeDocument/2006/relationships/hyperlink" Target="https://podminky.urs.cz/item/CS_URS_2025_02/171251201" TargetMode="External" /><Relationship Id="rId18" Type="http://schemas.openxmlformats.org/officeDocument/2006/relationships/hyperlink" Target="https://podminky.urs.cz/item/CS_URS_2025_02/174151101" TargetMode="External" /><Relationship Id="rId19" Type="http://schemas.openxmlformats.org/officeDocument/2006/relationships/hyperlink" Target="https://podminky.urs.cz/item/CS_URS_2025_02/175151101" TargetMode="External" /><Relationship Id="rId20" Type="http://schemas.openxmlformats.org/officeDocument/2006/relationships/hyperlink" Target="https://podminky.urs.cz/item/CS_URS_2025_02/451572111" TargetMode="External" /><Relationship Id="rId21" Type="http://schemas.openxmlformats.org/officeDocument/2006/relationships/hyperlink" Target="https://podminky.urs.cz/item/CS_URS_2025_02/452112111" TargetMode="External" /><Relationship Id="rId22" Type="http://schemas.openxmlformats.org/officeDocument/2006/relationships/hyperlink" Target="https://podminky.urs.cz/item/CS_URS_2025_02/564861111" TargetMode="External" /><Relationship Id="rId23" Type="http://schemas.openxmlformats.org/officeDocument/2006/relationships/hyperlink" Target="https://podminky.urs.cz/item/CS_URS_2025_02/573231111" TargetMode="External" /><Relationship Id="rId24" Type="http://schemas.openxmlformats.org/officeDocument/2006/relationships/hyperlink" Target="https://podminky.urs.cz/item/CS_URS_2025_02/577134111" TargetMode="External" /><Relationship Id="rId25" Type="http://schemas.openxmlformats.org/officeDocument/2006/relationships/hyperlink" Target="https://podminky.urs.cz/item/CS_URS_2025_02/577155012" TargetMode="External" /><Relationship Id="rId26" Type="http://schemas.openxmlformats.org/officeDocument/2006/relationships/hyperlink" Target="https://podminky.urs.cz/item/CS_URS_2025_02/871360310" TargetMode="External" /><Relationship Id="rId27" Type="http://schemas.openxmlformats.org/officeDocument/2006/relationships/hyperlink" Target="https://podminky.urs.cz/item/CS_URS_2025_02/877350410" TargetMode="External" /><Relationship Id="rId28" Type="http://schemas.openxmlformats.org/officeDocument/2006/relationships/hyperlink" Target="https://podminky.urs.cz/item/CS_URS_2025_02/877360320" TargetMode="External" /><Relationship Id="rId29" Type="http://schemas.openxmlformats.org/officeDocument/2006/relationships/hyperlink" Target="https://podminky.urs.cz/item/CS_URS_2025_02/892362121" TargetMode="External" /><Relationship Id="rId30" Type="http://schemas.openxmlformats.org/officeDocument/2006/relationships/hyperlink" Target="https://podminky.urs.cz/item/CS_URS_2025_02/892372111" TargetMode="External" /><Relationship Id="rId31" Type="http://schemas.openxmlformats.org/officeDocument/2006/relationships/hyperlink" Target="https://podminky.urs.cz/item/CS_URS_2025_02/892381111" TargetMode="External" /><Relationship Id="rId32" Type="http://schemas.openxmlformats.org/officeDocument/2006/relationships/hyperlink" Target="https://podminky.urs.cz/item/CS_URS_2025_02/894411311" TargetMode="External" /><Relationship Id="rId33" Type="http://schemas.openxmlformats.org/officeDocument/2006/relationships/hyperlink" Target="https://podminky.urs.cz/item/CS_URS_2025_02/894412411" TargetMode="External" /><Relationship Id="rId34" Type="http://schemas.openxmlformats.org/officeDocument/2006/relationships/hyperlink" Target="https://podminky.urs.cz/item/CS_URS_2025_02/894414111" TargetMode="External" /><Relationship Id="rId35" Type="http://schemas.openxmlformats.org/officeDocument/2006/relationships/hyperlink" Target="https://podminky.urs.cz/item/CS_URS_2025_02/899104112" TargetMode="External" /><Relationship Id="rId36" Type="http://schemas.openxmlformats.org/officeDocument/2006/relationships/hyperlink" Target="https://podminky.urs.cz/item/CS_URS_2025_02/899721112" TargetMode="External" /><Relationship Id="rId37" Type="http://schemas.openxmlformats.org/officeDocument/2006/relationships/hyperlink" Target="https://podminky.urs.cz/item/CS_URS_2025_02/899722114" TargetMode="External" /><Relationship Id="rId38" Type="http://schemas.openxmlformats.org/officeDocument/2006/relationships/hyperlink" Target="https://podminky.urs.cz/item/CS_URS_2025_02/919735112" TargetMode="External" /><Relationship Id="rId39" Type="http://schemas.openxmlformats.org/officeDocument/2006/relationships/hyperlink" Target="https://podminky.urs.cz/item/CS_URS_2025_02/997221551" TargetMode="External" /><Relationship Id="rId40" Type="http://schemas.openxmlformats.org/officeDocument/2006/relationships/hyperlink" Target="https://podminky.urs.cz/item/CS_URS_2025_02/997221559" TargetMode="External" /><Relationship Id="rId41" Type="http://schemas.openxmlformats.org/officeDocument/2006/relationships/hyperlink" Target="https://podminky.urs.cz/item/CS_URS_2025_02/997221873" TargetMode="External" /><Relationship Id="rId42" Type="http://schemas.openxmlformats.org/officeDocument/2006/relationships/hyperlink" Target="https://podminky.urs.cz/item/CS_URS_2025_02/997221875" TargetMode="External" /><Relationship Id="rId43" Type="http://schemas.openxmlformats.org/officeDocument/2006/relationships/hyperlink" Target="https://podminky.urs.cz/item/CS_URS_2025_02/998276101" TargetMode="External" /><Relationship Id="rId44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5_02/112101101" TargetMode="External" /><Relationship Id="rId2" Type="http://schemas.openxmlformats.org/officeDocument/2006/relationships/hyperlink" Target="https://podminky.urs.cz/item/CS_URS_2025_02/112101102" TargetMode="External" /><Relationship Id="rId3" Type="http://schemas.openxmlformats.org/officeDocument/2006/relationships/hyperlink" Target="https://podminky.urs.cz/item/CS_URS_2025_02/112101121" TargetMode="External" /><Relationship Id="rId4" Type="http://schemas.openxmlformats.org/officeDocument/2006/relationships/hyperlink" Target="https://podminky.urs.cz/item/CS_URS_2025_02/112101122" TargetMode="External" /><Relationship Id="rId5" Type="http://schemas.openxmlformats.org/officeDocument/2006/relationships/hyperlink" Target="https://podminky.urs.cz/item/CS_URS_2025_02/112251101" TargetMode="External" /><Relationship Id="rId6" Type="http://schemas.openxmlformats.org/officeDocument/2006/relationships/hyperlink" Target="https://podminky.urs.cz/item/CS_URS_2025_02/112251102" TargetMode="External" /><Relationship Id="rId7" Type="http://schemas.openxmlformats.org/officeDocument/2006/relationships/hyperlink" Target="https://podminky.urs.cz/item/CS_URS_2025_02/162201401" TargetMode="External" /><Relationship Id="rId8" Type="http://schemas.openxmlformats.org/officeDocument/2006/relationships/hyperlink" Target="https://podminky.urs.cz/item/CS_URS_2025_02/162201402" TargetMode="External" /><Relationship Id="rId9" Type="http://schemas.openxmlformats.org/officeDocument/2006/relationships/hyperlink" Target="https://podminky.urs.cz/item/CS_URS_2025_02/162201405" TargetMode="External" /><Relationship Id="rId10" Type="http://schemas.openxmlformats.org/officeDocument/2006/relationships/hyperlink" Target="https://podminky.urs.cz/item/CS_URS_2025_02/162201406" TargetMode="External" /><Relationship Id="rId11" Type="http://schemas.openxmlformats.org/officeDocument/2006/relationships/hyperlink" Target="https://podminky.urs.cz/item/CS_URS_2025_02/162201421" TargetMode="External" /><Relationship Id="rId12" Type="http://schemas.openxmlformats.org/officeDocument/2006/relationships/hyperlink" Target="https://podminky.urs.cz/item/CS_URS_2025_02/162201422" TargetMode="External" /><Relationship Id="rId13" Type="http://schemas.openxmlformats.org/officeDocument/2006/relationships/hyperlink" Target="https://podminky.urs.cz/item/CS_URS_2025_02/162301931" TargetMode="External" /><Relationship Id="rId14" Type="http://schemas.openxmlformats.org/officeDocument/2006/relationships/hyperlink" Target="https://podminky.urs.cz/item/CS_URS_2025_02/162301932" TargetMode="External" /><Relationship Id="rId15" Type="http://schemas.openxmlformats.org/officeDocument/2006/relationships/hyperlink" Target="https://podminky.urs.cz/item/CS_URS_2025_02/162301941" TargetMode="External" /><Relationship Id="rId16" Type="http://schemas.openxmlformats.org/officeDocument/2006/relationships/hyperlink" Target="https://podminky.urs.cz/item/CS_URS_2025_02/162301942" TargetMode="External" /><Relationship Id="rId17" Type="http://schemas.openxmlformats.org/officeDocument/2006/relationships/hyperlink" Target="https://podminky.urs.cz/item/CS_URS_2025_02/162301971" TargetMode="External" /><Relationship Id="rId18" Type="http://schemas.openxmlformats.org/officeDocument/2006/relationships/hyperlink" Target="https://podminky.urs.cz/item/CS_URS_2025_02/162301972" TargetMode="External" /><Relationship Id="rId19" Type="http://schemas.openxmlformats.org/officeDocument/2006/relationships/hyperlink" Target="https://podminky.urs.cz/item/CS_URS_2025_02/997013811" TargetMode="External" /><Relationship Id="rId20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0" t="s">
        <v>6</v>
      </c>
      <c r="BT2" s="20" t="s">
        <v>7</v>
      </c>
    </row>
    <row r="3" s="1" customFormat="1" ht="6.96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3"/>
      <c r="BS3" s="20" t="s">
        <v>6</v>
      </c>
      <c r="BT3" s="20" t="s">
        <v>8</v>
      </c>
    </row>
    <row r="4" s="1" customFormat="1" ht="24.96" customHeight="1">
      <c r="B4" s="24"/>
      <c r="C4" s="25"/>
      <c r="D4" s="26" t="s">
        <v>9</v>
      </c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3"/>
      <c r="AS4" s="27" t="s">
        <v>10</v>
      </c>
      <c r="BE4" s="28" t="s">
        <v>11</v>
      </c>
      <c r="BS4" s="20" t="s">
        <v>12</v>
      </c>
    </row>
    <row r="5" s="1" customFormat="1" ht="12" customHeight="1">
      <c r="B5" s="24"/>
      <c r="C5" s="25"/>
      <c r="D5" s="29" t="s">
        <v>13</v>
      </c>
      <c r="E5" s="25"/>
      <c r="F5" s="25"/>
      <c r="G5" s="25"/>
      <c r="H5" s="25"/>
      <c r="I5" s="25"/>
      <c r="J5" s="25"/>
      <c r="K5" s="30" t="s">
        <v>14</v>
      </c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3"/>
      <c r="BE5" s="31" t="s">
        <v>15</v>
      </c>
      <c r="BS5" s="20" t="s">
        <v>6</v>
      </c>
    </row>
    <row r="6" s="1" customFormat="1" ht="36.96" customHeight="1">
      <c r="B6" s="24"/>
      <c r="C6" s="25"/>
      <c r="D6" s="32" t="s">
        <v>16</v>
      </c>
      <c r="E6" s="25"/>
      <c r="F6" s="25"/>
      <c r="G6" s="25"/>
      <c r="H6" s="25"/>
      <c r="I6" s="25"/>
      <c r="J6" s="25"/>
      <c r="K6" s="33" t="s">
        <v>17</v>
      </c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3"/>
      <c r="BE6" s="34"/>
      <c r="BS6" s="20" t="s">
        <v>6</v>
      </c>
    </row>
    <row r="7" s="1" customFormat="1" ht="12" customHeight="1">
      <c r="B7" s="24"/>
      <c r="C7" s="25"/>
      <c r="D7" s="35" t="s">
        <v>18</v>
      </c>
      <c r="E7" s="25"/>
      <c r="F7" s="25"/>
      <c r="G7" s="25"/>
      <c r="H7" s="25"/>
      <c r="I7" s="25"/>
      <c r="J7" s="25"/>
      <c r="K7" s="30" t="s">
        <v>19</v>
      </c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35" t="s">
        <v>20</v>
      </c>
      <c r="AL7" s="25"/>
      <c r="AM7" s="25"/>
      <c r="AN7" s="30" t="s">
        <v>19</v>
      </c>
      <c r="AO7" s="25"/>
      <c r="AP7" s="25"/>
      <c r="AQ7" s="25"/>
      <c r="AR7" s="23"/>
      <c r="BE7" s="34"/>
      <c r="BS7" s="20" t="s">
        <v>6</v>
      </c>
    </row>
    <row r="8" s="1" customFormat="1" ht="12" customHeight="1">
      <c r="B8" s="24"/>
      <c r="C8" s="25"/>
      <c r="D8" s="35" t="s">
        <v>21</v>
      </c>
      <c r="E8" s="25"/>
      <c r="F8" s="25"/>
      <c r="G8" s="25"/>
      <c r="H8" s="25"/>
      <c r="I8" s="25"/>
      <c r="J8" s="25"/>
      <c r="K8" s="30" t="s">
        <v>22</v>
      </c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35" t="s">
        <v>23</v>
      </c>
      <c r="AL8" s="25"/>
      <c r="AM8" s="25"/>
      <c r="AN8" s="36" t="s">
        <v>24</v>
      </c>
      <c r="AO8" s="25"/>
      <c r="AP8" s="25"/>
      <c r="AQ8" s="25"/>
      <c r="AR8" s="23"/>
      <c r="BE8" s="34"/>
      <c r="BS8" s="20" t="s">
        <v>6</v>
      </c>
    </row>
    <row r="9" s="1" customFormat="1" ht="14.4" customHeight="1">
      <c r="B9" s="24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3"/>
      <c r="BE9" s="34"/>
      <c r="BS9" s="20" t="s">
        <v>6</v>
      </c>
    </row>
    <row r="10" s="1" customFormat="1" ht="12" customHeight="1">
      <c r="B10" s="24"/>
      <c r="C10" s="25"/>
      <c r="D10" s="35" t="s">
        <v>25</v>
      </c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35" t="s">
        <v>26</v>
      </c>
      <c r="AL10" s="25"/>
      <c r="AM10" s="25"/>
      <c r="AN10" s="30" t="s">
        <v>27</v>
      </c>
      <c r="AO10" s="25"/>
      <c r="AP10" s="25"/>
      <c r="AQ10" s="25"/>
      <c r="AR10" s="23"/>
      <c r="BE10" s="34"/>
      <c r="BS10" s="20" t="s">
        <v>6</v>
      </c>
    </row>
    <row r="11" s="1" customFormat="1" ht="18.48" customHeight="1">
      <c r="B11" s="24"/>
      <c r="C11" s="25"/>
      <c r="D11" s="25"/>
      <c r="E11" s="30" t="s">
        <v>28</v>
      </c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35" t="s">
        <v>29</v>
      </c>
      <c r="AL11" s="25"/>
      <c r="AM11" s="25"/>
      <c r="AN11" s="30" t="s">
        <v>30</v>
      </c>
      <c r="AO11" s="25"/>
      <c r="AP11" s="25"/>
      <c r="AQ11" s="25"/>
      <c r="AR11" s="23"/>
      <c r="BE11" s="34"/>
      <c r="BS11" s="20" t="s">
        <v>6</v>
      </c>
    </row>
    <row r="12" s="1" customFormat="1" ht="6.96" customHeight="1">
      <c r="B12" s="24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3"/>
      <c r="BE12" s="34"/>
      <c r="BS12" s="20" t="s">
        <v>6</v>
      </c>
    </row>
    <row r="13" s="1" customFormat="1" ht="12" customHeight="1">
      <c r="B13" s="24"/>
      <c r="C13" s="25"/>
      <c r="D13" s="35" t="s">
        <v>31</v>
      </c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35" t="s">
        <v>26</v>
      </c>
      <c r="AL13" s="25"/>
      <c r="AM13" s="25"/>
      <c r="AN13" s="37" t="s">
        <v>32</v>
      </c>
      <c r="AO13" s="25"/>
      <c r="AP13" s="25"/>
      <c r="AQ13" s="25"/>
      <c r="AR13" s="23"/>
      <c r="BE13" s="34"/>
      <c r="BS13" s="20" t="s">
        <v>6</v>
      </c>
    </row>
    <row r="14">
      <c r="B14" s="24"/>
      <c r="C14" s="25"/>
      <c r="D14" s="25"/>
      <c r="E14" s="37" t="s">
        <v>32</v>
      </c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5" t="s">
        <v>29</v>
      </c>
      <c r="AL14" s="25"/>
      <c r="AM14" s="25"/>
      <c r="AN14" s="37" t="s">
        <v>32</v>
      </c>
      <c r="AO14" s="25"/>
      <c r="AP14" s="25"/>
      <c r="AQ14" s="25"/>
      <c r="AR14" s="23"/>
      <c r="BE14" s="34"/>
      <c r="BS14" s="20" t="s">
        <v>6</v>
      </c>
    </row>
    <row r="15" s="1" customFormat="1" ht="6.96" customHeight="1">
      <c r="B15" s="24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3"/>
      <c r="BE15" s="34"/>
      <c r="BS15" s="20" t="s">
        <v>4</v>
      </c>
    </row>
    <row r="16" s="1" customFormat="1" ht="12" customHeight="1">
      <c r="B16" s="24"/>
      <c r="C16" s="25"/>
      <c r="D16" s="35" t="s">
        <v>33</v>
      </c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35" t="s">
        <v>26</v>
      </c>
      <c r="AL16" s="25"/>
      <c r="AM16" s="25"/>
      <c r="AN16" s="30" t="s">
        <v>34</v>
      </c>
      <c r="AO16" s="25"/>
      <c r="AP16" s="25"/>
      <c r="AQ16" s="25"/>
      <c r="AR16" s="23"/>
      <c r="BE16" s="34"/>
      <c r="BS16" s="20" t="s">
        <v>4</v>
      </c>
    </row>
    <row r="17" s="1" customFormat="1" ht="18.48" customHeight="1">
      <c r="B17" s="24"/>
      <c r="C17" s="25"/>
      <c r="D17" s="25"/>
      <c r="E17" s="30" t="s">
        <v>35</v>
      </c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35" t="s">
        <v>29</v>
      </c>
      <c r="AL17" s="25"/>
      <c r="AM17" s="25"/>
      <c r="AN17" s="30" t="s">
        <v>36</v>
      </c>
      <c r="AO17" s="25"/>
      <c r="AP17" s="25"/>
      <c r="AQ17" s="25"/>
      <c r="AR17" s="23"/>
      <c r="BE17" s="34"/>
      <c r="BS17" s="20" t="s">
        <v>37</v>
      </c>
    </row>
    <row r="18" s="1" customFormat="1" ht="6.96" customHeight="1">
      <c r="B18" s="24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3"/>
      <c r="BE18" s="34"/>
      <c r="BS18" s="20" t="s">
        <v>6</v>
      </c>
    </row>
    <row r="19" s="1" customFormat="1" ht="12" customHeight="1">
      <c r="B19" s="24"/>
      <c r="C19" s="25"/>
      <c r="D19" s="35" t="s">
        <v>38</v>
      </c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35" t="s">
        <v>26</v>
      </c>
      <c r="AL19" s="25"/>
      <c r="AM19" s="25"/>
      <c r="AN19" s="30" t="s">
        <v>19</v>
      </c>
      <c r="AO19" s="25"/>
      <c r="AP19" s="25"/>
      <c r="AQ19" s="25"/>
      <c r="AR19" s="23"/>
      <c r="BE19" s="34"/>
      <c r="BS19" s="20" t="s">
        <v>6</v>
      </c>
    </row>
    <row r="20" s="1" customFormat="1" ht="18.48" customHeight="1">
      <c r="B20" s="24"/>
      <c r="C20" s="25"/>
      <c r="D20" s="25"/>
      <c r="E20" s="30" t="s">
        <v>39</v>
      </c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35" t="s">
        <v>29</v>
      </c>
      <c r="AL20" s="25"/>
      <c r="AM20" s="25"/>
      <c r="AN20" s="30" t="s">
        <v>19</v>
      </c>
      <c r="AO20" s="25"/>
      <c r="AP20" s="25"/>
      <c r="AQ20" s="25"/>
      <c r="AR20" s="23"/>
      <c r="BE20" s="34"/>
      <c r="BS20" s="20" t="s">
        <v>4</v>
      </c>
    </row>
    <row r="21" s="1" customFormat="1" ht="6.96" customHeight="1">
      <c r="B21" s="24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3"/>
      <c r="BE21" s="34"/>
    </row>
    <row r="22" s="1" customFormat="1" ht="12" customHeight="1">
      <c r="B22" s="24"/>
      <c r="C22" s="25"/>
      <c r="D22" s="35" t="s">
        <v>40</v>
      </c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3"/>
      <c r="BE22" s="34"/>
    </row>
    <row r="23" s="1" customFormat="1" ht="47.25" customHeight="1">
      <c r="B23" s="24"/>
      <c r="C23" s="25"/>
      <c r="D23" s="25"/>
      <c r="E23" s="39" t="s">
        <v>41</v>
      </c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9"/>
      <c r="AO23" s="25"/>
      <c r="AP23" s="25"/>
      <c r="AQ23" s="25"/>
      <c r="AR23" s="23"/>
      <c r="BE23" s="34"/>
    </row>
    <row r="24" s="1" customFormat="1" ht="6.96" customHeight="1"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3"/>
      <c r="BE24" s="34"/>
    </row>
    <row r="25" s="1" customFormat="1" ht="6.96" customHeight="1">
      <c r="B25" s="24"/>
      <c r="C25" s="25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25"/>
      <c r="AQ25" s="25"/>
      <c r="AR25" s="23"/>
      <c r="BE25" s="34"/>
    </row>
    <row r="26" s="2" customFormat="1" ht="25.92" customHeight="1">
      <c r="A26" s="41"/>
      <c r="B26" s="42"/>
      <c r="C26" s="43"/>
      <c r="D26" s="44" t="s">
        <v>42</v>
      </c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6">
        <f>ROUND(AG54,2)</f>
        <v>0</v>
      </c>
      <c r="AL26" s="45"/>
      <c r="AM26" s="45"/>
      <c r="AN26" s="45"/>
      <c r="AO26" s="45"/>
      <c r="AP26" s="43"/>
      <c r="AQ26" s="43"/>
      <c r="AR26" s="47"/>
      <c r="BE26" s="34"/>
    </row>
    <row r="27" s="2" customFormat="1" ht="6.96" customHeight="1">
      <c r="A27" s="41"/>
      <c r="B27" s="42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7"/>
      <c r="BE27" s="34"/>
    </row>
    <row r="28" s="2" customFormat="1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8" t="s">
        <v>43</v>
      </c>
      <c r="M28" s="48"/>
      <c r="N28" s="48"/>
      <c r="O28" s="48"/>
      <c r="P28" s="48"/>
      <c r="Q28" s="43"/>
      <c r="R28" s="43"/>
      <c r="S28" s="43"/>
      <c r="T28" s="43"/>
      <c r="U28" s="43"/>
      <c r="V28" s="43"/>
      <c r="W28" s="48" t="s">
        <v>44</v>
      </c>
      <c r="X28" s="48"/>
      <c r="Y28" s="48"/>
      <c r="Z28" s="48"/>
      <c r="AA28" s="48"/>
      <c r="AB28" s="48"/>
      <c r="AC28" s="48"/>
      <c r="AD28" s="48"/>
      <c r="AE28" s="48"/>
      <c r="AF28" s="43"/>
      <c r="AG28" s="43"/>
      <c r="AH28" s="43"/>
      <c r="AI28" s="43"/>
      <c r="AJ28" s="43"/>
      <c r="AK28" s="48" t="s">
        <v>45</v>
      </c>
      <c r="AL28" s="48"/>
      <c r="AM28" s="48"/>
      <c r="AN28" s="48"/>
      <c r="AO28" s="48"/>
      <c r="AP28" s="43"/>
      <c r="AQ28" s="43"/>
      <c r="AR28" s="47"/>
      <c r="BE28" s="34"/>
    </row>
    <row r="29" s="3" customFormat="1" ht="14.4" customHeight="1">
      <c r="A29" s="3"/>
      <c r="B29" s="49"/>
      <c r="C29" s="50"/>
      <c r="D29" s="35" t="s">
        <v>46</v>
      </c>
      <c r="E29" s="50"/>
      <c r="F29" s="35" t="s">
        <v>47</v>
      </c>
      <c r="G29" s="50"/>
      <c r="H29" s="50"/>
      <c r="I29" s="50"/>
      <c r="J29" s="50"/>
      <c r="K29" s="50"/>
      <c r="L29" s="51">
        <v>0.20999999999999999</v>
      </c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2">
        <f>ROUND(AZ54, 2)</f>
        <v>0</v>
      </c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2">
        <f>ROUND(AV54, 2)</f>
        <v>0</v>
      </c>
      <c r="AL29" s="50"/>
      <c r="AM29" s="50"/>
      <c r="AN29" s="50"/>
      <c r="AO29" s="50"/>
      <c r="AP29" s="50"/>
      <c r="AQ29" s="50"/>
      <c r="AR29" s="53"/>
      <c r="BE29" s="54"/>
    </row>
    <row r="30" s="3" customFormat="1" ht="14.4" customHeight="1">
      <c r="A30" s="3"/>
      <c r="B30" s="49"/>
      <c r="C30" s="50"/>
      <c r="D30" s="50"/>
      <c r="E30" s="50"/>
      <c r="F30" s="35" t="s">
        <v>48</v>
      </c>
      <c r="G30" s="50"/>
      <c r="H30" s="50"/>
      <c r="I30" s="50"/>
      <c r="J30" s="50"/>
      <c r="K30" s="50"/>
      <c r="L30" s="51">
        <v>0.12</v>
      </c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2">
        <f>ROUND(BA54, 2)</f>
        <v>0</v>
      </c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2">
        <f>ROUND(AW54, 2)</f>
        <v>0</v>
      </c>
      <c r="AL30" s="50"/>
      <c r="AM30" s="50"/>
      <c r="AN30" s="50"/>
      <c r="AO30" s="50"/>
      <c r="AP30" s="50"/>
      <c r="AQ30" s="50"/>
      <c r="AR30" s="53"/>
      <c r="BE30" s="54"/>
    </row>
    <row r="31" hidden="1" s="3" customFormat="1" ht="14.4" customHeight="1">
      <c r="A31" s="3"/>
      <c r="B31" s="49"/>
      <c r="C31" s="50"/>
      <c r="D31" s="50"/>
      <c r="E31" s="50"/>
      <c r="F31" s="35" t="s">
        <v>49</v>
      </c>
      <c r="G31" s="50"/>
      <c r="H31" s="50"/>
      <c r="I31" s="50"/>
      <c r="J31" s="50"/>
      <c r="K31" s="50"/>
      <c r="L31" s="51">
        <v>0.20999999999999999</v>
      </c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2">
        <f>ROUND(BB54, 2)</f>
        <v>0</v>
      </c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2">
        <v>0</v>
      </c>
      <c r="AL31" s="50"/>
      <c r="AM31" s="50"/>
      <c r="AN31" s="50"/>
      <c r="AO31" s="50"/>
      <c r="AP31" s="50"/>
      <c r="AQ31" s="50"/>
      <c r="AR31" s="53"/>
      <c r="BE31" s="54"/>
    </row>
    <row r="32" hidden="1" s="3" customFormat="1" ht="14.4" customHeight="1">
      <c r="A32" s="3"/>
      <c r="B32" s="49"/>
      <c r="C32" s="50"/>
      <c r="D32" s="50"/>
      <c r="E32" s="50"/>
      <c r="F32" s="35" t="s">
        <v>50</v>
      </c>
      <c r="G32" s="50"/>
      <c r="H32" s="50"/>
      <c r="I32" s="50"/>
      <c r="J32" s="50"/>
      <c r="K32" s="50"/>
      <c r="L32" s="51">
        <v>0.12</v>
      </c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2">
        <f>ROUND(BC54, 2)</f>
        <v>0</v>
      </c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2">
        <v>0</v>
      </c>
      <c r="AL32" s="50"/>
      <c r="AM32" s="50"/>
      <c r="AN32" s="50"/>
      <c r="AO32" s="50"/>
      <c r="AP32" s="50"/>
      <c r="AQ32" s="50"/>
      <c r="AR32" s="53"/>
      <c r="BE32" s="54"/>
    </row>
    <row r="33" hidden="1" s="3" customFormat="1" ht="14.4" customHeight="1">
      <c r="A33" s="3"/>
      <c r="B33" s="49"/>
      <c r="C33" s="50"/>
      <c r="D33" s="50"/>
      <c r="E33" s="50"/>
      <c r="F33" s="35" t="s">
        <v>51</v>
      </c>
      <c r="G33" s="50"/>
      <c r="H33" s="50"/>
      <c r="I33" s="50"/>
      <c r="J33" s="50"/>
      <c r="K33" s="50"/>
      <c r="L33" s="51">
        <v>0</v>
      </c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2">
        <f>ROUND(BD54, 2)</f>
        <v>0</v>
      </c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2">
        <v>0</v>
      </c>
      <c r="AL33" s="50"/>
      <c r="AM33" s="50"/>
      <c r="AN33" s="50"/>
      <c r="AO33" s="50"/>
      <c r="AP33" s="50"/>
      <c r="AQ33" s="50"/>
      <c r="AR33" s="53"/>
      <c r="BE33" s="3"/>
    </row>
    <row r="34" s="2" customFormat="1" ht="6.96" customHeight="1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7"/>
      <c r="BE34" s="41"/>
    </row>
    <row r="35" s="2" customFormat="1" ht="25.92" customHeight="1">
      <c r="A35" s="41"/>
      <c r="B35" s="42"/>
      <c r="C35" s="55"/>
      <c r="D35" s="56" t="s">
        <v>52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53</v>
      </c>
      <c r="U35" s="57"/>
      <c r="V35" s="57"/>
      <c r="W35" s="57"/>
      <c r="X35" s="59" t="s">
        <v>54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7"/>
      <c r="BE35" s="41"/>
    </row>
    <row r="36" s="2" customFormat="1" ht="6.96" customHeight="1">
      <c r="A36" s="41"/>
      <c r="B36" s="42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7"/>
      <c r="BE36" s="41"/>
    </row>
    <row r="37" s="2" customFormat="1" ht="6.96" customHeight="1">
      <c r="A37" s="41"/>
      <c r="B37" s="62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47"/>
      <c r="BE37" s="41"/>
    </row>
    <row r="41" s="2" customFormat="1" ht="6.96" customHeight="1">
      <c r="A41" s="41"/>
      <c r="B41" s="64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47"/>
      <c r="BE41" s="41"/>
    </row>
    <row r="42" s="2" customFormat="1" ht="24.96" customHeight="1">
      <c r="A42" s="41"/>
      <c r="B42" s="42"/>
      <c r="C42" s="26" t="s">
        <v>55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7"/>
      <c r="BE42" s="41"/>
    </row>
    <row r="43" s="2" customFormat="1" ht="6.96" customHeight="1">
      <c r="A43" s="41"/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7"/>
      <c r="BE43" s="41"/>
    </row>
    <row r="44" s="4" customFormat="1" ht="12" customHeight="1">
      <c r="A44" s="4"/>
      <c r="B44" s="66"/>
      <c r="C44" s="35" t="s">
        <v>13</v>
      </c>
      <c r="D44" s="67"/>
      <c r="E44" s="67"/>
      <c r="F44" s="67"/>
      <c r="G44" s="67"/>
      <c r="H44" s="67"/>
      <c r="I44" s="67"/>
      <c r="J44" s="67"/>
      <c r="K44" s="67"/>
      <c r="L44" s="67" t="str">
        <f>K5</f>
        <v>1484/A</v>
      </c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7"/>
      <c r="AL44" s="67"/>
      <c r="AM44" s="67"/>
      <c r="AN44" s="67"/>
      <c r="AO44" s="67"/>
      <c r="AP44" s="67"/>
      <c r="AQ44" s="67"/>
      <c r="AR44" s="68"/>
      <c r="BE44" s="4"/>
    </row>
    <row r="45" s="5" customFormat="1" ht="36.96" customHeight="1">
      <c r="A45" s="5"/>
      <c r="B45" s="69"/>
      <c r="C45" s="70" t="s">
        <v>16</v>
      </c>
      <c r="D45" s="71"/>
      <c r="E45" s="71"/>
      <c r="F45" s="71"/>
      <c r="G45" s="71"/>
      <c r="H45" s="71"/>
      <c r="I45" s="71"/>
      <c r="J45" s="71"/>
      <c r="K45" s="71"/>
      <c r="L45" s="72" t="str">
        <f>K6</f>
        <v>Dešťová a splašková kanalizace v zastavěném území mistní části Pelhřimova - Skrýšov - 2.etapa</v>
      </c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3"/>
      <c r="BE45" s="5"/>
    </row>
    <row r="46" s="2" customFormat="1" ht="6.96" customHeight="1">
      <c r="A46" s="41"/>
      <c r="B46" s="42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O46" s="43"/>
      <c r="AP46" s="43"/>
      <c r="AQ46" s="43"/>
      <c r="AR46" s="47"/>
      <c r="BE46" s="41"/>
    </row>
    <row r="47" s="2" customFormat="1" ht="12" customHeight="1">
      <c r="A47" s="41"/>
      <c r="B47" s="42"/>
      <c r="C47" s="35" t="s">
        <v>21</v>
      </c>
      <c r="D47" s="43"/>
      <c r="E47" s="43"/>
      <c r="F47" s="43"/>
      <c r="G47" s="43"/>
      <c r="H47" s="43"/>
      <c r="I47" s="43"/>
      <c r="J47" s="43"/>
      <c r="K47" s="43"/>
      <c r="L47" s="74" t="str">
        <f>IF(K8="","",K8)</f>
        <v>k.ú. Skrýšov u Pelhřimova</v>
      </c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  <c r="AF47" s="43"/>
      <c r="AG47" s="43"/>
      <c r="AH47" s="43"/>
      <c r="AI47" s="35" t="s">
        <v>23</v>
      </c>
      <c r="AJ47" s="43"/>
      <c r="AK47" s="43"/>
      <c r="AL47" s="43"/>
      <c r="AM47" s="75" t="str">
        <f>IF(AN8= "","",AN8)</f>
        <v>1. 6. 2026</v>
      </c>
      <c r="AN47" s="75"/>
      <c r="AO47" s="43"/>
      <c r="AP47" s="43"/>
      <c r="AQ47" s="43"/>
      <c r="AR47" s="47"/>
      <c r="B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3"/>
      <c r="AI48" s="43"/>
      <c r="AJ48" s="43"/>
      <c r="AK48" s="43"/>
      <c r="AL48" s="43"/>
      <c r="AM48" s="43"/>
      <c r="AN48" s="43"/>
      <c r="AO48" s="43"/>
      <c r="AP48" s="43"/>
      <c r="AQ48" s="43"/>
      <c r="AR48" s="47"/>
      <c r="BE48" s="41"/>
    </row>
    <row r="49" s="2" customFormat="1" ht="15.15" customHeight="1">
      <c r="A49" s="41"/>
      <c r="B49" s="42"/>
      <c r="C49" s="35" t="s">
        <v>25</v>
      </c>
      <c r="D49" s="43"/>
      <c r="E49" s="43"/>
      <c r="F49" s="43"/>
      <c r="G49" s="43"/>
      <c r="H49" s="43"/>
      <c r="I49" s="43"/>
      <c r="J49" s="43"/>
      <c r="K49" s="43"/>
      <c r="L49" s="67" t="str">
        <f>IF(E11= "","",E11)</f>
        <v>Město Pelhřimov</v>
      </c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3"/>
      <c r="AF49" s="43"/>
      <c r="AG49" s="43"/>
      <c r="AH49" s="43"/>
      <c r="AI49" s="35" t="s">
        <v>33</v>
      </c>
      <c r="AJ49" s="43"/>
      <c r="AK49" s="43"/>
      <c r="AL49" s="43"/>
      <c r="AM49" s="76" t="str">
        <f>IF(E17="","",E17)</f>
        <v>Studio A s.r.o.</v>
      </c>
      <c r="AN49" s="67"/>
      <c r="AO49" s="67"/>
      <c r="AP49" s="67"/>
      <c r="AQ49" s="43"/>
      <c r="AR49" s="47"/>
      <c r="AS49" s="77" t="s">
        <v>56</v>
      </c>
      <c r="AT49" s="78"/>
      <c r="AU49" s="79"/>
      <c r="AV49" s="79"/>
      <c r="AW49" s="79"/>
      <c r="AX49" s="79"/>
      <c r="AY49" s="79"/>
      <c r="AZ49" s="79"/>
      <c r="BA49" s="79"/>
      <c r="BB49" s="79"/>
      <c r="BC49" s="79"/>
      <c r="BD49" s="80"/>
      <c r="BE49" s="41"/>
    </row>
    <row r="50" s="2" customFormat="1" ht="15.15" customHeight="1">
      <c r="A50" s="41"/>
      <c r="B50" s="42"/>
      <c r="C50" s="35" t="s">
        <v>31</v>
      </c>
      <c r="D50" s="43"/>
      <c r="E50" s="43"/>
      <c r="F50" s="43"/>
      <c r="G50" s="43"/>
      <c r="H50" s="43"/>
      <c r="I50" s="43"/>
      <c r="J50" s="43"/>
      <c r="K50" s="43"/>
      <c r="L50" s="67" t="str">
        <f>IF(E14= "Vyplň údaj","",E14)</f>
        <v/>
      </c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3"/>
      <c r="AF50" s="43"/>
      <c r="AG50" s="43"/>
      <c r="AH50" s="43"/>
      <c r="AI50" s="35" t="s">
        <v>38</v>
      </c>
      <c r="AJ50" s="43"/>
      <c r="AK50" s="43"/>
      <c r="AL50" s="43"/>
      <c r="AM50" s="76" t="str">
        <f>IF(E20="","",E20)</f>
        <v xml:space="preserve"> </v>
      </c>
      <c r="AN50" s="67"/>
      <c r="AO50" s="67"/>
      <c r="AP50" s="67"/>
      <c r="AQ50" s="43"/>
      <c r="AR50" s="47"/>
      <c r="AS50" s="81"/>
      <c r="AT50" s="82"/>
      <c r="AU50" s="83"/>
      <c r="AV50" s="83"/>
      <c r="AW50" s="83"/>
      <c r="AX50" s="83"/>
      <c r="AY50" s="83"/>
      <c r="AZ50" s="83"/>
      <c r="BA50" s="83"/>
      <c r="BB50" s="83"/>
      <c r="BC50" s="83"/>
      <c r="BD50" s="84"/>
      <c r="BE50" s="41"/>
    </row>
    <row r="51" s="2" customFormat="1" ht="10.8" customHeight="1">
      <c r="A51" s="41"/>
      <c r="B51" s="42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3"/>
      <c r="AI51" s="43"/>
      <c r="AJ51" s="43"/>
      <c r="AK51" s="43"/>
      <c r="AL51" s="43"/>
      <c r="AM51" s="43"/>
      <c r="AN51" s="43"/>
      <c r="AO51" s="43"/>
      <c r="AP51" s="43"/>
      <c r="AQ51" s="43"/>
      <c r="AR51" s="47"/>
      <c r="AS51" s="85"/>
      <c r="AT51" s="86"/>
      <c r="AU51" s="87"/>
      <c r="AV51" s="87"/>
      <c r="AW51" s="87"/>
      <c r="AX51" s="87"/>
      <c r="AY51" s="87"/>
      <c r="AZ51" s="87"/>
      <c r="BA51" s="87"/>
      <c r="BB51" s="87"/>
      <c r="BC51" s="87"/>
      <c r="BD51" s="88"/>
      <c r="BE51" s="41"/>
    </row>
    <row r="52" s="2" customFormat="1" ht="29.28" customHeight="1">
      <c r="A52" s="41"/>
      <c r="B52" s="42"/>
      <c r="C52" s="89" t="s">
        <v>57</v>
      </c>
      <c r="D52" s="90"/>
      <c r="E52" s="90"/>
      <c r="F52" s="90"/>
      <c r="G52" s="90"/>
      <c r="H52" s="91"/>
      <c r="I52" s="92" t="s">
        <v>58</v>
      </c>
      <c r="J52" s="90"/>
      <c r="K52" s="90"/>
      <c r="L52" s="90"/>
      <c r="M52" s="90"/>
      <c r="N52" s="90"/>
      <c r="O52" s="90"/>
      <c r="P52" s="90"/>
      <c r="Q52" s="90"/>
      <c r="R52" s="90"/>
      <c r="S52" s="90"/>
      <c r="T52" s="90"/>
      <c r="U52" s="90"/>
      <c r="V52" s="90"/>
      <c r="W52" s="90"/>
      <c r="X52" s="90"/>
      <c r="Y52" s="90"/>
      <c r="Z52" s="90"/>
      <c r="AA52" s="90"/>
      <c r="AB52" s="90"/>
      <c r="AC52" s="90"/>
      <c r="AD52" s="90"/>
      <c r="AE52" s="90"/>
      <c r="AF52" s="90"/>
      <c r="AG52" s="93" t="s">
        <v>59</v>
      </c>
      <c r="AH52" s="90"/>
      <c r="AI52" s="90"/>
      <c r="AJ52" s="90"/>
      <c r="AK52" s="90"/>
      <c r="AL52" s="90"/>
      <c r="AM52" s="90"/>
      <c r="AN52" s="92" t="s">
        <v>60</v>
      </c>
      <c r="AO52" s="90"/>
      <c r="AP52" s="90"/>
      <c r="AQ52" s="94" t="s">
        <v>61</v>
      </c>
      <c r="AR52" s="47"/>
      <c r="AS52" s="95" t="s">
        <v>62</v>
      </c>
      <c r="AT52" s="96" t="s">
        <v>63</v>
      </c>
      <c r="AU52" s="96" t="s">
        <v>64</v>
      </c>
      <c r="AV52" s="96" t="s">
        <v>65</v>
      </c>
      <c r="AW52" s="96" t="s">
        <v>66</v>
      </c>
      <c r="AX52" s="96" t="s">
        <v>67</v>
      </c>
      <c r="AY52" s="96" t="s">
        <v>68</v>
      </c>
      <c r="AZ52" s="96" t="s">
        <v>69</v>
      </c>
      <c r="BA52" s="96" t="s">
        <v>70</v>
      </c>
      <c r="BB52" s="96" t="s">
        <v>71</v>
      </c>
      <c r="BC52" s="96" t="s">
        <v>72</v>
      </c>
      <c r="BD52" s="97" t="s">
        <v>73</v>
      </c>
      <c r="BE52" s="41"/>
    </row>
    <row r="53" s="2" customFormat="1" ht="10.8" customHeight="1">
      <c r="A53" s="41"/>
      <c r="B53" s="42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7"/>
      <c r="AS53" s="98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100"/>
      <c r="BE53" s="41"/>
    </row>
    <row r="54" s="6" customFormat="1" ht="32.4" customHeight="1">
      <c r="A54" s="6"/>
      <c r="B54" s="101"/>
      <c r="C54" s="102" t="s">
        <v>74</v>
      </c>
      <c r="D54" s="103"/>
      <c r="E54" s="103"/>
      <c r="F54" s="103"/>
      <c r="G54" s="103"/>
      <c r="H54" s="103"/>
      <c r="I54" s="103"/>
      <c r="J54" s="103"/>
      <c r="K54" s="103"/>
      <c r="L54" s="103"/>
      <c r="M54" s="103"/>
      <c r="N54" s="103"/>
      <c r="O54" s="103"/>
      <c r="P54" s="103"/>
      <c r="Q54" s="103"/>
      <c r="R54" s="103"/>
      <c r="S54" s="103"/>
      <c r="T54" s="103"/>
      <c r="U54" s="103"/>
      <c r="V54" s="103"/>
      <c r="W54" s="103"/>
      <c r="X54" s="103"/>
      <c r="Y54" s="103"/>
      <c r="Z54" s="103"/>
      <c r="AA54" s="103"/>
      <c r="AB54" s="103"/>
      <c r="AC54" s="103"/>
      <c r="AD54" s="103"/>
      <c r="AE54" s="103"/>
      <c r="AF54" s="103"/>
      <c r="AG54" s="104">
        <f>ROUND(AG55+AG59,2)</f>
        <v>0</v>
      </c>
      <c r="AH54" s="104"/>
      <c r="AI54" s="104"/>
      <c r="AJ54" s="104"/>
      <c r="AK54" s="104"/>
      <c r="AL54" s="104"/>
      <c r="AM54" s="104"/>
      <c r="AN54" s="105">
        <f>SUM(AG54,AT54)</f>
        <v>0</v>
      </c>
      <c r="AO54" s="105"/>
      <c r="AP54" s="105"/>
      <c r="AQ54" s="106" t="s">
        <v>19</v>
      </c>
      <c r="AR54" s="107"/>
      <c r="AS54" s="108">
        <f>ROUND(AS55+AS59,2)</f>
        <v>0</v>
      </c>
      <c r="AT54" s="109">
        <f>ROUND(SUM(AV54:AW54),2)</f>
        <v>0</v>
      </c>
      <c r="AU54" s="110">
        <f>ROUND(AU55+AU59,5)</f>
        <v>0</v>
      </c>
      <c r="AV54" s="109">
        <f>ROUND(AZ54*L29,2)</f>
        <v>0</v>
      </c>
      <c r="AW54" s="109">
        <f>ROUND(BA54*L30,2)</f>
        <v>0</v>
      </c>
      <c r="AX54" s="109">
        <f>ROUND(BB54*L29,2)</f>
        <v>0</v>
      </c>
      <c r="AY54" s="109">
        <f>ROUND(BC54*L30,2)</f>
        <v>0</v>
      </c>
      <c r="AZ54" s="109">
        <f>ROUND(AZ55+AZ59,2)</f>
        <v>0</v>
      </c>
      <c r="BA54" s="109">
        <f>ROUND(BA55+BA59,2)</f>
        <v>0</v>
      </c>
      <c r="BB54" s="109">
        <f>ROUND(BB55+BB59,2)</f>
        <v>0</v>
      </c>
      <c r="BC54" s="109">
        <f>ROUND(BC55+BC59,2)</f>
        <v>0</v>
      </c>
      <c r="BD54" s="111">
        <f>ROUND(BD55+BD59,2)</f>
        <v>0</v>
      </c>
      <c r="BE54" s="6"/>
      <c r="BS54" s="112" t="s">
        <v>75</v>
      </c>
      <c r="BT54" s="112" t="s">
        <v>76</v>
      </c>
      <c r="BU54" s="113" t="s">
        <v>77</v>
      </c>
      <c r="BV54" s="112" t="s">
        <v>78</v>
      </c>
      <c r="BW54" s="112" t="s">
        <v>5</v>
      </c>
      <c r="BX54" s="112" t="s">
        <v>79</v>
      </c>
      <c r="CL54" s="112" t="s">
        <v>19</v>
      </c>
    </row>
    <row r="55" s="7" customFormat="1" ht="16.5" customHeight="1">
      <c r="A55" s="7"/>
      <c r="B55" s="114"/>
      <c r="C55" s="115"/>
      <c r="D55" s="116" t="s">
        <v>80</v>
      </c>
      <c r="E55" s="116"/>
      <c r="F55" s="116"/>
      <c r="G55" s="116"/>
      <c r="H55" s="116"/>
      <c r="I55" s="117"/>
      <c r="J55" s="116" t="s">
        <v>81</v>
      </c>
      <c r="K55" s="116"/>
      <c r="L55" s="116"/>
      <c r="M55" s="116"/>
      <c r="N55" s="116"/>
      <c r="O55" s="116"/>
      <c r="P55" s="116"/>
      <c r="Q55" s="116"/>
      <c r="R55" s="116"/>
      <c r="S55" s="116"/>
      <c r="T55" s="116"/>
      <c r="U55" s="116"/>
      <c r="V55" s="116"/>
      <c r="W55" s="116"/>
      <c r="X55" s="116"/>
      <c r="Y55" s="116"/>
      <c r="Z55" s="116"/>
      <c r="AA55" s="116"/>
      <c r="AB55" s="116"/>
      <c r="AC55" s="116"/>
      <c r="AD55" s="116"/>
      <c r="AE55" s="116"/>
      <c r="AF55" s="116"/>
      <c r="AG55" s="118">
        <f>ROUND(SUM(AG56:AG58),2)</f>
        <v>0</v>
      </c>
      <c r="AH55" s="117"/>
      <c r="AI55" s="117"/>
      <c r="AJ55" s="117"/>
      <c r="AK55" s="117"/>
      <c r="AL55" s="117"/>
      <c r="AM55" s="117"/>
      <c r="AN55" s="119">
        <f>SUM(AG55,AT55)</f>
        <v>0</v>
      </c>
      <c r="AO55" s="117"/>
      <c r="AP55" s="117"/>
      <c r="AQ55" s="120" t="s">
        <v>82</v>
      </c>
      <c r="AR55" s="121"/>
      <c r="AS55" s="122">
        <f>ROUND(SUM(AS56:AS58),2)</f>
        <v>0</v>
      </c>
      <c r="AT55" s="123">
        <f>ROUND(SUM(AV55:AW55),2)</f>
        <v>0</v>
      </c>
      <c r="AU55" s="124">
        <f>ROUND(SUM(AU56:AU58),5)</f>
        <v>0</v>
      </c>
      <c r="AV55" s="123">
        <f>ROUND(AZ55*L29,2)</f>
        <v>0</v>
      </c>
      <c r="AW55" s="123">
        <f>ROUND(BA55*L30,2)</f>
        <v>0</v>
      </c>
      <c r="AX55" s="123">
        <f>ROUND(BB55*L29,2)</f>
        <v>0</v>
      </c>
      <c r="AY55" s="123">
        <f>ROUND(BC55*L30,2)</f>
        <v>0</v>
      </c>
      <c r="AZ55" s="123">
        <f>ROUND(SUM(AZ56:AZ58),2)</f>
        <v>0</v>
      </c>
      <c r="BA55" s="123">
        <f>ROUND(SUM(BA56:BA58),2)</f>
        <v>0</v>
      </c>
      <c r="BB55" s="123">
        <f>ROUND(SUM(BB56:BB58),2)</f>
        <v>0</v>
      </c>
      <c r="BC55" s="123">
        <f>ROUND(SUM(BC56:BC58),2)</f>
        <v>0</v>
      </c>
      <c r="BD55" s="125">
        <f>ROUND(SUM(BD56:BD58),2)</f>
        <v>0</v>
      </c>
      <c r="BE55" s="7"/>
      <c r="BS55" s="126" t="s">
        <v>75</v>
      </c>
      <c r="BT55" s="126" t="s">
        <v>83</v>
      </c>
      <c r="BU55" s="126" t="s">
        <v>77</v>
      </c>
      <c r="BV55" s="126" t="s">
        <v>78</v>
      </c>
      <c r="BW55" s="126" t="s">
        <v>84</v>
      </c>
      <c r="BX55" s="126" t="s">
        <v>5</v>
      </c>
      <c r="CL55" s="126" t="s">
        <v>19</v>
      </c>
      <c r="CM55" s="126" t="s">
        <v>85</v>
      </c>
    </row>
    <row r="56" s="4" customFormat="1" ht="16.5" customHeight="1">
      <c r="A56" s="127" t="s">
        <v>86</v>
      </c>
      <c r="B56" s="66"/>
      <c r="C56" s="128"/>
      <c r="D56" s="128"/>
      <c r="E56" s="129" t="s">
        <v>87</v>
      </c>
      <c r="F56" s="129"/>
      <c r="G56" s="129"/>
      <c r="H56" s="129"/>
      <c r="I56" s="129"/>
      <c r="J56" s="128"/>
      <c r="K56" s="129" t="s">
        <v>88</v>
      </c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30">
        <f>'IO 01 - Vodovod'!J32</f>
        <v>0</v>
      </c>
      <c r="AH56" s="128"/>
      <c r="AI56" s="128"/>
      <c r="AJ56" s="128"/>
      <c r="AK56" s="128"/>
      <c r="AL56" s="128"/>
      <c r="AM56" s="128"/>
      <c r="AN56" s="130">
        <f>SUM(AG56,AT56)</f>
        <v>0</v>
      </c>
      <c r="AO56" s="128"/>
      <c r="AP56" s="128"/>
      <c r="AQ56" s="131" t="s">
        <v>89</v>
      </c>
      <c r="AR56" s="68"/>
      <c r="AS56" s="132">
        <v>0</v>
      </c>
      <c r="AT56" s="133">
        <f>ROUND(SUM(AV56:AW56),2)</f>
        <v>0</v>
      </c>
      <c r="AU56" s="134">
        <f>'IO 01 - Vodovod'!P99</f>
        <v>0</v>
      </c>
      <c r="AV56" s="133">
        <f>'IO 01 - Vodovod'!J35</f>
        <v>0</v>
      </c>
      <c r="AW56" s="133">
        <f>'IO 01 - Vodovod'!J36</f>
        <v>0</v>
      </c>
      <c r="AX56" s="133">
        <f>'IO 01 - Vodovod'!J37</f>
        <v>0</v>
      </c>
      <c r="AY56" s="133">
        <f>'IO 01 - Vodovod'!J38</f>
        <v>0</v>
      </c>
      <c r="AZ56" s="133">
        <f>'IO 01 - Vodovod'!F35</f>
        <v>0</v>
      </c>
      <c r="BA56" s="133">
        <f>'IO 01 - Vodovod'!F36</f>
        <v>0</v>
      </c>
      <c r="BB56" s="133">
        <f>'IO 01 - Vodovod'!F37</f>
        <v>0</v>
      </c>
      <c r="BC56" s="133">
        <f>'IO 01 - Vodovod'!F38</f>
        <v>0</v>
      </c>
      <c r="BD56" s="135">
        <f>'IO 01 - Vodovod'!F39</f>
        <v>0</v>
      </c>
      <c r="BE56" s="4"/>
      <c r="BT56" s="136" t="s">
        <v>85</v>
      </c>
      <c r="BV56" s="136" t="s">
        <v>78</v>
      </c>
      <c r="BW56" s="136" t="s">
        <v>90</v>
      </c>
      <c r="BX56" s="136" t="s">
        <v>84</v>
      </c>
      <c r="CL56" s="136" t="s">
        <v>19</v>
      </c>
    </row>
    <row r="57" s="4" customFormat="1" ht="16.5" customHeight="1">
      <c r="A57" s="127" t="s">
        <v>86</v>
      </c>
      <c r="B57" s="66"/>
      <c r="C57" s="128"/>
      <c r="D57" s="128"/>
      <c r="E57" s="129" t="s">
        <v>91</v>
      </c>
      <c r="F57" s="129"/>
      <c r="G57" s="129"/>
      <c r="H57" s="129"/>
      <c r="I57" s="129"/>
      <c r="J57" s="128"/>
      <c r="K57" s="129" t="s">
        <v>92</v>
      </c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  <c r="W57" s="129"/>
      <c r="X57" s="129"/>
      <c r="Y57" s="129"/>
      <c r="Z57" s="129"/>
      <c r="AA57" s="129"/>
      <c r="AB57" s="129"/>
      <c r="AC57" s="129"/>
      <c r="AD57" s="129"/>
      <c r="AE57" s="129"/>
      <c r="AF57" s="129"/>
      <c r="AG57" s="130">
        <f>'IO 02 - Dešťová kanalizace'!J32</f>
        <v>0</v>
      </c>
      <c r="AH57" s="128"/>
      <c r="AI57" s="128"/>
      <c r="AJ57" s="128"/>
      <c r="AK57" s="128"/>
      <c r="AL57" s="128"/>
      <c r="AM57" s="128"/>
      <c r="AN57" s="130">
        <f>SUM(AG57,AT57)</f>
        <v>0</v>
      </c>
      <c r="AO57" s="128"/>
      <c r="AP57" s="128"/>
      <c r="AQ57" s="131" t="s">
        <v>89</v>
      </c>
      <c r="AR57" s="68"/>
      <c r="AS57" s="132">
        <v>0</v>
      </c>
      <c r="AT57" s="133">
        <f>ROUND(SUM(AV57:AW57),2)</f>
        <v>0</v>
      </c>
      <c r="AU57" s="134">
        <f>'IO 02 - Dešťová kanalizace'!P97</f>
        <v>0</v>
      </c>
      <c r="AV57" s="133">
        <f>'IO 02 - Dešťová kanalizace'!J35</f>
        <v>0</v>
      </c>
      <c r="AW57" s="133">
        <f>'IO 02 - Dešťová kanalizace'!J36</f>
        <v>0</v>
      </c>
      <c r="AX57" s="133">
        <f>'IO 02 - Dešťová kanalizace'!J37</f>
        <v>0</v>
      </c>
      <c r="AY57" s="133">
        <f>'IO 02 - Dešťová kanalizace'!J38</f>
        <v>0</v>
      </c>
      <c r="AZ57" s="133">
        <f>'IO 02 - Dešťová kanalizace'!F35</f>
        <v>0</v>
      </c>
      <c r="BA57" s="133">
        <f>'IO 02 - Dešťová kanalizace'!F36</f>
        <v>0</v>
      </c>
      <c r="BB57" s="133">
        <f>'IO 02 - Dešťová kanalizace'!F37</f>
        <v>0</v>
      </c>
      <c r="BC57" s="133">
        <f>'IO 02 - Dešťová kanalizace'!F38</f>
        <v>0</v>
      </c>
      <c r="BD57" s="135">
        <f>'IO 02 - Dešťová kanalizace'!F39</f>
        <v>0</v>
      </c>
      <c r="BE57" s="4"/>
      <c r="BT57" s="136" t="s">
        <v>85</v>
      </c>
      <c r="BV57" s="136" t="s">
        <v>78</v>
      </c>
      <c r="BW57" s="136" t="s">
        <v>93</v>
      </c>
      <c r="BX57" s="136" t="s">
        <v>84</v>
      </c>
      <c r="CL57" s="136" t="s">
        <v>19</v>
      </c>
    </row>
    <row r="58" s="4" customFormat="1" ht="16.5" customHeight="1">
      <c r="A58" s="127" t="s">
        <v>86</v>
      </c>
      <c r="B58" s="66"/>
      <c r="C58" s="128"/>
      <c r="D58" s="128"/>
      <c r="E58" s="129" t="s">
        <v>94</v>
      </c>
      <c r="F58" s="129"/>
      <c r="G58" s="129"/>
      <c r="H58" s="129"/>
      <c r="I58" s="129"/>
      <c r="J58" s="128"/>
      <c r="K58" s="129" t="s">
        <v>95</v>
      </c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  <c r="W58" s="129"/>
      <c r="X58" s="129"/>
      <c r="Y58" s="129"/>
      <c r="Z58" s="129"/>
      <c r="AA58" s="129"/>
      <c r="AB58" s="129"/>
      <c r="AC58" s="129"/>
      <c r="AD58" s="129"/>
      <c r="AE58" s="129"/>
      <c r="AF58" s="129"/>
      <c r="AG58" s="130">
        <f>'IO 03 - Splašková kanalizace'!J32</f>
        <v>0</v>
      </c>
      <c r="AH58" s="128"/>
      <c r="AI58" s="128"/>
      <c r="AJ58" s="128"/>
      <c r="AK58" s="128"/>
      <c r="AL58" s="128"/>
      <c r="AM58" s="128"/>
      <c r="AN58" s="130">
        <f>SUM(AG58,AT58)</f>
        <v>0</v>
      </c>
      <c r="AO58" s="128"/>
      <c r="AP58" s="128"/>
      <c r="AQ58" s="131" t="s">
        <v>89</v>
      </c>
      <c r="AR58" s="68"/>
      <c r="AS58" s="132">
        <v>0</v>
      </c>
      <c r="AT58" s="133">
        <f>ROUND(SUM(AV58:AW58),2)</f>
        <v>0</v>
      </c>
      <c r="AU58" s="134">
        <f>'IO 03 - Splašková kanalizace'!P94</f>
        <v>0</v>
      </c>
      <c r="AV58" s="133">
        <f>'IO 03 - Splašková kanalizace'!J35</f>
        <v>0</v>
      </c>
      <c r="AW58" s="133">
        <f>'IO 03 - Splašková kanalizace'!J36</f>
        <v>0</v>
      </c>
      <c r="AX58" s="133">
        <f>'IO 03 - Splašková kanalizace'!J37</f>
        <v>0</v>
      </c>
      <c r="AY58" s="133">
        <f>'IO 03 - Splašková kanalizace'!J38</f>
        <v>0</v>
      </c>
      <c r="AZ58" s="133">
        <f>'IO 03 - Splašková kanalizace'!F35</f>
        <v>0</v>
      </c>
      <c r="BA58" s="133">
        <f>'IO 03 - Splašková kanalizace'!F36</f>
        <v>0</v>
      </c>
      <c r="BB58" s="133">
        <f>'IO 03 - Splašková kanalizace'!F37</f>
        <v>0</v>
      </c>
      <c r="BC58" s="133">
        <f>'IO 03 - Splašková kanalizace'!F38</f>
        <v>0</v>
      </c>
      <c r="BD58" s="135">
        <f>'IO 03 - Splašková kanalizace'!F39</f>
        <v>0</v>
      </c>
      <c r="BE58" s="4"/>
      <c r="BT58" s="136" t="s">
        <v>85</v>
      </c>
      <c r="BV58" s="136" t="s">
        <v>78</v>
      </c>
      <c r="BW58" s="136" t="s">
        <v>96</v>
      </c>
      <c r="BX58" s="136" t="s">
        <v>84</v>
      </c>
      <c r="CL58" s="136" t="s">
        <v>19</v>
      </c>
    </row>
    <row r="59" s="7" customFormat="1" ht="16.5" customHeight="1">
      <c r="A59" s="7"/>
      <c r="B59" s="114"/>
      <c r="C59" s="115"/>
      <c r="D59" s="116" t="s">
        <v>97</v>
      </c>
      <c r="E59" s="116"/>
      <c r="F59" s="116"/>
      <c r="G59" s="116"/>
      <c r="H59" s="116"/>
      <c r="I59" s="117"/>
      <c r="J59" s="116" t="s">
        <v>98</v>
      </c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8">
        <f>ROUND(SUM(AG60:AG61),2)</f>
        <v>0</v>
      </c>
      <c r="AH59" s="117"/>
      <c r="AI59" s="117"/>
      <c r="AJ59" s="117"/>
      <c r="AK59" s="117"/>
      <c r="AL59" s="117"/>
      <c r="AM59" s="117"/>
      <c r="AN59" s="119">
        <f>SUM(AG59,AT59)</f>
        <v>0</v>
      </c>
      <c r="AO59" s="117"/>
      <c r="AP59" s="117"/>
      <c r="AQ59" s="120" t="s">
        <v>82</v>
      </c>
      <c r="AR59" s="121"/>
      <c r="AS59" s="122">
        <f>ROUND(SUM(AS60:AS61),2)</f>
        <v>0</v>
      </c>
      <c r="AT59" s="123">
        <f>ROUND(SUM(AV59:AW59),2)</f>
        <v>0</v>
      </c>
      <c r="AU59" s="124">
        <f>ROUND(SUM(AU60:AU61),5)</f>
        <v>0</v>
      </c>
      <c r="AV59" s="123">
        <f>ROUND(AZ59*L29,2)</f>
        <v>0</v>
      </c>
      <c r="AW59" s="123">
        <f>ROUND(BA59*L30,2)</f>
        <v>0</v>
      </c>
      <c r="AX59" s="123">
        <f>ROUND(BB59*L29,2)</f>
        <v>0</v>
      </c>
      <c r="AY59" s="123">
        <f>ROUND(BC59*L30,2)</f>
        <v>0</v>
      </c>
      <c r="AZ59" s="123">
        <f>ROUND(SUM(AZ60:AZ61),2)</f>
        <v>0</v>
      </c>
      <c r="BA59" s="123">
        <f>ROUND(SUM(BA60:BA61),2)</f>
        <v>0</v>
      </c>
      <c r="BB59" s="123">
        <f>ROUND(SUM(BB60:BB61),2)</f>
        <v>0</v>
      </c>
      <c r="BC59" s="123">
        <f>ROUND(SUM(BC60:BC61),2)</f>
        <v>0</v>
      </c>
      <c r="BD59" s="125">
        <f>ROUND(SUM(BD60:BD61),2)</f>
        <v>0</v>
      </c>
      <c r="BE59" s="7"/>
      <c r="BS59" s="126" t="s">
        <v>75</v>
      </c>
      <c r="BT59" s="126" t="s">
        <v>83</v>
      </c>
      <c r="BU59" s="126" t="s">
        <v>77</v>
      </c>
      <c r="BV59" s="126" t="s">
        <v>78</v>
      </c>
      <c r="BW59" s="126" t="s">
        <v>99</v>
      </c>
      <c r="BX59" s="126" t="s">
        <v>5</v>
      </c>
      <c r="CL59" s="126" t="s">
        <v>19</v>
      </c>
      <c r="CM59" s="126" t="s">
        <v>85</v>
      </c>
    </row>
    <row r="60" s="4" customFormat="1" ht="16.5" customHeight="1">
      <c r="A60" s="127" t="s">
        <v>86</v>
      </c>
      <c r="B60" s="66"/>
      <c r="C60" s="128"/>
      <c r="D60" s="128"/>
      <c r="E60" s="129" t="s">
        <v>94</v>
      </c>
      <c r="F60" s="129"/>
      <c r="G60" s="129"/>
      <c r="H60" s="129"/>
      <c r="I60" s="129"/>
      <c r="J60" s="128"/>
      <c r="K60" s="129" t="s">
        <v>95</v>
      </c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30">
        <f>'IO 03 - Splašková kanalizace_01'!J32</f>
        <v>0</v>
      </c>
      <c r="AH60" s="128"/>
      <c r="AI60" s="128"/>
      <c r="AJ60" s="128"/>
      <c r="AK60" s="128"/>
      <c r="AL60" s="128"/>
      <c r="AM60" s="128"/>
      <c r="AN60" s="130">
        <f>SUM(AG60,AT60)</f>
        <v>0</v>
      </c>
      <c r="AO60" s="128"/>
      <c r="AP60" s="128"/>
      <c r="AQ60" s="131" t="s">
        <v>89</v>
      </c>
      <c r="AR60" s="68"/>
      <c r="AS60" s="132">
        <v>0</v>
      </c>
      <c r="AT60" s="133">
        <f>ROUND(SUM(AV60:AW60),2)</f>
        <v>0</v>
      </c>
      <c r="AU60" s="134">
        <f>'IO 03 - Splašková kanalizace_01'!P92</f>
        <v>0</v>
      </c>
      <c r="AV60" s="133">
        <f>'IO 03 - Splašková kanalizace_01'!J35</f>
        <v>0</v>
      </c>
      <c r="AW60" s="133">
        <f>'IO 03 - Splašková kanalizace_01'!J36</f>
        <v>0</v>
      </c>
      <c r="AX60" s="133">
        <f>'IO 03 - Splašková kanalizace_01'!J37</f>
        <v>0</v>
      </c>
      <c r="AY60" s="133">
        <f>'IO 03 - Splašková kanalizace_01'!J38</f>
        <v>0</v>
      </c>
      <c r="AZ60" s="133">
        <f>'IO 03 - Splašková kanalizace_01'!F35</f>
        <v>0</v>
      </c>
      <c r="BA60" s="133">
        <f>'IO 03 - Splašková kanalizace_01'!F36</f>
        <v>0</v>
      </c>
      <c r="BB60" s="133">
        <f>'IO 03 - Splašková kanalizace_01'!F37</f>
        <v>0</v>
      </c>
      <c r="BC60" s="133">
        <f>'IO 03 - Splašková kanalizace_01'!F38</f>
        <v>0</v>
      </c>
      <c r="BD60" s="135">
        <f>'IO 03 - Splašková kanalizace_01'!F39</f>
        <v>0</v>
      </c>
      <c r="BE60" s="4"/>
      <c r="BT60" s="136" t="s">
        <v>85</v>
      </c>
      <c r="BV60" s="136" t="s">
        <v>78</v>
      </c>
      <c r="BW60" s="136" t="s">
        <v>100</v>
      </c>
      <c r="BX60" s="136" t="s">
        <v>99</v>
      </c>
      <c r="CL60" s="136" t="s">
        <v>19</v>
      </c>
    </row>
    <row r="61" s="4" customFormat="1" ht="16.5" customHeight="1">
      <c r="A61" s="127" t="s">
        <v>86</v>
      </c>
      <c r="B61" s="66"/>
      <c r="C61" s="128"/>
      <c r="D61" s="128"/>
      <c r="E61" s="129" t="s">
        <v>101</v>
      </c>
      <c r="F61" s="129"/>
      <c r="G61" s="129"/>
      <c r="H61" s="129"/>
      <c r="I61" s="129"/>
      <c r="J61" s="128"/>
      <c r="K61" s="129" t="s">
        <v>102</v>
      </c>
      <c r="L61" s="129"/>
      <c r="M61" s="129"/>
      <c r="N61" s="129"/>
      <c r="O61" s="129"/>
      <c r="P61" s="129"/>
      <c r="Q61" s="129"/>
      <c r="R61" s="129"/>
      <c r="S61" s="129"/>
      <c r="T61" s="129"/>
      <c r="U61" s="129"/>
      <c r="V61" s="129"/>
      <c r="W61" s="129"/>
      <c r="X61" s="129"/>
      <c r="Y61" s="129"/>
      <c r="Z61" s="129"/>
      <c r="AA61" s="129"/>
      <c r="AB61" s="129"/>
      <c r="AC61" s="129"/>
      <c r="AD61" s="129"/>
      <c r="AE61" s="129"/>
      <c r="AF61" s="129"/>
      <c r="AG61" s="130">
        <f>'IO 04 - Kácení stromů'!J32</f>
        <v>0</v>
      </c>
      <c r="AH61" s="128"/>
      <c r="AI61" s="128"/>
      <c r="AJ61" s="128"/>
      <c r="AK61" s="128"/>
      <c r="AL61" s="128"/>
      <c r="AM61" s="128"/>
      <c r="AN61" s="130">
        <f>SUM(AG61,AT61)</f>
        <v>0</v>
      </c>
      <c r="AO61" s="128"/>
      <c r="AP61" s="128"/>
      <c r="AQ61" s="131" t="s">
        <v>89</v>
      </c>
      <c r="AR61" s="68"/>
      <c r="AS61" s="137">
        <v>0</v>
      </c>
      <c r="AT61" s="138">
        <f>ROUND(SUM(AV61:AW61),2)</f>
        <v>0</v>
      </c>
      <c r="AU61" s="139">
        <f>'IO 04 - Kácení stromů'!P88</f>
        <v>0</v>
      </c>
      <c r="AV61" s="138">
        <f>'IO 04 - Kácení stromů'!J35</f>
        <v>0</v>
      </c>
      <c r="AW61" s="138">
        <f>'IO 04 - Kácení stromů'!J36</f>
        <v>0</v>
      </c>
      <c r="AX61" s="138">
        <f>'IO 04 - Kácení stromů'!J37</f>
        <v>0</v>
      </c>
      <c r="AY61" s="138">
        <f>'IO 04 - Kácení stromů'!J38</f>
        <v>0</v>
      </c>
      <c r="AZ61" s="138">
        <f>'IO 04 - Kácení stromů'!F35</f>
        <v>0</v>
      </c>
      <c r="BA61" s="138">
        <f>'IO 04 - Kácení stromů'!F36</f>
        <v>0</v>
      </c>
      <c r="BB61" s="138">
        <f>'IO 04 - Kácení stromů'!F37</f>
        <v>0</v>
      </c>
      <c r="BC61" s="138">
        <f>'IO 04 - Kácení stromů'!F38</f>
        <v>0</v>
      </c>
      <c r="BD61" s="140">
        <f>'IO 04 - Kácení stromů'!F39</f>
        <v>0</v>
      </c>
      <c r="BE61" s="4"/>
      <c r="BT61" s="136" t="s">
        <v>85</v>
      </c>
      <c r="BV61" s="136" t="s">
        <v>78</v>
      </c>
      <c r="BW61" s="136" t="s">
        <v>103</v>
      </c>
      <c r="BX61" s="136" t="s">
        <v>99</v>
      </c>
      <c r="CL61" s="136" t="s">
        <v>19</v>
      </c>
    </row>
    <row r="62" s="2" customFormat="1" ht="30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7"/>
      <c r="AS62" s="41"/>
      <c r="AT62" s="41"/>
      <c r="AU62" s="41"/>
      <c r="AV62" s="41"/>
      <c r="AW62" s="41"/>
      <c r="AX62" s="41"/>
      <c r="AY62" s="41"/>
      <c r="AZ62" s="41"/>
      <c r="BA62" s="41"/>
      <c r="BB62" s="41"/>
      <c r="BC62" s="41"/>
      <c r="BD62" s="41"/>
      <c r="BE62" s="41"/>
    </row>
    <row r="63" s="2" customFormat="1" ht="6.96" customHeight="1">
      <c r="A63" s="41"/>
      <c r="B63" s="62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  <c r="AP63" s="63"/>
      <c r="AQ63" s="63"/>
      <c r="AR63" s="47"/>
      <c r="AS63" s="41"/>
      <c r="AT63" s="41"/>
      <c r="AU63" s="41"/>
      <c r="AV63" s="41"/>
      <c r="AW63" s="41"/>
      <c r="AX63" s="41"/>
      <c r="AY63" s="41"/>
      <c r="AZ63" s="41"/>
      <c r="BA63" s="41"/>
      <c r="BB63" s="41"/>
      <c r="BC63" s="41"/>
      <c r="BD63" s="41"/>
      <c r="BE63" s="41"/>
    </row>
  </sheetData>
  <sheetProtection sheet="1" formatColumns="0" formatRows="0" objects="1" scenarios="1" spinCount="100000" saltValue="WfT4VyLuxqaPcUs46C4rbduBV4aw4XJ3iykj9qg8lEioFJZlF2X5MkVqU79zgRpJXZKakW9I4zsh2KgJ0StBjA==" hashValue="SXKuPCEwEou4EE2csC5qb1SkwYb2vvDrCw5OCMgfUOKy465JSIPBsUlqHOuE5Dsvz7pZAN123IttHIWxr9dTjQ==" algorithmName="SHA-512" password="C7E4"/>
  <mergeCells count="66">
    <mergeCell ref="L45:AO45"/>
    <mergeCell ref="AM47:AN47"/>
    <mergeCell ref="AS49:AT51"/>
    <mergeCell ref="AM49:AP49"/>
    <mergeCell ref="AM50:AP50"/>
    <mergeCell ref="C52:G52"/>
    <mergeCell ref="AG52:AM52"/>
    <mergeCell ref="AN52:AP52"/>
    <mergeCell ref="I52:AF52"/>
    <mergeCell ref="AG55:AM55"/>
    <mergeCell ref="AN55:AP55"/>
    <mergeCell ref="J55:AF55"/>
    <mergeCell ref="D55:H55"/>
    <mergeCell ref="AN56:AP56"/>
    <mergeCell ref="E56:I56"/>
    <mergeCell ref="K56:AF56"/>
    <mergeCell ref="AG56:AM56"/>
    <mergeCell ref="K57:AF57"/>
    <mergeCell ref="AN57:AP57"/>
    <mergeCell ref="E57:I57"/>
    <mergeCell ref="AG57:AM57"/>
    <mergeCell ref="AG58:AM58"/>
    <mergeCell ref="AN58:AP58"/>
    <mergeCell ref="E58:I58"/>
    <mergeCell ref="K58:AF58"/>
    <mergeCell ref="AN59:AP59"/>
    <mergeCell ref="AG59:AM59"/>
    <mergeCell ref="D59:H59"/>
    <mergeCell ref="J59:AF59"/>
    <mergeCell ref="AN60:AP60"/>
    <mergeCell ref="AG60:AM60"/>
    <mergeCell ref="E60:I60"/>
    <mergeCell ref="K60:AF60"/>
    <mergeCell ref="AN61:AP61"/>
    <mergeCell ref="AG61:AM61"/>
    <mergeCell ref="E61:I61"/>
    <mergeCell ref="K61:AF61"/>
    <mergeCell ref="AG54:AM54"/>
    <mergeCell ref="AN54:AP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</mergeCells>
  <hyperlinks>
    <hyperlink ref="A56" location="'IO 01 - Vodovod'!C2" display="/"/>
    <hyperlink ref="A57" location="'IO 02 - Dešťová kanalizace'!C2" display="/"/>
    <hyperlink ref="A58" location="'IO 03 - Splašková kanalizace'!C2" display="/"/>
    <hyperlink ref="A60" location="'IO 03 - Splašková kanalizace_01'!C2" display="/"/>
    <hyperlink ref="A61" location="'IO 04 - Kácení stromů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106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108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ROUND(J99,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ROUND((SUM(BE99:BE318)),  2)</f>
        <v>0</v>
      </c>
      <c r="G35" s="41"/>
      <c r="H35" s="41"/>
      <c r="I35" s="160">
        <v>0.20999999999999999</v>
      </c>
      <c r="J35" s="159">
        <f>ROUND(((SUM(BE99:BE318))*I35),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ROUND((SUM(BF99:BF318)),  2)</f>
        <v>0</v>
      </c>
      <c r="G36" s="41"/>
      <c r="H36" s="41"/>
      <c r="I36" s="160">
        <v>0.12</v>
      </c>
      <c r="J36" s="159">
        <f>ROUND(((SUM(BF99:BF318))*I36),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ROUND((SUM(BG99:BG318)),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ROUND((SUM(BH99:BH318)),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ROUND((SUM(BI99:BI318)),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106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01 - Vodovod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J99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113</v>
      </c>
      <c r="E64" s="180"/>
      <c r="F64" s="180"/>
      <c r="G64" s="180"/>
      <c r="H64" s="180"/>
      <c r="I64" s="180"/>
      <c r="J64" s="181">
        <f>J100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114</v>
      </c>
      <c r="E65" s="185"/>
      <c r="F65" s="185"/>
      <c r="G65" s="185"/>
      <c r="H65" s="185"/>
      <c r="I65" s="185"/>
      <c r="J65" s="186">
        <f>J101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115</v>
      </c>
      <c r="E66" s="185"/>
      <c r="F66" s="185"/>
      <c r="G66" s="185"/>
      <c r="H66" s="185"/>
      <c r="I66" s="185"/>
      <c r="J66" s="186">
        <f>J183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83"/>
      <c r="C67" s="128"/>
      <c r="D67" s="184" t="s">
        <v>116</v>
      </c>
      <c r="E67" s="185"/>
      <c r="F67" s="185"/>
      <c r="G67" s="185"/>
      <c r="H67" s="185"/>
      <c r="I67" s="185"/>
      <c r="J67" s="186">
        <f>J191</f>
        <v>0</v>
      </c>
      <c r="K67" s="128"/>
      <c r="L67" s="18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83"/>
      <c r="C68" s="128"/>
      <c r="D68" s="184" t="s">
        <v>117</v>
      </c>
      <c r="E68" s="185"/>
      <c r="F68" s="185"/>
      <c r="G68" s="185"/>
      <c r="H68" s="185"/>
      <c r="I68" s="185"/>
      <c r="J68" s="186">
        <f>J199</f>
        <v>0</v>
      </c>
      <c r="K68" s="128"/>
      <c r="L68" s="18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83"/>
      <c r="C69" s="128"/>
      <c r="D69" s="184" t="s">
        <v>118</v>
      </c>
      <c r="E69" s="185"/>
      <c r="F69" s="185"/>
      <c r="G69" s="185"/>
      <c r="H69" s="185"/>
      <c r="I69" s="185"/>
      <c r="J69" s="186">
        <f>J210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119</v>
      </c>
      <c r="E70" s="185"/>
      <c r="F70" s="185"/>
      <c r="G70" s="185"/>
      <c r="H70" s="185"/>
      <c r="I70" s="185"/>
      <c r="J70" s="186">
        <f>J281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120</v>
      </c>
      <c r="E71" s="185"/>
      <c r="F71" s="185"/>
      <c r="G71" s="185"/>
      <c r="H71" s="185"/>
      <c r="I71" s="185"/>
      <c r="J71" s="186">
        <f>J286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121</v>
      </c>
      <c r="E72" s="185"/>
      <c r="F72" s="185"/>
      <c r="G72" s="185"/>
      <c r="H72" s="185"/>
      <c r="I72" s="185"/>
      <c r="J72" s="186">
        <f>J297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9" customFormat="1" ht="24.96" customHeight="1">
      <c r="A73" s="9"/>
      <c r="B73" s="177"/>
      <c r="C73" s="178"/>
      <c r="D73" s="179" t="s">
        <v>122</v>
      </c>
      <c r="E73" s="180"/>
      <c r="F73" s="180"/>
      <c r="G73" s="180"/>
      <c r="H73" s="180"/>
      <c r="I73" s="180"/>
      <c r="J73" s="181">
        <f>J300</f>
        <v>0</v>
      </c>
      <c r="K73" s="178"/>
      <c r="L73" s="182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</row>
    <row r="74" s="10" customFormat="1" ht="19.92" customHeight="1">
      <c r="A74" s="10"/>
      <c r="B74" s="183"/>
      <c r="C74" s="128"/>
      <c r="D74" s="184" t="s">
        <v>123</v>
      </c>
      <c r="E74" s="185"/>
      <c r="F74" s="185"/>
      <c r="G74" s="185"/>
      <c r="H74" s="185"/>
      <c r="I74" s="185"/>
      <c r="J74" s="186">
        <f>J301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3"/>
      <c r="C75" s="128"/>
      <c r="D75" s="184" t="s">
        <v>124</v>
      </c>
      <c r="E75" s="185"/>
      <c r="F75" s="185"/>
      <c r="G75" s="185"/>
      <c r="H75" s="185"/>
      <c r="I75" s="185"/>
      <c r="J75" s="186">
        <f>J308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10" customFormat="1" ht="19.92" customHeight="1">
      <c r="A76" s="10"/>
      <c r="B76" s="183"/>
      <c r="C76" s="128"/>
      <c r="D76" s="184" t="s">
        <v>125</v>
      </c>
      <c r="E76" s="185"/>
      <c r="F76" s="185"/>
      <c r="G76" s="185"/>
      <c r="H76" s="185"/>
      <c r="I76" s="185"/>
      <c r="J76" s="186">
        <f>J311</f>
        <v>0</v>
      </c>
      <c r="K76" s="128"/>
      <c r="L76" s="187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</row>
    <row r="77" s="10" customFormat="1" ht="19.92" customHeight="1">
      <c r="A77" s="10"/>
      <c r="B77" s="183"/>
      <c r="C77" s="128"/>
      <c r="D77" s="184" t="s">
        <v>126</v>
      </c>
      <c r="E77" s="185"/>
      <c r="F77" s="185"/>
      <c r="G77" s="185"/>
      <c r="H77" s="185"/>
      <c r="I77" s="185"/>
      <c r="J77" s="186">
        <f>J316</f>
        <v>0</v>
      </c>
      <c r="K77" s="128"/>
      <c r="L77" s="187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</row>
    <row r="78" s="2" customFormat="1" ht="21.84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6.96" customHeight="1">
      <c r="A79" s="41"/>
      <c r="B79" s="62"/>
      <c r="C79" s="63"/>
      <c r="D79" s="63"/>
      <c r="E79" s="63"/>
      <c r="F79" s="63"/>
      <c r="G79" s="63"/>
      <c r="H79" s="63"/>
      <c r="I79" s="63"/>
      <c r="J79" s="63"/>
      <c r="K79" s="6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3" s="2" customFormat="1" ht="6.96" customHeight="1">
      <c r="A83" s="41"/>
      <c r="B83" s="64"/>
      <c r="C83" s="65"/>
      <c r="D83" s="65"/>
      <c r="E83" s="65"/>
      <c r="F83" s="65"/>
      <c r="G83" s="65"/>
      <c r="H83" s="65"/>
      <c r="I83" s="65"/>
      <c r="J83" s="65"/>
      <c r="K83" s="65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24.96" customHeight="1">
      <c r="A84" s="41"/>
      <c r="B84" s="42"/>
      <c r="C84" s="26" t="s">
        <v>127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16</v>
      </c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16.5" customHeight="1">
      <c r="A87" s="41"/>
      <c r="B87" s="42"/>
      <c r="C87" s="43"/>
      <c r="D87" s="43"/>
      <c r="E87" s="172" t="str">
        <f>E7</f>
        <v>Dešťová a splašková kanalizace v zastavěném území mistní části Pelhřimova - Skrýšov - 2.etapa</v>
      </c>
      <c r="F87" s="35"/>
      <c r="G87" s="35"/>
      <c r="H87" s="35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1" customFormat="1" ht="12" customHeight="1">
      <c r="B88" s="24"/>
      <c r="C88" s="35" t="s">
        <v>105</v>
      </c>
      <c r="D88" s="25"/>
      <c r="E88" s="25"/>
      <c r="F88" s="25"/>
      <c r="G88" s="25"/>
      <c r="H88" s="25"/>
      <c r="I88" s="25"/>
      <c r="J88" s="25"/>
      <c r="K88" s="25"/>
      <c r="L88" s="23"/>
    </row>
    <row r="89" s="2" customFormat="1" ht="16.5" customHeight="1">
      <c r="A89" s="41"/>
      <c r="B89" s="42"/>
      <c r="C89" s="43"/>
      <c r="D89" s="43"/>
      <c r="E89" s="172" t="s">
        <v>106</v>
      </c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2" customHeight="1">
      <c r="A90" s="41"/>
      <c r="B90" s="42"/>
      <c r="C90" s="35" t="s">
        <v>107</v>
      </c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6.5" customHeight="1">
      <c r="A91" s="41"/>
      <c r="B91" s="42"/>
      <c r="C91" s="43"/>
      <c r="D91" s="43"/>
      <c r="E91" s="72" t="str">
        <f>E11</f>
        <v>IO 01 - Vodovod</v>
      </c>
      <c r="F91" s="43"/>
      <c r="G91" s="43"/>
      <c r="H91" s="43"/>
      <c r="I91" s="43"/>
      <c r="J91" s="43"/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2" customHeight="1">
      <c r="A93" s="41"/>
      <c r="B93" s="42"/>
      <c r="C93" s="35" t="s">
        <v>21</v>
      </c>
      <c r="D93" s="43"/>
      <c r="E93" s="43"/>
      <c r="F93" s="30" t="str">
        <f>F14</f>
        <v xml:space="preserve"> </v>
      </c>
      <c r="G93" s="43"/>
      <c r="H93" s="43"/>
      <c r="I93" s="35" t="s">
        <v>23</v>
      </c>
      <c r="J93" s="75" t="str">
        <f>IF(J14="","",J14)</f>
        <v>1. 6. 2026</v>
      </c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6.96" customHeight="1">
      <c r="A94" s="41"/>
      <c r="B94" s="42"/>
      <c r="C94" s="43"/>
      <c r="D94" s="43"/>
      <c r="E94" s="43"/>
      <c r="F94" s="43"/>
      <c r="G94" s="43"/>
      <c r="H94" s="43"/>
      <c r="I94" s="43"/>
      <c r="J94" s="43"/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5.15" customHeight="1">
      <c r="A95" s="41"/>
      <c r="B95" s="42"/>
      <c r="C95" s="35" t="s">
        <v>25</v>
      </c>
      <c r="D95" s="43"/>
      <c r="E95" s="43"/>
      <c r="F95" s="30" t="str">
        <f>E17</f>
        <v>Město Pelhřimov</v>
      </c>
      <c r="G95" s="43"/>
      <c r="H95" s="43"/>
      <c r="I95" s="35" t="s">
        <v>33</v>
      </c>
      <c r="J95" s="39" t="str">
        <f>E23</f>
        <v>Studio A s.r.o.</v>
      </c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2" customFormat="1" ht="15.15" customHeight="1">
      <c r="A96" s="41"/>
      <c r="B96" s="42"/>
      <c r="C96" s="35" t="s">
        <v>31</v>
      </c>
      <c r="D96" s="43"/>
      <c r="E96" s="43"/>
      <c r="F96" s="30" t="str">
        <f>IF(E20="","",E20)</f>
        <v>Vyplň údaj</v>
      </c>
      <c r="G96" s="43"/>
      <c r="H96" s="43"/>
      <c r="I96" s="35" t="s">
        <v>38</v>
      </c>
      <c r="J96" s="39" t="str">
        <f>E26</f>
        <v xml:space="preserve"> </v>
      </c>
      <c r="K96" s="43"/>
      <c r="L96" s="147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</row>
    <row r="97" s="2" customFormat="1" ht="10.32" customHeight="1">
      <c r="A97" s="41"/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147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</row>
    <row r="98" s="11" customFormat="1" ht="29.28" customHeight="1">
      <c r="A98" s="188"/>
      <c r="B98" s="189"/>
      <c r="C98" s="190" t="s">
        <v>128</v>
      </c>
      <c r="D98" s="191" t="s">
        <v>61</v>
      </c>
      <c r="E98" s="191" t="s">
        <v>57</v>
      </c>
      <c r="F98" s="191" t="s">
        <v>58</v>
      </c>
      <c r="G98" s="191" t="s">
        <v>129</v>
      </c>
      <c r="H98" s="191" t="s">
        <v>130</v>
      </c>
      <c r="I98" s="191" t="s">
        <v>131</v>
      </c>
      <c r="J98" s="191" t="s">
        <v>111</v>
      </c>
      <c r="K98" s="192" t="s">
        <v>132</v>
      </c>
      <c r="L98" s="193"/>
      <c r="M98" s="95" t="s">
        <v>19</v>
      </c>
      <c r="N98" s="96" t="s">
        <v>46</v>
      </c>
      <c r="O98" s="96" t="s">
        <v>133</v>
      </c>
      <c r="P98" s="96" t="s">
        <v>134</v>
      </c>
      <c r="Q98" s="96" t="s">
        <v>135</v>
      </c>
      <c r="R98" s="96" t="s">
        <v>136</v>
      </c>
      <c r="S98" s="96" t="s">
        <v>137</v>
      </c>
      <c r="T98" s="97" t="s">
        <v>138</v>
      </c>
      <c r="U98" s="188"/>
      <c r="V98" s="188"/>
      <c r="W98" s="188"/>
      <c r="X98" s="188"/>
      <c r="Y98" s="188"/>
      <c r="Z98" s="188"/>
      <c r="AA98" s="188"/>
      <c r="AB98" s="188"/>
      <c r="AC98" s="188"/>
      <c r="AD98" s="188"/>
      <c r="AE98" s="188"/>
    </row>
    <row r="99" s="2" customFormat="1" ht="22.8" customHeight="1">
      <c r="A99" s="41"/>
      <c r="B99" s="42"/>
      <c r="C99" s="102" t="s">
        <v>139</v>
      </c>
      <c r="D99" s="43"/>
      <c r="E99" s="43"/>
      <c r="F99" s="43"/>
      <c r="G99" s="43"/>
      <c r="H99" s="43"/>
      <c r="I99" s="43"/>
      <c r="J99" s="194">
        <f>BK99</f>
        <v>0</v>
      </c>
      <c r="K99" s="43"/>
      <c r="L99" s="47"/>
      <c r="M99" s="98"/>
      <c r="N99" s="195"/>
      <c r="O99" s="99"/>
      <c r="P99" s="196">
        <f>P100+P300</f>
        <v>0</v>
      </c>
      <c r="Q99" s="99"/>
      <c r="R99" s="196">
        <f>R100+R300</f>
        <v>167.80376539628</v>
      </c>
      <c r="S99" s="99"/>
      <c r="T99" s="197">
        <f>T100+T300</f>
        <v>43.461999999999996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T99" s="20" t="s">
        <v>75</v>
      </c>
      <c r="AU99" s="20" t="s">
        <v>112</v>
      </c>
      <c r="BK99" s="198">
        <f>BK100+BK300</f>
        <v>0</v>
      </c>
    </row>
    <row r="100" s="12" customFormat="1" ht="25.92" customHeight="1">
      <c r="A100" s="12"/>
      <c r="B100" s="199"/>
      <c r="C100" s="200"/>
      <c r="D100" s="201" t="s">
        <v>75</v>
      </c>
      <c r="E100" s="202" t="s">
        <v>140</v>
      </c>
      <c r="F100" s="202" t="s">
        <v>141</v>
      </c>
      <c r="G100" s="200"/>
      <c r="H100" s="200"/>
      <c r="I100" s="203"/>
      <c r="J100" s="204">
        <f>BK100</f>
        <v>0</v>
      </c>
      <c r="K100" s="200"/>
      <c r="L100" s="205"/>
      <c r="M100" s="206"/>
      <c r="N100" s="207"/>
      <c r="O100" s="207"/>
      <c r="P100" s="208">
        <f>P101+P183+P191+P199+P210+P281+P286+P297</f>
        <v>0</v>
      </c>
      <c r="Q100" s="207"/>
      <c r="R100" s="208">
        <f>R101+R183+R191+R199+R210+R281+R286+R297</f>
        <v>167.80376539628</v>
      </c>
      <c r="S100" s="207"/>
      <c r="T100" s="209">
        <f>T101+T183+T191+T199+T210+T281+T286+T297</f>
        <v>43.461999999999996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210" t="s">
        <v>83</v>
      </c>
      <c r="AT100" s="211" t="s">
        <v>75</v>
      </c>
      <c r="AU100" s="211" t="s">
        <v>76</v>
      </c>
      <c r="AY100" s="210" t="s">
        <v>142</v>
      </c>
      <c r="BK100" s="212">
        <f>BK101+BK183+BK191+BK199+BK210+BK281+BK286+BK297</f>
        <v>0</v>
      </c>
    </row>
    <row r="101" s="12" customFormat="1" ht="22.8" customHeight="1">
      <c r="A101" s="12"/>
      <c r="B101" s="199"/>
      <c r="C101" s="200"/>
      <c r="D101" s="201" t="s">
        <v>75</v>
      </c>
      <c r="E101" s="213" t="s">
        <v>83</v>
      </c>
      <c r="F101" s="213" t="s">
        <v>143</v>
      </c>
      <c r="G101" s="200"/>
      <c r="H101" s="200"/>
      <c r="I101" s="203"/>
      <c r="J101" s="214">
        <f>BK101</f>
        <v>0</v>
      </c>
      <c r="K101" s="200"/>
      <c r="L101" s="205"/>
      <c r="M101" s="206"/>
      <c r="N101" s="207"/>
      <c r="O101" s="207"/>
      <c r="P101" s="208">
        <f>SUM(P102:P182)</f>
        <v>0</v>
      </c>
      <c r="Q101" s="207"/>
      <c r="R101" s="208">
        <f>SUM(R102:R182)</f>
        <v>118.92037522400001</v>
      </c>
      <c r="S101" s="207"/>
      <c r="T101" s="209">
        <f>SUM(T102:T182)</f>
        <v>43.461999999999996</v>
      </c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R101" s="210" t="s">
        <v>83</v>
      </c>
      <c r="AT101" s="211" t="s">
        <v>75</v>
      </c>
      <c r="AU101" s="211" t="s">
        <v>83</v>
      </c>
      <c r="AY101" s="210" t="s">
        <v>142</v>
      </c>
      <c r="BK101" s="212">
        <f>SUM(BK102:BK182)</f>
        <v>0</v>
      </c>
    </row>
    <row r="102" s="2" customFormat="1" ht="24.15" customHeight="1">
      <c r="A102" s="41"/>
      <c r="B102" s="42"/>
      <c r="C102" s="215" t="s">
        <v>83</v>
      </c>
      <c r="D102" s="215" t="s">
        <v>144</v>
      </c>
      <c r="E102" s="216" t="s">
        <v>145</v>
      </c>
      <c r="F102" s="217" t="s">
        <v>146</v>
      </c>
      <c r="G102" s="218" t="s">
        <v>147</v>
      </c>
      <c r="H102" s="219">
        <v>100.2</v>
      </c>
      <c r="I102" s="220"/>
      <c r="J102" s="221">
        <f>ROUND(I102*H102,2)</f>
        <v>0</v>
      </c>
      <c r="K102" s="217" t="s">
        <v>148</v>
      </c>
      <c r="L102" s="47"/>
      <c r="M102" s="222" t="s">
        <v>19</v>
      </c>
      <c r="N102" s="223" t="s">
        <v>47</v>
      </c>
      <c r="O102" s="87"/>
      <c r="P102" s="224">
        <f>O102*H102</f>
        <v>0</v>
      </c>
      <c r="Q102" s="224">
        <v>0</v>
      </c>
      <c r="R102" s="224">
        <f>Q102*H102</f>
        <v>0</v>
      </c>
      <c r="S102" s="224">
        <v>0</v>
      </c>
      <c r="T102" s="225">
        <f>S102*H102</f>
        <v>0</v>
      </c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R102" s="226" t="s">
        <v>149</v>
      </c>
      <c r="AT102" s="226" t="s">
        <v>144</v>
      </c>
      <c r="AU102" s="226" t="s">
        <v>85</v>
      </c>
      <c r="AY102" s="20" t="s">
        <v>142</v>
      </c>
      <c r="BE102" s="227">
        <f>IF(N102="základní",J102,0)</f>
        <v>0</v>
      </c>
      <c r="BF102" s="227">
        <f>IF(N102="snížená",J102,0)</f>
        <v>0</v>
      </c>
      <c r="BG102" s="227">
        <f>IF(N102="zákl. přenesená",J102,0)</f>
        <v>0</v>
      </c>
      <c r="BH102" s="227">
        <f>IF(N102="sníž. přenesená",J102,0)</f>
        <v>0</v>
      </c>
      <c r="BI102" s="227">
        <f>IF(N102="nulová",J102,0)</f>
        <v>0</v>
      </c>
      <c r="BJ102" s="20" t="s">
        <v>83</v>
      </c>
      <c r="BK102" s="227">
        <f>ROUND(I102*H102,2)</f>
        <v>0</v>
      </c>
      <c r="BL102" s="20" t="s">
        <v>149</v>
      </c>
      <c r="BM102" s="226" t="s">
        <v>150</v>
      </c>
    </row>
    <row r="103" s="2" customFormat="1">
      <c r="A103" s="41"/>
      <c r="B103" s="42"/>
      <c r="C103" s="43"/>
      <c r="D103" s="228" t="s">
        <v>151</v>
      </c>
      <c r="E103" s="43"/>
      <c r="F103" s="229" t="s">
        <v>152</v>
      </c>
      <c r="G103" s="43"/>
      <c r="H103" s="43"/>
      <c r="I103" s="230"/>
      <c r="J103" s="43"/>
      <c r="K103" s="43"/>
      <c r="L103" s="47"/>
      <c r="M103" s="231"/>
      <c r="N103" s="232"/>
      <c r="O103" s="87"/>
      <c r="P103" s="87"/>
      <c r="Q103" s="87"/>
      <c r="R103" s="87"/>
      <c r="S103" s="87"/>
      <c r="T103" s="88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T103" s="20" t="s">
        <v>151</v>
      </c>
      <c r="AU103" s="20" t="s">
        <v>85</v>
      </c>
    </row>
    <row r="104" s="13" customFormat="1">
      <c r="A104" s="13"/>
      <c r="B104" s="233"/>
      <c r="C104" s="234"/>
      <c r="D104" s="235" t="s">
        <v>153</v>
      </c>
      <c r="E104" s="236" t="s">
        <v>19</v>
      </c>
      <c r="F104" s="237" t="s">
        <v>154</v>
      </c>
      <c r="G104" s="234"/>
      <c r="H104" s="236" t="s">
        <v>19</v>
      </c>
      <c r="I104" s="238"/>
      <c r="J104" s="234"/>
      <c r="K104" s="234"/>
      <c r="L104" s="239"/>
      <c r="M104" s="240"/>
      <c r="N104" s="241"/>
      <c r="O104" s="241"/>
      <c r="P104" s="241"/>
      <c r="Q104" s="241"/>
      <c r="R104" s="241"/>
      <c r="S104" s="241"/>
      <c r="T104" s="242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T104" s="243" t="s">
        <v>153</v>
      </c>
      <c r="AU104" s="243" t="s">
        <v>85</v>
      </c>
      <c r="AV104" s="13" t="s">
        <v>83</v>
      </c>
      <c r="AW104" s="13" t="s">
        <v>37</v>
      </c>
      <c r="AX104" s="13" t="s">
        <v>76</v>
      </c>
      <c r="AY104" s="243" t="s">
        <v>142</v>
      </c>
    </row>
    <row r="105" s="14" customFormat="1">
      <c r="A105" s="14"/>
      <c r="B105" s="244"/>
      <c r="C105" s="245"/>
      <c r="D105" s="235" t="s">
        <v>153</v>
      </c>
      <c r="E105" s="246" t="s">
        <v>19</v>
      </c>
      <c r="F105" s="247" t="s">
        <v>155</v>
      </c>
      <c r="G105" s="245"/>
      <c r="H105" s="248">
        <v>128.56</v>
      </c>
      <c r="I105" s="249"/>
      <c r="J105" s="245"/>
      <c r="K105" s="245"/>
      <c r="L105" s="250"/>
      <c r="M105" s="251"/>
      <c r="N105" s="252"/>
      <c r="O105" s="252"/>
      <c r="P105" s="252"/>
      <c r="Q105" s="252"/>
      <c r="R105" s="252"/>
      <c r="S105" s="252"/>
      <c r="T105" s="253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4" t="s">
        <v>153</v>
      </c>
      <c r="AU105" s="254" t="s">
        <v>85</v>
      </c>
      <c r="AV105" s="14" t="s">
        <v>85</v>
      </c>
      <c r="AW105" s="14" t="s">
        <v>37</v>
      </c>
      <c r="AX105" s="14" t="s">
        <v>76</v>
      </c>
      <c r="AY105" s="254" t="s">
        <v>142</v>
      </c>
    </row>
    <row r="106" s="14" customFormat="1">
      <c r="A106" s="14"/>
      <c r="B106" s="244"/>
      <c r="C106" s="245"/>
      <c r="D106" s="235" t="s">
        <v>153</v>
      </c>
      <c r="E106" s="246" t="s">
        <v>19</v>
      </c>
      <c r="F106" s="247" t="s">
        <v>156</v>
      </c>
      <c r="G106" s="245"/>
      <c r="H106" s="248">
        <v>71.840000000000003</v>
      </c>
      <c r="I106" s="249"/>
      <c r="J106" s="245"/>
      <c r="K106" s="245"/>
      <c r="L106" s="250"/>
      <c r="M106" s="251"/>
      <c r="N106" s="252"/>
      <c r="O106" s="252"/>
      <c r="P106" s="252"/>
      <c r="Q106" s="252"/>
      <c r="R106" s="252"/>
      <c r="S106" s="252"/>
      <c r="T106" s="25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4" t="s">
        <v>153</v>
      </c>
      <c r="AU106" s="254" t="s">
        <v>85</v>
      </c>
      <c r="AV106" s="14" t="s">
        <v>85</v>
      </c>
      <c r="AW106" s="14" t="s">
        <v>37</v>
      </c>
      <c r="AX106" s="14" t="s">
        <v>76</v>
      </c>
      <c r="AY106" s="254" t="s">
        <v>142</v>
      </c>
    </row>
    <row r="107" s="15" customFormat="1">
      <c r="A107" s="15"/>
      <c r="B107" s="255"/>
      <c r="C107" s="256"/>
      <c r="D107" s="235" t="s">
        <v>153</v>
      </c>
      <c r="E107" s="257" t="s">
        <v>19</v>
      </c>
      <c r="F107" s="258" t="s">
        <v>157</v>
      </c>
      <c r="G107" s="256"/>
      <c r="H107" s="259">
        <v>200.40000000000001</v>
      </c>
      <c r="I107" s="260"/>
      <c r="J107" s="256"/>
      <c r="K107" s="256"/>
      <c r="L107" s="261"/>
      <c r="M107" s="262"/>
      <c r="N107" s="263"/>
      <c r="O107" s="263"/>
      <c r="P107" s="263"/>
      <c r="Q107" s="263"/>
      <c r="R107" s="263"/>
      <c r="S107" s="263"/>
      <c r="T107" s="264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5" t="s">
        <v>153</v>
      </c>
      <c r="AU107" s="265" t="s">
        <v>85</v>
      </c>
      <c r="AV107" s="15" t="s">
        <v>158</v>
      </c>
      <c r="AW107" s="15" t="s">
        <v>37</v>
      </c>
      <c r="AX107" s="15" t="s">
        <v>76</v>
      </c>
      <c r="AY107" s="265" t="s">
        <v>142</v>
      </c>
    </row>
    <row r="108" s="13" customFormat="1">
      <c r="A108" s="13"/>
      <c r="B108" s="233"/>
      <c r="C108" s="234"/>
      <c r="D108" s="235" t="s">
        <v>153</v>
      </c>
      <c r="E108" s="236" t="s">
        <v>19</v>
      </c>
      <c r="F108" s="237" t="s">
        <v>159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153</v>
      </c>
      <c r="AU108" s="243" t="s">
        <v>85</v>
      </c>
      <c r="AV108" s="13" t="s">
        <v>83</v>
      </c>
      <c r="AW108" s="13" t="s">
        <v>37</v>
      </c>
      <c r="AX108" s="13" t="s">
        <v>76</v>
      </c>
      <c r="AY108" s="243" t="s">
        <v>142</v>
      </c>
    </row>
    <row r="109" s="14" customFormat="1">
      <c r="A109" s="14"/>
      <c r="B109" s="244"/>
      <c r="C109" s="245"/>
      <c r="D109" s="235" t="s">
        <v>153</v>
      </c>
      <c r="E109" s="246" t="s">
        <v>19</v>
      </c>
      <c r="F109" s="247" t="s">
        <v>160</v>
      </c>
      <c r="G109" s="245"/>
      <c r="H109" s="248">
        <v>100.2</v>
      </c>
      <c r="I109" s="249"/>
      <c r="J109" s="245"/>
      <c r="K109" s="245"/>
      <c r="L109" s="250"/>
      <c r="M109" s="251"/>
      <c r="N109" s="252"/>
      <c r="O109" s="252"/>
      <c r="P109" s="252"/>
      <c r="Q109" s="252"/>
      <c r="R109" s="252"/>
      <c r="S109" s="252"/>
      <c r="T109" s="25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4" t="s">
        <v>153</v>
      </c>
      <c r="AU109" s="254" t="s">
        <v>85</v>
      </c>
      <c r="AV109" s="14" t="s">
        <v>85</v>
      </c>
      <c r="AW109" s="14" t="s">
        <v>37</v>
      </c>
      <c r="AX109" s="14" t="s">
        <v>83</v>
      </c>
      <c r="AY109" s="254" t="s">
        <v>142</v>
      </c>
    </row>
    <row r="110" s="2" customFormat="1" ht="37.8" customHeight="1">
      <c r="A110" s="41"/>
      <c r="B110" s="42"/>
      <c r="C110" s="215" t="s">
        <v>85</v>
      </c>
      <c r="D110" s="215" t="s">
        <v>144</v>
      </c>
      <c r="E110" s="216" t="s">
        <v>161</v>
      </c>
      <c r="F110" s="217" t="s">
        <v>162</v>
      </c>
      <c r="G110" s="218" t="s">
        <v>163</v>
      </c>
      <c r="H110" s="219">
        <v>70.099999999999994</v>
      </c>
      <c r="I110" s="220"/>
      <c r="J110" s="221">
        <f>ROUND(I110*H110,2)</f>
        <v>0</v>
      </c>
      <c r="K110" s="217" t="s">
        <v>148</v>
      </c>
      <c r="L110" s="47"/>
      <c r="M110" s="222" t="s">
        <v>19</v>
      </c>
      <c r="N110" s="223" t="s">
        <v>47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0.22</v>
      </c>
      <c r="T110" s="225">
        <f>S110*H110</f>
        <v>15.421999999999999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149</v>
      </c>
      <c r="AT110" s="226" t="s">
        <v>144</v>
      </c>
      <c r="AU110" s="226" t="s">
        <v>85</v>
      </c>
      <c r="AY110" s="20" t="s">
        <v>142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83</v>
      </c>
      <c r="BK110" s="227">
        <f>ROUND(I110*H110,2)</f>
        <v>0</v>
      </c>
      <c r="BL110" s="20" t="s">
        <v>149</v>
      </c>
      <c r="BM110" s="226" t="s">
        <v>164</v>
      </c>
    </row>
    <row r="111" s="2" customFormat="1">
      <c r="A111" s="41"/>
      <c r="B111" s="42"/>
      <c r="C111" s="43"/>
      <c r="D111" s="228" t="s">
        <v>151</v>
      </c>
      <c r="E111" s="43"/>
      <c r="F111" s="229" t="s">
        <v>165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151</v>
      </c>
      <c r="AU111" s="20" t="s">
        <v>85</v>
      </c>
    </row>
    <row r="112" s="14" customFormat="1">
      <c r="A112" s="14"/>
      <c r="B112" s="244"/>
      <c r="C112" s="245"/>
      <c r="D112" s="235" t="s">
        <v>153</v>
      </c>
      <c r="E112" s="246" t="s">
        <v>19</v>
      </c>
      <c r="F112" s="247" t="s">
        <v>166</v>
      </c>
      <c r="G112" s="245"/>
      <c r="H112" s="248">
        <v>70.099999999999994</v>
      </c>
      <c r="I112" s="249"/>
      <c r="J112" s="245"/>
      <c r="K112" s="245"/>
      <c r="L112" s="250"/>
      <c r="M112" s="251"/>
      <c r="N112" s="252"/>
      <c r="O112" s="252"/>
      <c r="P112" s="252"/>
      <c r="Q112" s="252"/>
      <c r="R112" s="252"/>
      <c r="S112" s="252"/>
      <c r="T112" s="25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4" t="s">
        <v>153</v>
      </c>
      <c r="AU112" s="254" t="s">
        <v>85</v>
      </c>
      <c r="AV112" s="14" t="s">
        <v>85</v>
      </c>
      <c r="AW112" s="14" t="s">
        <v>37</v>
      </c>
      <c r="AX112" s="14" t="s">
        <v>76</v>
      </c>
      <c r="AY112" s="254" t="s">
        <v>142</v>
      </c>
    </row>
    <row r="113" s="16" customFormat="1">
      <c r="A113" s="16"/>
      <c r="B113" s="266"/>
      <c r="C113" s="267"/>
      <c r="D113" s="235" t="s">
        <v>153</v>
      </c>
      <c r="E113" s="268" t="s">
        <v>19</v>
      </c>
      <c r="F113" s="269" t="s">
        <v>167</v>
      </c>
      <c r="G113" s="267"/>
      <c r="H113" s="270">
        <v>70.099999999999994</v>
      </c>
      <c r="I113" s="271"/>
      <c r="J113" s="267"/>
      <c r="K113" s="267"/>
      <c r="L113" s="272"/>
      <c r="M113" s="273"/>
      <c r="N113" s="274"/>
      <c r="O113" s="274"/>
      <c r="P113" s="274"/>
      <c r="Q113" s="274"/>
      <c r="R113" s="274"/>
      <c r="S113" s="274"/>
      <c r="T113" s="275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76" t="s">
        <v>153</v>
      </c>
      <c r="AU113" s="276" t="s">
        <v>85</v>
      </c>
      <c r="AV113" s="16" t="s">
        <v>149</v>
      </c>
      <c r="AW113" s="16" t="s">
        <v>37</v>
      </c>
      <c r="AX113" s="16" t="s">
        <v>83</v>
      </c>
      <c r="AY113" s="276" t="s">
        <v>142</v>
      </c>
    </row>
    <row r="114" s="2" customFormat="1" ht="24.15" customHeight="1">
      <c r="A114" s="41"/>
      <c r="B114" s="42"/>
      <c r="C114" s="215" t="s">
        <v>158</v>
      </c>
      <c r="D114" s="215" t="s">
        <v>144</v>
      </c>
      <c r="E114" s="216" t="s">
        <v>168</v>
      </c>
      <c r="F114" s="217" t="s">
        <v>169</v>
      </c>
      <c r="G114" s="218" t="s">
        <v>147</v>
      </c>
      <c r="H114" s="219">
        <v>14.02</v>
      </c>
      <c r="I114" s="220"/>
      <c r="J114" s="221">
        <f>ROUND(I114*H114,2)</f>
        <v>0</v>
      </c>
      <c r="K114" s="217" t="s">
        <v>148</v>
      </c>
      <c r="L114" s="47"/>
      <c r="M114" s="222" t="s">
        <v>19</v>
      </c>
      <c r="N114" s="223" t="s">
        <v>47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2</v>
      </c>
      <c r="T114" s="225">
        <f>S114*H114</f>
        <v>28.039999999999999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149</v>
      </c>
      <c r="AT114" s="226" t="s">
        <v>144</v>
      </c>
      <c r="AU114" s="226" t="s">
        <v>85</v>
      </c>
      <c r="AY114" s="20" t="s">
        <v>142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83</v>
      </c>
      <c r="BK114" s="227">
        <f>ROUND(I114*H114,2)</f>
        <v>0</v>
      </c>
      <c r="BL114" s="20" t="s">
        <v>149</v>
      </c>
      <c r="BM114" s="226" t="s">
        <v>170</v>
      </c>
    </row>
    <row r="115" s="2" customFormat="1">
      <c r="A115" s="41"/>
      <c r="B115" s="42"/>
      <c r="C115" s="43"/>
      <c r="D115" s="228" t="s">
        <v>151</v>
      </c>
      <c r="E115" s="43"/>
      <c r="F115" s="229" t="s">
        <v>171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151</v>
      </c>
      <c r="AU115" s="20" t="s">
        <v>85</v>
      </c>
    </row>
    <row r="116" s="14" customFormat="1">
      <c r="A116" s="14"/>
      <c r="B116" s="244"/>
      <c r="C116" s="245"/>
      <c r="D116" s="235" t="s">
        <v>153</v>
      </c>
      <c r="E116" s="246" t="s">
        <v>19</v>
      </c>
      <c r="F116" s="247" t="s">
        <v>172</v>
      </c>
      <c r="G116" s="245"/>
      <c r="H116" s="248">
        <v>14.02</v>
      </c>
      <c r="I116" s="249"/>
      <c r="J116" s="245"/>
      <c r="K116" s="245"/>
      <c r="L116" s="250"/>
      <c r="M116" s="251"/>
      <c r="N116" s="252"/>
      <c r="O116" s="252"/>
      <c r="P116" s="252"/>
      <c r="Q116" s="252"/>
      <c r="R116" s="252"/>
      <c r="S116" s="252"/>
      <c r="T116" s="253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4" t="s">
        <v>153</v>
      </c>
      <c r="AU116" s="254" t="s">
        <v>85</v>
      </c>
      <c r="AV116" s="14" t="s">
        <v>85</v>
      </c>
      <c r="AW116" s="14" t="s">
        <v>37</v>
      </c>
      <c r="AX116" s="14" t="s">
        <v>76</v>
      </c>
      <c r="AY116" s="254" t="s">
        <v>142</v>
      </c>
    </row>
    <row r="117" s="16" customFormat="1">
      <c r="A117" s="16"/>
      <c r="B117" s="266"/>
      <c r="C117" s="267"/>
      <c r="D117" s="235" t="s">
        <v>153</v>
      </c>
      <c r="E117" s="268" t="s">
        <v>19</v>
      </c>
      <c r="F117" s="269" t="s">
        <v>167</v>
      </c>
      <c r="G117" s="267"/>
      <c r="H117" s="270">
        <v>14.02</v>
      </c>
      <c r="I117" s="271"/>
      <c r="J117" s="267"/>
      <c r="K117" s="267"/>
      <c r="L117" s="272"/>
      <c r="M117" s="273"/>
      <c r="N117" s="274"/>
      <c r="O117" s="274"/>
      <c r="P117" s="274"/>
      <c r="Q117" s="274"/>
      <c r="R117" s="274"/>
      <c r="S117" s="274"/>
      <c r="T117" s="275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T117" s="276" t="s">
        <v>153</v>
      </c>
      <c r="AU117" s="276" t="s">
        <v>85</v>
      </c>
      <c r="AV117" s="16" t="s">
        <v>149</v>
      </c>
      <c r="AW117" s="16" t="s">
        <v>37</v>
      </c>
      <c r="AX117" s="16" t="s">
        <v>83</v>
      </c>
      <c r="AY117" s="276" t="s">
        <v>142</v>
      </c>
    </row>
    <row r="118" s="2" customFormat="1" ht="16.5" customHeight="1">
      <c r="A118" s="41"/>
      <c r="B118" s="42"/>
      <c r="C118" s="215" t="s">
        <v>149</v>
      </c>
      <c r="D118" s="215" t="s">
        <v>144</v>
      </c>
      <c r="E118" s="216" t="s">
        <v>173</v>
      </c>
      <c r="F118" s="217" t="s">
        <v>174</v>
      </c>
      <c r="G118" s="218" t="s">
        <v>175</v>
      </c>
      <c r="H118" s="219">
        <v>300</v>
      </c>
      <c r="I118" s="220"/>
      <c r="J118" s="221">
        <f>ROUND(I118*H118,2)</f>
        <v>0</v>
      </c>
      <c r="K118" s="217" t="s">
        <v>148</v>
      </c>
      <c r="L118" s="47"/>
      <c r="M118" s="222" t="s">
        <v>19</v>
      </c>
      <c r="N118" s="223" t="s">
        <v>47</v>
      </c>
      <c r="O118" s="87"/>
      <c r="P118" s="224">
        <f>O118*H118</f>
        <v>0</v>
      </c>
      <c r="Q118" s="224">
        <v>3.2634E-05</v>
      </c>
      <c r="R118" s="224">
        <f>Q118*H118</f>
        <v>0.0097902000000000006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149</v>
      </c>
      <c r="AT118" s="226" t="s">
        <v>144</v>
      </c>
      <c r="AU118" s="226" t="s">
        <v>85</v>
      </c>
      <c r="AY118" s="20" t="s">
        <v>142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83</v>
      </c>
      <c r="BK118" s="227">
        <f>ROUND(I118*H118,2)</f>
        <v>0</v>
      </c>
      <c r="BL118" s="20" t="s">
        <v>149</v>
      </c>
      <c r="BM118" s="226" t="s">
        <v>176</v>
      </c>
    </row>
    <row r="119" s="2" customFormat="1">
      <c r="A119" s="41"/>
      <c r="B119" s="42"/>
      <c r="C119" s="43"/>
      <c r="D119" s="228" t="s">
        <v>151</v>
      </c>
      <c r="E119" s="43"/>
      <c r="F119" s="229" t="s">
        <v>177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151</v>
      </c>
      <c r="AU119" s="20" t="s">
        <v>85</v>
      </c>
    </row>
    <row r="120" s="14" customFormat="1">
      <c r="A120" s="14"/>
      <c r="B120" s="244"/>
      <c r="C120" s="245"/>
      <c r="D120" s="235" t="s">
        <v>153</v>
      </c>
      <c r="E120" s="246" t="s">
        <v>19</v>
      </c>
      <c r="F120" s="247" t="s">
        <v>178</v>
      </c>
      <c r="G120" s="245"/>
      <c r="H120" s="248">
        <v>300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153</v>
      </c>
      <c r="AU120" s="254" t="s">
        <v>85</v>
      </c>
      <c r="AV120" s="14" t="s">
        <v>85</v>
      </c>
      <c r="AW120" s="14" t="s">
        <v>37</v>
      </c>
      <c r="AX120" s="14" t="s">
        <v>76</v>
      </c>
      <c r="AY120" s="254" t="s">
        <v>142</v>
      </c>
    </row>
    <row r="121" s="16" customFormat="1">
      <c r="A121" s="16"/>
      <c r="B121" s="266"/>
      <c r="C121" s="267"/>
      <c r="D121" s="235" t="s">
        <v>153</v>
      </c>
      <c r="E121" s="268" t="s">
        <v>19</v>
      </c>
      <c r="F121" s="269" t="s">
        <v>167</v>
      </c>
      <c r="G121" s="267"/>
      <c r="H121" s="270">
        <v>300</v>
      </c>
      <c r="I121" s="271"/>
      <c r="J121" s="267"/>
      <c r="K121" s="267"/>
      <c r="L121" s="272"/>
      <c r="M121" s="273"/>
      <c r="N121" s="274"/>
      <c r="O121" s="274"/>
      <c r="P121" s="274"/>
      <c r="Q121" s="274"/>
      <c r="R121" s="274"/>
      <c r="S121" s="274"/>
      <c r="T121" s="275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76" t="s">
        <v>153</v>
      </c>
      <c r="AU121" s="276" t="s">
        <v>85</v>
      </c>
      <c r="AV121" s="16" t="s">
        <v>149</v>
      </c>
      <c r="AW121" s="16" t="s">
        <v>37</v>
      </c>
      <c r="AX121" s="16" t="s">
        <v>83</v>
      </c>
      <c r="AY121" s="276" t="s">
        <v>142</v>
      </c>
    </row>
    <row r="122" s="2" customFormat="1" ht="21.75" customHeight="1">
      <c r="A122" s="41"/>
      <c r="B122" s="42"/>
      <c r="C122" s="215" t="s">
        <v>179</v>
      </c>
      <c r="D122" s="215" t="s">
        <v>144</v>
      </c>
      <c r="E122" s="216" t="s">
        <v>180</v>
      </c>
      <c r="F122" s="217" t="s">
        <v>181</v>
      </c>
      <c r="G122" s="218" t="s">
        <v>182</v>
      </c>
      <c r="H122" s="219">
        <v>30</v>
      </c>
      <c r="I122" s="220"/>
      <c r="J122" s="221">
        <f>ROUND(I122*H122,2)</f>
        <v>0</v>
      </c>
      <c r="K122" s="217" t="s">
        <v>148</v>
      </c>
      <c r="L122" s="47"/>
      <c r="M122" s="222" t="s">
        <v>19</v>
      </c>
      <c r="N122" s="223" t="s">
        <v>47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149</v>
      </c>
      <c r="AT122" s="226" t="s">
        <v>144</v>
      </c>
      <c r="AU122" s="226" t="s">
        <v>85</v>
      </c>
      <c r="AY122" s="20" t="s">
        <v>142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83</v>
      </c>
      <c r="BK122" s="227">
        <f>ROUND(I122*H122,2)</f>
        <v>0</v>
      </c>
      <c r="BL122" s="20" t="s">
        <v>149</v>
      </c>
      <c r="BM122" s="226" t="s">
        <v>183</v>
      </c>
    </row>
    <row r="123" s="2" customFormat="1">
      <c r="A123" s="41"/>
      <c r="B123" s="42"/>
      <c r="C123" s="43"/>
      <c r="D123" s="228" t="s">
        <v>151</v>
      </c>
      <c r="E123" s="43"/>
      <c r="F123" s="229" t="s">
        <v>184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151</v>
      </c>
      <c r="AU123" s="20" t="s">
        <v>85</v>
      </c>
    </row>
    <row r="124" s="14" customFormat="1">
      <c r="A124" s="14"/>
      <c r="B124" s="244"/>
      <c r="C124" s="245"/>
      <c r="D124" s="235" t="s">
        <v>153</v>
      </c>
      <c r="E124" s="246" t="s">
        <v>19</v>
      </c>
      <c r="F124" s="247" t="s">
        <v>185</v>
      </c>
      <c r="G124" s="245"/>
      <c r="H124" s="248">
        <v>30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153</v>
      </c>
      <c r="AU124" s="254" t="s">
        <v>85</v>
      </c>
      <c r="AV124" s="14" t="s">
        <v>85</v>
      </c>
      <c r="AW124" s="14" t="s">
        <v>37</v>
      </c>
      <c r="AX124" s="14" t="s">
        <v>76</v>
      </c>
      <c r="AY124" s="254" t="s">
        <v>142</v>
      </c>
    </row>
    <row r="125" s="16" customFormat="1">
      <c r="A125" s="16"/>
      <c r="B125" s="266"/>
      <c r="C125" s="267"/>
      <c r="D125" s="235" t="s">
        <v>153</v>
      </c>
      <c r="E125" s="268" t="s">
        <v>19</v>
      </c>
      <c r="F125" s="269" t="s">
        <v>167</v>
      </c>
      <c r="G125" s="267"/>
      <c r="H125" s="270">
        <v>30</v>
      </c>
      <c r="I125" s="271"/>
      <c r="J125" s="267"/>
      <c r="K125" s="267"/>
      <c r="L125" s="272"/>
      <c r="M125" s="273"/>
      <c r="N125" s="274"/>
      <c r="O125" s="274"/>
      <c r="P125" s="274"/>
      <c r="Q125" s="274"/>
      <c r="R125" s="274"/>
      <c r="S125" s="274"/>
      <c r="T125" s="275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76" t="s">
        <v>153</v>
      </c>
      <c r="AU125" s="276" t="s">
        <v>85</v>
      </c>
      <c r="AV125" s="16" t="s">
        <v>149</v>
      </c>
      <c r="AW125" s="16" t="s">
        <v>37</v>
      </c>
      <c r="AX125" s="16" t="s">
        <v>83</v>
      </c>
      <c r="AY125" s="276" t="s">
        <v>142</v>
      </c>
    </row>
    <row r="126" s="2" customFormat="1" ht="24.15" customHeight="1">
      <c r="A126" s="41"/>
      <c r="B126" s="42"/>
      <c r="C126" s="215" t="s">
        <v>186</v>
      </c>
      <c r="D126" s="215" t="s">
        <v>144</v>
      </c>
      <c r="E126" s="216" t="s">
        <v>187</v>
      </c>
      <c r="F126" s="217" t="s">
        <v>188</v>
      </c>
      <c r="G126" s="218" t="s">
        <v>147</v>
      </c>
      <c r="H126" s="219">
        <v>100.2</v>
      </c>
      <c r="I126" s="220"/>
      <c r="J126" s="221">
        <f>ROUND(I126*H126,2)</f>
        <v>0</v>
      </c>
      <c r="K126" s="217" t="s">
        <v>148</v>
      </c>
      <c r="L126" s="47"/>
      <c r="M126" s="222" t="s">
        <v>19</v>
      </c>
      <c r="N126" s="223" t="s">
        <v>47</v>
      </c>
      <c r="O126" s="87"/>
      <c r="P126" s="224">
        <f>O126*H126</f>
        <v>0</v>
      </c>
      <c r="Q126" s="224">
        <v>0</v>
      </c>
      <c r="R126" s="224">
        <f>Q126*H126</f>
        <v>0</v>
      </c>
      <c r="S126" s="224">
        <v>0</v>
      </c>
      <c r="T126" s="225">
        <f>S126*H126</f>
        <v>0</v>
      </c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R126" s="226" t="s">
        <v>149</v>
      </c>
      <c r="AT126" s="226" t="s">
        <v>144</v>
      </c>
      <c r="AU126" s="226" t="s">
        <v>85</v>
      </c>
      <c r="AY126" s="20" t="s">
        <v>142</v>
      </c>
      <c r="BE126" s="227">
        <f>IF(N126="základní",J126,0)</f>
        <v>0</v>
      </c>
      <c r="BF126" s="227">
        <f>IF(N126="snížená",J126,0)</f>
        <v>0</v>
      </c>
      <c r="BG126" s="227">
        <f>IF(N126="zákl. přenesená",J126,0)</f>
        <v>0</v>
      </c>
      <c r="BH126" s="227">
        <f>IF(N126="sníž. přenesená",J126,0)</f>
        <v>0</v>
      </c>
      <c r="BI126" s="227">
        <f>IF(N126="nulová",J126,0)</f>
        <v>0</v>
      </c>
      <c r="BJ126" s="20" t="s">
        <v>83</v>
      </c>
      <c r="BK126" s="227">
        <f>ROUND(I126*H126,2)</f>
        <v>0</v>
      </c>
      <c r="BL126" s="20" t="s">
        <v>149</v>
      </c>
      <c r="BM126" s="226" t="s">
        <v>189</v>
      </c>
    </row>
    <row r="127" s="2" customFormat="1">
      <c r="A127" s="41"/>
      <c r="B127" s="42"/>
      <c r="C127" s="43"/>
      <c r="D127" s="228" t="s">
        <v>151</v>
      </c>
      <c r="E127" s="43"/>
      <c r="F127" s="229" t="s">
        <v>190</v>
      </c>
      <c r="G127" s="43"/>
      <c r="H127" s="43"/>
      <c r="I127" s="230"/>
      <c r="J127" s="43"/>
      <c r="K127" s="43"/>
      <c r="L127" s="47"/>
      <c r="M127" s="231"/>
      <c r="N127" s="232"/>
      <c r="O127" s="87"/>
      <c r="P127" s="87"/>
      <c r="Q127" s="87"/>
      <c r="R127" s="87"/>
      <c r="S127" s="87"/>
      <c r="T127" s="88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T127" s="20" t="s">
        <v>151</v>
      </c>
      <c r="AU127" s="20" t="s">
        <v>85</v>
      </c>
    </row>
    <row r="128" s="13" customFormat="1">
      <c r="A128" s="13"/>
      <c r="B128" s="233"/>
      <c r="C128" s="234"/>
      <c r="D128" s="235" t="s">
        <v>153</v>
      </c>
      <c r="E128" s="236" t="s">
        <v>19</v>
      </c>
      <c r="F128" s="237" t="s">
        <v>154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153</v>
      </c>
      <c r="AU128" s="243" t="s">
        <v>85</v>
      </c>
      <c r="AV128" s="13" t="s">
        <v>83</v>
      </c>
      <c r="AW128" s="13" t="s">
        <v>37</v>
      </c>
      <c r="AX128" s="13" t="s">
        <v>76</v>
      </c>
      <c r="AY128" s="243" t="s">
        <v>142</v>
      </c>
    </row>
    <row r="129" s="14" customFormat="1">
      <c r="A129" s="14"/>
      <c r="B129" s="244"/>
      <c r="C129" s="245"/>
      <c r="D129" s="235" t="s">
        <v>153</v>
      </c>
      <c r="E129" s="246" t="s">
        <v>19</v>
      </c>
      <c r="F129" s="247" t="s">
        <v>155</v>
      </c>
      <c r="G129" s="245"/>
      <c r="H129" s="248">
        <v>128.56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153</v>
      </c>
      <c r="AU129" s="254" t="s">
        <v>85</v>
      </c>
      <c r="AV129" s="14" t="s">
        <v>85</v>
      </c>
      <c r="AW129" s="14" t="s">
        <v>37</v>
      </c>
      <c r="AX129" s="14" t="s">
        <v>76</v>
      </c>
      <c r="AY129" s="254" t="s">
        <v>142</v>
      </c>
    </row>
    <row r="130" s="14" customFormat="1">
      <c r="A130" s="14"/>
      <c r="B130" s="244"/>
      <c r="C130" s="245"/>
      <c r="D130" s="235" t="s">
        <v>153</v>
      </c>
      <c r="E130" s="246" t="s">
        <v>19</v>
      </c>
      <c r="F130" s="247" t="s">
        <v>156</v>
      </c>
      <c r="G130" s="245"/>
      <c r="H130" s="248">
        <v>71.840000000000003</v>
      </c>
      <c r="I130" s="249"/>
      <c r="J130" s="245"/>
      <c r="K130" s="245"/>
      <c r="L130" s="250"/>
      <c r="M130" s="251"/>
      <c r="N130" s="252"/>
      <c r="O130" s="252"/>
      <c r="P130" s="252"/>
      <c r="Q130" s="252"/>
      <c r="R130" s="252"/>
      <c r="S130" s="252"/>
      <c r="T130" s="253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54" t="s">
        <v>153</v>
      </c>
      <c r="AU130" s="254" t="s">
        <v>85</v>
      </c>
      <c r="AV130" s="14" t="s">
        <v>85</v>
      </c>
      <c r="AW130" s="14" t="s">
        <v>37</v>
      </c>
      <c r="AX130" s="14" t="s">
        <v>76</v>
      </c>
      <c r="AY130" s="254" t="s">
        <v>142</v>
      </c>
    </row>
    <row r="131" s="15" customFormat="1">
      <c r="A131" s="15"/>
      <c r="B131" s="255"/>
      <c r="C131" s="256"/>
      <c r="D131" s="235" t="s">
        <v>153</v>
      </c>
      <c r="E131" s="257" t="s">
        <v>19</v>
      </c>
      <c r="F131" s="258" t="s">
        <v>157</v>
      </c>
      <c r="G131" s="256"/>
      <c r="H131" s="259">
        <v>200.40000000000001</v>
      </c>
      <c r="I131" s="260"/>
      <c r="J131" s="256"/>
      <c r="K131" s="256"/>
      <c r="L131" s="261"/>
      <c r="M131" s="262"/>
      <c r="N131" s="263"/>
      <c r="O131" s="263"/>
      <c r="P131" s="263"/>
      <c r="Q131" s="263"/>
      <c r="R131" s="263"/>
      <c r="S131" s="263"/>
      <c r="T131" s="264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T131" s="265" t="s">
        <v>153</v>
      </c>
      <c r="AU131" s="265" t="s">
        <v>85</v>
      </c>
      <c r="AV131" s="15" t="s">
        <v>158</v>
      </c>
      <c r="AW131" s="15" t="s">
        <v>37</v>
      </c>
      <c r="AX131" s="15" t="s">
        <v>76</v>
      </c>
      <c r="AY131" s="265" t="s">
        <v>142</v>
      </c>
    </row>
    <row r="132" s="13" customFormat="1">
      <c r="A132" s="13"/>
      <c r="B132" s="233"/>
      <c r="C132" s="234"/>
      <c r="D132" s="235" t="s">
        <v>153</v>
      </c>
      <c r="E132" s="236" t="s">
        <v>19</v>
      </c>
      <c r="F132" s="237" t="s">
        <v>159</v>
      </c>
      <c r="G132" s="234"/>
      <c r="H132" s="236" t="s">
        <v>19</v>
      </c>
      <c r="I132" s="238"/>
      <c r="J132" s="234"/>
      <c r="K132" s="234"/>
      <c r="L132" s="239"/>
      <c r="M132" s="240"/>
      <c r="N132" s="241"/>
      <c r="O132" s="241"/>
      <c r="P132" s="241"/>
      <c r="Q132" s="241"/>
      <c r="R132" s="241"/>
      <c r="S132" s="241"/>
      <c r="T132" s="242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3" t="s">
        <v>153</v>
      </c>
      <c r="AU132" s="243" t="s">
        <v>85</v>
      </c>
      <c r="AV132" s="13" t="s">
        <v>83</v>
      </c>
      <c r="AW132" s="13" t="s">
        <v>37</v>
      </c>
      <c r="AX132" s="13" t="s">
        <v>76</v>
      </c>
      <c r="AY132" s="243" t="s">
        <v>142</v>
      </c>
    </row>
    <row r="133" s="14" customFormat="1">
      <c r="A133" s="14"/>
      <c r="B133" s="244"/>
      <c r="C133" s="245"/>
      <c r="D133" s="235" t="s">
        <v>153</v>
      </c>
      <c r="E133" s="246" t="s">
        <v>19</v>
      </c>
      <c r="F133" s="247" t="s">
        <v>160</v>
      </c>
      <c r="G133" s="245"/>
      <c r="H133" s="248">
        <v>100.2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153</v>
      </c>
      <c r="AU133" s="254" t="s">
        <v>85</v>
      </c>
      <c r="AV133" s="14" t="s">
        <v>85</v>
      </c>
      <c r="AW133" s="14" t="s">
        <v>37</v>
      </c>
      <c r="AX133" s="14" t="s">
        <v>83</v>
      </c>
      <c r="AY133" s="254" t="s">
        <v>142</v>
      </c>
    </row>
    <row r="134" s="2" customFormat="1" ht="21.75" customHeight="1">
      <c r="A134" s="41"/>
      <c r="B134" s="42"/>
      <c r="C134" s="215" t="s">
        <v>191</v>
      </c>
      <c r="D134" s="215" t="s">
        <v>144</v>
      </c>
      <c r="E134" s="216" t="s">
        <v>192</v>
      </c>
      <c r="F134" s="217" t="s">
        <v>193</v>
      </c>
      <c r="G134" s="218" t="s">
        <v>163</v>
      </c>
      <c r="H134" s="219">
        <v>492.80000000000001</v>
      </c>
      <c r="I134" s="220"/>
      <c r="J134" s="221">
        <f>ROUND(I134*H134,2)</f>
        <v>0</v>
      </c>
      <c r="K134" s="217" t="s">
        <v>148</v>
      </c>
      <c r="L134" s="47"/>
      <c r="M134" s="222" t="s">
        <v>19</v>
      </c>
      <c r="N134" s="223" t="s">
        <v>47</v>
      </c>
      <c r="O134" s="87"/>
      <c r="P134" s="224">
        <f>O134*H134</f>
        <v>0</v>
      </c>
      <c r="Q134" s="224">
        <v>0.00083850999999999999</v>
      </c>
      <c r="R134" s="224">
        <f>Q134*H134</f>
        <v>0.41321772800000001</v>
      </c>
      <c r="S134" s="224">
        <v>0</v>
      </c>
      <c r="T134" s="225">
        <f>S134*H134</f>
        <v>0</v>
      </c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R134" s="226" t="s">
        <v>149</v>
      </c>
      <c r="AT134" s="226" t="s">
        <v>144</v>
      </c>
      <c r="AU134" s="226" t="s">
        <v>85</v>
      </c>
      <c r="AY134" s="20" t="s">
        <v>142</v>
      </c>
      <c r="BE134" s="227">
        <f>IF(N134="základní",J134,0)</f>
        <v>0</v>
      </c>
      <c r="BF134" s="227">
        <f>IF(N134="snížená",J134,0)</f>
        <v>0</v>
      </c>
      <c r="BG134" s="227">
        <f>IF(N134="zákl. přenesená",J134,0)</f>
        <v>0</v>
      </c>
      <c r="BH134" s="227">
        <f>IF(N134="sníž. přenesená",J134,0)</f>
        <v>0</v>
      </c>
      <c r="BI134" s="227">
        <f>IF(N134="nulová",J134,0)</f>
        <v>0</v>
      </c>
      <c r="BJ134" s="20" t="s">
        <v>83</v>
      </c>
      <c r="BK134" s="227">
        <f>ROUND(I134*H134,2)</f>
        <v>0</v>
      </c>
      <c r="BL134" s="20" t="s">
        <v>149</v>
      </c>
      <c r="BM134" s="226" t="s">
        <v>194</v>
      </c>
    </row>
    <row r="135" s="2" customFormat="1">
      <c r="A135" s="41"/>
      <c r="B135" s="42"/>
      <c r="C135" s="43"/>
      <c r="D135" s="228" t="s">
        <v>151</v>
      </c>
      <c r="E135" s="43"/>
      <c r="F135" s="229" t="s">
        <v>195</v>
      </c>
      <c r="G135" s="43"/>
      <c r="H135" s="43"/>
      <c r="I135" s="230"/>
      <c r="J135" s="43"/>
      <c r="K135" s="43"/>
      <c r="L135" s="47"/>
      <c r="M135" s="231"/>
      <c r="N135" s="232"/>
      <c r="O135" s="87"/>
      <c r="P135" s="87"/>
      <c r="Q135" s="87"/>
      <c r="R135" s="87"/>
      <c r="S135" s="87"/>
      <c r="T135" s="88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T135" s="20" t="s">
        <v>151</v>
      </c>
      <c r="AU135" s="20" t="s">
        <v>85</v>
      </c>
    </row>
    <row r="136" s="13" customFormat="1">
      <c r="A136" s="13"/>
      <c r="B136" s="233"/>
      <c r="C136" s="234"/>
      <c r="D136" s="235" t="s">
        <v>153</v>
      </c>
      <c r="E136" s="236" t="s">
        <v>19</v>
      </c>
      <c r="F136" s="237" t="s">
        <v>154</v>
      </c>
      <c r="G136" s="234"/>
      <c r="H136" s="236" t="s">
        <v>19</v>
      </c>
      <c r="I136" s="238"/>
      <c r="J136" s="234"/>
      <c r="K136" s="234"/>
      <c r="L136" s="239"/>
      <c r="M136" s="240"/>
      <c r="N136" s="241"/>
      <c r="O136" s="241"/>
      <c r="P136" s="241"/>
      <c r="Q136" s="241"/>
      <c r="R136" s="241"/>
      <c r="S136" s="241"/>
      <c r="T136" s="242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3" t="s">
        <v>153</v>
      </c>
      <c r="AU136" s="243" t="s">
        <v>85</v>
      </c>
      <c r="AV136" s="13" t="s">
        <v>83</v>
      </c>
      <c r="AW136" s="13" t="s">
        <v>37</v>
      </c>
      <c r="AX136" s="13" t="s">
        <v>76</v>
      </c>
      <c r="AY136" s="243" t="s">
        <v>142</v>
      </c>
    </row>
    <row r="137" s="14" customFormat="1">
      <c r="A137" s="14"/>
      <c r="B137" s="244"/>
      <c r="C137" s="245"/>
      <c r="D137" s="235" t="s">
        <v>153</v>
      </c>
      <c r="E137" s="246" t="s">
        <v>19</v>
      </c>
      <c r="F137" s="247" t="s">
        <v>196</v>
      </c>
      <c r="G137" s="245"/>
      <c r="H137" s="248">
        <v>313.19999999999999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153</v>
      </c>
      <c r="AU137" s="254" t="s">
        <v>85</v>
      </c>
      <c r="AV137" s="14" t="s">
        <v>85</v>
      </c>
      <c r="AW137" s="14" t="s">
        <v>37</v>
      </c>
      <c r="AX137" s="14" t="s">
        <v>76</v>
      </c>
      <c r="AY137" s="254" t="s">
        <v>142</v>
      </c>
    </row>
    <row r="138" s="14" customFormat="1">
      <c r="A138" s="14"/>
      <c r="B138" s="244"/>
      <c r="C138" s="245"/>
      <c r="D138" s="235" t="s">
        <v>153</v>
      </c>
      <c r="E138" s="246" t="s">
        <v>19</v>
      </c>
      <c r="F138" s="247" t="s">
        <v>197</v>
      </c>
      <c r="G138" s="245"/>
      <c r="H138" s="248">
        <v>179.59999999999999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153</v>
      </c>
      <c r="AU138" s="254" t="s">
        <v>85</v>
      </c>
      <c r="AV138" s="14" t="s">
        <v>85</v>
      </c>
      <c r="AW138" s="14" t="s">
        <v>37</v>
      </c>
      <c r="AX138" s="14" t="s">
        <v>76</v>
      </c>
      <c r="AY138" s="254" t="s">
        <v>142</v>
      </c>
    </row>
    <row r="139" s="15" customFormat="1">
      <c r="A139" s="15"/>
      <c r="B139" s="255"/>
      <c r="C139" s="256"/>
      <c r="D139" s="235" t="s">
        <v>153</v>
      </c>
      <c r="E139" s="257" t="s">
        <v>19</v>
      </c>
      <c r="F139" s="258" t="s">
        <v>157</v>
      </c>
      <c r="G139" s="256"/>
      <c r="H139" s="259">
        <v>492.79999999999995</v>
      </c>
      <c r="I139" s="260"/>
      <c r="J139" s="256"/>
      <c r="K139" s="256"/>
      <c r="L139" s="261"/>
      <c r="M139" s="262"/>
      <c r="N139" s="263"/>
      <c r="O139" s="263"/>
      <c r="P139" s="263"/>
      <c r="Q139" s="263"/>
      <c r="R139" s="263"/>
      <c r="S139" s="263"/>
      <c r="T139" s="264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65" t="s">
        <v>153</v>
      </c>
      <c r="AU139" s="265" t="s">
        <v>85</v>
      </c>
      <c r="AV139" s="15" t="s">
        <v>158</v>
      </c>
      <c r="AW139" s="15" t="s">
        <v>37</v>
      </c>
      <c r="AX139" s="15" t="s">
        <v>76</v>
      </c>
      <c r="AY139" s="265" t="s">
        <v>142</v>
      </c>
    </row>
    <row r="140" s="16" customFormat="1">
      <c r="A140" s="16"/>
      <c r="B140" s="266"/>
      <c r="C140" s="267"/>
      <c r="D140" s="235" t="s">
        <v>153</v>
      </c>
      <c r="E140" s="268" t="s">
        <v>19</v>
      </c>
      <c r="F140" s="269" t="s">
        <v>167</v>
      </c>
      <c r="G140" s="267"/>
      <c r="H140" s="270">
        <v>492.79999999999995</v>
      </c>
      <c r="I140" s="271"/>
      <c r="J140" s="267"/>
      <c r="K140" s="267"/>
      <c r="L140" s="272"/>
      <c r="M140" s="273"/>
      <c r="N140" s="274"/>
      <c r="O140" s="274"/>
      <c r="P140" s="274"/>
      <c r="Q140" s="274"/>
      <c r="R140" s="274"/>
      <c r="S140" s="274"/>
      <c r="T140" s="275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76" t="s">
        <v>153</v>
      </c>
      <c r="AU140" s="276" t="s">
        <v>85</v>
      </c>
      <c r="AV140" s="16" t="s">
        <v>149</v>
      </c>
      <c r="AW140" s="16" t="s">
        <v>37</v>
      </c>
      <c r="AX140" s="16" t="s">
        <v>83</v>
      </c>
      <c r="AY140" s="276" t="s">
        <v>142</v>
      </c>
    </row>
    <row r="141" s="2" customFormat="1" ht="24.15" customHeight="1">
      <c r="A141" s="41"/>
      <c r="B141" s="42"/>
      <c r="C141" s="215" t="s">
        <v>198</v>
      </c>
      <c r="D141" s="215" t="s">
        <v>144</v>
      </c>
      <c r="E141" s="216" t="s">
        <v>199</v>
      </c>
      <c r="F141" s="217" t="s">
        <v>200</v>
      </c>
      <c r="G141" s="218" t="s">
        <v>163</v>
      </c>
      <c r="H141" s="219">
        <v>492.80000000000001</v>
      </c>
      <c r="I141" s="220"/>
      <c r="J141" s="221">
        <f>ROUND(I141*H141,2)</f>
        <v>0</v>
      </c>
      <c r="K141" s="217" t="s">
        <v>148</v>
      </c>
      <c r="L141" s="47"/>
      <c r="M141" s="222" t="s">
        <v>19</v>
      </c>
      <c r="N141" s="223" t="s">
        <v>47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149</v>
      </c>
      <c r="AT141" s="226" t="s">
        <v>144</v>
      </c>
      <c r="AU141" s="226" t="s">
        <v>85</v>
      </c>
      <c r="AY141" s="20" t="s">
        <v>142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83</v>
      </c>
      <c r="BK141" s="227">
        <f>ROUND(I141*H141,2)</f>
        <v>0</v>
      </c>
      <c r="BL141" s="20" t="s">
        <v>149</v>
      </c>
      <c r="BM141" s="226" t="s">
        <v>201</v>
      </c>
    </row>
    <row r="142" s="2" customFormat="1">
      <c r="A142" s="41"/>
      <c r="B142" s="42"/>
      <c r="C142" s="43"/>
      <c r="D142" s="228" t="s">
        <v>151</v>
      </c>
      <c r="E142" s="43"/>
      <c r="F142" s="229" t="s">
        <v>202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151</v>
      </c>
      <c r="AU142" s="20" t="s">
        <v>85</v>
      </c>
    </row>
    <row r="143" s="13" customFormat="1">
      <c r="A143" s="13"/>
      <c r="B143" s="233"/>
      <c r="C143" s="234"/>
      <c r="D143" s="235" t="s">
        <v>153</v>
      </c>
      <c r="E143" s="236" t="s">
        <v>19</v>
      </c>
      <c r="F143" s="237" t="s">
        <v>154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153</v>
      </c>
      <c r="AU143" s="243" t="s">
        <v>85</v>
      </c>
      <c r="AV143" s="13" t="s">
        <v>83</v>
      </c>
      <c r="AW143" s="13" t="s">
        <v>37</v>
      </c>
      <c r="AX143" s="13" t="s">
        <v>76</v>
      </c>
      <c r="AY143" s="243" t="s">
        <v>142</v>
      </c>
    </row>
    <row r="144" s="14" customFormat="1">
      <c r="A144" s="14"/>
      <c r="B144" s="244"/>
      <c r="C144" s="245"/>
      <c r="D144" s="235" t="s">
        <v>153</v>
      </c>
      <c r="E144" s="246" t="s">
        <v>19</v>
      </c>
      <c r="F144" s="247" t="s">
        <v>196</v>
      </c>
      <c r="G144" s="245"/>
      <c r="H144" s="248">
        <v>313.19999999999999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153</v>
      </c>
      <c r="AU144" s="254" t="s">
        <v>85</v>
      </c>
      <c r="AV144" s="14" t="s">
        <v>85</v>
      </c>
      <c r="AW144" s="14" t="s">
        <v>37</v>
      </c>
      <c r="AX144" s="14" t="s">
        <v>76</v>
      </c>
      <c r="AY144" s="254" t="s">
        <v>142</v>
      </c>
    </row>
    <row r="145" s="14" customFormat="1">
      <c r="A145" s="14"/>
      <c r="B145" s="244"/>
      <c r="C145" s="245"/>
      <c r="D145" s="235" t="s">
        <v>153</v>
      </c>
      <c r="E145" s="246" t="s">
        <v>19</v>
      </c>
      <c r="F145" s="247" t="s">
        <v>197</v>
      </c>
      <c r="G145" s="245"/>
      <c r="H145" s="248">
        <v>179.59999999999999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153</v>
      </c>
      <c r="AU145" s="254" t="s">
        <v>85</v>
      </c>
      <c r="AV145" s="14" t="s">
        <v>85</v>
      </c>
      <c r="AW145" s="14" t="s">
        <v>37</v>
      </c>
      <c r="AX145" s="14" t="s">
        <v>76</v>
      </c>
      <c r="AY145" s="254" t="s">
        <v>142</v>
      </c>
    </row>
    <row r="146" s="15" customFormat="1">
      <c r="A146" s="15"/>
      <c r="B146" s="255"/>
      <c r="C146" s="256"/>
      <c r="D146" s="235" t="s">
        <v>153</v>
      </c>
      <c r="E146" s="257" t="s">
        <v>19</v>
      </c>
      <c r="F146" s="258" t="s">
        <v>157</v>
      </c>
      <c r="G146" s="256"/>
      <c r="H146" s="259">
        <v>492.79999999999995</v>
      </c>
      <c r="I146" s="260"/>
      <c r="J146" s="256"/>
      <c r="K146" s="256"/>
      <c r="L146" s="261"/>
      <c r="M146" s="262"/>
      <c r="N146" s="263"/>
      <c r="O146" s="263"/>
      <c r="P146" s="263"/>
      <c r="Q146" s="263"/>
      <c r="R146" s="263"/>
      <c r="S146" s="263"/>
      <c r="T146" s="26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5" t="s">
        <v>153</v>
      </c>
      <c r="AU146" s="265" t="s">
        <v>85</v>
      </c>
      <c r="AV146" s="15" t="s">
        <v>158</v>
      </c>
      <c r="AW146" s="15" t="s">
        <v>37</v>
      </c>
      <c r="AX146" s="15" t="s">
        <v>76</v>
      </c>
      <c r="AY146" s="265" t="s">
        <v>142</v>
      </c>
    </row>
    <row r="147" s="16" customFormat="1">
      <c r="A147" s="16"/>
      <c r="B147" s="266"/>
      <c r="C147" s="267"/>
      <c r="D147" s="235" t="s">
        <v>153</v>
      </c>
      <c r="E147" s="268" t="s">
        <v>19</v>
      </c>
      <c r="F147" s="269" t="s">
        <v>167</v>
      </c>
      <c r="G147" s="267"/>
      <c r="H147" s="270">
        <v>492.79999999999995</v>
      </c>
      <c r="I147" s="271"/>
      <c r="J147" s="267"/>
      <c r="K147" s="267"/>
      <c r="L147" s="272"/>
      <c r="M147" s="273"/>
      <c r="N147" s="274"/>
      <c r="O147" s="274"/>
      <c r="P147" s="274"/>
      <c r="Q147" s="274"/>
      <c r="R147" s="274"/>
      <c r="S147" s="274"/>
      <c r="T147" s="275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T147" s="276" t="s">
        <v>153</v>
      </c>
      <c r="AU147" s="276" t="s">
        <v>85</v>
      </c>
      <c r="AV147" s="16" t="s">
        <v>149</v>
      </c>
      <c r="AW147" s="16" t="s">
        <v>37</v>
      </c>
      <c r="AX147" s="16" t="s">
        <v>83</v>
      </c>
      <c r="AY147" s="276" t="s">
        <v>142</v>
      </c>
    </row>
    <row r="148" s="2" customFormat="1" ht="21.75" customHeight="1">
      <c r="A148" s="41"/>
      <c r="B148" s="42"/>
      <c r="C148" s="215" t="s">
        <v>203</v>
      </c>
      <c r="D148" s="215" t="s">
        <v>144</v>
      </c>
      <c r="E148" s="216" t="s">
        <v>204</v>
      </c>
      <c r="F148" s="217" t="s">
        <v>205</v>
      </c>
      <c r="G148" s="218" t="s">
        <v>147</v>
      </c>
      <c r="H148" s="219">
        <v>492.80000000000001</v>
      </c>
      <c r="I148" s="220"/>
      <c r="J148" s="221">
        <f>ROUND(I148*H148,2)</f>
        <v>0</v>
      </c>
      <c r="K148" s="217" t="s">
        <v>148</v>
      </c>
      <c r="L148" s="47"/>
      <c r="M148" s="222" t="s">
        <v>19</v>
      </c>
      <c r="N148" s="223" t="s">
        <v>47</v>
      </c>
      <c r="O148" s="87"/>
      <c r="P148" s="224">
        <f>O148*H148</f>
        <v>0</v>
      </c>
      <c r="Q148" s="224">
        <v>0.00045731999999999999</v>
      </c>
      <c r="R148" s="224">
        <f>Q148*H148</f>
        <v>0.225367296</v>
      </c>
      <c r="S148" s="224">
        <v>0</v>
      </c>
      <c r="T148" s="225">
        <f>S148*H148</f>
        <v>0</v>
      </c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R148" s="226" t="s">
        <v>149</v>
      </c>
      <c r="AT148" s="226" t="s">
        <v>144</v>
      </c>
      <c r="AU148" s="226" t="s">
        <v>85</v>
      </c>
      <c r="AY148" s="20" t="s">
        <v>142</v>
      </c>
      <c r="BE148" s="227">
        <f>IF(N148="základní",J148,0)</f>
        <v>0</v>
      </c>
      <c r="BF148" s="227">
        <f>IF(N148="snížená",J148,0)</f>
        <v>0</v>
      </c>
      <c r="BG148" s="227">
        <f>IF(N148="zákl. přenesená",J148,0)</f>
        <v>0</v>
      </c>
      <c r="BH148" s="227">
        <f>IF(N148="sníž. přenesená",J148,0)</f>
        <v>0</v>
      </c>
      <c r="BI148" s="227">
        <f>IF(N148="nulová",J148,0)</f>
        <v>0</v>
      </c>
      <c r="BJ148" s="20" t="s">
        <v>83</v>
      </c>
      <c r="BK148" s="227">
        <f>ROUND(I148*H148,2)</f>
        <v>0</v>
      </c>
      <c r="BL148" s="20" t="s">
        <v>149</v>
      </c>
      <c r="BM148" s="226" t="s">
        <v>206</v>
      </c>
    </row>
    <row r="149" s="2" customFormat="1">
      <c r="A149" s="41"/>
      <c r="B149" s="42"/>
      <c r="C149" s="43"/>
      <c r="D149" s="228" t="s">
        <v>151</v>
      </c>
      <c r="E149" s="43"/>
      <c r="F149" s="229" t="s">
        <v>207</v>
      </c>
      <c r="G149" s="43"/>
      <c r="H149" s="43"/>
      <c r="I149" s="230"/>
      <c r="J149" s="43"/>
      <c r="K149" s="43"/>
      <c r="L149" s="47"/>
      <c r="M149" s="231"/>
      <c r="N149" s="232"/>
      <c r="O149" s="87"/>
      <c r="P149" s="87"/>
      <c r="Q149" s="87"/>
      <c r="R149" s="87"/>
      <c r="S149" s="87"/>
      <c r="T149" s="88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T149" s="20" t="s">
        <v>151</v>
      </c>
      <c r="AU149" s="20" t="s">
        <v>85</v>
      </c>
    </row>
    <row r="150" s="2" customFormat="1" ht="24.15" customHeight="1">
      <c r="A150" s="41"/>
      <c r="B150" s="42"/>
      <c r="C150" s="215" t="s">
        <v>208</v>
      </c>
      <c r="D150" s="215" t="s">
        <v>144</v>
      </c>
      <c r="E150" s="216" t="s">
        <v>209</v>
      </c>
      <c r="F150" s="217" t="s">
        <v>210</v>
      </c>
      <c r="G150" s="218" t="s">
        <v>147</v>
      </c>
      <c r="H150" s="219">
        <v>492.80000000000001</v>
      </c>
      <c r="I150" s="220"/>
      <c r="J150" s="221">
        <f>ROUND(I150*H150,2)</f>
        <v>0</v>
      </c>
      <c r="K150" s="217" t="s">
        <v>148</v>
      </c>
      <c r="L150" s="47"/>
      <c r="M150" s="222" t="s">
        <v>19</v>
      </c>
      <c r="N150" s="223" t="s">
        <v>47</v>
      </c>
      <c r="O150" s="87"/>
      <c r="P150" s="224">
        <f>O150*H150</f>
        <v>0</v>
      </c>
      <c r="Q150" s="224">
        <v>0</v>
      </c>
      <c r="R150" s="224">
        <f>Q150*H150</f>
        <v>0</v>
      </c>
      <c r="S150" s="224">
        <v>0</v>
      </c>
      <c r="T150" s="225">
        <f>S150*H150</f>
        <v>0</v>
      </c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R150" s="226" t="s">
        <v>149</v>
      </c>
      <c r="AT150" s="226" t="s">
        <v>144</v>
      </c>
      <c r="AU150" s="226" t="s">
        <v>85</v>
      </c>
      <c r="AY150" s="20" t="s">
        <v>142</v>
      </c>
      <c r="BE150" s="227">
        <f>IF(N150="základní",J150,0)</f>
        <v>0</v>
      </c>
      <c r="BF150" s="227">
        <f>IF(N150="snížená",J150,0)</f>
        <v>0</v>
      </c>
      <c r="BG150" s="227">
        <f>IF(N150="zákl. přenesená",J150,0)</f>
        <v>0</v>
      </c>
      <c r="BH150" s="227">
        <f>IF(N150="sníž. přenesená",J150,0)</f>
        <v>0</v>
      </c>
      <c r="BI150" s="227">
        <f>IF(N150="nulová",J150,0)</f>
        <v>0</v>
      </c>
      <c r="BJ150" s="20" t="s">
        <v>83</v>
      </c>
      <c r="BK150" s="227">
        <f>ROUND(I150*H150,2)</f>
        <v>0</v>
      </c>
      <c r="BL150" s="20" t="s">
        <v>149</v>
      </c>
      <c r="BM150" s="226" t="s">
        <v>211</v>
      </c>
    </row>
    <row r="151" s="2" customFormat="1">
      <c r="A151" s="41"/>
      <c r="B151" s="42"/>
      <c r="C151" s="43"/>
      <c r="D151" s="228" t="s">
        <v>151</v>
      </c>
      <c r="E151" s="43"/>
      <c r="F151" s="229" t="s">
        <v>212</v>
      </c>
      <c r="G151" s="43"/>
      <c r="H151" s="43"/>
      <c r="I151" s="230"/>
      <c r="J151" s="43"/>
      <c r="K151" s="43"/>
      <c r="L151" s="47"/>
      <c r="M151" s="231"/>
      <c r="N151" s="232"/>
      <c r="O151" s="87"/>
      <c r="P151" s="87"/>
      <c r="Q151" s="87"/>
      <c r="R151" s="87"/>
      <c r="S151" s="87"/>
      <c r="T151" s="88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T151" s="20" t="s">
        <v>151</v>
      </c>
      <c r="AU151" s="20" t="s">
        <v>85</v>
      </c>
    </row>
    <row r="152" s="2" customFormat="1" ht="37.8" customHeight="1">
      <c r="A152" s="41"/>
      <c r="B152" s="42"/>
      <c r="C152" s="215" t="s">
        <v>213</v>
      </c>
      <c r="D152" s="215" t="s">
        <v>144</v>
      </c>
      <c r="E152" s="216" t="s">
        <v>214</v>
      </c>
      <c r="F152" s="217" t="s">
        <v>215</v>
      </c>
      <c r="G152" s="218" t="s">
        <v>147</v>
      </c>
      <c r="H152" s="219">
        <v>78.847999999999999</v>
      </c>
      <c r="I152" s="220"/>
      <c r="J152" s="221">
        <f>ROUND(I152*H152,2)</f>
        <v>0</v>
      </c>
      <c r="K152" s="217" t="s">
        <v>148</v>
      </c>
      <c r="L152" s="47"/>
      <c r="M152" s="222" t="s">
        <v>19</v>
      </c>
      <c r="N152" s="223" t="s">
        <v>47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149</v>
      </c>
      <c r="AT152" s="226" t="s">
        <v>144</v>
      </c>
      <c r="AU152" s="226" t="s">
        <v>85</v>
      </c>
      <c r="AY152" s="20" t="s">
        <v>142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83</v>
      </c>
      <c r="BK152" s="227">
        <f>ROUND(I152*H152,2)</f>
        <v>0</v>
      </c>
      <c r="BL152" s="20" t="s">
        <v>149</v>
      </c>
      <c r="BM152" s="226" t="s">
        <v>216</v>
      </c>
    </row>
    <row r="153" s="2" customFormat="1">
      <c r="A153" s="41"/>
      <c r="B153" s="42"/>
      <c r="C153" s="43"/>
      <c r="D153" s="228" t="s">
        <v>151</v>
      </c>
      <c r="E153" s="43"/>
      <c r="F153" s="229" t="s">
        <v>217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151</v>
      </c>
      <c r="AU153" s="20" t="s">
        <v>85</v>
      </c>
    </row>
    <row r="154" s="14" customFormat="1">
      <c r="A154" s="14"/>
      <c r="B154" s="244"/>
      <c r="C154" s="245"/>
      <c r="D154" s="235" t="s">
        <v>153</v>
      </c>
      <c r="E154" s="246" t="s">
        <v>19</v>
      </c>
      <c r="F154" s="247" t="s">
        <v>218</v>
      </c>
      <c r="G154" s="245"/>
      <c r="H154" s="248">
        <v>200.40000000000001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153</v>
      </c>
      <c r="AU154" s="254" t="s">
        <v>85</v>
      </c>
      <c r="AV154" s="14" t="s">
        <v>85</v>
      </c>
      <c r="AW154" s="14" t="s">
        <v>37</v>
      </c>
      <c r="AX154" s="14" t="s">
        <v>76</v>
      </c>
      <c r="AY154" s="254" t="s">
        <v>142</v>
      </c>
    </row>
    <row r="155" s="14" customFormat="1">
      <c r="A155" s="14"/>
      <c r="B155" s="244"/>
      <c r="C155" s="245"/>
      <c r="D155" s="235" t="s">
        <v>153</v>
      </c>
      <c r="E155" s="246" t="s">
        <v>19</v>
      </c>
      <c r="F155" s="247" t="s">
        <v>219</v>
      </c>
      <c r="G155" s="245"/>
      <c r="H155" s="248">
        <v>-121.55200000000001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153</v>
      </c>
      <c r="AU155" s="254" t="s">
        <v>85</v>
      </c>
      <c r="AV155" s="14" t="s">
        <v>85</v>
      </c>
      <c r="AW155" s="14" t="s">
        <v>37</v>
      </c>
      <c r="AX155" s="14" t="s">
        <v>76</v>
      </c>
      <c r="AY155" s="254" t="s">
        <v>142</v>
      </c>
    </row>
    <row r="156" s="16" customFormat="1">
      <c r="A156" s="16"/>
      <c r="B156" s="266"/>
      <c r="C156" s="267"/>
      <c r="D156" s="235" t="s">
        <v>153</v>
      </c>
      <c r="E156" s="268" t="s">
        <v>19</v>
      </c>
      <c r="F156" s="269" t="s">
        <v>167</v>
      </c>
      <c r="G156" s="267"/>
      <c r="H156" s="270">
        <v>78.847999999999999</v>
      </c>
      <c r="I156" s="271"/>
      <c r="J156" s="267"/>
      <c r="K156" s="267"/>
      <c r="L156" s="272"/>
      <c r="M156" s="273"/>
      <c r="N156" s="274"/>
      <c r="O156" s="274"/>
      <c r="P156" s="274"/>
      <c r="Q156" s="274"/>
      <c r="R156" s="274"/>
      <c r="S156" s="274"/>
      <c r="T156" s="275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6" t="s">
        <v>153</v>
      </c>
      <c r="AU156" s="276" t="s">
        <v>85</v>
      </c>
      <c r="AV156" s="16" t="s">
        <v>149</v>
      </c>
      <c r="AW156" s="16" t="s">
        <v>37</v>
      </c>
      <c r="AX156" s="16" t="s">
        <v>83</v>
      </c>
      <c r="AY156" s="276" t="s">
        <v>142</v>
      </c>
    </row>
    <row r="157" s="2" customFormat="1" ht="37.8" customHeight="1">
      <c r="A157" s="41"/>
      <c r="B157" s="42"/>
      <c r="C157" s="215" t="s">
        <v>8</v>
      </c>
      <c r="D157" s="215" t="s">
        <v>144</v>
      </c>
      <c r="E157" s="216" t="s">
        <v>220</v>
      </c>
      <c r="F157" s="217" t="s">
        <v>221</v>
      </c>
      <c r="G157" s="218" t="s">
        <v>147</v>
      </c>
      <c r="H157" s="219">
        <v>3075.0720000000001</v>
      </c>
      <c r="I157" s="220"/>
      <c r="J157" s="221">
        <f>ROUND(I157*H157,2)</f>
        <v>0</v>
      </c>
      <c r="K157" s="217" t="s">
        <v>148</v>
      </c>
      <c r="L157" s="47"/>
      <c r="M157" s="222" t="s">
        <v>19</v>
      </c>
      <c r="N157" s="223" t="s">
        <v>47</v>
      </c>
      <c r="O157" s="87"/>
      <c r="P157" s="224">
        <f>O157*H157</f>
        <v>0</v>
      </c>
      <c r="Q157" s="224">
        <v>0</v>
      </c>
      <c r="R157" s="224">
        <f>Q157*H157</f>
        <v>0</v>
      </c>
      <c r="S157" s="224">
        <v>0</v>
      </c>
      <c r="T157" s="225">
        <f>S157*H157</f>
        <v>0</v>
      </c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R157" s="226" t="s">
        <v>149</v>
      </c>
      <c r="AT157" s="226" t="s">
        <v>144</v>
      </c>
      <c r="AU157" s="226" t="s">
        <v>85</v>
      </c>
      <c r="AY157" s="20" t="s">
        <v>142</v>
      </c>
      <c r="BE157" s="227">
        <f>IF(N157="základní",J157,0)</f>
        <v>0</v>
      </c>
      <c r="BF157" s="227">
        <f>IF(N157="snížená",J157,0)</f>
        <v>0</v>
      </c>
      <c r="BG157" s="227">
        <f>IF(N157="zákl. přenesená",J157,0)</f>
        <v>0</v>
      </c>
      <c r="BH157" s="227">
        <f>IF(N157="sníž. přenesená",J157,0)</f>
        <v>0</v>
      </c>
      <c r="BI157" s="227">
        <f>IF(N157="nulová",J157,0)</f>
        <v>0</v>
      </c>
      <c r="BJ157" s="20" t="s">
        <v>83</v>
      </c>
      <c r="BK157" s="227">
        <f>ROUND(I157*H157,2)</f>
        <v>0</v>
      </c>
      <c r="BL157" s="20" t="s">
        <v>149</v>
      </c>
      <c r="BM157" s="226" t="s">
        <v>222</v>
      </c>
    </row>
    <row r="158" s="2" customFormat="1">
      <c r="A158" s="41"/>
      <c r="B158" s="42"/>
      <c r="C158" s="43"/>
      <c r="D158" s="228" t="s">
        <v>151</v>
      </c>
      <c r="E158" s="43"/>
      <c r="F158" s="229" t="s">
        <v>223</v>
      </c>
      <c r="G158" s="43"/>
      <c r="H158" s="43"/>
      <c r="I158" s="230"/>
      <c r="J158" s="43"/>
      <c r="K158" s="43"/>
      <c r="L158" s="47"/>
      <c r="M158" s="231"/>
      <c r="N158" s="232"/>
      <c r="O158" s="87"/>
      <c r="P158" s="87"/>
      <c r="Q158" s="87"/>
      <c r="R158" s="87"/>
      <c r="S158" s="87"/>
      <c r="T158" s="88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T158" s="20" t="s">
        <v>151</v>
      </c>
      <c r="AU158" s="20" t="s">
        <v>85</v>
      </c>
    </row>
    <row r="159" s="14" customFormat="1">
      <c r="A159" s="14"/>
      <c r="B159" s="244"/>
      <c r="C159" s="245"/>
      <c r="D159" s="235" t="s">
        <v>153</v>
      </c>
      <c r="E159" s="246" t="s">
        <v>19</v>
      </c>
      <c r="F159" s="247" t="s">
        <v>224</v>
      </c>
      <c r="G159" s="245"/>
      <c r="H159" s="248">
        <v>3075.0720000000001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4" t="s">
        <v>153</v>
      </c>
      <c r="AU159" s="254" t="s">
        <v>85</v>
      </c>
      <c r="AV159" s="14" t="s">
        <v>85</v>
      </c>
      <c r="AW159" s="14" t="s">
        <v>37</v>
      </c>
      <c r="AX159" s="14" t="s">
        <v>76</v>
      </c>
      <c r="AY159" s="254" t="s">
        <v>142</v>
      </c>
    </row>
    <row r="160" s="16" customFormat="1">
      <c r="A160" s="16"/>
      <c r="B160" s="266"/>
      <c r="C160" s="267"/>
      <c r="D160" s="235" t="s">
        <v>153</v>
      </c>
      <c r="E160" s="268" t="s">
        <v>19</v>
      </c>
      <c r="F160" s="269" t="s">
        <v>167</v>
      </c>
      <c r="G160" s="267"/>
      <c r="H160" s="270">
        <v>3075.0720000000001</v>
      </c>
      <c r="I160" s="271"/>
      <c r="J160" s="267"/>
      <c r="K160" s="267"/>
      <c r="L160" s="272"/>
      <c r="M160" s="273"/>
      <c r="N160" s="274"/>
      <c r="O160" s="274"/>
      <c r="P160" s="274"/>
      <c r="Q160" s="274"/>
      <c r="R160" s="274"/>
      <c r="S160" s="274"/>
      <c r="T160" s="275"/>
      <c r="U160" s="16"/>
      <c r="V160" s="16"/>
      <c r="W160" s="16"/>
      <c r="X160" s="16"/>
      <c r="Y160" s="16"/>
      <c r="Z160" s="16"/>
      <c r="AA160" s="16"/>
      <c r="AB160" s="16"/>
      <c r="AC160" s="16"/>
      <c r="AD160" s="16"/>
      <c r="AE160" s="16"/>
      <c r="AT160" s="276" t="s">
        <v>153</v>
      </c>
      <c r="AU160" s="276" t="s">
        <v>85</v>
      </c>
      <c r="AV160" s="16" t="s">
        <v>149</v>
      </c>
      <c r="AW160" s="16" t="s">
        <v>37</v>
      </c>
      <c r="AX160" s="16" t="s">
        <v>83</v>
      </c>
      <c r="AY160" s="276" t="s">
        <v>142</v>
      </c>
    </row>
    <row r="161" s="2" customFormat="1" ht="24.15" customHeight="1">
      <c r="A161" s="41"/>
      <c r="B161" s="42"/>
      <c r="C161" s="215" t="s">
        <v>225</v>
      </c>
      <c r="D161" s="215" t="s">
        <v>144</v>
      </c>
      <c r="E161" s="216" t="s">
        <v>226</v>
      </c>
      <c r="F161" s="217" t="s">
        <v>227</v>
      </c>
      <c r="G161" s="218" t="s">
        <v>228</v>
      </c>
      <c r="H161" s="219">
        <v>141.92599999999999</v>
      </c>
      <c r="I161" s="220"/>
      <c r="J161" s="221">
        <f>ROUND(I161*H161,2)</f>
        <v>0</v>
      </c>
      <c r="K161" s="217" t="s">
        <v>148</v>
      </c>
      <c r="L161" s="47"/>
      <c r="M161" s="222" t="s">
        <v>19</v>
      </c>
      <c r="N161" s="223" t="s">
        <v>47</v>
      </c>
      <c r="O161" s="87"/>
      <c r="P161" s="224">
        <f>O161*H161</f>
        <v>0</v>
      </c>
      <c r="Q161" s="224">
        <v>0</v>
      </c>
      <c r="R161" s="224">
        <f>Q161*H161</f>
        <v>0</v>
      </c>
      <c r="S161" s="224">
        <v>0</v>
      </c>
      <c r="T161" s="225">
        <f>S161*H161</f>
        <v>0</v>
      </c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R161" s="226" t="s">
        <v>149</v>
      </c>
      <c r="AT161" s="226" t="s">
        <v>144</v>
      </c>
      <c r="AU161" s="226" t="s">
        <v>85</v>
      </c>
      <c r="AY161" s="20" t="s">
        <v>142</v>
      </c>
      <c r="BE161" s="227">
        <f>IF(N161="základní",J161,0)</f>
        <v>0</v>
      </c>
      <c r="BF161" s="227">
        <f>IF(N161="snížená",J161,0)</f>
        <v>0</v>
      </c>
      <c r="BG161" s="227">
        <f>IF(N161="zákl. přenesená",J161,0)</f>
        <v>0</v>
      </c>
      <c r="BH161" s="227">
        <f>IF(N161="sníž. přenesená",J161,0)</f>
        <v>0</v>
      </c>
      <c r="BI161" s="227">
        <f>IF(N161="nulová",J161,0)</f>
        <v>0</v>
      </c>
      <c r="BJ161" s="20" t="s">
        <v>83</v>
      </c>
      <c r="BK161" s="227">
        <f>ROUND(I161*H161,2)</f>
        <v>0</v>
      </c>
      <c r="BL161" s="20" t="s">
        <v>149</v>
      </c>
      <c r="BM161" s="226" t="s">
        <v>229</v>
      </c>
    </row>
    <row r="162" s="2" customFormat="1">
      <c r="A162" s="41"/>
      <c r="B162" s="42"/>
      <c r="C162" s="43"/>
      <c r="D162" s="228" t="s">
        <v>151</v>
      </c>
      <c r="E162" s="43"/>
      <c r="F162" s="229" t="s">
        <v>230</v>
      </c>
      <c r="G162" s="43"/>
      <c r="H162" s="43"/>
      <c r="I162" s="230"/>
      <c r="J162" s="43"/>
      <c r="K162" s="43"/>
      <c r="L162" s="47"/>
      <c r="M162" s="231"/>
      <c r="N162" s="232"/>
      <c r="O162" s="87"/>
      <c r="P162" s="87"/>
      <c r="Q162" s="87"/>
      <c r="R162" s="87"/>
      <c r="S162" s="87"/>
      <c r="T162" s="88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T162" s="20" t="s">
        <v>151</v>
      </c>
      <c r="AU162" s="20" t="s">
        <v>85</v>
      </c>
    </row>
    <row r="163" s="14" customFormat="1">
      <c r="A163" s="14"/>
      <c r="B163" s="244"/>
      <c r="C163" s="245"/>
      <c r="D163" s="235" t="s">
        <v>153</v>
      </c>
      <c r="E163" s="246" t="s">
        <v>19</v>
      </c>
      <c r="F163" s="247" t="s">
        <v>231</v>
      </c>
      <c r="G163" s="245"/>
      <c r="H163" s="248">
        <v>141.92599999999999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153</v>
      </c>
      <c r="AU163" s="254" t="s">
        <v>85</v>
      </c>
      <c r="AV163" s="14" t="s">
        <v>85</v>
      </c>
      <c r="AW163" s="14" t="s">
        <v>37</v>
      </c>
      <c r="AX163" s="14" t="s">
        <v>76</v>
      </c>
      <c r="AY163" s="254" t="s">
        <v>142</v>
      </c>
    </row>
    <row r="164" s="16" customFormat="1">
      <c r="A164" s="16"/>
      <c r="B164" s="266"/>
      <c r="C164" s="267"/>
      <c r="D164" s="235" t="s">
        <v>153</v>
      </c>
      <c r="E164" s="268" t="s">
        <v>19</v>
      </c>
      <c r="F164" s="269" t="s">
        <v>167</v>
      </c>
      <c r="G164" s="267"/>
      <c r="H164" s="270">
        <v>141.92599999999999</v>
      </c>
      <c r="I164" s="271"/>
      <c r="J164" s="267"/>
      <c r="K164" s="267"/>
      <c r="L164" s="272"/>
      <c r="M164" s="273"/>
      <c r="N164" s="274"/>
      <c r="O164" s="274"/>
      <c r="P164" s="274"/>
      <c r="Q164" s="274"/>
      <c r="R164" s="274"/>
      <c r="S164" s="274"/>
      <c r="T164" s="275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6" t="s">
        <v>153</v>
      </c>
      <c r="AU164" s="276" t="s">
        <v>85</v>
      </c>
      <c r="AV164" s="16" t="s">
        <v>149</v>
      </c>
      <c r="AW164" s="16" t="s">
        <v>37</v>
      </c>
      <c r="AX164" s="16" t="s">
        <v>83</v>
      </c>
      <c r="AY164" s="276" t="s">
        <v>142</v>
      </c>
    </row>
    <row r="165" s="2" customFormat="1" ht="24.15" customHeight="1">
      <c r="A165" s="41"/>
      <c r="B165" s="42"/>
      <c r="C165" s="215" t="s">
        <v>232</v>
      </c>
      <c r="D165" s="215" t="s">
        <v>144</v>
      </c>
      <c r="E165" s="216" t="s">
        <v>233</v>
      </c>
      <c r="F165" s="217" t="s">
        <v>234</v>
      </c>
      <c r="G165" s="218" t="s">
        <v>147</v>
      </c>
      <c r="H165" s="219">
        <v>78.847999999999999</v>
      </c>
      <c r="I165" s="220"/>
      <c r="J165" s="221">
        <f>ROUND(I165*H165,2)</f>
        <v>0</v>
      </c>
      <c r="K165" s="217" t="s">
        <v>148</v>
      </c>
      <c r="L165" s="47"/>
      <c r="M165" s="222" t="s">
        <v>19</v>
      </c>
      <c r="N165" s="223" t="s">
        <v>47</v>
      </c>
      <c r="O165" s="87"/>
      <c r="P165" s="224">
        <f>O165*H165</f>
        <v>0</v>
      </c>
      <c r="Q165" s="224">
        <v>0</v>
      </c>
      <c r="R165" s="224">
        <f>Q165*H165</f>
        <v>0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149</v>
      </c>
      <c r="AT165" s="226" t="s">
        <v>144</v>
      </c>
      <c r="AU165" s="226" t="s">
        <v>85</v>
      </c>
      <c r="AY165" s="20" t="s">
        <v>142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83</v>
      </c>
      <c r="BK165" s="227">
        <f>ROUND(I165*H165,2)</f>
        <v>0</v>
      </c>
      <c r="BL165" s="20" t="s">
        <v>149</v>
      </c>
      <c r="BM165" s="226" t="s">
        <v>235</v>
      </c>
    </row>
    <row r="166" s="2" customFormat="1">
      <c r="A166" s="41"/>
      <c r="B166" s="42"/>
      <c r="C166" s="43"/>
      <c r="D166" s="228" t="s">
        <v>151</v>
      </c>
      <c r="E166" s="43"/>
      <c r="F166" s="229" t="s">
        <v>236</v>
      </c>
      <c r="G166" s="43"/>
      <c r="H166" s="43"/>
      <c r="I166" s="230"/>
      <c r="J166" s="43"/>
      <c r="K166" s="43"/>
      <c r="L166" s="47"/>
      <c r="M166" s="231"/>
      <c r="N166" s="232"/>
      <c r="O166" s="87"/>
      <c r="P166" s="87"/>
      <c r="Q166" s="87"/>
      <c r="R166" s="87"/>
      <c r="S166" s="87"/>
      <c r="T166" s="88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T166" s="20" t="s">
        <v>151</v>
      </c>
      <c r="AU166" s="20" t="s">
        <v>85</v>
      </c>
    </row>
    <row r="167" s="2" customFormat="1" ht="24.15" customHeight="1">
      <c r="A167" s="41"/>
      <c r="B167" s="42"/>
      <c r="C167" s="215" t="s">
        <v>237</v>
      </c>
      <c r="D167" s="215" t="s">
        <v>144</v>
      </c>
      <c r="E167" s="216" t="s">
        <v>238</v>
      </c>
      <c r="F167" s="217" t="s">
        <v>239</v>
      </c>
      <c r="G167" s="218" t="s">
        <v>147</v>
      </c>
      <c r="H167" s="219">
        <v>121.55200000000001</v>
      </c>
      <c r="I167" s="220"/>
      <c r="J167" s="221">
        <f>ROUND(I167*H167,2)</f>
        <v>0</v>
      </c>
      <c r="K167" s="217" t="s">
        <v>148</v>
      </c>
      <c r="L167" s="47"/>
      <c r="M167" s="222" t="s">
        <v>19</v>
      </c>
      <c r="N167" s="223" t="s">
        <v>47</v>
      </c>
      <c r="O167" s="87"/>
      <c r="P167" s="224">
        <f>O167*H167</f>
        <v>0</v>
      </c>
      <c r="Q167" s="224">
        <v>0</v>
      </c>
      <c r="R167" s="224">
        <f>Q167*H167</f>
        <v>0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149</v>
      </c>
      <c r="AT167" s="226" t="s">
        <v>144</v>
      </c>
      <c r="AU167" s="226" t="s">
        <v>85</v>
      </c>
      <c r="AY167" s="20" t="s">
        <v>142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83</v>
      </c>
      <c r="BK167" s="227">
        <f>ROUND(I167*H167,2)</f>
        <v>0</v>
      </c>
      <c r="BL167" s="20" t="s">
        <v>149</v>
      </c>
      <c r="BM167" s="226" t="s">
        <v>240</v>
      </c>
    </row>
    <row r="168" s="2" customFormat="1">
      <c r="A168" s="41"/>
      <c r="B168" s="42"/>
      <c r="C168" s="43"/>
      <c r="D168" s="228" t="s">
        <v>151</v>
      </c>
      <c r="E168" s="43"/>
      <c r="F168" s="229" t="s">
        <v>241</v>
      </c>
      <c r="G168" s="43"/>
      <c r="H168" s="43"/>
      <c r="I168" s="230"/>
      <c r="J168" s="43"/>
      <c r="K168" s="43"/>
      <c r="L168" s="47"/>
      <c r="M168" s="231"/>
      <c r="N168" s="232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151</v>
      </c>
      <c r="AU168" s="20" t="s">
        <v>85</v>
      </c>
    </row>
    <row r="169" s="14" customFormat="1">
      <c r="A169" s="14"/>
      <c r="B169" s="244"/>
      <c r="C169" s="245"/>
      <c r="D169" s="235" t="s">
        <v>153</v>
      </c>
      <c r="E169" s="246" t="s">
        <v>19</v>
      </c>
      <c r="F169" s="247" t="s">
        <v>218</v>
      </c>
      <c r="G169" s="245"/>
      <c r="H169" s="248">
        <v>200.40000000000001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153</v>
      </c>
      <c r="AU169" s="254" t="s">
        <v>85</v>
      </c>
      <c r="AV169" s="14" t="s">
        <v>85</v>
      </c>
      <c r="AW169" s="14" t="s">
        <v>37</v>
      </c>
      <c r="AX169" s="14" t="s">
        <v>76</v>
      </c>
      <c r="AY169" s="254" t="s">
        <v>142</v>
      </c>
    </row>
    <row r="170" s="14" customFormat="1">
      <c r="A170" s="14"/>
      <c r="B170" s="244"/>
      <c r="C170" s="245"/>
      <c r="D170" s="235" t="s">
        <v>153</v>
      </c>
      <c r="E170" s="246" t="s">
        <v>19</v>
      </c>
      <c r="F170" s="247" t="s">
        <v>242</v>
      </c>
      <c r="G170" s="245"/>
      <c r="H170" s="248">
        <v>-19.712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153</v>
      </c>
      <c r="AU170" s="254" t="s">
        <v>85</v>
      </c>
      <c r="AV170" s="14" t="s">
        <v>85</v>
      </c>
      <c r="AW170" s="14" t="s">
        <v>37</v>
      </c>
      <c r="AX170" s="14" t="s">
        <v>76</v>
      </c>
      <c r="AY170" s="254" t="s">
        <v>142</v>
      </c>
    </row>
    <row r="171" s="14" customFormat="1">
      <c r="A171" s="14"/>
      <c r="B171" s="244"/>
      <c r="C171" s="245"/>
      <c r="D171" s="235" t="s">
        <v>153</v>
      </c>
      <c r="E171" s="246" t="s">
        <v>19</v>
      </c>
      <c r="F171" s="247" t="s">
        <v>243</v>
      </c>
      <c r="G171" s="245"/>
      <c r="H171" s="248">
        <v>-59.136000000000003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153</v>
      </c>
      <c r="AU171" s="254" t="s">
        <v>85</v>
      </c>
      <c r="AV171" s="14" t="s">
        <v>85</v>
      </c>
      <c r="AW171" s="14" t="s">
        <v>37</v>
      </c>
      <c r="AX171" s="14" t="s">
        <v>76</v>
      </c>
      <c r="AY171" s="254" t="s">
        <v>142</v>
      </c>
    </row>
    <row r="172" s="16" customFormat="1">
      <c r="A172" s="16"/>
      <c r="B172" s="266"/>
      <c r="C172" s="267"/>
      <c r="D172" s="235" t="s">
        <v>153</v>
      </c>
      <c r="E172" s="268" t="s">
        <v>19</v>
      </c>
      <c r="F172" s="269" t="s">
        <v>167</v>
      </c>
      <c r="G172" s="267"/>
      <c r="H172" s="270">
        <v>121.55200000000002</v>
      </c>
      <c r="I172" s="271"/>
      <c r="J172" s="267"/>
      <c r="K172" s="267"/>
      <c r="L172" s="272"/>
      <c r="M172" s="273"/>
      <c r="N172" s="274"/>
      <c r="O172" s="274"/>
      <c r="P172" s="274"/>
      <c r="Q172" s="274"/>
      <c r="R172" s="274"/>
      <c r="S172" s="274"/>
      <c r="T172" s="275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6" t="s">
        <v>153</v>
      </c>
      <c r="AU172" s="276" t="s">
        <v>85</v>
      </c>
      <c r="AV172" s="16" t="s">
        <v>149</v>
      </c>
      <c r="AW172" s="16" t="s">
        <v>37</v>
      </c>
      <c r="AX172" s="16" t="s">
        <v>83</v>
      </c>
      <c r="AY172" s="276" t="s">
        <v>142</v>
      </c>
    </row>
    <row r="173" s="2" customFormat="1" ht="37.8" customHeight="1">
      <c r="A173" s="41"/>
      <c r="B173" s="42"/>
      <c r="C173" s="215" t="s">
        <v>244</v>
      </c>
      <c r="D173" s="215" t="s">
        <v>144</v>
      </c>
      <c r="E173" s="216" t="s">
        <v>245</v>
      </c>
      <c r="F173" s="217" t="s">
        <v>246</v>
      </c>
      <c r="G173" s="218" t="s">
        <v>147</v>
      </c>
      <c r="H173" s="219">
        <v>59.136000000000003</v>
      </c>
      <c r="I173" s="220"/>
      <c r="J173" s="221">
        <f>ROUND(I173*H173,2)</f>
        <v>0</v>
      </c>
      <c r="K173" s="217" t="s">
        <v>148</v>
      </c>
      <c r="L173" s="47"/>
      <c r="M173" s="222" t="s">
        <v>19</v>
      </c>
      <c r="N173" s="223" t="s">
        <v>47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149</v>
      </c>
      <c r="AT173" s="226" t="s">
        <v>144</v>
      </c>
      <c r="AU173" s="226" t="s">
        <v>85</v>
      </c>
      <c r="AY173" s="20" t="s">
        <v>142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83</v>
      </c>
      <c r="BK173" s="227">
        <f>ROUND(I173*H173,2)</f>
        <v>0</v>
      </c>
      <c r="BL173" s="20" t="s">
        <v>149</v>
      </c>
      <c r="BM173" s="226" t="s">
        <v>247</v>
      </c>
    </row>
    <row r="174" s="2" customFormat="1">
      <c r="A174" s="41"/>
      <c r="B174" s="42"/>
      <c r="C174" s="43"/>
      <c r="D174" s="228" t="s">
        <v>151</v>
      </c>
      <c r="E174" s="43"/>
      <c r="F174" s="229" t="s">
        <v>248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151</v>
      </c>
      <c r="AU174" s="20" t="s">
        <v>85</v>
      </c>
    </row>
    <row r="175" s="13" customFormat="1">
      <c r="A175" s="13"/>
      <c r="B175" s="233"/>
      <c r="C175" s="234"/>
      <c r="D175" s="235" t="s">
        <v>153</v>
      </c>
      <c r="E175" s="236" t="s">
        <v>19</v>
      </c>
      <c r="F175" s="237" t="s">
        <v>154</v>
      </c>
      <c r="G175" s="234"/>
      <c r="H175" s="236" t="s">
        <v>19</v>
      </c>
      <c r="I175" s="238"/>
      <c r="J175" s="234"/>
      <c r="K175" s="234"/>
      <c r="L175" s="239"/>
      <c r="M175" s="240"/>
      <c r="N175" s="241"/>
      <c r="O175" s="241"/>
      <c r="P175" s="241"/>
      <c r="Q175" s="241"/>
      <c r="R175" s="241"/>
      <c r="S175" s="241"/>
      <c r="T175" s="242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3" t="s">
        <v>153</v>
      </c>
      <c r="AU175" s="243" t="s">
        <v>85</v>
      </c>
      <c r="AV175" s="13" t="s">
        <v>83</v>
      </c>
      <c r="AW175" s="13" t="s">
        <v>37</v>
      </c>
      <c r="AX175" s="13" t="s">
        <v>76</v>
      </c>
      <c r="AY175" s="243" t="s">
        <v>142</v>
      </c>
    </row>
    <row r="176" s="14" customFormat="1">
      <c r="A176" s="14"/>
      <c r="B176" s="244"/>
      <c r="C176" s="245"/>
      <c r="D176" s="235" t="s">
        <v>153</v>
      </c>
      <c r="E176" s="246" t="s">
        <v>19</v>
      </c>
      <c r="F176" s="247" t="s">
        <v>249</v>
      </c>
      <c r="G176" s="245"/>
      <c r="H176" s="248">
        <v>37.584000000000003</v>
      </c>
      <c r="I176" s="249"/>
      <c r="J176" s="245"/>
      <c r="K176" s="245"/>
      <c r="L176" s="250"/>
      <c r="M176" s="251"/>
      <c r="N176" s="252"/>
      <c r="O176" s="252"/>
      <c r="P176" s="252"/>
      <c r="Q176" s="252"/>
      <c r="R176" s="252"/>
      <c r="S176" s="252"/>
      <c r="T176" s="253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4" t="s">
        <v>153</v>
      </c>
      <c r="AU176" s="254" t="s">
        <v>85</v>
      </c>
      <c r="AV176" s="14" t="s">
        <v>85</v>
      </c>
      <c r="AW176" s="14" t="s">
        <v>37</v>
      </c>
      <c r="AX176" s="14" t="s">
        <v>76</v>
      </c>
      <c r="AY176" s="254" t="s">
        <v>142</v>
      </c>
    </row>
    <row r="177" s="14" customFormat="1">
      <c r="A177" s="14"/>
      <c r="B177" s="244"/>
      <c r="C177" s="245"/>
      <c r="D177" s="235" t="s">
        <v>153</v>
      </c>
      <c r="E177" s="246" t="s">
        <v>19</v>
      </c>
      <c r="F177" s="247" t="s">
        <v>250</v>
      </c>
      <c r="G177" s="245"/>
      <c r="H177" s="248">
        <v>21.552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153</v>
      </c>
      <c r="AU177" s="254" t="s">
        <v>85</v>
      </c>
      <c r="AV177" s="14" t="s">
        <v>85</v>
      </c>
      <c r="AW177" s="14" t="s">
        <v>37</v>
      </c>
      <c r="AX177" s="14" t="s">
        <v>76</v>
      </c>
      <c r="AY177" s="254" t="s">
        <v>142</v>
      </c>
    </row>
    <row r="178" s="15" customFormat="1">
      <c r="A178" s="15"/>
      <c r="B178" s="255"/>
      <c r="C178" s="256"/>
      <c r="D178" s="235" t="s">
        <v>153</v>
      </c>
      <c r="E178" s="257" t="s">
        <v>19</v>
      </c>
      <c r="F178" s="258" t="s">
        <v>157</v>
      </c>
      <c r="G178" s="256"/>
      <c r="H178" s="259">
        <v>59.136000000000003</v>
      </c>
      <c r="I178" s="260"/>
      <c r="J178" s="256"/>
      <c r="K178" s="256"/>
      <c r="L178" s="261"/>
      <c r="M178" s="262"/>
      <c r="N178" s="263"/>
      <c r="O178" s="263"/>
      <c r="P178" s="263"/>
      <c r="Q178" s="263"/>
      <c r="R178" s="263"/>
      <c r="S178" s="263"/>
      <c r="T178" s="26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5" t="s">
        <v>153</v>
      </c>
      <c r="AU178" s="265" t="s">
        <v>85</v>
      </c>
      <c r="AV178" s="15" t="s">
        <v>158</v>
      </c>
      <c r="AW178" s="15" t="s">
        <v>37</v>
      </c>
      <c r="AX178" s="15" t="s">
        <v>76</v>
      </c>
      <c r="AY178" s="265" t="s">
        <v>142</v>
      </c>
    </row>
    <row r="179" s="16" customFormat="1">
      <c r="A179" s="16"/>
      <c r="B179" s="266"/>
      <c r="C179" s="267"/>
      <c r="D179" s="235" t="s">
        <v>153</v>
      </c>
      <c r="E179" s="268" t="s">
        <v>19</v>
      </c>
      <c r="F179" s="269" t="s">
        <v>167</v>
      </c>
      <c r="G179" s="267"/>
      <c r="H179" s="270">
        <v>59.136000000000003</v>
      </c>
      <c r="I179" s="271"/>
      <c r="J179" s="267"/>
      <c r="K179" s="267"/>
      <c r="L179" s="272"/>
      <c r="M179" s="273"/>
      <c r="N179" s="274"/>
      <c r="O179" s="274"/>
      <c r="P179" s="274"/>
      <c r="Q179" s="274"/>
      <c r="R179" s="274"/>
      <c r="S179" s="274"/>
      <c r="T179" s="275"/>
      <c r="U179" s="16"/>
      <c r="V179" s="16"/>
      <c r="W179" s="16"/>
      <c r="X179" s="16"/>
      <c r="Y179" s="16"/>
      <c r="Z179" s="16"/>
      <c r="AA179" s="16"/>
      <c r="AB179" s="16"/>
      <c r="AC179" s="16"/>
      <c r="AD179" s="16"/>
      <c r="AE179" s="16"/>
      <c r="AT179" s="276" t="s">
        <v>153</v>
      </c>
      <c r="AU179" s="276" t="s">
        <v>85</v>
      </c>
      <c r="AV179" s="16" t="s">
        <v>149</v>
      </c>
      <c r="AW179" s="16" t="s">
        <v>37</v>
      </c>
      <c r="AX179" s="16" t="s">
        <v>83</v>
      </c>
      <c r="AY179" s="276" t="s">
        <v>142</v>
      </c>
    </row>
    <row r="180" s="2" customFormat="1" ht="16.5" customHeight="1">
      <c r="A180" s="41"/>
      <c r="B180" s="42"/>
      <c r="C180" s="277" t="s">
        <v>251</v>
      </c>
      <c r="D180" s="277" t="s">
        <v>252</v>
      </c>
      <c r="E180" s="278" t="s">
        <v>253</v>
      </c>
      <c r="F180" s="279" t="s">
        <v>254</v>
      </c>
      <c r="G180" s="280" t="s">
        <v>228</v>
      </c>
      <c r="H180" s="281">
        <v>118.27200000000001</v>
      </c>
      <c r="I180" s="282"/>
      <c r="J180" s="283">
        <f>ROUND(I180*H180,2)</f>
        <v>0</v>
      </c>
      <c r="K180" s="279" t="s">
        <v>148</v>
      </c>
      <c r="L180" s="284"/>
      <c r="M180" s="285" t="s">
        <v>19</v>
      </c>
      <c r="N180" s="286" t="s">
        <v>47</v>
      </c>
      <c r="O180" s="87"/>
      <c r="P180" s="224">
        <f>O180*H180</f>
        <v>0</v>
      </c>
      <c r="Q180" s="224">
        <v>1</v>
      </c>
      <c r="R180" s="224">
        <f>Q180*H180</f>
        <v>118.27200000000001</v>
      </c>
      <c r="S180" s="224">
        <v>0</v>
      </c>
      <c r="T180" s="225">
        <f>S180*H180</f>
        <v>0</v>
      </c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R180" s="226" t="s">
        <v>198</v>
      </c>
      <c r="AT180" s="226" t="s">
        <v>252</v>
      </c>
      <c r="AU180" s="226" t="s">
        <v>85</v>
      </c>
      <c r="AY180" s="20" t="s">
        <v>142</v>
      </c>
      <c r="BE180" s="227">
        <f>IF(N180="základní",J180,0)</f>
        <v>0</v>
      </c>
      <c r="BF180" s="227">
        <f>IF(N180="snížená",J180,0)</f>
        <v>0</v>
      </c>
      <c r="BG180" s="227">
        <f>IF(N180="zákl. přenesená",J180,0)</f>
        <v>0</v>
      </c>
      <c r="BH180" s="227">
        <f>IF(N180="sníž. přenesená",J180,0)</f>
        <v>0</v>
      </c>
      <c r="BI180" s="227">
        <f>IF(N180="nulová",J180,0)</f>
        <v>0</v>
      </c>
      <c r="BJ180" s="20" t="s">
        <v>83</v>
      </c>
      <c r="BK180" s="227">
        <f>ROUND(I180*H180,2)</f>
        <v>0</v>
      </c>
      <c r="BL180" s="20" t="s">
        <v>149</v>
      </c>
      <c r="BM180" s="226" t="s">
        <v>255</v>
      </c>
    </row>
    <row r="181" s="14" customFormat="1">
      <c r="A181" s="14"/>
      <c r="B181" s="244"/>
      <c r="C181" s="245"/>
      <c r="D181" s="235" t="s">
        <v>153</v>
      </c>
      <c r="E181" s="246" t="s">
        <v>19</v>
      </c>
      <c r="F181" s="247" t="s">
        <v>256</v>
      </c>
      <c r="G181" s="245"/>
      <c r="H181" s="248">
        <v>118.27200000000001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153</v>
      </c>
      <c r="AU181" s="254" t="s">
        <v>85</v>
      </c>
      <c r="AV181" s="14" t="s">
        <v>85</v>
      </c>
      <c r="AW181" s="14" t="s">
        <v>37</v>
      </c>
      <c r="AX181" s="14" t="s">
        <v>76</v>
      </c>
      <c r="AY181" s="254" t="s">
        <v>142</v>
      </c>
    </row>
    <row r="182" s="16" customFormat="1">
      <c r="A182" s="16"/>
      <c r="B182" s="266"/>
      <c r="C182" s="267"/>
      <c r="D182" s="235" t="s">
        <v>153</v>
      </c>
      <c r="E182" s="268" t="s">
        <v>19</v>
      </c>
      <c r="F182" s="269" t="s">
        <v>167</v>
      </c>
      <c r="G182" s="267"/>
      <c r="H182" s="270">
        <v>118.27200000000001</v>
      </c>
      <c r="I182" s="271"/>
      <c r="J182" s="267"/>
      <c r="K182" s="267"/>
      <c r="L182" s="272"/>
      <c r="M182" s="273"/>
      <c r="N182" s="274"/>
      <c r="O182" s="274"/>
      <c r="P182" s="274"/>
      <c r="Q182" s="274"/>
      <c r="R182" s="274"/>
      <c r="S182" s="274"/>
      <c r="T182" s="275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T182" s="276" t="s">
        <v>153</v>
      </c>
      <c r="AU182" s="276" t="s">
        <v>85</v>
      </c>
      <c r="AV182" s="16" t="s">
        <v>149</v>
      </c>
      <c r="AW182" s="16" t="s">
        <v>37</v>
      </c>
      <c r="AX182" s="16" t="s">
        <v>83</v>
      </c>
      <c r="AY182" s="276" t="s">
        <v>142</v>
      </c>
    </row>
    <row r="183" s="12" customFormat="1" ht="22.8" customHeight="1">
      <c r="A183" s="12"/>
      <c r="B183" s="199"/>
      <c r="C183" s="200"/>
      <c r="D183" s="201" t="s">
        <v>75</v>
      </c>
      <c r="E183" s="213" t="s">
        <v>85</v>
      </c>
      <c r="F183" s="213" t="s">
        <v>257</v>
      </c>
      <c r="G183" s="200"/>
      <c r="H183" s="200"/>
      <c r="I183" s="203"/>
      <c r="J183" s="214">
        <f>BK183</f>
        <v>0</v>
      </c>
      <c r="K183" s="200"/>
      <c r="L183" s="205"/>
      <c r="M183" s="206"/>
      <c r="N183" s="207"/>
      <c r="O183" s="207"/>
      <c r="P183" s="208">
        <f>SUM(P184:P190)</f>
        <v>0</v>
      </c>
      <c r="Q183" s="207"/>
      <c r="R183" s="208">
        <f>SUM(R184:R190)</f>
        <v>0.15900856928000001</v>
      </c>
      <c r="S183" s="207"/>
      <c r="T183" s="209">
        <f>SUM(T184:T190)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10" t="s">
        <v>83</v>
      </c>
      <c r="AT183" s="211" t="s">
        <v>75</v>
      </c>
      <c r="AU183" s="211" t="s">
        <v>83</v>
      </c>
      <c r="AY183" s="210" t="s">
        <v>142</v>
      </c>
      <c r="BK183" s="212">
        <f>SUM(BK184:BK190)</f>
        <v>0</v>
      </c>
    </row>
    <row r="184" s="2" customFormat="1" ht="44.25" customHeight="1">
      <c r="A184" s="41"/>
      <c r="B184" s="42"/>
      <c r="C184" s="215" t="s">
        <v>258</v>
      </c>
      <c r="D184" s="215" t="s">
        <v>144</v>
      </c>
      <c r="E184" s="216" t="s">
        <v>259</v>
      </c>
      <c r="F184" s="217" t="s">
        <v>260</v>
      </c>
      <c r="G184" s="218" t="s">
        <v>147</v>
      </c>
      <c r="H184" s="219">
        <v>0.048000000000000001</v>
      </c>
      <c r="I184" s="220"/>
      <c r="J184" s="221">
        <f>ROUND(I184*H184,2)</f>
        <v>0</v>
      </c>
      <c r="K184" s="217" t="s">
        <v>148</v>
      </c>
      <c r="L184" s="47"/>
      <c r="M184" s="222" t="s">
        <v>19</v>
      </c>
      <c r="N184" s="223" t="s">
        <v>47</v>
      </c>
      <c r="O184" s="87"/>
      <c r="P184" s="224">
        <f>O184*H184</f>
        <v>0</v>
      </c>
      <c r="Q184" s="224">
        <v>3.17276186</v>
      </c>
      <c r="R184" s="224">
        <f>Q184*H184</f>
        <v>0.15229256928000001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149</v>
      </c>
      <c r="AT184" s="226" t="s">
        <v>144</v>
      </c>
      <c r="AU184" s="226" t="s">
        <v>85</v>
      </c>
      <c r="AY184" s="20" t="s">
        <v>142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83</v>
      </c>
      <c r="BK184" s="227">
        <f>ROUND(I184*H184,2)</f>
        <v>0</v>
      </c>
      <c r="BL184" s="20" t="s">
        <v>149</v>
      </c>
      <c r="BM184" s="226" t="s">
        <v>261</v>
      </c>
    </row>
    <row r="185" s="2" customFormat="1">
      <c r="A185" s="41"/>
      <c r="B185" s="42"/>
      <c r="C185" s="43"/>
      <c r="D185" s="228" t="s">
        <v>151</v>
      </c>
      <c r="E185" s="43"/>
      <c r="F185" s="229" t="s">
        <v>262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151</v>
      </c>
      <c r="AU185" s="20" t="s">
        <v>85</v>
      </c>
    </row>
    <row r="186" s="14" customFormat="1">
      <c r="A186" s="14"/>
      <c r="B186" s="244"/>
      <c r="C186" s="245"/>
      <c r="D186" s="235" t="s">
        <v>153</v>
      </c>
      <c r="E186" s="246" t="s">
        <v>19</v>
      </c>
      <c r="F186" s="247" t="s">
        <v>263</v>
      </c>
      <c r="G186" s="245"/>
      <c r="H186" s="248">
        <v>0.048000000000000001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153</v>
      </c>
      <c r="AU186" s="254" t="s">
        <v>85</v>
      </c>
      <c r="AV186" s="14" t="s">
        <v>85</v>
      </c>
      <c r="AW186" s="14" t="s">
        <v>37</v>
      </c>
      <c r="AX186" s="14" t="s">
        <v>76</v>
      </c>
      <c r="AY186" s="254" t="s">
        <v>142</v>
      </c>
    </row>
    <row r="187" s="16" customFormat="1">
      <c r="A187" s="16"/>
      <c r="B187" s="266"/>
      <c r="C187" s="267"/>
      <c r="D187" s="235" t="s">
        <v>153</v>
      </c>
      <c r="E187" s="268" t="s">
        <v>19</v>
      </c>
      <c r="F187" s="269" t="s">
        <v>167</v>
      </c>
      <c r="G187" s="267"/>
      <c r="H187" s="270">
        <v>0.048000000000000001</v>
      </c>
      <c r="I187" s="271"/>
      <c r="J187" s="267"/>
      <c r="K187" s="267"/>
      <c r="L187" s="272"/>
      <c r="M187" s="273"/>
      <c r="N187" s="274"/>
      <c r="O187" s="274"/>
      <c r="P187" s="274"/>
      <c r="Q187" s="274"/>
      <c r="R187" s="274"/>
      <c r="S187" s="274"/>
      <c r="T187" s="275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6" t="s">
        <v>153</v>
      </c>
      <c r="AU187" s="276" t="s">
        <v>85</v>
      </c>
      <c r="AV187" s="16" t="s">
        <v>149</v>
      </c>
      <c r="AW187" s="16" t="s">
        <v>37</v>
      </c>
      <c r="AX187" s="16" t="s">
        <v>83</v>
      </c>
      <c r="AY187" s="276" t="s">
        <v>142</v>
      </c>
    </row>
    <row r="188" s="2" customFormat="1" ht="16.5" customHeight="1">
      <c r="A188" s="41"/>
      <c r="B188" s="42"/>
      <c r="C188" s="215" t="s">
        <v>264</v>
      </c>
      <c r="D188" s="215" t="s">
        <v>144</v>
      </c>
      <c r="E188" s="216" t="s">
        <v>265</v>
      </c>
      <c r="F188" s="217" t="s">
        <v>266</v>
      </c>
      <c r="G188" s="218" t="s">
        <v>267</v>
      </c>
      <c r="H188" s="219">
        <v>2</v>
      </c>
      <c r="I188" s="220"/>
      <c r="J188" s="221">
        <f>ROUND(I188*H188,2)</f>
        <v>0</v>
      </c>
      <c r="K188" s="217" t="s">
        <v>148</v>
      </c>
      <c r="L188" s="47"/>
      <c r="M188" s="222" t="s">
        <v>19</v>
      </c>
      <c r="N188" s="223" t="s">
        <v>47</v>
      </c>
      <c r="O188" s="87"/>
      <c r="P188" s="224">
        <f>O188*H188</f>
        <v>0</v>
      </c>
      <c r="Q188" s="224">
        <v>0.00015799999999999999</v>
      </c>
      <c r="R188" s="224">
        <f>Q188*H188</f>
        <v>0.00031599999999999998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149</v>
      </c>
      <c r="AT188" s="226" t="s">
        <v>144</v>
      </c>
      <c r="AU188" s="226" t="s">
        <v>85</v>
      </c>
      <c r="AY188" s="20" t="s">
        <v>142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83</v>
      </c>
      <c r="BK188" s="227">
        <f>ROUND(I188*H188,2)</f>
        <v>0</v>
      </c>
      <c r="BL188" s="20" t="s">
        <v>149</v>
      </c>
      <c r="BM188" s="226" t="s">
        <v>268</v>
      </c>
    </row>
    <row r="189" s="2" customFormat="1">
      <c r="A189" s="41"/>
      <c r="B189" s="42"/>
      <c r="C189" s="43"/>
      <c r="D189" s="228" t="s">
        <v>151</v>
      </c>
      <c r="E189" s="43"/>
      <c r="F189" s="229" t="s">
        <v>269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151</v>
      </c>
      <c r="AU189" s="20" t="s">
        <v>85</v>
      </c>
    </row>
    <row r="190" s="2" customFormat="1" ht="16.5" customHeight="1">
      <c r="A190" s="41"/>
      <c r="B190" s="42"/>
      <c r="C190" s="277" t="s">
        <v>270</v>
      </c>
      <c r="D190" s="277" t="s">
        <v>252</v>
      </c>
      <c r="E190" s="278" t="s">
        <v>271</v>
      </c>
      <c r="F190" s="279" t="s">
        <v>272</v>
      </c>
      <c r="G190" s="280" t="s">
        <v>267</v>
      </c>
      <c r="H190" s="281">
        <v>2</v>
      </c>
      <c r="I190" s="282"/>
      <c r="J190" s="283">
        <f>ROUND(I190*H190,2)</f>
        <v>0</v>
      </c>
      <c r="K190" s="279" t="s">
        <v>148</v>
      </c>
      <c r="L190" s="284"/>
      <c r="M190" s="285" t="s">
        <v>19</v>
      </c>
      <c r="N190" s="286" t="s">
        <v>47</v>
      </c>
      <c r="O190" s="87"/>
      <c r="P190" s="224">
        <f>O190*H190</f>
        <v>0</v>
      </c>
      <c r="Q190" s="224">
        <v>0.0032000000000000002</v>
      </c>
      <c r="R190" s="224">
        <f>Q190*H190</f>
        <v>0.0064000000000000003</v>
      </c>
      <c r="S190" s="224">
        <v>0</v>
      </c>
      <c r="T190" s="225">
        <f>S190*H190</f>
        <v>0</v>
      </c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R190" s="226" t="s">
        <v>198</v>
      </c>
      <c r="AT190" s="226" t="s">
        <v>252</v>
      </c>
      <c r="AU190" s="226" t="s">
        <v>85</v>
      </c>
      <c r="AY190" s="20" t="s">
        <v>142</v>
      </c>
      <c r="BE190" s="227">
        <f>IF(N190="základní",J190,0)</f>
        <v>0</v>
      </c>
      <c r="BF190" s="227">
        <f>IF(N190="snížená",J190,0)</f>
        <v>0</v>
      </c>
      <c r="BG190" s="227">
        <f>IF(N190="zákl. přenesená",J190,0)</f>
        <v>0</v>
      </c>
      <c r="BH190" s="227">
        <f>IF(N190="sníž. přenesená",J190,0)</f>
        <v>0</v>
      </c>
      <c r="BI190" s="227">
        <f>IF(N190="nulová",J190,0)</f>
        <v>0</v>
      </c>
      <c r="BJ190" s="20" t="s">
        <v>83</v>
      </c>
      <c r="BK190" s="227">
        <f>ROUND(I190*H190,2)</f>
        <v>0</v>
      </c>
      <c r="BL190" s="20" t="s">
        <v>149</v>
      </c>
      <c r="BM190" s="226" t="s">
        <v>273</v>
      </c>
    </row>
    <row r="191" s="12" customFormat="1" ht="22.8" customHeight="1">
      <c r="A191" s="12"/>
      <c r="B191" s="199"/>
      <c r="C191" s="200"/>
      <c r="D191" s="201" t="s">
        <v>75</v>
      </c>
      <c r="E191" s="213" t="s">
        <v>149</v>
      </c>
      <c r="F191" s="213" t="s">
        <v>274</v>
      </c>
      <c r="G191" s="200"/>
      <c r="H191" s="200"/>
      <c r="I191" s="203"/>
      <c r="J191" s="214">
        <f>BK191</f>
        <v>0</v>
      </c>
      <c r="K191" s="200"/>
      <c r="L191" s="205"/>
      <c r="M191" s="206"/>
      <c r="N191" s="207"/>
      <c r="O191" s="207"/>
      <c r="P191" s="208">
        <f>SUM(P192:P198)</f>
        <v>0</v>
      </c>
      <c r="Q191" s="207"/>
      <c r="R191" s="208">
        <f>SUM(R192:R198)</f>
        <v>37.270858240000003</v>
      </c>
      <c r="S191" s="207"/>
      <c r="T191" s="209">
        <f>SUM(T192:T198)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0" t="s">
        <v>83</v>
      </c>
      <c r="AT191" s="211" t="s">
        <v>75</v>
      </c>
      <c r="AU191" s="211" t="s">
        <v>83</v>
      </c>
      <c r="AY191" s="210" t="s">
        <v>142</v>
      </c>
      <c r="BK191" s="212">
        <f>SUM(BK192:BK198)</f>
        <v>0</v>
      </c>
    </row>
    <row r="192" s="2" customFormat="1" ht="21.75" customHeight="1">
      <c r="A192" s="41"/>
      <c r="B192" s="42"/>
      <c r="C192" s="215" t="s">
        <v>7</v>
      </c>
      <c r="D192" s="215" t="s">
        <v>144</v>
      </c>
      <c r="E192" s="216" t="s">
        <v>275</v>
      </c>
      <c r="F192" s="217" t="s">
        <v>276</v>
      </c>
      <c r="G192" s="218" t="s">
        <v>147</v>
      </c>
      <c r="H192" s="219">
        <v>19.712</v>
      </c>
      <c r="I192" s="220"/>
      <c r="J192" s="221">
        <f>ROUND(I192*H192,2)</f>
        <v>0</v>
      </c>
      <c r="K192" s="217" t="s">
        <v>148</v>
      </c>
      <c r="L192" s="47"/>
      <c r="M192" s="222" t="s">
        <v>19</v>
      </c>
      <c r="N192" s="223" t="s">
        <v>47</v>
      </c>
      <c r="O192" s="87"/>
      <c r="P192" s="224">
        <f>O192*H192</f>
        <v>0</v>
      </c>
      <c r="Q192" s="224">
        <v>1.8907700000000001</v>
      </c>
      <c r="R192" s="224">
        <f>Q192*H192</f>
        <v>37.270858240000003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149</v>
      </c>
      <c r="AT192" s="226" t="s">
        <v>144</v>
      </c>
      <c r="AU192" s="226" t="s">
        <v>85</v>
      </c>
      <c r="AY192" s="20" t="s">
        <v>142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83</v>
      </c>
      <c r="BK192" s="227">
        <f>ROUND(I192*H192,2)</f>
        <v>0</v>
      </c>
      <c r="BL192" s="20" t="s">
        <v>149</v>
      </c>
      <c r="BM192" s="226" t="s">
        <v>277</v>
      </c>
    </row>
    <row r="193" s="2" customFormat="1">
      <c r="A193" s="41"/>
      <c r="B193" s="42"/>
      <c r="C193" s="43"/>
      <c r="D193" s="228" t="s">
        <v>151</v>
      </c>
      <c r="E193" s="43"/>
      <c r="F193" s="229" t="s">
        <v>278</v>
      </c>
      <c r="G193" s="43"/>
      <c r="H193" s="43"/>
      <c r="I193" s="230"/>
      <c r="J193" s="43"/>
      <c r="K193" s="43"/>
      <c r="L193" s="47"/>
      <c r="M193" s="231"/>
      <c r="N193" s="23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151</v>
      </c>
      <c r="AU193" s="20" t="s">
        <v>85</v>
      </c>
    </row>
    <row r="194" s="13" customFormat="1">
      <c r="A194" s="13"/>
      <c r="B194" s="233"/>
      <c r="C194" s="234"/>
      <c r="D194" s="235" t="s">
        <v>153</v>
      </c>
      <c r="E194" s="236" t="s">
        <v>19</v>
      </c>
      <c r="F194" s="237" t="s">
        <v>154</v>
      </c>
      <c r="G194" s="234"/>
      <c r="H194" s="236" t="s">
        <v>19</v>
      </c>
      <c r="I194" s="238"/>
      <c r="J194" s="234"/>
      <c r="K194" s="234"/>
      <c r="L194" s="239"/>
      <c r="M194" s="240"/>
      <c r="N194" s="241"/>
      <c r="O194" s="241"/>
      <c r="P194" s="241"/>
      <c r="Q194" s="241"/>
      <c r="R194" s="241"/>
      <c r="S194" s="241"/>
      <c r="T194" s="242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43" t="s">
        <v>153</v>
      </c>
      <c r="AU194" s="243" t="s">
        <v>85</v>
      </c>
      <c r="AV194" s="13" t="s">
        <v>83</v>
      </c>
      <c r="AW194" s="13" t="s">
        <v>37</v>
      </c>
      <c r="AX194" s="13" t="s">
        <v>76</v>
      </c>
      <c r="AY194" s="243" t="s">
        <v>142</v>
      </c>
    </row>
    <row r="195" s="14" customFormat="1">
      <c r="A195" s="14"/>
      <c r="B195" s="244"/>
      <c r="C195" s="245"/>
      <c r="D195" s="235" t="s">
        <v>153</v>
      </c>
      <c r="E195" s="246" t="s">
        <v>19</v>
      </c>
      <c r="F195" s="247" t="s">
        <v>279</v>
      </c>
      <c r="G195" s="245"/>
      <c r="H195" s="248">
        <v>12.528000000000001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4" t="s">
        <v>153</v>
      </c>
      <c r="AU195" s="254" t="s">
        <v>85</v>
      </c>
      <c r="AV195" s="14" t="s">
        <v>85</v>
      </c>
      <c r="AW195" s="14" t="s">
        <v>37</v>
      </c>
      <c r="AX195" s="14" t="s">
        <v>76</v>
      </c>
      <c r="AY195" s="254" t="s">
        <v>142</v>
      </c>
    </row>
    <row r="196" s="14" customFormat="1">
      <c r="A196" s="14"/>
      <c r="B196" s="244"/>
      <c r="C196" s="245"/>
      <c r="D196" s="235" t="s">
        <v>153</v>
      </c>
      <c r="E196" s="246" t="s">
        <v>19</v>
      </c>
      <c r="F196" s="247" t="s">
        <v>280</v>
      </c>
      <c r="G196" s="245"/>
      <c r="H196" s="248">
        <v>7.1840000000000002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153</v>
      </c>
      <c r="AU196" s="254" t="s">
        <v>85</v>
      </c>
      <c r="AV196" s="14" t="s">
        <v>85</v>
      </c>
      <c r="AW196" s="14" t="s">
        <v>37</v>
      </c>
      <c r="AX196" s="14" t="s">
        <v>76</v>
      </c>
      <c r="AY196" s="254" t="s">
        <v>142</v>
      </c>
    </row>
    <row r="197" s="15" customFormat="1">
      <c r="A197" s="15"/>
      <c r="B197" s="255"/>
      <c r="C197" s="256"/>
      <c r="D197" s="235" t="s">
        <v>153</v>
      </c>
      <c r="E197" s="257" t="s">
        <v>19</v>
      </c>
      <c r="F197" s="258" t="s">
        <v>157</v>
      </c>
      <c r="G197" s="256"/>
      <c r="H197" s="259">
        <v>19.712</v>
      </c>
      <c r="I197" s="260"/>
      <c r="J197" s="256"/>
      <c r="K197" s="256"/>
      <c r="L197" s="261"/>
      <c r="M197" s="262"/>
      <c r="N197" s="263"/>
      <c r="O197" s="263"/>
      <c r="P197" s="263"/>
      <c r="Q197" s="263"/>
      <c r="R197" s="263"/>
      <c r="S197" s="263"/>
      <c r="T197" s="264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65" t="s">
        <v>153</v>
      </c>
      <c r="AU197" s="265" t="s">
        <v>85</v>
      </c>
      <c r="AV197" s="15" t="s">
        <v>158</v>
      </c>
      <c r="AW197" s="15" t="s">
        <v>37</v>
      </c>
      <c r="AX197" s="15" t="s">
        <v>76</v>
      </c>
      <c r="AY197" s="265" t="s">
        <v>142</v>
      </c>
    </row>
    <row r="198" s="16" customFormat="1">
      <c r="A198" s="16"/>
      <c r="B198" s="266"/>
      <c r="C198" s="267"/>
      <c r="D198" s="235" t="s">
        <v>153</v>
      </c>
      <c r="E198" s="268" t="s">
        <v>19</v>
      </c>
      <c r="F198" s="269" t="s">
        <v>167</v>
      </c>
      <c r="G198" s="267"/>
      <c r="H198" s="270">
        <v>19.712</v>
      </c>
      <c r="I198" s="271"/>
      <c r="J198" s="267"/>
      <c r="K198" s="267"/>
      <c r="L198" s="272"/>
      <c r="M198" s="273"/>
      <c r="N198" s="274"/>
      <c r="O198" s="274"/>
      <c r="P198" s="274"/>
      <c r="Q198" s="274"/>
      <c r="R198" s="274"/>
      <c r="S198" s="274"/>
      <c r="T198" s="275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T198" s="276" t="s">
        <v>153</v>
      </c>
      <c r="AU198" s="276" t="s">
        <v>85</v>
      </c>
      <c r="AV198" s="16" t="s">
        <v>149</v>
      </c>
      <c r="AW198" s="16" t="s">
        <v>37</v>
      </c>
      <c r="AX198" s="16" t="s">
        <v>83</v>
      </c>
      <c r="AY198" s="276" t="s">
        <v>142</v>
      </c>
    </row>
    <row r="199" s="12" customFormat="1" ht="22.8" customHeight="1">
      <c r="A199" s="12"/>
      <c r="B199" s="199"/>
      <c r="C199" s="200"/>
      <c r="D199" s="201" t="s">
        <v>75</v>
      </c>
      <c r="E199" s="213" t="s">
        <v>179</v>
      </c>
      <c r="F199" s="213" t="s">
        <v>281</v>
      </c>
      <c r="G199" s="200"/>
      <c r="H199" s="200"/>
      <c r="I199" s="203"/>
      <c r="J199" s="214">
        <f>BK199</f>
        <v>0</v>
      </c>
      <c r="K199" s="200"/>
      <c r="L199" s="205"/>
      <c r="M199" s="206"/>
      <c r="N199" s="207"/>
      <c r="O199" s="207"/>
      <c r="P199" s="208">
        <f>SUM(P200:P209)</f>
        <v>0</v>
      </c>
      <c r="Q199" s="207"/>
      <c r="R199" s="208">
        <f>SUM(R200:R209)</f>
        <v>7.3212439999999992</v>
      </c>
      <c r="S199" s="207"/>
      <c r="T199" s="209">
        <f>SUM(T200:T209)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10" t="s">
        <v>83</v>
      </c>
      <c r="AT199" s="211" t="s">
        <v>75</v>
      </c>
      <c r="AU199" s="211" t="s">
        <v>83</v>
      </c>
      <c r="AY199" s="210" t="s">
        <v>142</v>
      </c>
      <c r="BK199" s="212">
        <f>SUM(BK200:BK209)</f>
        <v>0</v>
      </c>
    </row>
    <row r="200" s="2" customFormat="1" ht="21.75" customHeight="1">
      <c r="A200" s="41"/>
      <c r="B200" s="42"/>
      <c r="C200" s="215" t="s">
        <v>282</v>
      </c>
      <c r="D200" s="215" t="s">
        <v>144</v>
      </c>
      <c r="E200" s="216" t="s">
        <v>283</v>
      </c>
      <c r="F200" s="217" t="s">
        <v>284</v>
      </c>
      <c r="G200" s="218" t="s">
        <v>163</v>
      </c>
      <c r="H200" s="219">
        <v>70.099999999999994</v>
      </c>
      <c r="I200" s="220"/>
      <c r="J200" s="221">
        <f>ROUND(I200*H200,2)</f>
        <v>0</v>
      </c>
      <c r="K200" s="217" t="s">
        <v>148</v>
      </c>
      <c r="L200" s="47"/>
      <c r="M200" s="222" t="s">
        <v>19</v>
      </c>
      <c r="N200" s="223" t="s">
        <v>47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149</v>
      </c>
      <c r="AT200" s="226" t="s">
        <v>144</v>
      </c>
      <c r="AU200" s="226" t="s">
        <v>85</v>
      </c>
      <c r="AY200" s="20" t="s">
        <v>142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83</v>
      </c>
      <c r="BK200" s="227">
        <f>ROUND(I200*H200,2)</f>
        <v>0</v>
      </c>
      <c r="BL200" s="20" t="s">
        <v>149</v>
      </c>
      <c r="BM200" s="226" t="s">
        <v>285</v>
      </c>
    </row>
    <row r="201" s="2" customFormat="1">
      <c r="A201" s="41"/>
      <c r="B201" s="42"/>
      <c r="C201" s="43"/>
      <c r="D201" s="228" t="s">
        <v>151</v>
      </c>
      <c r="E201" s="43"/>
      <c r="F201" s="229" t="s">
        <v>286</v>
      </c>
      <c r="G201" s="43"/>
      <c r="H201" s="43"/>
      <c r="I201" s="230"/>
      <c r="J201" s="43"/>
      <c r="K201" s="43"/>
      <c r="L201" s="47"/>
      <c r="M201" s="231"/>
      <c r="N201" s="232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151</v>
      </c>
      <c r="AU201" s="20" t="s">
        <v>85</v>
      </c>
    </row>
    <row r="202" s="14" customFormat="1">
      <c r="A202" s="14"/>
      <c r="B202" s="244"/>
      <c r="C202" s="245"/>
      <c r="D202" s="235" t="s">
        <v>153</v>
      </c>
      <c r="E202" s="246" t="s">
        <v>19</v>
      </c>
      <c r="F202" s="247" t="s">
        <v>166</v>
      </c>
      <c r="G202" s="245"/>
      <c r="H202" s="248">
        <v>70.099999999999994</v>
      </c>
      <c r="I202" s="249"/>
      <c r="J202" s="245"/>
      <c r="K202" s="245"/>
      <c r="L202" s="250"/>
      <c r="M202" s="251"/>
      <c r="N202" s="252"/>
      <c r="O202" s="252"/>
      <c r="P202" s="252"/>
      <c r="Q202" s="252"/>
      <c r="R202" s="252"/>
      <c r="S202" s="252"/>
      <c r="T202" s="253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54" t="s">
        <v>153</v>
      </c>
      <c r="AU202" s="254" t="s">
        <v>85</v>
      </c>
      <c r="AV202" s="14" t="s">
        <v>85</v>
      </c>
      <c r="AW202" s="14" t="s">
        <v>37</v>
      </c>
      <c r="AX202" s="14" t="s">
        <v>76</v>
      </c>
      <c r="AY202" s="254" t="s">
        <v>142</v>
      </c>
    </row>
    <row r="203" s="16" customFormat="1">
      <c r="A203" s="16"/>
      <c r="B203" s="266"/>
      <c r="C203" s="267"/>
      <c r="D203" s="235" t="s">
        <v>153</v>
      </c>
      <c r="E203" s="268" t="s">
        <v>19</v>
      </c>
      <c r="F203" s="269" t="s">
        <v>167</v>
      </c>
      <c r="G203" s="267"/>
      <c r="H203" s="270">
        <v>70.099999999999994</v>
      </c>
      <c r="I203" s="271"/>
      <c r="J203" s="267"/>
      <c r="K203" s="267"/>
      <c r="L203" s="272"/>
      <c r="M203" s="273"/>
      <c r="N203" s="274"/>
      <c r="O203" s="274"/>
      <c r="P203" s="274"/>
      <c r="Q203" s="274"/>
      <c r="R203" s="274"/>
      <c r="S203" s="274"/>
      <c r="T203" s="275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76" t="s">
        <v>153</v>
      </c>
      <c r="AU203" s="276" t="s">
        <v>85</v>
      </c>
      <c r="AV203" s="16" t="s">
        <v>149</v>
      </c>
      <c r="AW203" s="16" t="s">
        <v>37</v>
      </c>
      <c r="AX203" s="16" t="s">
        <v>83</v>
      </c>
      <c r="AY203" s="276" t="s">
        <v>142</v>
      </c>
    </row>
    <row r="204" s="2" customFormat="1" ht="16.5" customHeight="1">
      <c r="A204" s="41"/>
      <c r="B204" s="42"/>
      <c r="C204" s="215" t="s">
        <v>287</v>
      </c>
      <c r="D204" s="215" t="s">
        <v>144</v>
      </c>
      <c r="E204" s="216" t="s">
        <v>288</v>
      </c>
      <c r="F204" s="217" t="s">
        <v>289</v>
      </c>
      <c r="G204" s="218" t="s">
        <v>163</v>
      </c>
      <c r="H204" s="219">
        <v>70.099999999999994</v>
      </c>
      <c r="I204" s="220"/>
      <c r="J204" s="221">
        <f>ROUND(I204*H204,2)</f>
        <v>0</v>
      </c>
      <c r="K204" s="217" t="s">
        <v>148</v>
      </c>
      <c r="L204" s="47"/>
      <c r="M204" s="222" t="s">
        <v>19</v>
      </c>
      <c r="N204" s="223" t="s">
        <v>47</v>
      </c>
      <c r="O204" s="87"/>
      <c r="P204" s="224">
        <f>O204*H204</f>
        <v>0</v>
      </c>
      <c r="Q204" s="224">
        <v>0.00071000000000000002</v>
      </c>
      <c r="R204" s="224">
        <f>Q204*H204</f>
        <v>0.049770999999999996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149</v>
      </c>
      <c r="AT204" s="226" t="s">
        <v>144</v>
      </c>
      <c r="AU204" s="226" t="s">
        <v>85</v>
      </c>
      <c r="AY204" s="20" t="s">
        <v>142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83</v>
      </c>
      <c r="BK204" s="227">
        <f>ROUND(I204*H204,2)</f>
        <v>0</v>
      </c>
      <c r="BL204" s="20" t="s">
        <v>149</v>
      </c>
      <c r="BM204" s="226" t="s">
        <v>290</v>
      </c>
    </row>
    <row r="205" s="2" customFormat="1">
      <c r="A205" s="41"/>
      <c r="B205" s="42"/>
      <c r="C205" s="43"/>
      <c r="D205" s="228" t="s">
        <v>151</v>
      </c>
      <c r="E205" s="43"/>
      <c r="F205" s="229" t="s">
        <v>291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151</v>
      </c>
      <c r="AU205" s="20" t="s">
        <v>85</v>
      </c>
    </row>
    <row r="206" s="2" customFormat="1" ht="24.15" customHeight="1">
      <c r="A206" s="41"/>
      <c r="B206" s="42"/>
      <c r="C206" s="215" t="s">
        <v>292</v>
      </c>
      <c r="D206" s="215" t="s">
        <v>144</v>
      </c>
      <c r="E206" s="216" t="s">
        <v>293</v>
      </c>
      <c r="F206" s="217" t="s">
        <v>294</v>
      </c>
      <c r="G206" s="218" t="s">
        <v>163</v>
      </c>
      <c r="H206" s="219">
        <v>70.099999999999994</v>
      </c>
      <c r="I206" s="220"/>
      <c r="J206" s="221">
        <f>ROUND(I206*H206,2)</f>
        <v>0</v>
      </c>
      <c r="K206" s="217" t="s">
        <v>148</v>
      </c>
      <c r="L206" s="47"/>
      <c r="M206" s="222" t="s">
        <v>19</v>
      </c>
      <c r="N206" s="223" t="s">
        <v>47</v>
      </c>
      <c r="O206" s="87"/>
      <c r="P206" s="224">
        <f>O206*H206</f>
        <v>0</v>
      </c>
      <c r="Q206" s="224">
        <v>0.10373</v>
      </c>
      <c r="R206" s="224">
        <f>Q206*H206</f>
        <v>7.2714729999999994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149</v>
      </c>
      <c r="AT206" s="226" t="s">
        <v>144</v>
      </c>
      <c r="AU206" s="226" t="s">
        <v>85</v>
      </c>
      <c r="AY206" s="20" t="s">
        <v>142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83</v>
      </c>
      <c r="BK206" s="227">
        <f>ROUND(I206*H206,2)</f>
        <v>0</v>
      </c>
      <c r="BL206" s="20" t="s">
        <v>149</v>
      </c>
      <c r="BM206" s="226" t="s">
        <v>295</v>
      </c>
    </row>
    <row r="207" s="2" customFormat="1">
      <c r="A207" s="41"/>
      <c r="B207" s="42"/>
      <c r="C207" s="43"/>
      <c r="D207" s="228" t="s">
        <v>151</v>
      </c>
      <c r="E207" s="43"/>
      <c r="F207" s="229" t="s">
        <v>296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151</v>
      </c>
      <c r="AU207" s="20" t="s">
        <v>85</v>
      </c>
    </row>
    <row r="208" s="2" customFormat="1" ht="24.15" customHeight="1">
      <c r="A208" s="41"/>
      <c r="B208" s="42"/>
      <c r="C208" s="215" t="s">
        <v>297</v>
      </c>
      <c r="D208" s="215" t="s">
        <v>144</v>
      </c>
      <c r="E208" s="216" t="s">
        <v>298</v>
      </c>
      <c r="F208" s="217" t="s">
        <v>299</v>
      </c>
      <c r="G208" s="218" t="s">
        <v>163</v>
      </c>
      <c r="H208" s="219">
        <v>70.099999999999994</v>
      </c>
      <c r="I208" s="220"/>
      <c r="J208" s="221">
        <f>ROUND(I208*H208,2)</f>
        <v>0</v>
      </c>
      <c r="K208" s="217" t="s">
        <v>148</v>
      </c>
      <c r="L208" s="47"/>
      <c r="M208" s="222" t="s">
        <v>19</v>
      </c>
      <c r="N208" s="223" t="s">
        <v>47</v>
      </c>
      <c r="O208" s="87"/>
      <c r="P208" s="224">
        <f>O208*H208</f>
        <v>0</v>
      </c>
      <c r="Q208" s="224">
        <v>0</v>
      </c>
      <c r="R208" s="224">
        <f>Q208*H208</f>
        <v>0</v>
      </c>
      <c r="S208" s="224">
        <v>0</v>
      </c>
      <c r="T208" s="225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149</v>
      </c>
      <c r="AT208" s="226" t="s">
        <v>144</v>
      </c>
      <c r="AU208" s="226" t="s">
        <v>85</v>
      </c>
      <c r="AY208" s="20" t="s">
        <v>142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83</v>
      </c>
      <c r="BK208" s="227">
        <f>ROUND(I208*H208,2)</f>
        <v>0</v>
      </c>
      <c r="BL208" s="20" t="s">
        <v>149</v>
      </c>
      <c r="BM208" s="226" t="s">
        <v>300</v>
      </c>
    </row>
    <row r="209" s="2" customFormat="1">
      <c r="A209" s="41"/>
      <c r="B209" s="42"/>
      <c r="C209" s="43"/>
      <c r="D209" s="228" t="s">
        <v>151</v>
      </c>
      <c r="E209" s="43"/>
      <c r="F209" s="229" t="s">
        <v>301</v>
      </c>
      <c r="G209" s="43"/>
      <c r="H209" s="43"/>
      <c r="I209" s="230"/>
      <c r="J209" s="43"/>
      <c r="K209" s="43"/>
      <c r="L209" s="47"/>
      <c r="M209" s="231"/>
      <c r="N209" s="232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151</v>
      </c>
      <c r="AU209" s="20" t="s">
        <v>85</v>
      </c>
    </row>
    <row r="210" s="12" customFormat="1" ht="22.8" customHeight="1">
      <c r="A210" s="12"/>
      <c r="B210" s="199"/>
      <c r="C210" s="200"/>
      <c r="D210" s="201" t="s">
        <v>75</v>
      </c>
      <c r="E210" s="213" t="s">
        <v>198</v>
      </c>
      <c r="F210" s="213" t="s">
        <v>302</v>
      </c>
      <c r="G210" s="200"/>
      <c r="H210" s="200"/>
      <c r="I210" s="203"/>
      <c r="J210" s="214">
        <f>BK210</f>
        <v>0</v>
      </c>
      <c r="K210" s="200"/>
      <c r="L210" s="205"/>
      <c r="M210" s="206"/>
      <c r="N210" s="207"/>
      <c r="O210" s="207"/>
      <c r="P210" s="208">
        <f>SUM(P211:P280)</f>
        <v>0</v>
      </c>
      <c r="Q210" s="207"/>
      <c r="R210" s="208">
        <f>SUM(R211:R280)</f>
        <v>4.1320487339999996</v>
      </c>
      <c r="S210" s="207"/>
      <c r="T210" s="209">
        <f>SUM(T211:T280)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0" t="s">
        <v>83</v>
      </c>
      <c r="AT210" s="211" t="s">
        <v>75</v>
      </c>
      <c r="AU210" s="211" t="s">
        <v>83</v>
      </c>
      <c r="AY210" s="210" t="s">
        <v>142</v>
      </c>
      <c r="BK210" s="212">
        <f>SUM(BK211:BK280)</f>
        <v>0</v>
      </c>
    </row>
    <row r="211" s="2" customFormat="1" ht="24.15" customHeight="1">
      <c r="A211" s="41"/>
      <c r="B211" s="42"/>
      <c r="C211" s="215" t="s">
        <v>303</v>
      </c>
      <c r="D211" s="215" t="s">
        <v>144</v>
      </c>
      <c r="E211" s="216" t="s">
        <v>304</v>
      </c>
      <c r="F211" s="217" t="s">
        <v>305</v>
      </c>
      <c r="G211" s="218" t="s">
        <v>267</v>
      </c>
      <c r="H211" s="219">
        <v>2</v>
      </c>
      <c r="I211" s="220"/>
      <c r="J211" s="221">
        <f>ROUND(I211*H211,2)</f>
        <v>0</v>
      </c>
      <c r="K211" s="217" t="s">
        <v>148</v>
      </c>
      <c r="L211" s="47"/>
      <c r="M211" s="222" t="s">
        <v>19</v>
      </c>
      <c r="N211" s="223" t="s">
        <v>47</v>
      </c>
      <c r="O211" s="87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6" t="s">
        <v>149</v>
      </c>
      <c r="AT211" s="226" t="s">
        <v>144</v>
      </c>
      <c r="AU211" s="226" t="s">
        <v>85</v>
      </c>
      <c r="AY211" s="20" t="s">
        <v>142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0" t="s">
        <v>83</v>
      </c>
      <c r="BK211" s="227">
        <f>ROUND(I211*H211,2)</f>
        <v>0</v>
      </c>
      <c r="BL211" s="20" t="s">
        <v>149</v>
      </c>
      <c r="BM211" s="226" t="s">
        <v>306</v>
      </c>
    </row>
    <row r="212" s="2" customFormat="1">
      <c r="A212" s="41"/>
      <c r="B212" s="42"/>
      <c r="C212" s="43"/>
      <c r="D212" s="228" t="s">
        <v>151</v>
      </c>
      <c r="E212" s="43"/>
      <c r="F212" s="229" t="s">
        <v>307</v>
      </c>
      <c r="G212" s="43"/>
      <c r="H212" s="43"/>
      <c r="I212" s="230"/>
      <c r="J212" s="43"/>
      <c r="K212" s="43"/>
      <c r="L212" s="47"/>
      <c r="M212" s="231"/>
      <c r="N212" s="23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151</v>
      </c>
      <c r="AU212" s="20" t="s">
        <v>85</v>
      </c>
    </row>
    <row r="213" s="2" customFormat="1" ht="16.5" customHeight="1">
      <c r="A213" s="41"/>
      <c r="B213" s="42"/>
      <c r="C213" s="277" t="s">
        <v>308</v>
      </c>
      <c r="D213" s="277" t="s">
        <v>252</v>
      </c>
      <c r="E213" s="278" t="s">
        <v>309</v>
      </c>
      <c r="F213" s="279" t="s">
        <v>310</v>
      </c>
      <c r="G213" s="280" t="s">
        <v>267</v>
      </c>
      <c r="H213" s="281">
        <v>2</v>
      </c>
      <c r="I213" s="282"/>
      <c r="J213" s="283">
        <f>ROUND(I213*H213,2)</f>
        <v>0</v>
      </c>
      <c r="K213" s="279" t="s">
        <v>148</v>
      </c>
      <c r="L213" s="284"/>
      <c r="M213" s="285" t="s">
        <v>19</v>
      </c>
      <c r="N213" s="286" t="s">
        <v>47</v>
      </c>
      <c r="O213" s="87"/>
      <c r="P213" s="224">
        <f>O213*H213</f>
        <v>0</v>
      </c>
      <c r="Q213" s="224">
        <v>0.013400000000000001</v>
      </c>
      <c r="R213" s="224">
        <f>Q213*H213</f>
        <v>0.026800000000000001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198</v>
      </c>
      <c r="AT213" s="226" t="s">
        <v>252</v>
      </c>
      <c r="AU213" s="226" t="s">
        <v>85</v>
      </c>
      <c r="AY213" s="20" t="s">
        <v>142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83</v>
      </c>
      <c r="BK213" s="227">
        <f>ROUND(I213*H213,2)</f>
        <v>0</v>
      </c>
      <c r="BL213" s="20" t="s">
        <v>149</v>
      </c>
      <c r="BM213" s="226" t="s">
        <v>311</v>
      </c>
    </row>
    <row r="214" s="2" customFormat="1" ht="24.15" customHeight="1">
      <c r="A214" s="41"/>
      <c r="B214" s="42"/>
      <c r="C214" s="215" t="s">
        <v>312</v>
      </c>
      <c r="D214" s="215" t="s">
        <v>144</v>
      </c>
      <c r="E214" s="216" t="s">
        <v>313</v>
      </c>
      <c r="F214" s="217" t="s">
        <v>314</v>
      </c>
      <c r="G214" s="218" t="s">
        <v>267</v>
      </c>
      <c r="H214" s="219">
        <v>2</v>
      </c>
      <c r="I214" s="220"/>
      <c r="J214" s="221">
        <f>ROUND(I214*H214,2)</f>
        <v>0</v>
      </c>
      <c r="K214" s="217" t="s">
        <v>148</v>
      </c>
      <c r="L214" s="47"/>
      <c r="M214" s="222" t="s">
        <v>19</v>
      </c>
      <c r="N214" s="223" t="s">
        <v>47</v>
      </c>
      <c r="O214" s="87"/>
      <c r="P214" s="224">
        <f>O214*H214</f>
        <v>0</v>
      </c>
      <c r="Q214" s="224">
        <v>0</v>
      </c>
      <c r="R214" s="224">
        <f>Q214*H214</f>
        <v>0</v>
      </c>
      <c r="S214" s="224">
        <v>0</v>
      </c>
      <c r="T214" s="225">
        <f>S214*H214</f>
        <v>0</v>
      </c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R214" s="226" t="s">
        <v>149</v>
      </c>
      <c r="AT214" s="226" t="s">
        <v>144</v>
      </c>
      <c r="AU214" s="226" t="s">
        <v>85</v>
      </c>
      <c r="AY214" s="20" t="s">
        <v>142</v>
      </c>
      <c r="BE214" s="227">
        <f>IF(N214="základní",J214,0)</f>
        <v>0</v>
      </c>
      <c r="BF214" s="227">
        <f>IF(N214="snížená",J214,0)</f>
        <v>0</v>
      </c>
      <c r="BG214" s="227">
        <f>IF(N214="zákl. přenesená",J214,0)</f>
        <v>0</v>
      </c>
      <c r="BH214" s="227">
        <f>IF(N214="sníž. přenesená",J214,0)</f>
        <v>0</v>
      </c>
      <c r="BI214" s="227">
        <f>IF(N214="nulová",J214,0)</f>
        <v>0</v>
      </c>
      <c r="BJ214" s="20" t="s">
        <v>83</v>
      </c>
      <c r="BK214" s="227">
        <f>ROUND(I214*H214,2)</f>
        <v>0</v>
      </c>
      <c r="BL214" s="20" t="s">
        <v>149</v>
      </c>
      <c r="BM214" s="226" t="s">
        <v>315</v>
      </c>
    </row>
    <row r="215" s="2" customFormat="1">
      <c r="A215" s="41"/>
      <c r="B215" s="42"/>
      <c r="C215" s="43"/>
      <c r="D215" s="228" t="s">
        <v>151</v>
      </c>
      <c r="E215" s="43"/>
      <c r="F215" s="229" t="s">
        <v>316</v>
      </c>
      <c r="G215" s="43"/>
      <c r="H215" s="43"/>
      <c r="I215" s="230"/>
      <c r="J215" s="43"/>
      <c r="K215" s="43"/>
      <c r="L215" s="47"/>
      <c r="M215" s="231"/>
      <c r="N215" s="232"/>
      <c r="O215" s="87"/>
      <c r="P215" s="87"/>
      <c r="Q215" s="87"/>
      <c r="R215" s="87"/>
      <c r="S215" s="87"/>
      <c r="T215" s="88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T215" s="20" t="s">
        <v>151</v>
      </c>
      <c r="AU215" s="20" t="s">
        <v>85</v>
      </c>
    </row>
    <row r="216" s="2" customFormat="1" ht="16.5" customHeight="1">
      <c r="A216" s="41"/>
      <c r="B216" s="42"/>
      <c r="C216" s="277" t="s">
        <v>317</v>
      </c>
      <c r="D216" s="277" t="s">
        <v>252</v>
      </c>
      <c r="E216" s="278" t="s">
        <v>318</v>
      </c>
      <c r="F216" s="279" t="s">
        <v>319</v>
      </c>
      <c r="G216" s="280" t="s">
        <v>267</v>
      </c>
      <c r="H216" s="281">
        <v>2</v>
      </c>
      <c r="I216" s="282"/>
      <c r="J216" s="283">
        <f>ROUND(I216*H216,2)</f>
        <v>0</v>
      </c>
      <c r="K216" s="279" t="s">
        <v>148</v>
      </c>
      <c r="L216" s="284"/>
      <c r="M216" s="285" t="s">
        <v>19</v>
      </c>
      <c r="N216" s="286" t="s">
        <v>47</v>
      </c>
      <c r="O216" s="87"/>
      <c r="P216" s="224">
        <f>O216*H216</f>
        <v>0</v>
      </c>
      <c r="Q216" s="224">
        <v>0.0109</v>
      </c>
      <c r="R216" s="224">
        <f>Q216*H216</f>
        <v>0.0218</v>
      </c>
      <c r="S216" s="224">
        <v>0</v>
      </c>
      <c r="T216" s="225">
        <f>S216*H216</f>
        <v>0</v>
      </c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R216" s="226" t="s">
        <v>198</v>
      </c>
      <c r="AT216" s="226" t="s">
        <v>252</v>
      </c>
      <c r="AU216" s="226" t="s">
        <v>85</v>
      </c>
      <c r="AY216" s="20" t="s">
        <v>142</v>
      </c>
      <c r="BE216" s="227">
        <f>IF(N216="základní",J216,0)</f>
        <v>0</v>
      </c>
      <c r="BF216" s="227">
        <f>IF(N216="snížená",J216,0)</f>
        <v>0</v>
      </c>
      <c r="BG216" s="227">
        <f>IF(N216="zákl. přenesená",J216,0)</f>
        <v>0</v>
      </c>
      <c r="BH216" s="227">
        <f>IF(N216="sníž. přenesená",J216,0)</f>
        <v>0</v>
      </c>
      <c r="BI216" s="227">
        <f>IF(N216="nulová",J216,0)</f>
        <v>0</v>
      </c>
      <c r="BJ216" s="20" t="s">
        <v>83</v>
      </c>
      <c r="BK216" s="227">
        <f>ROUND(I216*H216,2)</f>
        <v>0</v>
      </c>
      <c r="BL216" s="20" t="s">
        <v>149</v>
      </c>
      <c r="BM216" s="226" t="s">
        <v>320</v>
      </c>
    </row>
    <row r="217" s="2" customFormat="1" ht="24.15" customHeight="1">
      <c r="A217" s="41"/>
      <c r="B217" s="42"/>
      <c r="C217" s="215" t="s">
        <v>185</v>
      </c>
      <c r="D217" s="215" t="s">
        <v>144</v>
      </c>
      <c r="E217" s="216" t="s">
        <v>321</v>
      </c>
      <c r="F217" s="217" t="s">
        <v>322</v>
      </c>
      <c r="G217" s="218" t="s">
        <v>323</v>
      </c>
      <c r="H217" s="219">
        <v>176.30000000000001</v>
      </c>
      <c r="I217" s="220"/>
      <c r="J217" s="221">
        <f>ROUND(I217*H217,2)</f>
        <v>0</v>
      </c>
      <c r="K217" s="217" t="s">
        <v>148</v>
      </c>
      <c r="L217" s="47"/>
      <c r="M217" s="222" t="s">
        <v>19</v>
      </c>
      <c r="N217" s="223" t="s">
        <v>47</v>
      </c>
      <c r="O217" s="87"/>
      <c r="P217" s="224">
        <f>O217*H217</f>
        <v>0</v>
      </c>
      <c r="Q217" s="224">
        <v>0</v>
      </c>
      <c r="R217" s="224">
        <f>Q217*H217</f>
        <v>0</v>
      </c>
      <c r="S217" s="224">
        <v>0</v>
      </c>
      <c r="T217" s="225">
        <f>S217*H217</f>
        <v>0</v>
      </c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R217" s="226" t="s">
        <v>149</v>
      </c>
      <c r="AT217" s="226" t="s">
        <v>144</v>
      </c>
      <c r="AU217" s="226" t="s">
        <v>85</v>
      </c>
      <c r="AY217" s="20" t="s">
        <v>142</v>
      </c>
      <c r="BE217" s="227">
        <f>IF(N217="základní",J217,0)</f>
        <v>0</v>
      </c>
      <c r="BF217" s="227">
        <f>IF(N217="snížená",J217,0)</f>
        <v>0</v>
      </c>
      <c r="BG217" s="227">
        <f>IF(N217="zákl. přenesená",J217,0)</f>
        <v>0</v>
      </c>
      <c r="BH217" s="227">
        <f>IF(N217="sníž. přenesená",J217,0)</f>
        <v>0</v>
      </c>
      <c r="BI217" s="227">
        <f>IF(N217="nulová",J217,0)</f>
        <v>0</v>
      </c>
      <c r="BJ217" s="20" t="s">
        <v>83</v>
      </c>
      <c r="BK217" s="227">
        <f>ROUND(I217*H217,2)</f>
        <v>0</v>
      </c>
      <c r="BL217" s="20" t="s">
        <v>149</v>
      </c>
      <c r="BM217" s="226" t="s">
        <v>324</v>
      </c>
    </row>
    <row r="218" s="2" customFormat="1">
      <c r="A218" s="41"/>
      <c r="B218" s="42"/>
      <c r="C218" s="43"/>
      <c r="D218" s="228" t="s">
        <v>151</v>
      </c>
      <c r="E218" s="43"/>
      <c r="F218" s="229" t="s">
        <v>325</v>
      </c>
      <c r="G218" s="43"/>
      <c r="H218" s="43"/>
      <c r="I218" s="230"/>
      <c r="J218" s="43"/>
      <c r="K218" s="43"/>
      <c r="L218" s="47"/>
      <c r="M218" s="231"/>
      <c r="N218" s="232"/>
      <c r="O218" s="87"/>
      <c r="P218" s="87"/>
      <c r="Q218" s="87"/>
      <c r="R218" s="87"/>
      <c r="S218" s="87"/>
      <c r="T218" s="88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T218" s="20" t="s">
        <v>151</v>
      </c>
      <c r="AU218" s="20" t="s">
        <v>85</v>
      </c>
    </row>
    <row r="219" s="13" customFormat="1">
      <c r="A219" s="13"/>
      <c r="B219" s="233"/>
      <c r="C219" s="234"/>
      <c r="D219" s="235" t="s">
        <v>153</v>
      </c>
      <c r="E219" s="236" t="s">
        <v>19</v>
      </c>
      <c r="F219" s="237" t="s">
        <v>154</v>
      </c>
      <c r="G219" s="234"/>
      <c r="H219" s="236" t="s">
        <v>19</v>
      </c>
      <c r="I219" s="238"/>
      <c r="J219" s="234"/>
      <c r="K219" s="234"/>
      <c r="L219" s="239"/>
      <c r="M219" s="240"/>
      <c r="N219" s="241"/>
      <c r="O219" s="241"/>
      <c r="P219" s="241"/>
      <c r="Q219" s="241"/>
      <c r="R219" s="241"/>
      <c r="S219" s="241"/>
      <c r="T219" s="242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3" t="s">
        <v>153</v>
      </c>
      <c r="AU219" s="243" t="s">
        <v>85</v>
      </c>
      <c r="AV219" s="13" t="s">
        <v>83</v>
      </c>
      <c r="AW219" s="13" t="s">
        <v>37</v>
      </c>
      <c r="AX219" s="13" t="s">
        <v>76</v>
      </c>
      <c r="AY219" s="243" t="s">
        <v>142</v>
      </c>
    </row>
    <row r="220" s="14" customFormat="1">
      <c r="A220" s="14"/>
      <c r="B220" s="244"/>
      <c r="C220" s="245"/>
      <c r="D220" s="235" t="s">
        <v>153</v>
      </c>
      <c r="E220" s="246" t="s">
        <v>19</v>
      </c>
      <c r="F220" s="247" t="s">
        <v>326</v>
      </c>
      <c r="G220" s="245"/>
      <c r="H220" s="248">
        <v>86.5</v>
      </c>
      <c r="I220" s="249"/>
      <c r="J220" s="245"/>
      <c r="K220" s="245"/>
      <c r="L220" s="250"/>
      <c r="M220" s="251"/>
      <c r="N220" s="252"/>
      <c r="O220" s="252"/>
      <c r="P220" s="252"/>
      <c r="Q220" s="252"/>
      <c r="R220" s="252"/>
      <c r="S220" s="252"/>
      <c r="T220" s="253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54" t="s">
        <v>153</v>
      </c>
      <c r="AU220" s="254" t="s">
        <v>85</v>
      </c>
      <c r="AV220" s="14" t="s">
        <v>85</v>
      </c>
      <c r="AW220" s="14" t="s">
        <v>37</v>
      </c>
      <c r="AX220" s="14" t="s">
        <v>76</v>
      </c>
      <c r="AY220" s="254" t="s">
        <v>142</v>
      </c>
    </row>
    <row r="221" s="14" customFormat="1">
      <c r="A221" s="14"/>
      <c r="B221" s="244"/>
      <c r="C221" s="245"/>
      <c r="D221" s="235" t="s">
        <v>153</v>
      </c>
      <c r="E221" s="246" t="s">
        <v>19</v>
      </c>
      <c r="F221" s="247" t="s">
        <v>327</v>
      </c>
      <c r="G221" s="245"/>
      <c r="H221" s="248">
        <v>89.799999999999997</v>
      </c>
      <c r="I221" s="249"/>
      <c r="J221" s="245"/>
      <c r="K221" s="245"/>
      <c r="L221" s="250"/>
      <c r="M221" s="251"/>
      <c r="N221" s="252"/>
      <c r="O221" s="252"/>
      <c r="P221" s="252"/>
      <c r="Q221" s="252"/>
      <c r="R221" s="252"/>
      <c r="S221" s="252"/>
      <c r="T221" s="253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4" t="s">
        <v>153</v>
      </c>
      <c r="AU221" s="254" t="s">
        <v>85</v>
      </c>
      <c r="AV221" s="14" t="s">
        <v>85</v>
      </c>
      <c r="AW221" s="14" t="s">
        <v>37</v>
      </c>
      <c r="AX221" s="14" t="s">
        <v>76</v>
      </c>
      <c r="AY221" s="254" t="s">
        <v>142</v>
      </c>
    </row>
    <row r="222" s="16" customFormat="1">
      <c r="A222" s="16"/>
      <c r="B222" s="266"/>
      <c r="C222" s="267"/>
      <c r="D222" s="235" t="s">
        <v>153</v>
      </c>
      <c r="E222" s="268" t="s">
        <v>19</v>
      </c>
      <c r="F222" s="269" t="s">
        <v>167</v>
      </c>
      <c r="G222" s="267"/>
      <c r="H222" s="270">
        <v>176.30000000000001</v>
      </c>
      <c r="I222" s="271"/>
      <c r="J222" s="267"/>
      <c r="K222" s="267"/>
      <c r="L222" s="272"/>
      <c r="M222" s="273"/>
      <c r="N222" s="274"/>
      <c r="O222" s="274"/>
      <c r="P222" s="274"/>
      <c r="Q222" s="274"/>
      <c r="R222" s="274"/>
      <c r="S222" s="274"/>
      <c r="T222" s="275"/>
      <c r="U222" s="16"/>
      <c r="V222" s="16"/>
      <c r="W222" s="16"/>
      <c r="X222" s="16"/>
      <c r="Y222" s="16"/>
      <c r="Z222" s="16"/>
      <c r="AA222" s="16"/>
      <c r="AB222" s="16"/>
      <c r="AC222" s="16"/>
      <c r="AD222" s="16"/>
      <c r="AE222" s="16"/>
      <c r="AT222" s="276" t="s">
        <v>153</v>
      </c>
      <c r="AU222" s="276" t="s">
        <v>85</v>
      </c>
      <c r="AV222" s="16" t="s">
        <v>149</v>
      </c>
      <c r="AW222" s="16" t="s">
        <v>37</v>
      </c>
      <c r="AX222" s="16" t="s">
        <v>83</v>
      </c>
      <c r="AY222" s="276" t="s">
        <v>142</v>
      </c>
    </row>
    <row r="223" s="2" customFormat="1" ht="16.5" customHeight="1">
      <c r="A223" s="41"/>
      <c r="B223" s="42"/>
      <c r="C223" s="277" t="s">
        <v>328</v>
      </c>
      <c r="D223" s="277" t="s">
        <v>252</v>
      </c>
      <c r="E223" s="278" t="s">
        <v>329</v>
      </c>
      <c r="F223" s="279" t="s">
        <v>330</v>
      </c>
      <c r="G223" s="280" t="s">
        <v>323</v>
      </c>
      <c r="H223" s="281">
        <v>178.94499999999999</v>
      </c>
      <c r="I223" s="282"/>
      <c r="J223" s="283">
        <f>ROUND(I223*H223,2)</f>
        <v>0</v>
      </c>
      <c r="K223" s="279" t="s">
        <v>148</v>
      </c>
      <c r="L223" s="284"/>
      <c r="M223" s="285" t="s">
        <v>19</v>
      </c>
      <c r="N223" s="286" t="s">
        <v>47</v>
      </c>
      <c r="O223" s="87"/>
      <c r="P223" s="224">
        <f>O223*H223</f>
        <v>0</v>
      </c>
      <c r="Q223" s="224">
        <v>0.00147</v>
      </c>
      <c r="R223" s="224">
        <f>Q223*H223</f>
        <v>0.26304914999999995</v>
      </c>
      <c r="S223" s="224">
        <v>0</v>
      </c>
      <c r="T223" s="225">
        <f>S223*H223</f>
        <v>0</v>
      </c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R223" s="226" t="s">
        <v>198</v>
      </c>
      <c r="AT223" s="226" t="s">
        <v>252</v>
      </c>
      <c r="AU223" s="226" t="s">
        <v>85</v>
      </c>
      <c r="AY223" s="20" t="s">
        <v>142</v>
      </c>
      <c r="BE223" s="227">
        <f>IF(N223="základní",J223,0)</f>
        <v>0</v>
      </c>
      <c r="BF223" s="227">
        <f>IF(N223="snížená",J223,0)</f>
        <v>0</v>
      </c>
      <c r="BG223" s="227">
        <f>IF(N223="zákl. přenesená",J223,0)</f>
        <v>0</v>
      </c>
      <c r="BH223" s="227">
        <f>IF(N223="sníž. přenesená",J223,0)</f>
        <v>0</v>
      </c>
      <c r="BI223" s="227">
        <f>IF(N223="nulová",J223,0)</f>
        <v>0</v>
      </c>
      <c r="BJ223" s="20" t="s">
        <v>83</v>
      </c>
      <c r="BK223" s="227">
        <f>ROUND(I223*H223,2)</f>
        <v>0</v>
      </c>
      <c r="BL223" s="20" t="s">
        <v>149</v>
      </c>
      <c r="BM223" s="226" t="s">
        <v>331</v>
      </c>
    </row>
    <row r="224" s="14" customFormat="1">
      <c r="A224" s="14"/>
      <c r="B224" s="244"/>
      <c r="C224" s="245"/>
      <c r="D224" s="235" t="s">
        <v>153</v>
      </c>
      <c r="E224" s="246" t="s">
        <v>19</v>
      </c>
      <c r="F224" s="247" t="s">
        <v>332</v>
      </c>
      <c r="G224" s="245"/>
      <c r="H224" s="248">
        <v>178.94499999999999</v>
      </c>
      <c r="I224" s="249"/>
      <c r="J224" s="245"/>
      <c r="K224" s="245"/>
      <c r="L224" s="250"/>
      <c r="M224" s="251"/>
      <c r="N224" s="252"/>
      <c r="O224" s="252"/>
      <c r="P224" s="252"/>
      <c r="Q224" s="252"/>
      <c r="R224" s="252"/>
      <c r="S224" s="252"/>
      <c r="T224" s="253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4" t="s">
        <v>153</v>
      </c>
      <c r="AU224" s="254" t="s">
        <v>85</v>
      </c>
      <c r="AV224" s="14" t="s">
        <v>85</v>
      </c>
      <c r="AW224" s="14" t="s">
        <v>37</v>
      </c>
      <c r="AX224" s="14" t="s">
        <v>76</v>
      </c>
      <c r="AY224" s="254" t="s">
        <v>142</v>
      </c>
    </row>
    <row r="225" s="16" customFormat="1">
      <c r="A225" s="16"/>
      <c r="B225" s="266"/>
      <c r="C225" s="267"/>
      <c r="D225" s="235" t="s">
        <v>153</v>
      </c>
      <c r="E225" s="268" t="s">
        <v>19</v>
      </c>
      <c r="F225" s="269" t="s">
        <v>167</v>
      </c>
      <c r="G225" s="267"/>
      <c r="H225" s="270">
        <v>178.94499999999999</v>
      </c>
      <c r="I225" s="271"/>
      <c r="J225" s="267"/>
      <c r="K225" s="267"/>
      <c r="L225" s="272"/>
      <c r="M225" s="273"/>
      <c r="N225" s="274"/>
      <c r="O225" s="274"/>
      <c r="P225" s="274"/>
      <c r="Q225" s="274"/>
      <c r="R225" s="274"/>
      <c r="S225" s="274"/>
      <c r="T225" s="275"/>
      <c r="U225" s="16"/>
      <c r="V225" s="16"/>
      <c r="W225" s="16"/>
      <c r="X225" s="16"/>
      <c r="Y225" s="16"/>
      <c r="Z225" s="16"/>
      <c r="AA225" s="16"/>
      <c r="AB225" s="16"/>
      <c r="AC225" s="16"/>
      <c r="AD225" s="16"/>
      <c r="AE225" s="16"/>
      <c r="AT225" s="276" t="s">
        <v>153</v>
      </c>
      <c r="AU225" s="276" t="s">
        <v>85</v>
      </c>
      <c r="AV225" s="16" t="s">
        <v>149</v>
      </c>
      <c r="AW225" s="16" t="s">
        <v>37</v>
      </c>
      <c r="AX225" s="16" t="s">
        <v>83</v>
      </c>
      <c r="AY225" s="276" t="s">
        <v>142</v>
      </c>
    </row>
    <row r="226" s="2" customFormat="1" ht="24.15" customHeight="1">
      <c r="A226" s="41"/>
      <c r="B226" s="42"/>
      <c r="C226" s="215" t="s">
        <v>333</v>
      </c>
      <c r="D226" s="215" t="s">
        <v>144</v>
      </c>
      <c r="E226" s="216" t="s">
        <v>334</v>
      </c>
      <c r="F226" s="217" t="s">
        <v>335</v>
      </c>
      <c r="G226" s="218" t="s">
        <v>323</v>
      </c>
      <c r="H226" s="219">
        <v>70.099999999999994</v>
      </c>
      <c r="I226" s="220"/>
      <c r="J226" s="221">
        <f>ROUND(I226*H226,2)</f>
        <v>0</v>
      </c>
      <c r="K226" s="217" t="s">
        <v>148</v>
      </c>
      <c r="L226" s="47"/>
      <c r="M226" s="222" t="s">
        <v>19</v>
      </c>
      <c r="N226" s="223" t="s">
        <v>47</v>
      </c>
      <c r="O226" s="87"/>
      <c r="P226" s="224">
        <f>O226*H226</f>
        <v>0</v>
      </c>
      <c r="Q226" s="224">
        <v>0</v>
      </c>
      <c r="R226" s="224">
        <f>Q226*H226</f>
        <v>0</v>
      </c>
      <c r="S226" s="224">
        <v>0</v>
      </c>
      <c r="T226" s="225">
        <f>S226*H226</f>
        <v>0</v>
      </c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R226" s="226" t="s">
        <v>149</v>
      </c>
      <c r="AT226" s="226" t="s">
        <v>144</v>
      </c>
      <c r="AU226" s="226" t="s">
        <v>85</v>
      </c>
      <c r="AY226" s="20" t="s">
        <v>142</v>
      </c>
      <c r="BE226" s="227">
        <f>IF(N226="základní",J226,0)</f>
        <v>0</v>
      </c>
      <c r="BF226" s="227">
        <f>IF(N226="snížená",J226,0)</f>
        <v>0</v>
      </c>
      <c r="BG226" s="227">
        <f>IF(N226="zákl. přenesená",J226,0)</f>
        <v>0</v>
      </c>
      <c r="BH226" s="227">
        <f>IF(N226="sníž. přenesená",J226,0)</f>
        <v>0</v>
      </c>
      <c r="BI226" s="227">
        <f>IF(N226="nulová",J226,0)</f>
        <v>0</v>
      </c>
      <c r="BJ226" s="20" t="s">
        <v>83</v>
      </c>
      <c r="BK226" s="227">
        <f>ROUND(I226*H226,2)</f>
        <v>0</v>
      </c>
      <c r="BL226" s="20" t="s">
        <v>149</v>
      </c>
      <c r="BM226" s="226" t="s">
        <v>336</v>
      </c>
    </row>
    <row r="227" s="2" customFormat="1">
      <c r="A227" s="41"/>
      <c r="B227" s="42"/>
      <c r="C227" s="43"/>
      <c r="D227" s="228" t="s">
        <v>151</v>
      </c>
      <c r="E227" s="43"/>
      <c r="F227" s="229" t="s">
        <v>337</v>
      </c>
      <c r="G227" s="43"/>
      <c r="H227" s="43"/>
      <c r="I227" s="230"/>
      <c r="J227" s="43"/>
      <c r="K227" s="43"/>
      <c r="L227" s="47"/>
      <c r="M227" s="231"/>
      <c r="N227" s="232"/>
      <c r="O227" s="87"/>
      <c r="P227" s="87"/>
      <c r="Q227" s="87"/>
      <c r="R227" s="87"/>
      <c r="S227" s="87"/>
      <c r="T227" s="88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T227" s="20" t="s">
        <v>151</v>
      </c>
      <c r="AU227" s="20" t="s">
        <v>85</v>
      </c>
    </row>
    <row r="228" s="13" customFormat="1">
      <c r="A228" s="13"/>
      <c r="B228" s="233"/>
      <c r="C228" s="234"/>
      <c r="D228" s="235" t="s">
        <v>153</v>
      </c>
      <c r="E228" s="236" t="s">
        <v>19</v>
      </c>
      <c r="F228" s="237" t="s">
        <v>154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153</v>
      </c>
      <c r="AU228" s="243" t="s">
        <v>85</v>
      </c>
      <c r="AV228" s="13" t="s">
        <v>83</v>
      </c>
      <c r="AW228" s="13" t="s">
        <v>37</v>
      </c>
      <c r="AX228" s="13" t="s">
        <v>76</v>
      </c>
      <c r="AY228" s="243" t="s">
        <v>142</v>
      </c>
    </row>
    <row r="229" s="14" customFormat="1">
      <c r="A229" s="14"/>
      <c r="B229" s="244"/>
      <c r="C229" s="245"/>
      <c r="D229" s="235" t="s">
        <v>153</v>
      </c>
      <c r="E229" s="246" t="s">
        <v>19</v>
      </c>
      <c r="F229" s="247" t="s">
        <v>338</v>
      </c>
      <c r="G229" s="245"/>
      <c r="H229" s="248">
        <v>70.099999999999994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4" t="s">
        <v>153</v>
      </c>
      <c r="AU229" s="254" t="s">
        <v>85</v>
      </c>
      <c r="AV229" s="14" t="s">
        <v>85</v>
      </c>
      <c r="AW229" s="14" t="s">
        <v>37</v>
      </c>
      <c r="AX229" s="14" t="s">
        <v>76</v>
      </c>
      <c r="AY229" s="254" t="s">
        <v>142</v>
      </c>
    </row>
    <row r="230" s="16" customFormat="1">
      <c r="A230" s="16"/>
      <c r="B230" s="266"/>
      <c r="C230" s="267"/>
      <c r="D230" s="235" t="s">
        <v>153</v>
      </c>
      <c r="E230" s="268" t="s">
        <v>19</v>
      </c>
      <c r="F230" s="269" t="s">
        <v>167</v>
      </c>
      <c r="G230" s="267"/>
      <c r="H230" s="270">
        <v>70.099999999999994</v>
      </c>
      <c r="I230" s="271"/>
      <c r="J230" s="267"/>
      <c r="K230" s="267"/>
      <c r="L230" s="272"/>
      <c r="M230" s="273"/>
      <c r="N230" s="274"/>
      <c r="O230" s="274"/>
      <c r="P230" s="274"/>
      <c r="Q230" s="274"/>
      <c r="R230" s="274"/>
      <c r="S230" s="274"/>
      <c r="T230" s="275"/>
      <c r="U230" s="16"/>
      <c r="V230" s="16"/>
      <c r="W230" s="16"/>
      <c r="X230" s="16"/>
      <c r="Y230" s="16"/>
      <c r="Z230" s="16"/>
      <c r="AA230" s="16"/>
      <c r="AB230" s="16"/>
      <c r="AC230" s="16"/>
      <c r="AD230" s="16"/>
      <c r="AE230" s="16"/>
      <c r="AT230" s="276" t="s">
        <v>153</v>
      </c>
      <c r="AU230" s="276" t="s">
        <v>85</v>
      </c>
      <c r="AV230" s="16" t="s">
        <v>149</v>
      </c>
      <c r="AW230" s="16" t="s">
        <v>37</v>
      </c>
      <c r="AX230" s="16" t="s">
        <v>83</v>
      </c>
      <c r="AY230" s="276" t="s">
        <v>142</v>
      </c>
    </row>
    <row r="231" s="2" customFormat="1" ht="16.5" customHeight="1">
      <c r="A231" s="41"/>
      <c r="B231" s="42"/>
      <c r="C231" s="277" t="s">
        <v>339</v>
      </c>
      <c r="D231" s="277" t="s">
        <v>252</v>
      </c>
      <c r="E231" s="278" t="s">
        <v>340</v>
      </c>
      <c r="F231" s="279" t="s">
        <v>341</v>
      </c>
      <c r="G231" s="280" t="s">
        <v>323</v>
      </c>
      <c r="H231" s="281">
        <v>71.152000000000001</v>
      </c>
      <c r="I231" s="282"/>
      <c r="J231" s="283">
        <f>ROUND(I231*H231,2)</f>
        <v>0</v>
      </c>
      <c r="K231" s="279" t="s">
        <v>148</v>
      </c>
      <c r="L231" s="284"/>
      <c r="M231" s="285" t="s">
        <v>19</v>
      </c>
      <c r="N231" s="286" t="s">
        <v>47</v>
      </c>
      <c r="O231" s="87"/>
      <c r="P231" s="224">
        <f>O231*H231</f>
        <v>0</v>
      </c>
      <c r="Q231" s="224">
        <v>0.0027899999999999999</v>
      </c>
      <c r="R231" s="224">
        <f>Q231*H231</f>
        <v>0.19851408000000001</v>
      </c>
      <c r="S231" s="224">
        <v>0</v>
      </c>
      <c r="T231" s="225">
        <f>S231*H231</f>
        <v>0</v>
      </c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R231" s="226" t="s">
        <v>198</v>
      </c>
      <c r="AT231" s="226" t="s">
        <v>252</v>
      </c>
      <c r="AU231" s="226" t="s">
        <v>85</v>
      </c>
      <c r="AY231" s="20" t="s">
        <v>142</v>
      </c>
      <c r="BE231" s="227">
        <f>IF(N231="základní",J231,0)</f>
        <v>0</v>
      </c>
      <c r="BF231" s="227">
        <f>IF(N231="snížená",J231,0)</f>
        <v>0</v>
      </c>
      <c r="BG231" s="227">
        <f>IF(N231="zákl. přenesená",J231,0)</f>
        <v>0</v>
      </c>
      <c r="BH231" s="227">
        <f>IF(N231="sníž. přenesená",J231,0)</f>
        <v>0</v>
      </c>
      <c r="BI231" s="227">
        <f>IF(N231="nulová",J231,0)</f>
        <v>0</v>
      </c>
      <c r="BJ231" s="20" t="s">
        <v>83</v>
      </c>
      <c r="BK231" s="227">
        <f>ROUND(I231*H231,2)</f>
        <v>0</v>
      </c>
      <c r="BL231" s="20" t="s">
        <v>149</v>
      </c>
      <c r="BM231" s="226" t="s">
        <v>342</v>
      </c>
    </row>
    <row r="232" s="14" customFormat="1">
      <c r="A232" s="14"/>
      <c r="B232" s="244"/>
      <c r="C232" s="245"/>
      <c r="D232" s="235" t="s">
        <v>153</v>
      </c>
      <c r="E232" s="246" t="s">
        <v>19</v>
      </c>
      <c r="F232" s="247" t="s">
        <v>343</v>
      </c>
      <c r="G232" s="245"/>
      <c r="H232" s="248">
        <v>71.152000000000001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153</v>
      </c>
      <c r="AU232" s="254" t="s">
        <v>85</v>
      </c>
      <c r="AV232" s="14" t="s">
        <v>85</v>
      </c>
      <c r="AW232" s="14" t="s">
        <v>37</v>
      </c>
      <c r="AX232" s="14" t="s">
        <v>76</v>
      </c>
      <c r="AY232" s="254" t="s">
        <v>142</v>
      </c>
    </row>
    <row r="233" s="16" customFormat="1">
      <c r="A233" s="16"/>
      <c r="B233" s="266"/>
      <c r="C233" s="267"/>
      <c r="D233" s="235" t="s">
        <v>153</v>
      </c>
      <c r="E233" s="268" t="s">
        <v>19</v>
      </c>
      <c r="F233" s="269" t="s">
        <v>167</v>
      </c>
      <c r="G233" s="267"/>
      <c r="H233" s="270">
        <v>71.152000000000001</v>
      </c>
      <c r="I233" s="271"/>
      <c r="J233" s="267"/>
      <c r="K233" s="267"/>
      <c r="L233" s="272"/>
      <c r="M233" s="273"/>
      <c r="N233" s="274"/>
      <c r="O233" s="274"/>
      <c r="P233" s="274"/>
      <c r="Q233" s="274"/>
      <c r="R233" s="274"/>
      <c r="S233" s="274"/>
      <c r="T233" s="275"/>
      <c r="U233" s="16"/>
      <c r="V233" s="16"/>
      <c r="W233" s="16"/>
      <c r="X233" s="16"/>
      <c r="Y233" s="16"/>
      <c r="Z233" s="16"/>
      <c r="AA233" s="16"/>
      <c r="AB233" s="16"/>
      <c r="AC233" s="16"/>
      <c r="AD233" s="16"/>
      <c r="AE233" s="16"/>
      <c r="AT233" s="276" t="s">
        <v>153</v>
      </c>
      <c r="AU233" s="276" t="s">
        <v>85</v>
      </c>
      <c r="AV233" s="16" t="s">
        <v>149</v>
      </c>
      <c r="AW233" s="16" t="s">
        <v>37</v>
      </c>
      <c r="AX233" s="16" t="s">
        <v>83</v>
      </c>
      <c r="AY233" s="276" t="s">
        <v>142</v>
      </c>
    </row>
    <row r="234" s="2" customFormat="1" ht="24.15" customHeight="1">
      <c r="A234" s="41"/>
      <c r="B234" s="42"/>
      <c r="C234" s="215" t="s">
        <v>344</v>
      </c>
      <c r="D234" s="215" t="s">
        <v>144</v>
      </c>
      <c r="E234" s="216" t="s">
        <v>345</v>
      </c>
      <c r="F234" s="217" t="s">
        <v>346</v>
      </c>
      <c r="G234" s="218" t="s">
        <v>267</v>
      </c>
      <c r="H234" s="219">
        <v>1</v>
      </c>
      <c r="I234" s="220"/>
      <c r="J234" s="221">
        <f>ROUND(I234*H234,2)</f>
        <v>0</v>
      </c>
      <c r="K234" s="217" t="s">
        <v>148</v>
      </c>
      <c r="L234" s="47"/>
      <c r="M234" s="222" t="s">
        <v>19</v>
      </c>
      <c r="N234" s="223" t="s">
        <v>47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149</v>
      </c>
      <c r="AT234" s="226" t="s">
        <v>144</v>
      </c>
      <c r="AU234" s="226" t="s">
        <v>85</v>
      </c>
      <c r="AY234" s="20" t="s">
        <v>142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83</v>
      </c>
      <c r="BK234" s="227">
        <f>ROUND(I234*H234,2)</f>
        <v>0</v>
      </c>
      <c r="BL234" s="20" t="s">
        <v>149</v>
      </c>
      <c r="BM234" s="226" t="s">
        <v>347</v>
      </c>
    </row>
    <row r="235" s="2" customFormat="1">
      <c r="A235" s="41"/>
      <c r="B235" s="42"/>
      <c r="C235" s="43"/>
      <c r="D235" s="228" t="s">
        <v>151</v>
      </c>
      <c r="E235" s="43"/>
      <c r="F235" s="229" t="s">
        <v>348</v>
      </c>
      <c r="G235" s="43"/>
      <c r="H235" s="43"/>
      <c r="I235" s="230"/>
      <c r="J235" s="43"/>
      <c r="K235" s="43"/>
      <c r="L235" s="47"/>
      <c r="M235" s="231"/>
      <c r="N235" s="23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151</v>
      </c>
      <c r="AU235" s="20" t="s">
        <v>85</v>
      </c>
    </row>
    <row r="236" s="2" customFormat="1" ht="16.5" customHeight="1">
      <c r="A236" s="41"/>
      <c r="B236" s="42"/>
      <c r="C236" s="277" t="s">
        <v>349</v>
      </c>
      <c r="D236" s="277" t="s">
        <v>252</v>
      </c>
      <c r="E236" s="278" t="s">
        <v>350</v>
      </c>
      <c r="F236" s="279" t="s">
        <v>351</v>
      </c>
      <c r="G236" s="280" t="s">
        <v>267</v>
      </c>
      <c r="H236" s="281">
        <v>1</v>
      </c>
      <c r="I236" s="282"/>
      <c r="J236" s="283">
        <f>ROUND(I236*H236,2)</f>
        <v>0</v>
      </c>
      <c r="K236" s="279" t="s">
        <v>148</v>
      </c>
      <c r="L236" s="284"/>
      <c r="M236" s="285" t="s">
        <v>19</v>
      </c>
      <c r="N236" s="286" t="s">
        <v>47</v>
      </c>
      <c r="O236" s="87"/>
      <c r="P236" s="224">
        <f>O236*H236</f>
        <v>0</v>
      </c>
      <c r="Q236" s="224">
        <v>0.0040000000000000001</v>
      </c>
      <c r="R236" s="224">
        <f>Q236*H236</f>
        <v>0.0040000000000000001</v>
      </c>
      <c r="S236" s="224">
        <v>0</v>
      </c>
      <c r="T236" s="225">
        <f>S236*H236</f>
        <v>0</v>
      </c>
      <c r="U236" s="41"/>
      <c r="V236" s="41"/>
      <c r="W236" s="41"/>
      <c r="X236" s="41"/>
      <c r="Y236" s="41"/>
      <c r="Z236" s="41"/>
      <c r="AA236" s="41"/>
      <c r="AB236" s="41"/>
      <c r="AC236" s="41"/>
      <c r="AD236" s="41"/>
      <c r="AE236" s="41"/>
      <c r="AR236" s="226" t="s">
        <v>198</v>
      </c>
      <c r="AT236" s="226" t="s">
        <v>252</v>
      </c>
      <c r="AU236" s="226" t="s">
        <v>85</v>
      </c>
      <c r="AY236" s="20" t="s">
        <v>142</v>
      </c>
      <c r="BE236" s="227">
        <f>IF(N236="základní",J236,0)</f>
        <v>0</v>
      </c>
      <c r="BF236" s="227">
        <f>IF(N236="snížená",J236,0)</f>
        <v>0</v>
      </c>
      <c r="BG236" s="227">
        <f>IF(N236="zákl. přenesená",J236,0)</f>
        <v>0</v>
      </c>
      <c r="BH236" s="227">
        <f>IF(N236="sníž. přenesená",J236,0)</f>
        <v>0</v>
      </c>
      <c r="BI236" s="227">
        <f>IF(N236="nulová",J236,0)</f>
        <v>0</v>
      </c>
      <c r="BJ236" s="20" t="s">
        <v>83</v>
      </c>
      <c r="BK236" s="227">
        <f>ROUND(I236*H236,2)</f>
        <v>0</v>
      </c>
      <c r="BL236" s="20" t="s">
        <v>149</v>
      </c>
      <c r="BM236" s="226" t="s">
        <v>352</v>
      </c>
    </row>
    <row r="237" s="2" customFormat="1" ht="24.15" customHeight="1">
      <c r="A237" s="41"/>
      <c r="B237" s="42"/>
      <c r="C237" s="215" t="s">
        <v>353</v>
      </c>
      <c r="D237" s="215" t="s">
        <v>144</v>
      </c>
      <c r="E237" s="216" t="s">
        <v>354</v>
      </c>
      <c r="F237" s="217" t="s">
        <v>355</v>
      </c>
      <c r="G237" s="218" t="s">
        <v>267</v>
      </c>
      <c r="H237" s="219">
        <v>2</v>
      </c>
      <c r="I237" s="220"/>
      <c r="J237" s="221">
        <f>ROUND(I237*H237,2)</f>
        <v>0</v>
      </c>
      <c r="K237" s="217" t="s">
        <v>148</v>
      </c>
      <c r="L237" s="47"/>
      <c r="M237" s="222" t="s">
        <v>19</v>
      </c>
      <c r="N237" s="223" t="s">
        <v>47</v>
      </c>
      <c r="O237" s="87"/>
      <c r="P237" s="224">
        <f>O237*H237</f>
        <v>0</v>
      </c>
      <c r="Q237" s="224">
        <v>0</v>
      </c>
      <c r="R237" s="224">
        <f>Q237*H237</f>
        <v>0</v>
      </c>
      <c r="S237" s="224">
        <v>0</v>
      </c>
      <c r="T237" s="22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149</v>
      </c>
      <c r="AT237" s="226" t="s">
        <v>144</v>
      </c>
      <c r="AU237" s="226" t="s">
        <v>85</v>
      </c>
      <c r="AY237" s="20" t="s">
        <v>142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83</v>
      </c>
      <c r="BK237" s="227">
        <f>ROUND(I237*H237,2)</f>
        <v>0</v>
      </c>
      <c r="BL237" s="20" t="s">
        <v>149</v>
      </c>
      <c r="BM237" s="226" t="s">
        <v>356</v>
      </c>
    </row>
    <row r="238" s="2" customFormat="1">
      <c r="A238" s="41"/>
      <c r="B238" s="42"/>
      <c r="C238" s="43"/>
      <c r="D238" s="228" t="s">
        <v>151</v>
      </c>
      <c r="E238" s="43"/>
      <c r="F238" s="229" t="s">
        <v>357</v>
      </c>
      <c r="G238" s="43"/>
      <c r="H238" s="43"/>
      <c r="I238" s="230"/>
      <c r="J238" s="43"/>
      <c r="K238" s="43"/>
      <c r="L238" s="47"/>
      <c r="M238" s="231"/>
      <c r="N238" s="232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151</v>
      </c>
      <c r="AU238" s="20" t="s">
        <v>85</v>
      </c>
    </row>
    <row r="239" s="2" customFormat="1" ht="16.5" customHeight="1">
      <c r="A239" s="41"/>
      <c r="B239" s="42"/>
      <c r="C239" s="277" t="s">
        <v>358</v>
      </c>
      <c r="D239" s="277" t="s">
        <v>252</v>
      </c>
      <c r="E239" s="278" t="s">
        <v>359</v>
      </c>
      <c r="F239" s="279" t="s">
        <v>360</v>
      </c>
      <c r="G239" s="280" t="s">
        <v>267</v>
      </c>
      <c r="H239" s="281">
        <v>2</v>
      </c>
      <c r="I239" s="282"/>
      <c r="J239" s="283">
        <f>ROUND(I239*H239,2)</f>
        <v>0</v>
      </c>
      <c r="K239" s="279" t="s">
        <v>148</v>
      </c>
      <c r="L239" s="284"/>
      <c r="M239" s="285" t="s">
        <v>19</v>
      </c>
      <c r="N239" s="286" t="s">
        <v>47</v>
      </c>
      <c r="O239" s="87"/>
      <c r="P239" s="224">
        <f>O239*H239</f>
        <v>0</v>
      </c>
      <c r="Q239" s="224">
        <v>0.0178</v>
      </c>
      <c r="R239" s="224">
        <f>Q239*H239</f>
        <v>0.0356</v>
      </c>
      <c r="S239" s="224">
        <v>0</v>
      </c>
      <c r="T239" s="225">
        <f>S239*H239</f>
        <v>0</v>
      </c>
      <c r="U239" s="41"/>
      <c r="V239" s="41"/>
      <c r="W239" s="41"/>
      <c r="X239" s="41"/>
      <c r="Y239" s="41"/>
      <c r="Z239" s="41"/>
      <c r="AA239" s="41"/>
      <c r="AB239" s="41"/>
      <c r="AC239" s="41"/>
      <c r="AD239" s="41"/>
      <c r="AE239" s="41"/>
      <c r="AR239" s="226" t="s">
        <v>198</v>
      </c>
      <c r="AT239" s="226" t="s">
        <v>252</v>
      </c>
      <c r="AU239" s="226" t="s">
        <v>85</v>
      </c>
      <c r="AY239" s="20" t="s">
        <v>142</v>
      </c>
      <c r="BE239" s="227">
        <f>IF(N239="základní",J239,0)</f>
        <v>0</v>
      </c>
      <c r="BF239" s="227">
        <f>IF(N239="snížená",J239,0)</f>
        <v>0</v>
      </c>
      <c r="BG239" s="227">
        <f>IF(N239="zákl. přenesená",J239,0)</f>
        <v>0</v>
      </c>
      <c r="BH239" s="227">
        <f>IF(N239="sníž. přenesená",J239,0)</f>
        <v>0</v>
      </c>
      <c r="BI239" s="227">
        <f>IF(N239="nulová",J239,0)</f>
        <v>0</v>
      </c>
      <c r="BJ239" s="20" t="s">
        <v>83</v>
      </c>
      <c r="BK239" s="227">
        <f>ROUND(I239*H239,2)</f>
        <v>0</v>
      </c>
      <c r="BL239" s="20" t="s">
        <v>149</v>
      </c>
      <c r="BM239" s="226" t="s">
        <v>361</v>
      </c>
    </row>
    <row r="240" s="2" customFormat="1" ht="24.15" customHeight="1">
      <c r="A240" s="41"/>
      <c r="B240" s="42"/>
      <c r="C240" s="215" t="s">
        <v>362</v>
      </c>
      <c r="D240" s="215" t="s">
        <v>144</v>
      </c>
      <c r="E240" s="216" t="s">
        <v>363</v>
      </c>
      <c r="F240" s="217" t="s">
        <v>364</v>
      </c>
      <c r="G240" s="218" t="s">
        <v>267</v>
      </c>
      <c r="H240" s="219">
        <v>2</v>
      </c>
      <c r="I240" s="220"/>
      <c r="J240" s="221">
        <f>ROUND(I240*H240,2)</f>
        <v>0</v>
      </c>
      <c r="K240" s="217" t="s">
        <v>148</v>
      </c>
      <c r="L240" s="47"/>
      <c r="M240" s="222" t="s">
        <v>19</v>
      </c>
      <c r="N240" s="223" t="s">
        <v>47</v>
      </c>
      <c r="O240" s="87"/>
      <c r="P240" s="224">
        <f>O240*H240</f>
        <v>0</v>
      </c>
      <c r="Q240" s="224">
        <v>0.00165424</v>
      </c>
      <c r="R240" s="224">
        <f>Q240*H240</f>
        <v>0.0033084799999999999</v>
      </c>
      <c r="S240" s="224">
        <v>0</v>
      </c>
      <c r="T240" s="225">
        <f>S240*H240</f>
        <v>0</v>
      </c>
      <c r="U240" s="41"/>
      <c r="V240" s="41"/>
      <c r="W240" s="41"/>
      <c r="X240" s="41"/>
      <c r="Y240" s="41"/>
      <c r="Z240" s="41"/>
      <c r="AA240" s="41"/>
      <c r="AB240" s="41"/>
      <c r="AC240" s="41"/>
      <c r="AD240" s="41"/>
      <c r="AE240" s="41"/>
      <c r="AR240" s="226" t="s">
        <v>149</v>
      </c>
      <c r="AT240" s="226" t="s">
        <v>144</v>
      </c>
      <c r="AU240" s="226" t="s">
        <v>85</v>
      </c>
      <c r="AY240" s="20" t="s">
        <v>142</v>
      </c>
      <c r="BE240" s="227">
        <f>IF(N240="základní",J240,0)</f>
        <v>0</v>
      </c>
      <c r="BF240" s="227">
        <f>IF(N240="snížená",J240,0)</f>
        <v>0</v>
      </c>
      <c r="BG240" s="227">
        <f>IF(N240="zákl. přenesená",J240,0)</f>
        <v>0</v>
      </c>
      <c r="BH240" s="227">
        <f>IF(N240="sníž. přenesená",J240,0)</f>
        <v>0</v>
      </c>
      <c r="BI240" s="227">
        <f>IF(N240="nulová",J240,0)</f>
        <v>0</v>
      </c>
      <c r="BJ240" s="20" t="s">
        <v>83</v>
      </c>
      <c r="BK240" s="227">
        <f>ROUND(I240*H240,2)</f>
        <v>0</v>
      </c>
      <c r="BL240" s="20" t="s">
        <v>149</v>
      </c>
      <c r="BM240" s="226" t="s">
        <v>365</v>
      </c>
    </row>
    <row r="241" s="2" customFormat="1">
      <c r="A241" s="41"/>
      <c r="B241" s="42"/>
      <c r="C241" s="43"/>
      <c r="D241" s="228" t="s">
        <v>151</v>
      </c>
      <c r="E241" s="43"/>
      <c r="F241" s="229" t="s">
        <v>366</v>
      </c>
      <c r="G241" s="43"/>
      <c r="H241" s="43"/>
      <c r="I241" s="230"/>
      <c r="J241" s="43"/>
      <c r="K241" s="43"/>
      <c r="L241" s="47"/>
      <c r="M241" s="231"/>
      <c r="N241" s="232"/>
      <c r="O241" s="87"/>
      <c r="P241" s="87"/>
      <c r="Q241" s="87"/>
      <c r="R241" s="87"/>
      <c r="S241" s="87"/>
      <c r="T241" s="88"/>
      <c r="U241" s="41"/>
      <c r="V241" s="41"/>
      <c r="W241" s="41"/>
      <c r="X241" s="41"/>
      <c r="Y241" s="41"/>
      <c r="Z241" s="41"/>
      <c r="AA241" s="41"/>
      <c r="AB241" s="41"/>
      <c r="AC241" s="41"/>
      <c r="AD241" s="41"/>
      <c r="AE241" s="41"/>
      <c r="AT241" s="20" t="s">
        <v>151</v>
      </c>
      <c r="AU241" s="20" t="s">
        <v>85</v>
      </c>
    </row>
    <row r="242" s="2" customFormat="1" ht="16.5" customHeight="1">
      <c r="A242" s="41"/>
      <c r="B242" s="42"/>
      <c r="C242" s="277" t="s">
        <v>367</v>
      </c>
      <c r="D242" s="277" t="s">
        <v>252</v>
      </c>
      <c r="E242" s="278" t="s">
        <v>368</v>
      </c>
      <c r="F242" s="279" t="s">
        <v>369</v>
      </c>
      <c r="G242" s="280" t="s">
        <v>267</v>
      </c>
      <c r="H242" s="281">
        <v>2</v>
      </c>
      <c r="I242" s="282"/>
      <c r="J242" s="283">
        <f>ROUND(I242*H242,2)</f>
        <v>0</v>
      </c>
      <c r="K242" s="279" t="s">
        <v>148</v>
      </c>
      <c r="L242" s="284"/>
      <c r="M242" s="285" t="s">
        <v>19</v>
      </c>
      <c r="N242" s="286" t="s">
        <v>47</v>
      </c>
      <c r="O242" s="87"/>
      <c r="P242" s="224">
        <f>O242*H242</f>
        <v>0</v>
      </c>
      <c r="Q242" s="224">
        <v>0.01847</v>
      </c>
      <c r="R242" s="224">
        <f>Q242*H242</f>
        <v>0.036940000000000001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198</v>
      </c>
      <c r="AT242" s="226" t="s">
        <v>252</v>
      </c>
      <c r="AU242" s="226" t="s">
        <v>85</v>
      </c>
      <c r="AY242" s="20" t="s">
        <v>142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83</v>
      </c>
      <c r="BK242" s="227">
        <f>ROUND(I242*H242,2)</f>
        <v>0</v>
      </c>
      <c r="BL242" s="20" t="s">
        <v>149</v>
      </c>
      <c r="BM242" s="226" t="s">
        <v>370</v>
      </c>
    </row>
    <row r="243" s="2" customFormat="1" ht="16.5" customHeight="1">
      <c r="A243" s="41"/>
      <c r="B243" s="42"/>
      <c r="C243" s="277" t="s">
        <v>371</v>
      </c>
      <c r="D243" s="277" t="s">
        <v>252</v>
      </c>
      <c r="E243" s="278" t="s">
        <v>372</v>
      </c>
      <c r="F243" s="279" t="s">
        <v>373</v>
      </c>
      <c r="G243" s="280" t="s">
        <v>267</v>
      </c>
      <c r="H243" s="281">
        <v>2</v>
      </c>
      <c r="I243" s="282"/>
      <c r="J243" s="283">
        <f>ROUND(I243*H243,2)</f>
        <v>0</v>
      </c>
      <c r="K243" s="279" t="s">
        <v>148</v>
      </c>
      <c r="L243" s="284"/>
      <c r="M243" s="285" t="s">
        <v>19</v>
      </c>
      <c r="N243" s="286" t="s">
        <v>47</v>
      </c>
      <c r="O243" s="87"/>
      <c r="P243" s="224">
        <f>O243*H243</f>
        <v>0</v>
      </c>
      <c r="Q243" s="224">
        <v>0.0073000000000000001</v>
      </c>
      <c r="R243" s="224">
        <f>Q243*H243</f>
        <v>0.0146</v>
      </c>
      <c r="S243" s="224">
        <v>0</v>
      </c>
      <c r="T243" s="225">
        <f>S243*H243</f>
        <v>0</v>
      </c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R243" s="226" t="s">
        <v>198</v>
      </c>
      <c r="AT243" s="226" t="s">
        <v>252</v>
      </c>
      <c r="AU243" s="226" t="s">
        <v>85</v>
      </c>
      <c r="AY243" s="20" t="s">
        <v>142</v>
      </c>
      <c r="BE243" s="227">
        <f>IF(N243="základní",J243,0)</f>
        <v>0</v>
      </c>
      <c r="BF243" s="227">
        <f>IF(N243="snížená",J243,0)</f>
        <v>0</v>
      </c>
      <c r="BG243" s="227">
        <f>IF(N243="zákl. přenesená",J243,0)</f>
        <v>0</v>
      </c>
      <c r="BH243" s="227">
        <f>IF(N243="sníž. přenesená",J243,0)</f>
        <v>0</v>
      </c>
      <c r="BI243" s="227">
        <f>IF(N243="nulová",J243,0)</f>
        <v>0</v>
      </c>
      <c r="BJ243" s="20" t="s">
        <v>83</v>
      </c>
      <c r="BK243" s="227">
        <f>ROUND(I243*H243,2)</f>
        <v>0</v>
      </c>
      <c r="BL243" s="20" t="s">
        <v>149</v>
      </c>
      <c r="BM243" s="226" t="s">
        <v>374</v>
      </c>
    </row>
    <row r="244" s="2" customFormat="1" ht="24.15" customHeight="1">
      <c r="A244" s="41"/>
      <c r="B244" s="42"/>
      <c r="C244" s="215" t="s">
        <v>375</v>
      </c>
      <c r="D244" s="215" t="s">
        <v>144</v>
      </c>
      <c r="E244" s="216" t="s">
        <v>376</v>
      </c>
      <c r="F244" s="217" t="s">
        <v>377</v>
      </c>
      <c r="G244" s="218" t="s">
        <v>267</v>
      </c>
      <c r="H244" s="219">
        <v>2</v>
      </c>
      <c r="I244" s="220"/>
      <c r="J244" s="221">
        <f>ROUND(I244*H244,2)</f>
        <v>0</v>
      </c>
      <c r="K244" s="217" t="s">
        <v>148</v>
      </c>
      <c r="L244" s="47"/>
      <c r="M244" s="222" t="s">
        <v>19</v>
      </c>
      <c r="N244" s="223" t="s">
        <v>47</v>
      </c>
      <c r="O244" s="87"/>
      <c r="P244" s="224">
        <f>O244*H244</f>
        <v>0</v>
      </c>
      <c r="Q244" s="224">
        <v>0.00162824</v>
      </c>
      <c r="R244" s="224">
        <f>Q244*H244</f>
        <v>0.00325648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149</v>
      </c>
      <c r="AT244" s="226" t="s">
        <v>144</v>
      </c>
      <c r="AU244" s="226" t="s">
        <v>85</v>
      </c>
      <c r="AY244" s="20" t="s">
        <v>142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83</v>
      </c>
      <c r="BK244" s="227">
        <f>ROUND(I244*H244,2)</f>
        <v>0</v>
      </c>
      <c r="BL244" s="20" t="s">
        <v>149</v>
      </c>
      <c r="BM244" s="226" t="s">
        <v>378</v>
      </c>
    </row>
    <row r="245" s="2" customFormat="1">
      <c r="A245" s="41"/>
      <c r="B245" s="42"/>
      <c r="C245" s="43"/>
      <c r="D245" s="228" t="s">
        <v>151</v>
      </c>
      <c r="E245" s="43"/>
      <c r="F245" s="229" t="s">
        <v>379</v>
      </c>
      <c r="G245" s="43"/>
      <c r="H245" s="43"/>
      <c r="I245" s="230"/>
      <c r="J245" s="43"/>
      <c r="K245" s="43"/>
      <c r="L245" s="47"/>
      <c r="M245" s="231"/>
      <c r="N245" s="23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151</v>
      </c>
      <c r="AU245" s="20" t="s">
        <v>85</v>
      </c>
    </row>
    <row r="246" s="2" customFormat="1" ht="16.5" customHeight="1">
      <c r="A246" s="41"/>
      <c r="B246" s="42"/>
      <c r="C246" s="277" t="s">
        <v>380</v>
      </c>
      <c r="D246" s="277" t="s">
        <v>252</v>
      </c>
      <c r="E246" s="278" t="s">
        <v>381</v>
      </c>
      <c r="F246" s="279" t="s">
        <v>382</v>
      </c>
      <c r="G246" s="280" t="s">
        <v>267</v>
      </c>
      <c r="H246" s="281">
        <v>2</v>
      </c>
      <c r="I246" s="282"/>
      <c r="J246" s="283">
        <f>ROUND(I246*H246,2)</f>
        <v>0</v>
      </c>
      <c r="K246" s="279" t="s">
        <v>148</v>
      </c>
      <c r="L246" s="284"/>
      <c r="M246" s="285" t="s">
        <v>19</v>
      </c>
      <c r="N246" s="286" t="s">
        <v>47</v>
      </c>
      <c r="O246" s="87"/>
      <c r="P246" s="224">
        <f>O246*H246</f>
        <v>0</v>
      </c>
      <c r="Q246" s="224">
        <v>0.0395</v>
      </c>
      <c r="R246" s="224">
        <f>Q246*H246</f>
        <v>0.079000000000000001</v>
      </c>
      <c r="S246" s="224">
        <v>0</v>
      </c>
      <c r="T246" s="225">
        <f>S246*H246</f>
        <v>0</v>
      </c>
      <c r="U246" s="41"/>
      <c r="V246" s="41"/>
      <c r="W246" s="41"/>
      <c r="X246" s="41"/>
      <c r="Y246" s="41"/>
      <c r="Z246" s="41"/>
      <c r="AA246" s="41"/>
      <c r="AB246" s="41"/>
      <c r="AC246" s="41"/>
      <c r="AD246" s="41"/>
      <c r="AE246" s="41"/>
      <c r="AR246" s="226" t="s">
        <v>198</v>
      </c>
      <c r="AT246" s="226" t="s">
        <v>252</v>
      </c>
      <c r="AU246" s="226" t="s">
        <v>85</v>
      </c>
      <c r="AY246" s="20" t="s">
        <v>142</v>
      </c>
      <c r="BE246" s="227">
        <f>IF(N246="základní",J246,0)</f>
        <v>0</v>
      </c>
      <c r="BF246" s="227">
        <f>IF(N246="snížená",J246,0)</f>
        <v>0</v>
      </c>
      <c r="BG246" s="227">
        <f>IF(N246="zákl. přenesená",J246,0)</f>
        <v>0</v>
      </c>
      <c r="BH246" s="227">
        <f>IF(N246="sníž. přenesená",J246,0)</f>
        <v>0</v>
      </c>
      <c r="BI246" s="227">
        <f>IF(N246="nulová",J246,0)</f>
        <v>0</v>
      </c>
      <c r="BJ246" s="20" t="s">
        <v>83</v>
      </c>
      <c r="BK246" s="227">
        <f>ROUND(I246*H246,2)</f>
        <v>0</v>
      </c>
      <c r="BL246" s="20" t="s">
        <v>149</v>
      </c>
      <c r="BM246" s="226" t="s">
        <v>383</v>
      </c>
    </row>
    <row r="247" s="2" customFormat="1" ht="16.5" customHeight="1">
      <c r="A247" s="41"/>
      <c r="B247" s="42"/>
      <c r="C247" s="215" t="s">
        <v>384</v>
      </c>
      <c r="D247" s="215" t="s">
        <v>144</v>
      </c>
      <c r="E247" s="216" t="s">
        <v>385</v>
      </c>
      <c r="F247" s="217" t="s">
        <v>386</v>
      </c>
      <c r="G247" s="218" t="s">
        <v>323</v>
      </c>
      <c r="H247" s="219">
        <v>246.40000000000001</v>
      </c>
      <c r="I247" s="220"/>
      <c r="J247" s="221">
        <f>ROUND(I247*H247,2)</f>
        <v>0</v>
      </c>
      <c r="K247" s="217" t="s">
        <v>148</v>
      </c>
      <c r="L247" s="47"/>
      <c r="M247" s="222" t="s">
        <v>19</v>
      </c>
      <c r="N247" s="223" t="s">
        <v>47</v>
      </c>
      <c r="O247" s="87"/>
      <c r="P247" s="224">
        <f>O247*H247</f>
        <v>0</v>
      </c>
      <c r="Q247" s="224">
        <v>0</v>
      </c>
      <c r="R247" s="224">
        <f>Q247*H247</f>
        <v>0</v>
      </c>
      <c r="S247" s="224">
        <v>0</v>
      </c>
      <c r="T247" s="225">
        <f>S247*H247</f>
        <v>0</v>
      </c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R247" s="226" t="s">
        <v>149</v>
      </c>
      <c r="AT247" s="226" t="s">
        <v>144</v>
      </c>
      <c r="AU247" s="226" t="s">
        <v>85</v>
      </c>
      <c r="AY247" s="20" t="s">
        <v>142</v>
      </c>
      <c r="BE247" s="227">
        <f>IF(N247="základní",J247,0)</f>
        <v>0</v>
      </c>
      <c r="BF247" s="227">
        <f>IF(N247="snížená",J247,0)</f>
        <v>0</v>
      </c>
      <c r="BG247" s="227">
        <f>IF(N247="zákl. přenesená",J247,0)</f>
        <v>0</v>
      </c>
      <c r="BH247" s="227">
        <f>IF(N247="sníž. přenesená",J247,0)</f>
        <v>0</v>
      </c>
      <c r="BI247" s="227">
        <f>IF(N247="nulová",J247,0)</f>
        <v>0</v>
      </c>
      <c r="BJ247" s="20" t="s">
        <v>83</v>
      </c>
      <c r="BK247" s="227">
        <f>ROUND(I247*H247,2)</f>
        <v>0</v>
      </c>
      <c r="BL247" s="20" t="s">
        <v>149</v>
      </c>
      <c r="BM247" s="226" t="s">
        <v>387</v>
      </c>
    </row>
    <row r="248" s="2" customFormat="1">
      <c r="A248" s="41"/>
      <c r="B248" s="42"/>
      <c r="C248" s="43"/>
      <c r="D248" s="228" t="s">
        <v>151</v>
      </c>
      <c r="E248" s="43"/>
      <c r="F248" s="229" t="s">
        <v>388</v>
      </c>
      <c r="G248" s="43"/>
      <c r="H248" s="43"/>
      <c r="I248" s="230"/>
      <c r="J248" s="43"/>
      <c r="K248" s="43"/>
      <c r="L248" s="47"/>
      <c r="M248" s="231"/>
      <c r="N248" s="232"/>
      <c r="O248" s="87"/>
      <c r="P248" s="87"/>
      <c r="Q248" s="87"/>
      <c r="R248" s="87"/>
      <c r="S248" s="87"/>
      <c r="T248" s="88"/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T248" s="20" t="s">
        <v>151</v>
      </c>
      <c r="AU248" s="20" t="s">
        <v>85</v>
      </c>
    </row>
    <row r="249" s="14" customFormat="1">
      <c r="A249" s="14"/>
      <c r="B249" s="244"/>
      <c r="C249" s="245"/>
      <c r="D249" s="235" t="s">
        <v>153</v>
      </c>
      <c r="E249" s="246" t="s">
        <v>19</v>
      </c>
      <c r="F249" s="247" t="s">
        <v>389</v>
      </c>
      <c r="G249" s="245"/>
      <c r="H249" s="248">
        <v>246.40000000000001</v>
      </c>
      <c r="I249" s="249"/>
      <c r="J249" s="245"/>
      <c r="K249" s="245"/>
      <c r="L249" s="250"/>
      <c r="M249" s="251"/>
      <c r="N249" s="252"/>
      <c r="O249" s="252"/>
      <c r="P249" s="252"/>
      <c r="Q249" s="252"/>
      <c r="R249" s="252"/>
      <c r="S249" s="252"/>
      <c r="T249" s="253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4" t="s">
        <v>153</v>
      </c>
      <c r="AU249" s="254" t="s">
        <v>85</v>
      </c>
      <c r="AV249" s="14" t="s">
        <v>85</v>
      </c>
      <c r="AW249" s="14" t="s">
        <v>37</v>
      </c>
      <c r="AX249" s="14" t="s">
        <v>76</v>
      </c>
      <c r="AY249" s="254" t="s">
        <v>142</v>
      </c>
    </row>
    <row r="250" s="16" customFormat="1">
      <c r="A250" s="16"/>
      <c r="B250" s="266"/>
      <c r="C250" s="267"/>
      <c r="D250" s="235" t="s">
        <v>153</v>
      </c>
      <c r="E250" s="268" t="s">
        <v>19</v>
      </c>
      <c r="F250" s="269" t="s">
        <v>167</v>
      </c>
      <c r="G250" s="267"/>
      <c r="H250" s="270">
        <v>246.40000000000001</v>
      </c>
      <c r="I250" s="271"/>
      <c r="J250" s="267"/>
      <c r="K250" s="267"/>
      <c r="L250" s="272"/>
      <c r="M250" s="273"/>
      <c r="N250" s="274"/>
      <c r="O250" s="274"/>
      <c r="P250" s="274"/>
      <c r="Q250" s="274"/>
      <c r="R250" s="274"/>
      <c r="S250" s="274"/>
      <c r="T250" s="275"/>
      <c r="U250" s="16"/>
      <c r="V250" s="16"/>
      <c r="W250" s="16"/>
      <c r="X250" s="16"/>
      <c r="Y250" s="16"/>
      <c r="Z250" s="16"/>
      <c r="AA250" s="16"/>
      <c r="AB250" s="16"/>
      <c r="AC250" s="16"/>
      <c r="AD250" s="16"/>
      <c r="AE250" s="16"/>
      <c r="AT250" s="276" t="s">
        <v>153</v>
      </c>
      <c r="AU250" s="276" t="s">
        <v>85</v>
      </c>
      <c r="AV250" s="16" t="s">
        <v>149</v>
      </c>
      <c r="AW250" s="16" t="s">
        <v>37</v>
      </c>
      <c r="AX250" s="16" t="s">
        <v>83</v>
      </c>
      <c r="AY250" s="276" t="s">
        <v>142</v>
      </c>
    </row>
    <row r="251" s="2" customFormat="1" ht="16.5" customHeight="1">
      <c r="A251" s="41"/>
      <c r="B251" s="42"/>
      <c r="C251" s="215" t="s">
        <v>390</v>
      </c>
      <c r="D251" s="215" t="s">
        <v>144</v>
      </c>
      <c r="E251" s="216" t="s">
        <v>391</v>
      </c>
      <c r="F251" s="217" t="s">
        <v>392</v>
      </c>
      <c r="G251" s="218" t="s">
        <v>267</v>
      </c>
      <c r="H251" s="219">
        <v>2</v>
      </c>
      <c r="I251" s="220"/>
      <c r="J251" s="221">
        <f>ROUND(I251*H251,2)</f>
        <v>0</v>
      </c>
      <c r="K251" s="217" t="s">
        <v>148</v>
      </c>
      <c r="L251" s="47"/>
      <c r="M251" s="222" t="s">
        <v>19</v>
      </c>
      <c r="N251" s="223" t="s">
        <v>47</v>
      </c>
      <c r="O251" s="87"/>
      <c r="P251" s="224">
        <f>O251*H251</f>
        <v>0</v>
      </c>
      <c r="Q251" s="224">
        <v>0.050000000000000003</v>
      </c>
      <c r="R251" s="224">
        <f>Q251*H251</f>
        <v>0.10000000000000001</v>
      </c>
      <c r="S251" s="224">
        <v>0</v>
      </c>
      <c r="T251" s="225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6" t="s">
        <v>149</v>
      </c>
      <c r="AT251" s="226" t="s">
        <v>144</v>
      </c>
      <c r="AU251" s="226" t="s">
        <v>85</v>
      </c>
      <c r="AY251" s="20" t="s">
        <v>142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20" t="s">
        <v>83</v>
      </c>
      <c r="BK251" s="227">
        <f>ROUND(I251*H251,2)</f>
        <v>0</v>
      </c>
      <c r="BL251" s="20" t="s">
        <v>149</v>
      </c>
      <c r="BM251" s="226" t="s">
        <v>393</v>
      </c>
    </row>
    <row r="252" s="2" customFormat="1">
      <c r="A252" s="41"/>
      <c r="B252" s="42"/>
      <c r="C252" s="43"/>
      <c r="D252" s="228" t="s">
        <v>151</v>
      </c>
      <c r="E252" s="43"/>
      <c r="F252" s="229" t="s">
        <v>394</v>
      </c>
      <c r="G252" s="43"/>
      <c r="H252" s="43"/>
      <c r="I252" s="230"/>
      <c r="J252" s="43"/>
      <c r="K252" s="43"/>
      <c r="L252" s="47"/>
      <c r="M252" s="231"/>
      <c r="N252" s="232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151</v>
      </c>
      <c r="AU252" s="20" t="s">
        <v>85</v>
      </c>
    </row>
    <row r="253" s="2" customFormat="1" ht="16.5" customHeight="1">
      <c r="A253" s="41"/>
      <c r="B253" s="42"/>
      <c r="C253" s="277" t="s">
        <v>395</v>
      </c>
      <c r="D253" s="277" t="s">
        <v>252</v>
      </c>
      <c r="E253" s="278" t="s">
        <v>396</v>
      </c>
      <c r="F253" s="279" t="s">
        <v>397</v>
      </c>
      <c r="G253" s="280" t="s">
        <v>267</v>
      </c>
      <c r="H253" s="281">
        <v>2</v>
      </c>
      <c r="I253" s="282"/>
      <c r="J253" s="283">
        <f>ROUND(I253*H253,2)</f>
        <v>0</v>
      </c>
      <c r="K253" s="279" t="s">
        <v>148</v>
      </c>
      <c r="L253" s="284"/>
      <c r="M253" s="285" t="s">
        <v>19</v>
      </c>
      <c r="N253" s="286" t="s">
        <v>47</v>
      </c>
      <c r="O253" s="87"/>
      <c r="P253" s="224">
        <f>O253*H253</f>
        <v>0</v>
      </c>
      <c r="Q253" s="224">
        <v>0.029499999999999998</v>
      </c>
      <c r="R253" s="224">
        <f>Q253*H253</f>
        <v>0.058999999999999997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198</v>
      </c>
      <c r="AT253" s="226" t="s">
        <v>252</v>
      </c>
      <c r="AU253" s="226" t="s">
        <v>85</v>
      </c>
      <c r="AY253" s="20" t="s">
        <v>142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83</v>
      </c>
      <c r="BK253" s="227">
        <f>ROUND(I253*H253,2)</f>
        <v>0</v>
      </c>
      <c r="BL253" s="20" t="s">
        <v>149</v>
      </c>
      <c r="BM253" s="226" t="s">
        <v>398</v>
      </c>
    </row>
    <row r="254" s="2" customFormat="1" ht="16.5" customHeight="1">
      <c r="A254" s="41"/>
      <c r="B254" s="42"/>
      <c r="C254" s="277" t="s">
        <v>399</v>
      </c>
      <c r="D254" s="277" t="s">
        <v>252</v>
      </c>
      <c r="E254" s="278" t="s">
        <v>400</v>
      </c>
      <c r="F254" s="279" t="s">
        <v>401</v>
      </c>
      <c r="G254" s="280" t="s">
        <v>267</v>
      </c>
      <c r="H254" s="281">
        <v>2</v>
      </c>
      <c r="I254" s="282"/>
      <c r="J254" s="283">
        <f>ROUND(I254*H254,2)</f>
        <v>0</v>
      </c>
      <c r="K254" s="279" t="s">
        <v>148</v>
      </c>
      <c r="L254" s="284"/>
      <c r="M254" s="285" t="s">
        <v>19</v>
      </c>
      <c r="N254" s="286" t="s">
        <v>47</v>
      </c>
      <c r="O254" s="87"/>
      <c r="P254" s="224">
        <f>O254*H254</f>
        <v>0</v>
      </c>
      <c r="Q254" s="224">
        <v>0.0019</v>
      </c>
      <c r="R254" s="224">
        <f>Q254*H254</f>
        <v>0.0038</v>
      </c>
      <c r="S254" s="224">
        <v>0</v>
      </c>
      <c r="T254" s="225">
        <f>S254*H254</f>
        <v>0</v>
      </c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R254" s="226" t="s">
        <v>198</v>
      </c>
      <c r="AT254" s="226" t="s">
        <v>252</v>
      </c>
      <c r="AU254" s="226" t="s">
        <v>85</v>
      </c>
      <c r="AY254" s="20" t="s">
        <v>142</v>
      </c>
      <c r="BE254" s="227">
        <f>IF(N254="základní",J254,0)</f>
        <v>0</v>
      </c>
      <c r="BF254" s="227">
        <f>IF(N254="snížená",J254,0)</f>
        <v>0</v>
      </c>
      <c r="BG254" s="227">
        <f>IF(N254="zákl. přenesená",J254,0)</f>
        <v>0</v>
      </c>
      <c r="BH254" s="227">
        <f>IF(N254="sníž. přenesená",J254,0)</f>
        <v>0</v>
      </c>
      <c r="BI254" s="227">
        <f>IF(N254="nulová",J254,0)</f>
        <v>0</v>
      </c>
      <c r="BJ254" s="20" t="s">
        <v>83</v>
      </c>
      <c r="BK254" s="227">
        <f>ROUND(I254*H254,2)</f>
        <v>0</v>
      </c>
      <c r="BL254" s="20" t="s">
        <v>149</v>
      </c>
      <c r="BM254" s="226" t="s">
        <v>402</v>
      </c>
    </row>
    <row r="255" s="2" customFormat="1" ht="16.5" customHeight="1">
      <c r="A255" s="41"/>
      <c r="B255" s="42"/>
      <c r="C255" s="215" t="s">
        <v>403</v>
      </c>
      <c r="D255" s="215" t="s">
        <v>144</v>
      </c>
      <c r="E255" s="216" t="s">
        <v>404</v>
      </c>
      <c r="F255" s="217" t="s">
        <v>405</v>
      </c>
      <c r="G255" s="218" t="s">
        <v>406</v>
      </c>
      <c r="H255" s="219">
        <v>6</v>
      </c>
      <c r="I255" s="220"/>
      <c r="J255" s="221">
        <f>ROUND(I255*H255,2)</f>
        <v>0</v>
      </c>
      <c r="K255" s="217" t="s">
        <v>19</v>
      </c>
      <c r="L255" s="47"/>
      <c r="M255" s="222" t="s">
        <v>19</v>
      </c>
      <c r="N255" s="223" t="s">
        <v>47</v>
      </c>
      <c r="O255" s="87"/>
      <c r="P255" s="224">
        <f>O255*H255</f>
        <v>0</v>
      </c>
      <c r="Q255" s="224">
        <v>0</v>
      </c>
      <c r="R255" s="224">
        <f>Q255*H255</f>
        <v>0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149</v>
      </c>
      <c r="AT255" s="226" t="s">
        <v>144</v>
      </c>
      <c r="AU255" s="226" t="s">
        <v>85</v>
      </c>
      <c r="AY255" s="20" t="s">
        <v>142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83</v>
      </c>
      <c r="BK255" s="227">
        <f>ROUND(I255*H255,2)</f>
        <v>0</v>
      </c>
      <c r="BL255" s="20" t="s">
        <v>149</v>
      </c>
      <c r="BM255" s="226" t="s">
        <v>407</v>
      </c>
    </row>
    <row r="256" s="2" customFormat="1">
      <c r="A256" s="41"/>
      <c r="B256" s="42"/>
      <c r="C256" s="43"/>
      <c r="D256" s="235" t="s">
        <v>408</v>
      </c>
      <c r="E256" s="43"/>
      <c r="F256" s="287" t="s">
        <v>409</v>
      </c>
      <c r="G256" s="43"/>
      <c r="H256" s="43"/>
      <c r="I256" s="230"/>
      <c r="J256" s="43"/>
      <c r="K256" s="43"/>
      <c r="L256" s="47"/>
      <c r="M256" s="231"/>
      <c r="N256" s="232"/>
      <c r="O256" s="87"/>
      <c r="P256" s="87"/>
      <c r="Q256" s="87"/>
      <c r="R256" s="87"/>
      <c r="S256" s="87"/>
      <c r="T256" s="88"/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T256" s="20" t="s">
        <v>408</v>
      </c>
      <c r="AU256" s="20" t="s">
        <v>85</v>
      </c>
    </row>
    <row r="257" s="14" customFormat="1">
      <c r="A257" s="14"/>
      <c r="B257" s="244"/>
      <c r="C257" s="245"/>
      <c r="D257" s="235" t="s">
        <v>153</v>
      </c>
      <c r="E257" s="246" t="s">
        <v>19</v>
      </c>
      <c r="F257" s="247" t="s">
        <v>186</v>
      </c>
      <c r="G257" s="245"/>
      <c r="H257" s="248">
        <v>6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153</v>
      </c>
      <c r="AU257" s="254" t="s">
        <v>85</v>
      </c>
      <c r="AV257" s="14" t="s">
        <v>85</v>
      </c>
      <c r="AW257" s="14" t="s">
        <v>37</v>
      </c>
      <c r="AX257" s="14" t="s">
        <v>76</v>
      </c>
      <c r="AY257" s="254" t="s">
        <v>142</v>
      </c>
    </row>
    <row r="258" s="16" customFormat="1">
      <c r="A258" s="16"/>
      <c r="B258" s="266"/>
      <c r="C258" s="267"/>
      <c r="D258" s="235" t="s">
        <v>153</v>
      </c>
      <c r="E258" s="268" t="s">
        <v>19</v>
      </c>
      <c r="F258" s="269" t="s">
        <v>167</v>
      </c>
      <c r="G258" s="267"/>
      <c r="H258" s="270">
        <v>6</v>
      </c>
      <c r="I258" s="271"/>
      <c r="J258" s="267"/>
      <c r="K258" s="267"/>
      <c r="L258" s="272"/>
      <c r="M258" s="273"/>
      <c r="N258" s="274"/>
      <c r="O258" s="274"/>
      <c r="P258" s="274"/>
      <c r="Q258" s="274"/>
      <c r="R258" s="274"/>
      <c r="S258" s="274"/>
      <c r="T258" s="275"/>
      <c r="U258" s="16"/>
      <c r="V258" s="16"/>
      <c r="W258" s="16"/>
      <c r="X258" s="16"/>
      <c r="Y258" s="16"/>
      <c r="Z258" s="16"/>
      <c r="AA258" s="16"/>
      <c r="AB258" s="16"/>
      <c r="AC258" s="16"/>
      <c r="AD258" s="16"/>
      <c r="AE258" s="16"/>
      <c r="AT258" s="276" t="s">
        <v>153</v>
      </c>
      <c r="AU258" s="276" t="s">
        <v>85</v>
      </c>
      <c r="AV258" s="16" t="s">
        <v>149</v>
      </c>
      <c r="AW258" s="16" t="s">
        <v>37</v>
      </c>
      <c r="AX258" s="16" t="s">
        <v>83</v>
      </c>
      <c r="AY258" s="276" t="s">
        <v>142</v>
      </c>
    </row>
    <row r="259" s="2" customFormat="1" ht="24.15" customHeight="1">
      <c r="A259" s="41"/>
      <c r="B259" s="42"/>
      <c r="C259" s="215" t="s">
        <v>410</v>
      </c>
      <c r="D259" s="215" t="s">
        <v>144</v>
      </c>
      <c r="E259" s="216" t="s">
        <v>411</v>
      </c>
      <c r="F259" s="217" t="s">
        <v>412</v>
      </c>
      <c r="G259" s="218" t="s">
        <v>267</v>
      </c>
      <c r="H259" s="219">
        <v>6</v>
      </c>
      <c r="I259" s="220"/>
      <c r="J259" s="221">
        <f>ROUND(I259*H259,2)</f>
        <v>0</v>
      </c>
      <c r="K259" s="217" t="s">
        <v>148</v>
      </c>
      <c r="L259" s="47"/>
      <c r="M259" s="222" t="s">
        <v>19</v>
      </c>
      <c r="N259" s="223" t="s">
        <v>47</v>
      </c>
      <c r="O259" s="87"/>
      <c r="P259" s="224">
        <f>O259*H259</f>
        <v>0</v>
      </c>
      <c r="Q259" s="224">
        <v>0.36190800000000001</v>
      </c>
      <c r="R259" s="224">
        <f>Q259*H259</f>
        <v>2.1714479999999998</v>
      </c>
      <c r="S259" s="224">
        <v>0</v>
      </c>
      <c r="T259" s="225">
        <f>S259*H259</f>
        <v>0</v>
      </c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R259" s="226" t="s">
        <v>149</v>
      </c>
      <c r="AT259" s="226" t="s">
        <v>144</v>
      </c>
      <c r="AU259" s="226" t="s">
        <v>85</v>
      </c>
      <c r="AY259" s="20" t="s">
        <v>142</v>
      </c>
      <c r="BE259" s="227">
        <f>IF(N259="základní",J259,0)</f>
        <v>0</v>
      </c>
      <c r="BF259" s="227">
        <f>IF(N259="snížená",J259,0)</f>
        <v>0</v>
      </c>
      <c r="BG259" s="227">
        <f>IF(N259="zákl. přenesená",J259,0)</f>
        <v>0</v>
      </c>
      <c r="BH259" s="227">
        <f>IF(N259="sníž. přenesená",J259,0)</f>
        <v>0</v>
      </c>
      <c r="BI259" s="227">
        <f>IF(N259="nulová",J259,0)</f>
        <v>0</v>
      </c>
      <c r="BJ259" s="20" t="s">
        <v>83</v>
      </c>
      <c r="BK259" s="227">
        <f>ROUND(I259*H259,2)</f>
        <v>0</v>
      </c>
      <c r="BL259" s="20" t="s">
        <v>149</v>
      </c>
      <c r="BM259" s="226" t="s">
        <v>413</v>
      </c>
    </row>
    <row r="260" s="2" customFormat="1">
      <c r="A260" s="41"/>
      <c r="B260" s="42"/>
      <c r="C260" s="43"/>
      <c r="D260" s="228" t="s">
        <v>151</v>
      </c>
      <c r="E260" s="43"/>
      <c r="F260" s="229" t="s">
        <v>414</v>
      </c>
      <c r="G260" s="43"/>
      <c r="H260" s="43"/>
      <c r="I260" s="230"/>
      <c r="J260" s="43"/>
      <c r="K260" s="43"/>
      <c r="L260" s="47"/>
      <c r="M260" s="231"/>
      <c r="N260" s="232"/>
      <c r="O260" s="87"/>
      <c r="P260" s="87"/>
      <c r="Q260" s="87"/>
      <c r="R260" s="87"/>
      <c r="S260" s="87"/>
      <c r="T260" s="88"/>
      <c r="U260" s="41"/>
      <c r="V260" s="41"/>
      <c r="W260" s="41"/>
      <c r="X260" s="41"/>
      <c r="Y260" s="41"/>
      <c r="Z260" s="41"/>
      <c r="AA260" s="41"/>
      <c r="AB260" s="41"/>
      <c r="AC260" s="41"/>
      <c r="AD260" s="41"/>
      <c r="AE260" s="41"/>
      <c r="AT260" s="20" t="s">
        <v>151</v>
      </c>
      <c r="AU260" s="20" t="s">
        <v>85</v>
      </c>
    </row>
    <row r="261" s="2" customFormat="1" ht="16.5" customHeight="1">
      <c r="A261" s="41"/>
      <c r="B261" s="42"/>
      <c r="C261" s="277" t="s">
        <v>415</v>
      </c>
      <c r="D261" s="277" t="s">
        <v>252</v>
      </c>
      <c r="E261" s="278" t="s">
        <v>416</v>
      </c>
      <c r="F261" s="279" t="s">
        <v>417</v>
      </c>
      <c r="G261" s="280" t="s">
        <v>267</v>
      </c>
      <c r="H261" s="281">
        <v>6</v>
      </c>
      <c r="I261" s="282"/>
      <c r="J261" s="283">
        <f>ROUND(I261*H261,2)</f>
        <v>0</v>
      </c>
      <c r="K261" s="279" t="s">
        <v>148</v>
      </c>
      <c r="L261" s="284"/>
      <c r="M261" s="285" t="s">
        <v>19</v>
      </c>
      <c r="N261" s="286" t="s">
        <v>47</v>
      </c>
      <c r="O261" s="87"/>
      <c r="P261" s="224">
        <f>O261*H261</f>
        <v>0</v>
      </c>
      <c r="Q261" s="224">
        <v>0.11500000000000001</v>
      </c>
      <c r="R261" s="224">
        <f>Q261*H261</f>
        <v>0.69000000000000006</v>
      </c>
      <c r="S261" s="224">
        <v>0</v>
      </c>
      <c r="T261" s="225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6" t="s">
        <v>198</v>
      </c>
      <c r="AT261" s="226" t="s">
        <v>252</v>
      </c>
      <c r="AU261" s="226" t="s">
        <v>85</v>
      </c>
      <c r="AY261" s="20" t="s">
        <v>142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20" t="s">
        <v>83</v>
      </c>
      <c r="BK261" s="227">
        <f>ROUND(I261*H261,2)</f>
        <v>0</v>
      </c>
      <c r="BL261" s="20" t="s">
        <v>149</v>
      </c>
      <c r="BM261" s="226" t="s">
        <v>418</v>
      </c>
    </row>
    <row r="262" s="2" customFormat="1" ht="24.15" customHeight="1">
      <c r="A262" s="41"/>
      <c r="B262" s="42"/>
      <c r="C262" s="215" t="s">
        <v>419</v>
      </c>
      <c r="D262" s="215" t="s">
        <v>144</v>
      </c>
      <c r="E262" s="216" t="s">
        <v>420</v>
      </c>
      <c r="F262" s="217" t="s">
        <v>421</v>
      </c>
      <c r="G262" s="218" t="s">
        <v>267</v>
      </c>
      <c r="H262" s="219">
        <v>6</v>
      </c>
      <c r="I262" s="220"/>
      <c r="J262" s="221">
        <f>ROUND(I262*H262,2)</f>
        <v>0</v>
      </c>
      <c r="K262" s="217" t="s">
        <v>148</v>
      </c>
      <c r="L262" s="47"/>
      <c r="M262" s="222" t="s">
        <v>19</v>
      </c>
      <c r="N262" s="223" t="s">
        <v>47</v>
      </c>
      <c r="O262" s="87"/>
      <c r="P262" s="224">
        <f>O262*H262</f>
        <v>0</v>
      </c>
      <c r="Q262" s="224">
        <v>0</v>
      </c>
      <c r="R262" s="224">
        <f>Q262*H262</f>
        <v>0</v>
      </c>
      <c r="S262" s="224">
        <v>0</v>
      </c>
      <c r="T262" s="225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6" t="s">
        <v>149</v>
      </c>
      <c r="AT262" s="226" t="s">
        <v>144</v>
      </c>
      <c r="AU262" s="226" t="s">
        <v>85</v>
      </c>
      <c r="AY262" s="20" t="s">
        <v>142</v>
      </c>
      <c r="BE262" s="227">
        <f>IF(N262="základní",J262,0)</f>
        <v>0</v>
      </c>
      <c r="BF262" s="227">
        <f>IF(N262="snížená",J262,0)</f>
        <v>0</v>
      </c>
      <c r="BG262" s="227">
        <f>IF(N262="zákl. přenesená",J262,0)</f>
        <v>0</v>
      </c>
      <c r="BH262" s="227">
        <f>IF(N262="sníž. přenesená",J262,0)</f>
        <v>0</v>
      </c>
      <c r="BI262" s="227">
        <f>IF(N262="nulová",J262,0)</f>
        <v>0</v>
      </c>
      <c r="BJ262" s="20" t="s">
        <v>83</v>
      </c>
      <c r="BK262" s="227">
        <f>ROUND(I262*H262,2)</f>
        <v>0</v>
      </c>
      <c r="BL262" s="20" t="s">
        <v>149</v>
      </c>
      <c r="BM262" s="226" t="s">
        <v>422</v>
      </c>
    </row>
    <row r="263" s="2" customFormat="1">
      <c r="A263" s="41"/>
      <c r="B263" s="42"/>
      <c r="C263" s="43"/>
      <c r="D263" s="228" t="s">
        <v>151</v>
      </c>
      <c r="E263" s="43"/>
      <c r="F263" s="229" t="s">
        <v>423</v>
      </c>
      <c r="G263" s="43"/>
      <c r="H263" s="43"/>
      <c r="I263" s="230"/>
      <c r="J263" s="43"/>
      <c r="K263" s="43"/>
      <c r="L263" s="47"/>
      <c r="M263" s="231"/>
      <c r="N263" s="232"/>
      <c r="O263" s="87"/>
      <c r="P263" s="87"/>
      <c r="Q263" s="87"/>
      <c r="R263" s="87"/>
      <c r="S263" s="87"/>
      <c r="T263" s="88"/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T263" s="20" t="s">
        <v>151</v>
      </c>
      <c r="AU263" s="20" t="s">
        <v>85</v>
      </c>
    </row>
    <row r="264" s="2" customFormat="1" ht="16.5" customHeight="1">
      <c r="A264" s="41"/>
      <c r="B264" s="42"/>
      <c r="C264" s="277" t="s">
        <v>424</v>
      </c>
      <c r="D264" s="277" t="s">
        <v>252</v>
      </c>
      <c r="E264" s="278" t="s">
        <v>425</v>
      </c>
      <c r="F264" s="279" t="s">
        <v>426</v>
      </c>
      <c r="G264" s="280" t="s">
        <v>267</v>
      </c>
      <c r="H264" s="281">
        <v>6</v>
      </c>
      <c r="I264" s="282"/>
      <c r="J264" s="283">
        <f>ROUND(I264*H264,2)</f>
        <v>0</v>
      </c>
      <c r="K264" s="279" t="s">
        <v>148</v>
      </c>
      <c r="L264" s="284"/>
      <c r="M264" s="285" t="s">
        <v>19</v>
      </c>
      <c r="N264" s="286" t="s">
        <v>47</v>
      </c>
      <c r="O264" s="87"/>
      <c r="P264" s="224">
        <f>O264*H264</f>
        <v>0</v>
      </c>
      <c r="Q264" s="224">
        <v>0.0025000000000000001</v>
      </c>
      <c r="R264" s="224">
        <f>Q264*H264</f>
        <v>0.014999999999999999</v>
      </c>
      <c r="S264" s="224">
        <v>0</v>
      </c>
      <c r="T264" s="225">
        <f>S264*H264</f>
        <v>0</v>
      </c>
      <c r="U264" s="41"/>
      <c r="V264" s="41"/>
      <c r="W264" s="41"/>
      <c r="X264" s="41"/>
      <c r="Y264" s="41"/>
      <c r="Z264" s="41"/>
      <c r="AA264" s="41"/>
      <c r="AB264" s="41"/>
      <c r="AC264" s="41"/>
      <c r="AD264" s="41"/>
      <c r="AE264" s="41"/>
      <c r="AR264" s="226" t="s">
        <v>198</v>
      </c>
      <c r="AT264" s="226" t="s">
        <v>252</v>
      </c>
      <c r="AU264" s="226" t="s">
        <v>85</v>
      </c>
      <c r="AY264" s="20" t="s">
        <v>142</v>
      </c>
      <c r="BE264" s="227">
        <f>IF(N264="základní",J264,0)</f>
        <v>0</v>
      </c>
      <c r="BF264" s="227">
        <f>IF(N264="snížená",J264,0)</f>
        <v>0</v>
      </c>
      <c r="BG264" s="227">
        <f>IF(N264="zákl. přenesená",J264,0)</f>
        <v>0</v>
      </c>
      <c r="BH264" s="227">
        <f>IF(N264="sníž. přenesená",J264,0)</f>
        <v>0</v>
      </c>
      <c r="BI264" s="227">
        <f>IF(N264="nulová",J264,0)</f>
        <v>0</v>
      </c>
      <c r="BJ264" s="20" t="s">
        <v>83</v>
      </c>
      <c r="BK264" s="227">
        <f>ROUND(I264*H264,2)</f>
        <v>0</v>
      </c>
      <c r="BL264" s="20" t="s">
        <v>149</v>
      </c>
      <c r="BM264" s="226" t="s">
        <v>427</v>
      </c>
    </row>
    <row r="265" s="2" customFormat="1" ht="24.15" customHeight="1">
      <c r="A265" s="41"/>
      <c r="B265" s="42"/>
      <c r="C265" s="215" t="s">
        <v>428</v>
      </c>
      <c r="D265" s="215" t="s">
        <v>144</v>
      </c>
      <c r="E265" s="216" t="s">
        <v>429</v>
      </c>
      <c r="F265" s="217" t="s">
        <v>430</v>
      </c>
      <c r="G265" s="218" t="s">
        <v>267</v>
      </c>
      <c r="H265" s="219">
        <v>12</v>
      </c>
      <c r="I265" s="220"/>
      <c r="J265" s="221">
        <f>ROUND(I265*H265,2)</f>
        <v>0</v>
      </c>
      <c r="K265" s="217" t="s">
        <v>148</v>
      </c>
      <c r="L265" s="47"/>
      <c r="M265" s="222" t="s">
        <v>19</v>
      </c>
      <c r="N265" s="223" t="s">
        <v>47</v>
      </c>
      <c r="O265" s="87"/>
      <c r="P265" s="224">
        <f>O265*H265</f>
        <v>0</v>
      </c>
      <c r="Q265" s="224">
        <v>0.00071871999999999995</v>
      </c>
      <c r="R265" s="224">
        <f>Q265*H265</f>
        <v>0.0086246399999999994</v>
      </c>
      <c r="S265" s="224">
        <v>0</v>
      </c>
      <c r="T265" s="22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6" t="s">
        <v>149</v>
      </c>
      <c r="AT265" s="226" t="s">
        <v>144</v>
      </c>
      <c r="AU265" s="226" t="s">
        <v>85</v>
      </c>
      <c r="AY265" s="20" t="s">
        <v>142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0" t="s">
        <v>83</v>
      </c>
      <c r="BK265" s="227">
        <f>ROUND(I265*H265,2)</f>
        <v>0</v>
      </c>
      <c r="BL265" s="20" t="s">
        <v>149</v>
      </c>
      <c r="BM265" s="226" t="s">
        <v>431</v>
      </c>
    </row>
    <row r="266" s="2" customFormat="1">
      <c r="A266" s="41"/>
      <c r="B266" s="42"/>
      <c r="C266" s="43"/>
      <c r="D266" s="228" t="s">
        <v>151</v>
      </c>
      <c r="E266" s="43"/>
      <c r="F266" s="229" t="s">
        <v>432</v>
      </c>
      <c r="G266" s="43"/>
      <c r="H266" s="43"/>
      <c r="I266" s="230"/>
      <c r="J266" s="43"/>
      <c r="K266" s="43"/>
      <c r="L266" s="47"/>
      <c r="M266" s="231"/>
      <c r="N266" s="232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151</v>
      </c>
      <c r="AU266" s="20" t="s">
        <v>85</v>
      </c>
    </row>
    <row r="267" s="2" customFormat="1" ht="16.5" customHeight="1">
      <c r="A267" s="41"/>
      <c r="B267" s="42"/>
      <c r="C267" s="277" t="s">
        <v>433</v>
      </c>
      <c r="D267" s="277" t="s">
        <v>252</v>
      </c>
      <c r="E267" s="278" t="s">
        <v>434</v>
      </c>
      <c r="F267" s="279" t="s">
        <v>435</v>
      </c>
      <c r="G267" s="280" t="s">
        <v>267</v>
      </c>
      <c r="H267" s="281">
        <v>6</v>
      </c>
      <c r="I267" s="282"/>
      <c r="J267" s="283">
        <f>ROUND(I267*H267,2)</f>
        <v>0</v>
      </c>
      <c r="K267" s="279" t="s">
        <v>148</v>
      </c>
      <c r="L267" s="284"/>
      <c r="M267" s="285" t="s">
        <v>19</v>
      </c>
      <c r="N267" s="286" t="s">
        <v>47</v>
      </c>
      <c r="O267" s="87"/>
      <c r="P267" s="224">
        <f>O267*H267</f>
        <v>0</v>
      </c>
      <c r="Q267" s="224">
        <v>0.0038</v>
      </c>
      <c r="R267" s="224">
        <f>Q267*H267</f>
        <v>0.022800000000000001</v>
      </c>
      <c r="S267" s="224">
        <v>0</v>
      </c>
      <c r="T267" s="225">
        <f>S267*H267</f>
        <v>0</v>
      </c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R267" s="226" t="s">
        <v>198</v>
      </c>
      <c r="AT267" s="226" t="s">
        <v>252</v>
      </c>
      <c r="AU267" s="226" t="s">
        <v>85</v>
      </c>
      <c r="AY267" s="20" t="s">
        <v>142</v>
      </c>
      <c r="BE267" s="227">
        <f>IF(N267="základní",J267,0)</f>
        <v>0</v>
      </c>
      <c r="BF267" s="227">
        <f>IF(N267="snížená",J267,0)</f>
        <v>0</v>
      </c>
      <c r="BG267" s="227">
        <f>IF(N267="zákl. přenesená",J267,0)</f>
        <v>0</v>
      </c>
      <c r="BH267" s="227">
        <f>IF(N267="sníž. přenesená",J267,0)</f>
        <v>0</v>
      </c>
      <c r="BI267" s="227">
        <f>IF(N267="nulová",J267,0)</f>
        <v>0</v>
      </c>
      <c r="BJ267" s="20" t="s">
        <v>83</v>
      </c>
      <c r="BK267" s="227">
        <f>ROUND(I267*H267,2)</f>
        <v>0</v>
      </c>
      <c r="BL267" s="20" t="s">
        <v>149</v>
      </c>
      <c r="BM267" s="226" t="s">
        <v>436</v>
      </c>
    </row>
    <row r="268" s="2" customFormat="1" ht="16.5" customHeight="1">
      <c r="A268" s="41"/>
      <c r="B268" s="42"/>
      <c r="C268" s="277" t="s">
        <v>437</v>
      </c>
      <c r="D268" s="277" t="s">
        <v>252</v>
      </c>
      <c r="E268" s="278" t="s">
        <v>438</v>
      </c>
      <c r="F268" s="279" t="s">
        <v>439</v>
      </c>
      <c r="G268" s="280" t="s">
        <v>267</v>
      </c>
      <c r="H268" s="281">
        <v>6</v>
      </c>
      <c r="I268" s="282"/>
      <c r="J268" s="283">
        <f>ROUND(I268*H268,2)</f>
        <v>0</v>
      </c>
      <c r="K268" s="279" t="s">
        <v>148</v>
      </c>
      <c r="L268" s="284"/>
      <c r="M268" s="285" t="s">
        <v>19</v>
      </c>
      <c r="N268" s="286" t="s">
        <v>47</v>
      </c>
      <c r="O268" s="87"/>
      <c r="P268" s="224">
        <f>O268*H268</f>
        <v>0</v>
      </c>
      <c r="Q268" s="224">
        <v>0.0033</v>
      </c>
      <c r="R268" s="224">
        <f>Q268*H268</f>
        <v>0.019799999999999998</v>
      </c>
      <c r="S268" s="224">
        <v>0</v>
      </c>
      <c r="T268" s="225">
        <f>S268*H268</f>
        <v>0</v>
      </c>
      <c r="U268" s="41"/>
      <c r="V268" s="41"/>
      <c r="W268" s="41"/>
      <c r="X268" s="41"/>
      <c r="Y268" s="41"/>
      <c r="Z268" s="41"/>
      <c r="AA268" s="41"/>
      <c r="AB268" s="41"/>
      <c r="AC268" s="41"/>
      <c r="AD268" s="41"/>
      <c r="AE268" s="41"/>
      <c r="AR268" s="226" t="s">
        <v>198</v>
      </c>
      <c r="AT268" s="226" t="s">
        <v>252</v>
      </c>
      <c r="AU268" s="226" t="s">
        <v>85</v>
      </c>
      <c r="AY268" s="20" t="s">
        <v>142</v>
      </c>
      <c r="BE268" s="227">
        <f>IF(N268="základní",J268,0)</f>
        <v>0</v>
      </c>
      <c r="BF268" s="227">
        <f>IF(N268="snížená",J268,0)</f>
        <v>0</v>
      </c>
      <c r="BG268" s="227">
        <f>IF(N268="zákl. přenesená",J268,0)</f>
        <v>0</v>
      </c>
      <c r="BH268" s="227">
        <f>IF(N268="sníž. přenesená",J268,0)</f>
        <v>0</v>
      </c>
      <c r="BI268" s="227">
        <f>IF(N268="nulová",J268,0)</f>
        <v>0</v>
      </c>
      <c r="BJ268" s="20" t="s">
        <v>83</v>
      </c>
      <c r="BK268" s="227">
        <f>ROUND(I268*H268,2)</f>
        <v>0</v>
      </c>
      <c r="BL268" s="20" t="s">
        <v>149</v>
      </c>
      <c r="BM268" s="226" t="s">
        <v>440</v>
      </c>
    </row>
    <row r="269" s="2" customFormat="1" ht="16.5" customHeight="1">
      <c r="A269" s="41"/>
      <c r="B269" s="42"/>
      <c r="C269" s="215" t="s">
        <v>441</v>
      </c>
      <c r="D269" s="215" t="s">
        <v>144</v>
      </c>
      <c r="E269" s="216" t="s">
        <v>442</v>
      </c>
      <c r="F269" s="217" t="s">
        <v>443</v>
      </c>
      <c r="G269" s="218" t="s">
        <v>267</v>
      </c>
      <c r="H269" s="219">
        <v>6</v>
      </c>
      <c r="I269" s="220"/>
      <c r="J269" s="221">
        <f>ROUND(I269*H269,2)</f>
        <v>0</v>
      </c>
      <c r="K269" s="217" t="s">
        <v>148</v>
      </c>
      <c r="L269" s="47"/>
      <c r="M269" s="222" t="s">
        <v>19</v>
      </c>
      <c r="N269" s="223" t="s">
        <v>47</v>
      </c>
      <c r="O269" s="87"/>
      <c r="P269" s="224">
        <f>O269*H269</f>
        <v>0</v>
      </c>
      <c r="Q269" s="224">
        <v>0.040000000000000001</v>
      </c>
      <c r="R269" s="224">
        <f>Q269*H269</f>
        <v>0.23999999999999999</v>
      </c>
      <c r="S269" s="224">
        <v>0</v>
      </c>
      <c r="T269" s="225">
        <f>S269*H269</f>
        <v>0</v>
      </c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R269" s="226" t="s">
        <v>149</v>
      </c>
      <c r="AT269" s="226" t="s">
        <v>144</v>
      </c>
      <c r="AU269" s="226" t="s">
        <v>85</v>
      </c>
      <c r="AY269" s="20" t="s">
        <v>142</v>
      </c>
      <c r="BE269" s="227">
        <f>IF(N269="základní",J269,0)</f>
        <v>0</v>
      </c>
      <c r="BF269" s="227">
        <f>IF(N269="snížená",J269,0)</f>
        <v>0</v>
      </c>
      <c r="BG269" s="227">
        <f>IF(N269="zákl. přenesená",J269,0)</f>
        <v>0</v>
      </c>
      <c r="BH269" s="227">
        <f>IF(N269="sníž. přenesená",J269,0)</f>
        <v>0</v>
      </c>
      <c r="BI269" s="227">
        <f>IF(N269="nulová",J269,0)</f>
        <v>0</v>
      </c>
      <c r="BJ269" s="20" t="s">
        <v>83</v>
      </c>
      <c r="BK269" s="227">
        <f>ROUND(I269*H269,2)</f>
        <v>0</v>
      </c>
      <c r="BL269" s="20" t="s">
        <v>149</v>
      </c>
      <c r="BM269" s="226" t="s">
        <v>444</v>
      </c>
    </row>
    <row r="270" s="2" customFormat="1">
      <c r="A270" s="41"/>
      <c r="B270" s="42"/>
      <c r="C270" s="43"/>
      <c r="D270" s="228" t="s">
        <v>151</v>
      </c>
      <c r="E270" s="43"/>
      <c r="F270" s="229" t="s">
        <v>445</v>
      </c>
      <c r="G270" s="43"/>
      <c r="H270" s="43"/>
      <c r="I270" s="230"/>
      <c r="J270" s="43"/>
      <c r="K270" s="43"/>
      <c r="L270" s="47"/>
      <c r="M270" s="231"/>
      <c r="N270" s="232"/>
      <c r="O270" s="87"/>
      <c r="P270" s="87"/>
      <c r="Q270" s="87"/>
      <c r="R270" s="87"/>
      <c r="S270" s="87"/>
      <c r="T270" s="88"/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T270" s="20" t="s">
        <v>151</v>
      </c>
      <c r="AU270" s="20" t="s">
        <v>85</v>
      </c>
    </row>
    <row r="271" s="2" customFormat="1" ht="16.5" customHeight="1">
      <c r="A271" s="41"/>
      <c r="B271" s="42"/>
      <c r="C271" s="277" t="s">
        <v>446</v>
      </c>
      <c r="D271" s="277" t="s">
        <v>252</v>
      </c>
      <c r="E271" s="278" t="s">
        <v>447</v>
      </c>
      <c r="F271" s="279" t="s">
        <v>448</v>
      </c>
      <c r="G271" s="280" t="s">
        <v>267</v>
      </c>
      <c r="H271" s="281">
        <v>6</v>
      </c>
      <c r="I271" s="282"/>
      <c r="J271" s="283">
        <f>ROUND(I271*H271,2)</f>
        <v>0</v>
      </c>
      <c r="K271" s="279" t="s">
        <v>148</v>
      </c>
      <c r="L271" s="284"/>
      <c r="M271" s="285" t="s">
        <v>19</v>
      </c>
      <c r="N271" s="286" t="s">
        <v>47</v>
      </c>
      <c r="O271" s="87"/>
      <c r="P271" s="224">
        <f>O271*H271</f>
        <v>0</v>
      </c>
      <c r="Q271" s="224">
        <v>0.0073000000000000001</v>
      </c>
      <c r="R271" s="224">
        <f>Q271*H271</f>
        <v>0.043799999999999999</v>
      </c>
      <c r="S271" s="224">
        <v>0</v>
      </c>
      <c r="T271" s="225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198</v>
      </c>
      <c r="AT271" s="226" t="s">
        <v>252</v>
      </c>
      <c r="AU271" s="226" t="s">
        <v>85</v>
      </c>
      <c r="AY271" s="20" t="s">
        <v>142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83</v>
      </c>
      <c r="BK271" s="227">
        <f>ROUND(I271*H271,2)</f>
        <v>0</v>
      </c>
      <c r="BL271" s="20" t="s">
        <v>149</v>
      </c>
      <c r="BM271" s="226" t="s">
        <v>449</v>
      </c>
    </row>
    <row r="272" s="2" customFormat="1" ht="16.5" customHeight="1">
      <c r="A272" s="41"/>
      <c r="B272" s="42"/>
      <c r="C272" s="277" t="s">
        <v>450</v>
      </c>
      <c r="D272" s="277" t="s">
        <v>252</v>
      </c>
      <c r="E272" s="278" t="s">
        <v>451</v>
      </c>
      <c r="F272" s="279" t="s">
        <v>452</v>
      </c>
      <c r="G272" s="280" t="s">
        <v>267</v>
      </c>
      <c r="H272" s="281">
        <v>6</v>
      </c>
      <c r="I272" s="282"/>
      <c r="J272" s="283">
        <f>ROUND(I272*H272,2)</f>
        <v>0</v>
      </c>
      <c r="K272" s="279" t="s">
        <v>148</v>
      </c>
      <c r="L272" s="284"/>
      <c r="M272" s="285" t="s">
        <v>19</v>
      </c>
      <c r="N272" s="286" t="s">
        <v>47</v>
      </c>
      <c r="O272" s="87"/>
      <c r="P272" s="224">
        <f>O272*H272</f>
        <v>0</v>
      </c>
      <c r="Q272" s="224">
        <v>0.00089999999999999998</v>
      </c>
      <c r="R272" s="224">
        <f>Q272*H272</f>
        <v>0.0054000000000000003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198</v>
      </c>
      <c r="AT272" s="226" t="s">
        <v>252</v>
      </c>
      <c r="AU272" s="226" t="s">
        <v>85</v>
      </c>
      <c r="AY272" s="20" t="s">
        <v>142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83</v>
      </c>
      <c r="BK272" s="227">
        <f>ROUND(I272*H272,2)</f>
        <v>0</v>
      </c>
      <c r="BL272" s="20" t="s">
        <v>149</v>
      </c>
      <c r="BM272" s="226" t="s">
        <v>453</v>
      </c>
    </row>
    <row r="273" s="2" customFormat="1" ht="16.5" customHeight="1">
      <c r="A273" s="41"/>
      <c r="B273" s="42"/>
      <c r="C273" s="215" t="s">
        <v>454</v>
      </c>
      <c r="D273" s="215" t="s">
        <v>144</v>
      </c>
      <c r="E273" s="216" t="s">
        <v>455</v>
      </c>
      <c r="F273" s="217" t="s">
        <v>456</v>
      </c>
      <c r="G273" s="218" t="s">
        <v>323</v>
      </c>
      <c r="H273" s="219">
        <v>246.40000000000001</v>
      </c>
      <c r="I273" s="220"/>
      <c r="J273" s="221">
        <f>ROUND(I273*H273,2)</f>
        <v>0</v>
      </c>
      <c r="K273" s="217" t="s">
        <v>148</v>
      </c>
      <c r="L273" s="47"/>
      <c r="M273" s="222" t="s">
        <v>19</v>
      </c>
      <c r="N273" s="223" t="s">
        <v>47</v>
      </c>
      <c r="O273" s="87"/>
      <c r="P273" s="224">
        <f>O273*H273</f>
        <v>0</v>
      </c>
      <c r="Q273" s="224">
        <v>0.00019236000000000001</v>
      </c>
      <c r="R273" s="224">
        <f>Q273*H273</f>
        <v>0.047397504</v>
      </c>
      <c r="S273" s="224">
        <v>0</v>
      </c>
      <c r="T273" s="225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6" t="s">
        <v>149</v>
      </c>
      <c r="AT273" s="226" t="s">
        <v>144</v>
      </c>
      <c r="AU273" s="226" t="s">
        <v>85</v>
      </c>
      <c r="AY273" s="20" t="s">
        <v>142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20" t="s">
        <v>83</v>
      </c>
      <c r="BK273" s="227">
        <f>ROUND(I273*H273,2)</f>
        <v>0</v>
      </c>
      <c r="BL273" s="20" t="s">
        <v>149</v>
      </c>
      <c r="BM273" s="226" t="s">
        <v>457</v>
      </c>
    </row>
    <row r="274" s="2" customFormat="1">
      <c r="A274" s="41"/>
      <c r="B274" s="42"/>
      <c r="C274" s="43"/>
      <c r="D274" s="228" t="s">
        <v>151</v>
      </c>
      <c r="E274" s="43"/>
      <c r="F274" s="229" t="s">
        <v>458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151</v>
      </c>
      <c r="AU274" s="20" t="s">
        <v>85</v>
      </c>
    </row>
    <row r="275" s="14" customFormat="1">
      <c r="A275" s="14"/>
      <c r="B275" s="244"/>
      <c r="C275" s="245"/>
      <c r="D275" s="235" t="s">
        <v>153</v>
      </c>
      <c r="E275" s="246" t="s">
        <v>19</v>
      </c>
      <c r="F275" s="247" t="s">
        <v>389</v>
      </c>
      <c r="G275" s="245"/>
      <c r="H275" s="248">
        <v>246.40000000000001</v>
      </c>
      <c r="I275" s="249"/>
      <c r="J275" s="245"/>
      <c r="K275" s="245"/>
      <c r="L275" s="250"/>
      <c r="M275" s="251"/>
      <c r="N275" s="252"/>
      <c r="O275" s="252"/>
      <c r="P275" s="252"/>
      <c r="Q275" s="252"/>
      <c r="R275" s="252"/>
      <c r="S275" s="252"/>
      <c r="T275" s="253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4" t="s">
        <v>153</v>
      </c>
      <c r="AU275" s="254" t="s">
        <v>85</v>
      </c>
      <c r="AV275" s="14" t="s">
        <v>85</v>
      </c>
      <c r="AW275" s="14" t="s">
        <v>37</v>
      </c>
      <c r="AX275" s="14" t="s">
        <v>76</v>
      </c>
      <c r="AY275" s="254" t="s">
        <v>142</v>
      </c>
    </row>
    <row r="276" s="16" customFormat="1">
      <c r="A276" s="16"/>
      <c r="B276" s="266"/>
      <c r="C276" s="267"/>
      <c r="D276" s="235" t="s">
        <v>153</v>
      </c>
      <c r="E276" s="268" t="s">
        <v>19</v>
      </c>
      <c r="F276" s="269" t="s">
        <v>167</v>
      </c>
      <c r="G276" s="267"/>
      <c r="H276" s="270">
        <v>246.40000000000001</v>
      </c>
      <c r="I276" s="271"/>
      <c r="J276" s="267"/>
      <c r="K276" s="267"/>
      <c r="L276" s="272"/>
      <c r="M276" s="273"/>
      <c r="N276" s="274"/>
      <c r="O276" s="274"/>
      <c r="P276" s="274"/>
      <c r="Q276" s="274"/>
      <c r="R276" s="274"/>
      <c r="S276" s="274"/>
      <c r="T276" s="275"/>
      <c r="U276" s="16"/>
      <c r="V276" s="16"/>
      <c r="W276" s="16"/>
      <c r="X276" s="16"/>
      <c r="Y276" s="16"/>
      <c r="Z276" s="16"/>
      <c r="AA276" s="16"/>
      <c r="AB276" s="16"/>
      <c r="AC276" s="16"/>
      <c r="AD276" s="16"/>
      <c r="AE276" s="16"/>
      <c r="AT276" s="276" t="s">
        <v>153</v>
      </c>
      <c r="AU276" s="276" t="s">
        <v>85</v>
      </c>
      <c r="AV276" s="16" t="s">
        <v>149</v>
      </c>
      <c r="AW276" s="16" t="s">
        <v>37</v>
      </c>
      <c r="AX276" s="16" t="s">
        <v>83</v>
      </c>
      <c r="AY276" s="276" t="s">
        <v>142</v>
      </c>
    </row>
    <row r="277" s="2" customFormat="1" ht="16.5" customHeight="1">
      <c r="A277" s="41"/>
      <c r="B277" s="42"/>
      <c r="C277" s="215" t="s">
        <v>459</v>
      </c>
      <c r="D277" s="215" t="s">
        <v>144</v>
      </c>
      <c r="E277" s="216" t="s">
        <v>460</v>
      </c>
      <c r="F277" s="217" t="s">
        <v>461</v>
      </c>
      <c r="G277" s="218" t="s">
        <v>323</v>
      </c>
      <c r="H277" s="219">
        <v>246.40000000000001</v>
      </c>
      <c r="I277" s="220"/>
      <c r="J277" s="221">
        <f>ROUND(I277*H277,2)</f>
        <v>0</v>
      </c>
      <c r="K277" s="217" t="s">
        <v>148</v>
      </c>
      <c r="L277" s="47"/>
      <c r="M277" s="222" t="s">
        <v>19</v>
      </c>
      <c r="N277" s="223" t="s">
        <v>47</v>
      </c>
      <c r="O277" s="87"/>
      <c r="P277" s="224">
        <f>O277*H277</f>
        <v>0</v>
      </c>
      <c r="Q277" s="224">
        <v>7.3499999999999998E-05</v>
      </c>
      <c r="R277" s="224">
        <f>Q277*H277</f>
        <v>0.018110399999999999</v>
      </c>
      <c r="S277" s="224">
        <v>0</v>
      </c>
      <c r="T277" s="225">
        <f>S277*H277</f>
        <v>0</v>
      </c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R277" s="226" t="s">
        <v>149</v>
      </c>
      <c r="AT277" s="226" t="s">
        <v>144</v>
      </c>
      <c r="AU277" s="226" t="s">
        <v>85</v>
      </c>
      <c r="AY277" s="20" t="s">
        <v>142</v>
      </c>
      <c r="BE277" s="227">
        <f>IF(N277="základní",J277,0)</f>
        <v>0</v>
      </c>
      <c r="BF277" s="227">
        <f>IF(N277="snížená",J277,0)</f>
        <v>0</v>
      </c>
      <c r="BG277" s="227">
        <f>IF(N277="zákl. přenesená",J277,0)</f>
        <v>0</v>
      </c>
      <c r="BH277" s="227">
        <f>IF(N277="sníž. přenesená",J277,0)</f>
        <v>0</v>
      </c>
      <c r="BI277" s="227">
        <f>IF(N277="nulová",J277,0)</f>
        <v>0</v>
      </c>
      <c r="BJ277" s="20" t="s">
        <v>83</v>
      </c>
      <c r="BK277" s="227">
        <f>ROUND(I277*H277,2)</f>
        <v>0</v>
      </c>
      <c r="BL277" s="20" t="s">
        <v>149</v>
      </c>
      <c r="BM277" s="226" t="s">
        <v>462</v>
      </c>
    </row>
    <row r="278" s="2" customFormat="1">
      <c r="A278" s="41"/>
      <c r="B278" s="42"/>
      <c r="C278" s="43"/>
      <c r="D278" s="228" t="s">
        <v>151</v>
      </c>
      <c r="E278" s="43"/>
      <c r="F278" s="229" t="s">
        <v>463</v>
      </c>
      <c r="G278" s="43"/>
      <c r="H278" s="43"/>
      <c r="I278" s="230"/>
      <c r="J278" s="43"/>
      <c r="K278" s="43"/>
      <c r="L278" s="47"/>
      <c r="M278" s="231"/>
      <c r="N278" s="232"/>
      <c r="O278" s="87"/>
      <c r="P278" s="87"/>
      <c r="Q278" s="87"/>
      <c r="R278" s="87"/>
      <c r="S278" s="87"/>
      <c r="T278" s="88"/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T278" s="20" t="s">
        <v>151</v>
      </c>
      <c r="AU278" s="20" t="s">
        <v>85</v>
      </c>
    </row>
    <row r="279" s="14" customFormat="1">
      <c r="A279" s="14"/>
      <c r="B279" s="244"/>
      <c r="C279" s="245"/>
      <c r="D279" s="235" t="s">
        <v>153</v>
      </c>
      <c r="E279" s="246" t="s">
        <v>19</v>
      </c>
      <c r="F279" s="247" t="s">
        <v>389</v>
      </c>
      <c r="G279" s="245"/>
      <c r="H279" s="248">
        <v>246.40000000000001</v>
      </c>
      <c r="I279" s="249"/>
      <c r="J279" s="245"/>
      <c r="K279" s="245"/>
      <c r="L279" s="250"/>
      <c r="M279" s="251"/>
      <c r="N279" s="252"/>
      <c r="O279" s="252"/>
      <c r="P279" s="252"/>
      <c r="Q279" s="252"/>
      <c r="R279" s="252"/>
      <c r="S279" s="252"/>
      <c r="T279" s="25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4" t="s">
        <v>153</v>
      </c>
      <c r="AU279" s="254" t="s">
        <v>85</v>
      </c>
      <c r="AV279" s="14" t="s">
        <v>85</v>
      </c>
      <c r="AW279" s="14" t="s">
        <v>37</v>
      </c>
      <c r="AX279" s="14" t="s">
        <v>76</v>
      </c>
      <c r="AY279" s="254" t="s">
        <v>142</v>
      </c>
    </row>
    <row r="280" s="16" customFormat="1">
      <c r="A280" s="16"/>
      <c r="B280" s="266"/>
      <c r="C280" s="267"/>
      <c r="D280" s="235" t="s">
        <v>153</v>
      </c>
      <c r="E280" s="268" t="s">
        <v>19</v>
      </c>
      <c r="F280" s="269" t="s">
        <v>167</v>
      </c>
      <c r="G280" s="267"/>
      <c r="H280" s="270">
        <v>246.40000000000001</v>
      </c>
      <c r="I280" s="271"/>
      <c r="J280" s="267"/>
      <c r="K280" s="267"/>
      <c r="L280" s="272"/>
      <c r="M280" s="273"/>
      <c r="N280" s="274"/>
      <c r="O280" s="274"/>
      <c r="P280" s="274"/>
      <c r="Q280" s="274"/>
      <c r="R280" s="274"/>
      <c r="S280" s="274"/>
      <c r="T280" s="275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T280" s="276" t="s">
        <v>153</v>
      </c>
      <c r="AU280" s="276" t="s">
        <v>85</v>
      </c>
      <c r="AV280" s="16" t="s">
        <v>149</v>
      </c>
      <c r="AW280" s="16" t="s">
        <v>37</v>
      </c>
      <c r="AX280" s="16" t="s">
        <v>83</v>
      </c>
      <c r="AY280" s="276" t="s">
        <v>142</v>
      </c>
    </row>
    <row r="281" s="12" customFormat="1" ht="22.8" customHeight="1">
      <c r="A281" s="12"/>
      <c r="B281" s="199"/>
      <c r="C281" s="200"/>
      <c r="D281" s="201" t="s">
        <v>75</v>
      </c>
      <c r="E281" s="213" t="s">
        <v>203</v>
      </c>
      <c r="F281" s="213" t="s">
        <v>464</v>
      </c>
      <c r="G281" s="200"/>
      <c r="H281" s="200"/>
      <c r="I281" s="203"/>
      <c r="J281" s="214">
        <f>BK281</f>
        <v>0</v>
      </c>
      <c r="K281" s="200"/>
      <c r="L281" s="205"/>
      <c r="M281" s="206"/>
      <c r="N281" s="207"/>
      <c r="O281" s="207"/>
      <c r="P281" s="208">
        <f>SUM(P282:P285)</f>
        <v>0</v>
      </c>
      <c r="Q281" s="207"/>
      <c r="R281" s="208">
        <f>SUM(R282:R285)</f>
        <v>0.00023062899999999996</v>
      </c>
      <c r="S281" s="207"/>
      <c r="T281" s="209">
        <f>SUM(T282:T285)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10" t="s">
        <v>83</v>
      </c>
      <c r="AT281" s="211" t="s">
        <v>75</v>
      </c>
      <c r="AU281" s="211" t="s">
        <v>83</v>
      </c>
      <c r="AY281" s="210" t="s">
        <v>142</v>
      </c>
      <c r="BK281" s="212">
        <f>SUM(BK282:BK285)</f>
        <v>0</v>
      </c>
    </row>
    <row r="282" s="2" customFormat="1" ht="16.5" customHeight="1">
      <c r="A282" s="41"/>
      <c r="B282" s="42"/>
      <c r="C282" s="215" t="s">
        <v>465</v>
      </c>
      <c r="D282" s="215" t="s">
        <v>144</v>
      </c>
      <c r="E282" s="216" t="s">
        <v>466</v>
      </c>
      <c r="F282" s="217" t="s">
        <v>467</v>
      </c>
      <c r="G282" s="218" t="s">
        <v>323</v>
      </c>
      <c r="H282" s="219">
        <v>140.19999999999999</v>
      </c>
      <c r="I282" s="220"/>
      <c r="J282" s="221">
        <f>ROUND(I282*H282,2)</f>
        <v>0</v>
      </c>
      <c r="K282" s="217" t="s">
        <v>148</v>
      </c>
      <c r="L282" s="47"/>
      <c r="M282" s="222" t="s">
        <v>19</v>
      </c>
      <c r="N282" s="223" t="s">
        <v>47</v>
      </c>
      <c r="O282" s="87"/>
      <c r="P282" s="224">
        <f>O282*H282</f>
        <v>0</v>
      </c>
      <c r="Q282" s="224">
        <v>1.6449999999999999E-06</v>
      </c>
      <c r="R282" s="224">
        <f>Q282*H282</f>
        <v>0.00023062899999999996</v>
      </c>
      <c r="S282" s="224">
        <v>0</v>
      </c>
      <c r="T282" s="225">
        <f>S282*H282</f>
        <v>0</v>
      </c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R282" s="226" t="s">
        <v>149</v>
      </c>
      <c r="AT282" s="226" t="s">
        <v>144</v>
      </c>
      <c r="AU282" s="226" t="s">
        <v>85</v>
      </c>
      <c r="AY282" s="20" t="s">
        <v>142</v>
      </c>
      <c r="BE282" s="227">
        <f>IF(N282="základní",J282,0)</f>
        <v>0</v>
      </c>
      <c r="BF282" s="227">
        <f>IF(N282="snížená",J282,0)</f>
        <v>0</v>
      </c>
      <c r="BG282" s="227">
        <f>IF(N282="zákl. přenesená",J282,0)</f>
        <v>0</v>
      </c>
      <c r="BH282" s="227">
        <f>IF(N282="sníž. přenesená",J282,0)</f>
        <v>0</v>
      </c>
      <c r="BI282" s="227">
        <f>IF(N282="nulová",J282,0)</f>
        <v>0</v>
      </c>
      <c r="BJ282" s="20" t="s">
        <v>83</v>
      </c>
      <c r="BK282" s="227">
        <f>ROUND(I282*H282,2)</f>
        <v>0</v>
      </c>
      <c r="BL282" s="20" t="s">
        <v>149</v>
      </c>
      <c r="BM282" s="226" t="s">
        <v>468</v>
      </c>
    </row>
    <row r="283" s="2" customFormat="1">
      <c r="A283" s="41"/>
      <c r="B283" s="42"/>
      <c r="C283" s="43"/>
      <c r="D283" s="228" t="s">
        <v>151</v>
      </c>
      <c r="E283" s="43"/>
      <c r="F283" s="229" t="s">
        <v>469</v>
      </c>
      <c r="G283" s="43"/>
      <c r="H283" s="43"/>
      <c r="I283" s="230"/>
      <c r="J283" s="43"/>
      <c r="K283" s="43"/>
      <c r="L283" s="47"/>
      <c r="M283" s="231"/>
      <c r="N283" s="232"/>
      <c r="O283" s="87"/>
      <c r="P283" s="87"/>
      <c r="Q283" s="87"/>
      <c r="R283" s="87"/>
      <c r="S283" s="87"/>
      <c r="T283" s="88"/>
      <c r="U283" s="41"/>
      <c r="V283" s="41"/>
      <c r="W283" s="41"/>
      <c r="X283" s="41"/>
      <c r="Y283" s="41"/>
      <c r="Z283" s="41"/>
      <c r="AA283" s="41"/>
      <c r="AB283" s="41"/>
      <c r="AC283" s="41"/>
      <c r="AD283" s="41"/>
      <c r="AE283" s="41"/>
      <c r="AT283" s="20" t="s">
        <v>151</v>
      </c>
      <c r="AU283" s="20" t="s">
        <v>85</v>
      </c>
    </row>
    <row r="284" s="14" customFormat="1">
      <c r="A284" s="14"/>
      <c r="B284" s="244"/>
      <c r="C284" s="245"/>
      <c r="D284" s="235" t="s">
        <v>153</v>
      </c>
      <c r="E284" s="246" t="s">
        <v>19</v>
      </c>
      <c r="F284" s="247" t="s">
        <v>470</v>
      </c>
      <c r="G284" s="245"/>
      <c r="H284" s="248">
        <v>140.19999999999999</v>
      </c>
      <c r="I284" s="249"/>
      <c r="J284" s="245"/>
      <c r="K284" s="245"/>
      <c r="L284" s="250"/>
      <c r="M284" s="251"/>
      <c r="N284" s="252"/>
      <c r="O284" s="252"/>
      <c r="P284" s="252"/>
      <c r="Q284" s="252"/>
      <c r="R284" s="252"/>
      <c r="S284" s="252"/>
      <c r="T284" s="253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54" t="s">
        <v>153</v>
      </c>
      <c r="AU284" s="254" t="s">
        <v>85</v>
      </c>
      <c r="AV284" s="14" t="s">
        <v>85</v>
      </c>
      <c r="AW284" s="14" t="s">
        <v>37</v>
      </c>
      <c r="AX284" s="14" t="s">
        <v>76</v>
      </c>
      <c r="AY284" s="254" t="s">
        <v>142</v>
      </c>
    </row>
    <row r="285" s="16" customFormat="1">
      <c r="A285" s="16"/>
      <c r="B285" s="266"/>
      <c r="C285" s="267"/>
      <c r="D285" s="235" t="s">
        <v>153</v>
      </c>
      <c r="E285" s="268" t="s">
        <v>19</v>
      </c>
      <c r="F285" s="269" t="s">
        <v>167</v>
      </c>
      <c r="G285" s="267"/>
      <c r="H285" s="270">
        <v>140.19999999999999</v>
      </c>
      <c r="I285" s="271"/>
      <c r="J285" s="267"/>
      <c r="K285" s="267"/>
      <c r="L285" s="272"/>
      <c r="M285" s="273"/>
      <c r="N285" s="274"/>
      <c r="O285" s="274"/>
      <c r="P285" s="274"/>
      <c r="Q285" s="274"/>
      <c r="R285" s="274"/>
      <c r="S285" s="274"/>
      <c r="T285" s="275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T285" s="276" t="s">
        <v>153</v>
      </c>
      <c r="AU285" s="276" t="s">
        <v>85</v>
      </c>
      <c r="AV285" s="16" t="s">
        <v>149</v>
      </c>
      <c r="AW285" s="16" t="s">
        <v>37</v>
      </c>
      <c r="AX285" s="16" t="s">
        <v>83</v>
      </c>
      <c r="AY285" s="276" t="s">
        <v>142</v>
      </c>
    </row>
    <row r="286" s="12" customFormat="1" ht="22.8" customHeight="1">
      <c r="A286" s="12"/>
      <c r="B286" s="199"/>
      <c r="C286" s="200"/>
      <c r="D286" s="201" t="s">
        <v>75</v>
      </c>
      <c r="E286" s="213" t="s">
        <v>471</v>
      </c>
      <c r="F286" s="213" t="s">
        <v>472</v>
      </c>
      <c r="G286" s="200"/>
      <c r="H286" s="200"/>
      <c r="I286" s="203"/>
      <c r="J286" s="214">
        <f>BK286</f>
        <v>0</v>
      </c>
      <c r="K286" s="200"/>
      <c r="L286" s="205"/>
      <c r="M286" s="206"/>
      <c r="N286" s="207"/>
      <c r="O286" s="207"/>
      <c r="P286" s="208">
        <f>SUM(P287:P296)</f>
        <v>0</v>
      </c>
      <c r="Q286" s="207"/>
      <c r="R286" s="208">
        <f>SUM(R287:R296)</f>
        <v>0</v>
      </c>
      <c r="S286" s="207"/>
      <c r="T286" s="209">
        <f>SUM(T287:T296)</f>
        <v>0</v>
      </c>
      <c r="U286" s="12"/>
      <c r="V286" s="12"/>
      <c r="W286" s="12"/>
      <c r="X286" s="12"/>
      <c r="Y286" s="12"/>
      <c r="Z286" s="12"/>
      <c r="AA286" s="12"/>
      <c r="AB286" s="12"/>
      <c r="AC286" s="12"/>
      <c r="AD286" s="12"/>
      <c r="AE286" s="12"/>
      <c r="AR286" s="210" t="s">
        <v>83</v>
      </c>
      <c r="AT286" s="211" t="s">
        <v>75</v>
      </c>
      <c r="AU286" s="211" t="s">
        <v>83</v>
      </c>
      <c r="AY286" s="210" t="s">
        <v>142</v>
      </c>
      <c r="BK286" s="212">
        <f>SUM(BK287:BK296)</f>
        <v>0</v>
      </c>
    </row>
    <row r="287" s="2" customFormat="1" ht="24.15" customHeight="1">
      <c r="A287" s="41"/>
      <c r="B287" s="42"/>
      <c r="C287" s="215" t="s">
        <v>473</v>
      </c>
      <c r="D287" s="215" t="s">
        <v>144</v>
      </c>
      <c r="E287" s="216" t="s">
        <v>474</v>
      </c>
      <c r="F287" s="217" t="s">
        <v>475</v>
      </c>
      <c r="G287" s="218" t="s">
        <v>228</v>
      </c>
      <c r="H287" s="219">
        <v>43.462000000000003</v>
      </c>
      <c r="I287" s="220"/>
      <c r="J287" s="221">
        <f>ROUND(I287*H287,2)</f>
        <v>0</v>
      </c>
      <c r="K287" s="217" t="s">
        <v>148</v>
      </c>
      <c r="L287" s="47"/>
      <c r="M287" s="222" t="s">
        <v>19</v>
      </c>
      <c r="N287" s="223" t="s">
        <v>47</v>
      </c>
      <c r="O287" s="87"/>
      <c r="P287" s="224">
        <f>O287*H287</f>
        <v>0</v>
      </c>
      <c r="Q287" s="224">
        <v>0</v>
      </c>
      <c r="R287" s="224">
        <f>Q287*H287</f>
        <v>0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149</v>
      </c>
      <c r="AT287" s="226" t="s">
        <v>144</v>
      </c>
      <c r="AU287" s="226" t="s">
        <v>85</v>
      </c>
      <c r="AY287" s="20" t="s">
        <v>142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83</v>
      </c>
      <c r="BK287" s="227">
        <f>ROUND(I287*H287,2)</f>
        <v>0</v>
      </c>
      <c r="BL287" s="20" t="s">
        <v>149</v>
      </c>
      <c r="BM287" s="226" t="s">
        <v>476</v>
      </c>
    </row>
    <row r="288" s="2" customFormat="1">
      <c r="A288" s="41"/>
      <c r="B288" s="42"/>
      <c r="C288" s="43"/>
      <c r="D288" s="228" t="s">
        <v>151</v>
      </c>
      <c r="E288" s="43"/>
      <c r="F288" s="229" t="s">
        <v>477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151</v>
      </c>
      <c r="AU288" s="20" t="s">
        <v>85</v>
      </c>
    </row>
    <row r="289" s="2" customFormat="1" ht="24.15" customHeight="1">
      <c r="A289" s="41"/>
      <c r="B289" s="42"/>
      <c r="C289" s="215" t="s">
        <v>478</v>
      </c>
      <c r="D289" s="215" t="s">
        <v>144</v>
      </c>
      <c r="E289" s="216" t="s">
        <v>479</v>
      </c>
      <c r="F289" s="217" t="s">
        <v>480</v>
      </c>
      <c r="G289" s="218" t="s">
        <v>228</v>
      </c>
      <c r="H289" s="219">
        <v>2086.1759999999999</v>
      </c>
      <c r="I289" s="220"/>
      <c r="J289" s="221">
        <f>ROUND(I289*H289,2)</f>
        <v>0</v>
      </c>
      <c r="K289" s="217" t="s">
        <v>148</v>
      </c>
      <c r="L289" s="47"/>
      <c r="M289" s="222" t="s">
        <v>19</v>
      </c>
      <c r="N289" s="223" t="s">
        <v>47</v>
      </c>
      <c r="O289" s="87"/>
      <c r="P289" s="224">
        <f>O289*H289</f>
        <v>0</v>
      </c>
      <c r="Q289" s="224">
        <v>0</v>
      </c>
      <c r="R289" s="224">
        <f>Q289*H289</f>
        <v>0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149</v>
      </c>
      <c r="AT289" s="226" t="s">
        <v>144</v>
      </c>
      <c r="AU289" s="226" t="s">
        <v>85</v>
      </c>
      <c r="AY289" s="20" t="s">
        <v>142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83</v>
      </c>
      <c r="BK289" s="227">
        <f>ROUND(I289*H289,2)</f>
        <v>0</v>
      </c>
      <c r="BL289" s="20" t="s">
        <v>149</v>
      </c>
      <c r="BM289" s="226" t="s">
        <v>481</v>
      </c>
    </row>
    <row r="290" s="2" customFormat="1">
      <c r="A290" s="41"/>
      <c r="B290" s="42"/>
      <c r="C290" s="43"/>
      <c r="D290" s="228" t="s">
        <v>151</v>
      </c>
      <c r="E290" s="43"/>
      <c r="F290" s="229" t="s">
        <v>482</v>
      </c>
      <c r="G290" s="43"/>
      <c r="H290" s="43"/>
      <c r="I290" s="230"/>
      <c r="J290" s="43"/>
      <c r="K290" s="43"/>
      <c r="L290" s="47"/>
      <c r="M290" s="231"/>
      <c r="N290" s="232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151</v>
      </c>
      <c r="AU290" s="20" t="s">
        <v>85</v>
      </c>
    </row>
    <row r="291" s="14" customFormat="1">
      <c r="A291" s="14"/>
      <c r="B291" s="244"/>
      <c r="C291" s="245"/>
      <c r="D291" s="235" t="s">
        <v>153</v>
      </c>
      <c r="E291" s="246" t="s">
        <v>19</v>
      </c>
      <c r="F291" s="247" t="s">
        <v>483</v>
      </c>
      <c r="G291" s="245"/>
      <c r="H291" s="248">
        <v>2086.1759999999999</v>
      </c>
      <c r="I291" s="249"/>
      <c r="J291" s="245"/>
      <c r="K291" s="245"/>
      <c r="L291" s="250"/>
      <c r="M291" s="251"/>
      <c r="N291" s="252"/>
      <c r="O291" s="252"/>
      <c r="P291" s="252"/>
      <c r="Q291" s="252"/>
      <c r="R291" s="252"/>
      <c r="S291" s="252"/>
      <c r="T291" s="253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T291" s="254" t="s">
        <v>153</v>
      </c>
      <c r="AU291" s="254" t="s">
        <v>85</v>
      </c>
      <c r="AV291" s="14" t="s">
        <v>85</v>
      </c>
      <c r="AW291" s="14" t="s">
        <v>37</v>
      </c>
      <c r="AX291" s="14" t="s">
        <v>76</v>
      </c>
      <c r="AY291" s="254" t="s">
        <v>142</v>
      </c>
    </row>
    <row r="292" s="16" customFormat="1">
      <c r="A292" s="16"/>
      <c r="B292" s="266"/>
      <c r="C292" s="267"/>
      <c r="D292" s="235" t="s">
        <v>153</v>
      </c>
      <c r="E292" s="268" t="s">
        <v>19</v>
      </c>
      <c r="F292" s="269" t="s">
        <v>167</v>
      </c>
      <c r="G292" s="267"/>
      <c r="H292" s="270">
        <v>2086.1759999999999</v>
      </c>
      <c r="I292" s="271"/>
      <c r="J292" s="267"/>
      <c r="K292" s="267"/>
      <c r="L292" s="272"/>
      <c r="M292" s="273"/>
      <c r="N292" s="274"/>
      <c r="O292" s="274"/>
      <c r="P292" s="274"/>
      <c r="Q292" s="274"/>
      <c r="R292" s="274"/>
      <c r="S292" s="274"/>
      <c r="T292" s="275"/>
      <c r="U292" s="16"/>
      <c r="V292" s="16"/>
      <c r="W292" s="16"/>
      <c r="X292" s="16"/>
      <c r="Y292" s="16"/>
      <c r="Z292" s="16"/>
      <c r="AA292" s="16"/>
      <c r="AB292" s="16"/>
      <c r="AC292" s="16"/>
      <c r="AD292" s="16"/>
      <c r="AE292" s="16"/>
      <c r="AT292" s="276" t="s">
        <v>153</v>
      </c>
      <c r="AU292" s="276" t="s">
        <v>85</v>
      </c>
      <c r="AV292" s="16" t="s">
        <v>149</v>
      </c>
      <c r="AW292" s="16" t="s">
        <v>37</v>
      </c>
      <c r="AX292" s="16" t="s">
        <v>83</v>
      </c>
      <c r="AY292" s="276" t="s">
        <v>142</v>
      </c>
    </row>
    <row r="293" s="2" customFormat="1" ht="24.15" customHeight="1">
      <c r="A293" s="41"/>
      <c r="B293" s="42"/>
      <c r="C293" s="215" t="s">
        <v>484</v>
      </c>
      <c r="D293" s="215" t="s">
        <v>144</v>
      </c>
      <c r="E293" s="216" t="s">
        <v>485</v>
      </c>
      <c r="F293" s="217" t="s">
        <v>227</v>
      </c>
      <c r="G293" s="218" t="s">
        <v>228</v>
      </c>
      <c r="H293" s="219">
        <v>28.039999999999999</v>
      </c>
      <c r="I293" s="220"/>
      <c r="J293" s="221">
        <f>ROUND(I293*H293,2)</f>
        <v>0</v>
      </c>
      <c r="K293" s="217" t="s">
        <v>148</v>
      </c>
      <c r="L293" s="47"/>
      <c r="M293" s="222" t="s">
        <v>19</v>
      </c>
      <c r="N293" s="223" t="s">
        <v>47</v>
      </c>
      <c r="O293" s="87"/>
      <c r="P293" s="224">
        <f>O293*H293</f>
        <v>0</v>
      </c>
      <c r="Q293" s="224">
        <v>0</v>
      </c>
      <c r="R293" s="224">
        <f>Q293*H293</f>
        <v>0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149</v>
      </c>
      <c r="AT293" s="226" t="s">
        <v>144</v>
      </c>
      <c r="AU293" s="226" t="s">
        <v>85</v>
      </c>
      <c r="AY293" s="20" t="s">
        <v>142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83</v>
      </c>
      <c r="BK293" s="227">
        <f>ROUND(I293*H293,2)</f>
        <v>0</v>
      </c>
      <c r="BL293" s="20" t="s">
        <v>149</v>
      </c>
      <c r="BM293" s="226" t="s">
        <v>486</v>
      </c>
    </row>
    <row r="294" s="2" customFormat="1">
      <c r="A294" s="41"/>
      <c r="B294" s="42"/>
      <c r="C294" s="43"/>
      <c r="D294" s="228" t="s">
        <v>151</v>
      </c>
      <c r="E294" s="43"/>
      <c r="F294" s="229" t="s">
        <v>487</v>
      </c>
      <c r="G294" s="43"/>
      <c r="H294" s="43"/>
      <c r="I294" s="230"/>
      <c r="J294" s="43"/>
      <c r="K294" s="43"/>
      <c r="L294" s="47"/>
      <c r="M294" s="231"/>
      <c r="N294" s="232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151</v>
      </c>
      <c r="AU294" s="20" t="s">
        <v>85</v>
      </c>
    </row>
    <row r="295" s="2" customFormat="1" ht="24.15" customHeight="1">
      <c r="A295" s="41"/>
      <c r="B295" s="42"/>
      <c r="C295" s="215" t="s">
        <v>488</v>
      </c>
      <c r="D295" s="215" t="s">
        <v>144</v>
      </c>
      <c r="E295" s="216" t="s">
        <v>489</v>
      </c>
      <c r="F295" s="217" t="s">
        <v>490</v>
      </c>
      <c r="G295" s="218" t="s">
        <v>228</v>
      </c>
      <c r="H295" s="219">
        <v>15.422000000000001</v>
      </c>
      <c r="I295" s="220"/>
      <c r="J295" s="221">
        <f>ROUND(I295*H295,2)</f>
        <v>0</v>
      </c>
      <c r="K295" s="217" t="s">
        <v>148</v>
      </c>
      <c r="L295" s="47"/>
      <c r="M295" s="222" t="s">
        <v>19</v>
      </c>
      <c r="N295" s="223" t="s">
        <v>47</v>
      </c>
      <c r="O295" s="87"/>
      <c r="P295" s="224">
        <f>O295*H295</f>
        <v>0</v>
      </c>
      <c r="Q295" s="224">
        <v>0</v>
      </c>
      <c r="R295" s="224">
        <f>Q295*H295</f>
        <v>0</v>
      </c>
      <c r="S295" s="224">
        <v>0</v>
      </c>
      <c r="T295" s="225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6" t="s">
        <v>149</v>
      </c>
      <c r="AT295" s="226" t="s">
        <v>144</v>
      </c>
      <c r="AU295" s="226" t="s">
        <v>85</v>
      </c>
      <c r="AY295" s="20" t="s">
        <v>142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20" t="s">
        <v>83</v>
      </c>
      <c r="BK295" s="227">
        <f>ROUND(I295*H295,2)</f>
        <v>0</v>
      </c>
      <c r="BL295" s="20" t="s">
        <v>149</v>
      </c>
      <c r="BM295" s="226" t="s">
        <v>491</v>
      </c>
    </row>
    <row r="296" s="2" customFormat="1">
      <c r="A296" s="41"/>
      <c r="B296" s="42"/>
      <c r="C296" s="43"/>
      <c r="D296" s="228" t="s">
        <v>151</v>
      </c>
      <c r="E296" s="43"/>
      <c r="F296" s="229" t="s">
        <v>492</v>
      </c>
      <c r="G296" s="43"/>
      <c r="H296" s="43"/>
      <c r="I296" s="230"/>
      <c r="J296" s="43"/>
      <c r="K296" s="43"/>
      <c r="L296" s="47"/>
      <c r="M296" s="231"/>
      <c r="N296" s="232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151</v>
      </c>
      <c r="AU296" s="20" t="s">
        <v>85</v>
      </c>
    </row>
    <row r="297" s="12" customFormat="1" ht="22.8" customHeight="1">
      <c r="A297" s="12"/>
      <c r="B297" s="199"/>
      <c r="C297" s="200"/>
      <c r="D297" s="201" t="s">
        <v>75</v>
      </c>
      <c r="E297" s="213" t="s">
        <v>493</v>
      </c>
      <c r="F297" s="213" t="s">
        <v>494</v>
      </c>
      <c r="G297" s="200"/>
      <c r="H297" s="200"/>
      <c r="I297" s="203"/>
      <c r="J297" s="214">
        <f>BK297</f>
        <v>0</v>
      </c>
      <c r="K297" s="200"/>
      <c r="L297" s="205"/>
      <c r="M297" s="206"/>
      <c r="N297" s="207"/>
      <c r="O297" s="207"/>
      <c r="P297" s="208">
        <f>SUM(P298:P299)</f>
        <v>0</v>
      </c>
      <c r="Q297" s="207"/>
      <c r="R297" s="208">
        <f>SUM(R298:R299)</f>
        <v>0</v>
      </c>
      <c r="S297" s="207"/>
      <c r="T297" s="209">
        <f>SUM(T298:T299)</f>
        <v>0</v>
      </c>
      <c r="U297" s="12"/>
      <c r="V297" s="12"/>
      <c r="W297" s="12"/>
      <c r="X297" s="12"/>
      <c r="Y297" s="12"/>
      <c r="Z297" s="12"/>
      <c r="AA297" s="12"/>
      <c r="AB297" s="12"/>
      <c r="AC297" s="12"/>
      <c r="AD297" s="12"/>
      <c r="AE297" s="12"/>
      <c r="AR297" s="210" t="s">
        <v>83</v>
      </c>
      <c r="AT297" s="211" t="s">
        <v>75</v>
      </c>
      <c r="AU297" s="211" t="s">
        <v>83</v>
      </c>
      <c r="AY297" s="210" t="s">
        <v>142</v>
      </c>
      <c r="BK297" s="212">
        <f>SUM(BK298:BK299)</f>
        <v>0</v>
      </c>
    </row>
    <row r="298" s="2" customFormat="1" ht="24.15" customHeight="1">
      <c r="A298" s="41"/>
      <c r="B298" s="42"/>
      <c r="C298" s="215" t="s">
        <v>495</v>
      </c>
      <c r="D298" s="215" t="s">
        <v>144</v>
      </c>
      <c r="E298" s="216" t="s">
        <v>496</v>
      </c>
      <c r="F298" s="217" t="s">
        <v>497</v>
      </c>
      <c r="G298" s="218" t="s">
        <v>228</v>
      </c>
      <c r="H298" s="219">
        <v>167.804</v>
      </c>
      <c r="I298" s="220"/>
      <c r="J298" s="221">
        <f>ROUND(I298*H298,2)</f>
        <v>0</v>
      </c>
      <c r="K298" s="217" t="s">
        <v>148</v>
      </c>
      <c r="L298" s="47"/>
      <c r="M298" s="222" t="s">
        <v>19</v>
      </c>
      <c r="N298" s="223" t="s">
        <v>47</v>
      </c>
      <c r="O298" s="87"/>
      <c r="P298" s="224">
        <f>O298*H298</f>
        <v>0</v>
      </c>
      <c r="Q298" s="224">
        <v>0</v>
      </c>
      <c r="R298" s="224">
        <f>Q298*H298</f>
        <v>0</v>
      </c>
      <c r="S298" s="224">
        <v>0</v>
      </c>
      <c r="T298" s="225">
        <f>S298*H298</f>
        <v>0</v>
      </c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R298" s="226" t="s">
        <v>149</v>
      </c>
      <c r="AT298" s="226" t="s">
        <v>144</v>
      </c>
      <c r="AU298" s="226" t="s">
        <v>85</v>
      </c>
      <c r="AY298" s="20" t="s">
        <v>142</v>
      </c>
      <c r="BE298" s="227">
        <f>IF(N298="základní",J298,0)</f>
        <v>0</v>
      </c>
      <c r="BF298" s="227">
        <f>IF(N298="snížená",J298,0)</f>
        <v>0</v>
      </c>
      <c r="BG298" s="227">
        <f>IF(N298="zákl. přenesená",J298,0)</f>
        <v>0</v>
      </c>
      <c r="BH298" s="227">
        <f>IF(N298="sníž. přenesená",J298,0)</f>
        <v>0</v>
      </c>
      <c r="BI298" s="227">
        <f>IF(N298="nulová",J298,0)</f>
        <v>0</v>
      </c>
      <c r="BJ298" s="20" t="s">
        <v>83</v>
      </c>
      <c r="BK298" s="227">
        <f>ROUND(I298*H298,2)</f>
        <v>0</v>
      </c>
      <c r="BL298" s="20" t="s">
        <v>149</v>
      </c>
      <c r="BM298" s="226" t="s">
        <v>498</v>
      </c>
    </row>
    <row r="299" s="2" customFormat="1">
      <c r="A299" s="41"/>
      <c r="B299" s="42"/>
      <c r="C299" s="43"/>
      <c r="D299" s="228" t="s">
        <v>151</v>
      </c>
      <c r="E299" s="43"/>
      <c r="F299" s="229" t="s">
        <v>499</v>
      </c>
      <c r="G299" s="43"/>
      <c r="H299" s="43"/>
      <c r="I299" s="230"/>
      <c r="J299" s="43"/>
      <c r="K299" s="43"/>
      <c r="L299" s="47"/>
      <c r="M299" s="231"/>
      <c r="N299" s="232"/>
      <c r="O299" s="87"/>
      <c r="P299" s="87"/>
      <c r="Q299" s="87"/>
      <c r="R299" s="87"/>
      <c r="S299" s="87"/>
      <c r="T299" s="88"/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T299" s="20" t="s">
        <v>151</v>
      </c>
      <c r="AU299" s="20" t="s">
        <v>85</v>
      </c>
    </row>
    <row r="300" s="12" customFormat="1" ht="25.92" customHeight="1">
      <c r="A300" s="12"/>
      <c r="B300" s="199"/>
      <c r="C300" s="200"/>
      <c r="D300" s="201" t="s">
        <v>75</v>
      </c>
      <c r="E300" s="202" t="s">
        <v>500</v>
      </c>
      <c r="F300" s="202" t="s">
        <v>501</v>
      </c>
      <c r="G300" s="200"/>
      <c r="H300" s="200"/>
      <c r="I300" s="203"/>
      <c r="J300" s="204">
        <f>BK300</f>
        <v>0</v>
      </c>
      <c r="K300" s="200"/>
      <c r="L300" s="205"/>
      <c r="M300" s="206"/>
      <c r="N300" s="207"/>
      <c r="O300" s="207"/>
      <c r="P300" s="208">
        <f>P301+P308+P311+P316</f>
        <v>0</v>
      </c>
      <c r="Q300" s="207"/>
      <c r="R300" s="208">
        <f>R301+R308+R311+R316</f>
        <v>0</v>
      </c>
      <c r="S300" s="207"/>
      <c r="T300" s="209">
        <f>T301+T308+T311+T316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10" t="s">
        <v>179</v>
      </c>
      <c r="AT300" s="211" t="s">
        <v>75</v>
      </c>
      <c r="AU300" s="211" t="s">
        <v>76</v>
      </c>
      <c r="AY300" s="210" t="s">
        <v>142</v>
      </c>
      <c r="BK300" s="212">
        <f>BK301+BK308+BK311+BK316</f>
        <v>0</v>
      </c>
    </row>
    <row r="301" s="12" customFormat="1" ht="22.8" customHeight="1">
      <c r="A301" s="12"/>
      <c r="B301" s="199"/>
      <c r="C301" s="200"/>
      <c r="D301" s="201" t="s">
        <v>75</v>
      </c>
      <c r="E301" s="213" t="s">
        <v>502</v>
      </c>
      <c r="F301" s="213" t="s">
        <v>503</v>
      </c>
      <c r="G301" s="200"/>
      <c r="H301" s="200"/>
      <c r="I301" s="203"/>
      <c r="J301" s="214">
        <f>BK301</f>
        <v>0</v>
      </c>
      <c r="K301" s="200"/>
      <c r="L301" s="205"/>
      <c r="M301" s="206"/>
      <c r="N301" s="207"/>
      <c r="O301" s="207"/>
      <c r="P301" s="208">
        <f>SUM(P302:P307)</f>
        <v>0</v>
      </c>
      <c r="Q301" s="207"/>
      <c r="R301" s="208">
        <f>SUM(R302:R307)</f>
        <v>0</v>
      </c>
      <c r="S301" s="207"/>
      <c r="T301" s="209">
        <f>SUM(T302:T307)</f>
        <v>0</v>
      </c>
      <c r="U301" s="12"/>
      <c r="V301" s="12"/>
      <c r="W301" s="12"/>
      <c r="X301" s="12"/>
      <c r="Y301" s="12"/>
      <c r="Z301" s="12"/>
      <c r="AA301" s="12"/>
      <c r="AB301" s="12"/>
      <c r="AC301" s="12"/>
      <c r="AD301" s="12"/>
      <c r="AE301" s="12"/>
      <c r="AR301" s="210" t="s">
        <v>179</v>
      </c>
      <c r="AT301" s="211" t="s">
        <v>75</v>
      </c>
      <c r="AU301" s="211" t="s">
        <v>83</v>
      </c>
      <c r="AY301" s="210" t="s">
        <v>142</v>
      </c>
      <c r="BK301" s="212">
        <f>SUM(BK302:BK307)</f>
        <v>0</v>
      </c>
    </row>
    <row r="302" s="2" customFormat="1" ht="16.5" customHeight="1">
      <c r="A302" s="41"/>
      <c r="B302" s="42"/>
      <c r="C302" s="215" t="s">
        <v>504</v>
      </c>
      <c r="D302" s="215" t="s">
        <v>144</v>
      </c>
      <c r="E302" s="216" t="s">
        <v>505</v>
      </c>
      <c r="F302" s="217" t="s">
        <v>506</v>
      </c>
      <c r="G302" s="218" t="s">
        <v>507</v>
      </c>
      <c r="H302" s="219">
        <v>1</v>
      </c>
      <c r="I302" s="220"/>
      <c r="J302" s="221">
        <f>ROUND(I302*H302,2)</f>
        <v>0</v>
      </c>
      <c r="K302" s="217" t="s">
        <v>148</v>
      </c>
      <c r="L302" s="47"/>
      <c r="M302" s="222" t="s">
        <v>19</v>
      </c>
      <c r="N302" s="223" t="s">
        <v>47</v>
      </c>
      <c r="O302" s="87"/>
      <c r="P302" s="224">
        <f>O302*H302</f>
        <v>0</v>
      </c>
      <c r="Q302" s="224">
        <v>0</v>
      </c>
      <c r="R302" s="224">
        <f>Q302*H302</f>
        <v>0</v>
      </c>
      <c r="S302" s="224">
        <v>0</v>
      </c>
      <c r="T302" s="225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6" t="s">
        <v>508</v>
      </c>
      <c r="AT302" s="226" t="s">
        <v>144</v>
      </c>
      <c r="AU302" s="226" t="s">
        <v>85</v>
      </c>
      <c r="AY302" s="20" t="s">
        <v>142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20" t="s">
        <v>83</v>
      </c>
      <c r="BK302" s="227">
        <f>ROUND(I302*H302,2)</f>
        <v>0</v>
      </c>
      <c r="BL302" s="20" t="s">
        <v>508</v>
      </c>
      <c r="BM302" s="226" t="s">
        <v>509</v>
      </c>
    </row>
    <row r="303" s="2" customFormat="1">
      <c r="A303" s="41"/>
      <c r="B303" s="42"/>
      <c r="C303" s="43"/>
      <c r="D303" s="228" t="s">
        <v>151</v>
      </c>
      <c r="E303" s="43"/>
      <c r="F303" s="229" t="s">
        <v>510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151</v>
      </c>
      <c r="AU303" s="20" t="s">
        <v>85</v>
      </c>
    </row>
    <row r="304" s="2" customFormat="1" ht="16.5" customHeight="1">
      <c r="A304" s="41"/>
      <c r="B304" s="42"/>
      <c r="C304" s="215" t="s">
        <v>511</v>
      </c>
      <c r="D304" s="215" t="s">
        <v>144</v>
      </c>
      <c r="E304" s="216" t="s">
        <v>512</v>
      </c>
      <c r="F304" s="217" t="s">
        <v>513</v>
      </c>
      <c r="G304" s="218" t="s">
        <v>507</v>
      </c>
      <c r="H304" s="219">
        <v>1</v>
      </c>
      <c r="I304" s="220"/>
      <c r="J304" s="221">
        <f>ROUND(I304*H304,2)</f>
        <v>0</v>
      </c>
      <c r="K304" s="217" t="s">
        <v>148</v>
      </c>
      <c r="L304" s="47"/>
      <c r="M304" s="222" t="s">
        <v>19</v>
      </c>
      <c r="N304" s="223" t="s">
        <v>47</v>
      </c>
      <c r="O304" s="87"/>
      <c r="P304" s="224">
        <f>O304*H304</f>
        <v>0</v>
      </c>
      <c r="Q304" s="224">
        <v>0</v>
      </c>
      <c r="R304" s="224">
        <f>Q304*H304</f>
        <v>0</v>
      </c>
      <c r="S304" s="224">
        <v>0</v>
      </c>
      <c r="T304" s="22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6" t="s">
        <v>508</v>
      </c>
      <c r="AT304" s="226" t="s">
        <v>144</v>
      </c>
      <c r="AU304" s="226" t="s">
        <v>85</v>
      </c>
      <c r="AY304" s="20" t="s">
        <v>142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0" t="s">
        <v>83</v>
      </c>
      <c r="BK304" s="227">
        <f>ROUND(I304*H304,2)</f>
        <v>0</v>
      </c>
      <c r="BL304" s="20" t="s">
        <v>508</v>
      </c>
      <c r="BM304" s="226" t="s">
        <v>514</v>
      </c>
    </row>
    <row r="305" s="2" customFormat="1">
      <c r="A305" s="41"/>
      <c r="B305" s="42"/>
      <c r="C305" s="43"/>
      <c r="D305" s="228" t="s">
        <v>151</v>
      </c>
      <c r="E305" s="43"/>
      <c r="F305" s="229" t="s">
        <v>515</v>
      </c>
      <c r="G305" s="43"/>
      <c r="H305" s="43"/>
      <c r="I305" s="230"/>
      <c r="J305" s="43"/>
      <c r="K305" s="43"/>
      <c r="L305" s="47"/>
      <c r="M305" s="231"/>
      <c r="N305" s="232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151</v>
      </c>
      <c r="AU305" s="20" t="s">
        <v>85</v>
      </c>
    </row>
    <row r="306" s="2" customFormat="1" ht="16.5" customHeight="1">
      <c r="A306" s="41"/>
      <c r="B306" s="42"/>
      <c r="C306" s="215" t="s">
        <v>516</v>
      </c>
      <c r="D306" s="215" t="s">
        <v>144</v>
      </c>
      <c r="E306" s="216" t="s">
        <v>517</v>
      </c>
      <c r="F306" s="217" t="s">
        <v>518</v>
      </c>
      <c r="G306" s="218" t="s">
        <v>507</v>
      </c>
      <c r="H306" s="219">
        <v>1</v>
      </c>
      <c r="I306" s="220"/>
      <c r="J306" s="221">
        <f>ROUND(I306*H306,2)</f>
        <v>0</v>
      </c>
      <c r="K306" s="217" t="s">
        <v>148</v>
      </c>
      <c r="L306" s="47"/>
      <c r="M306" s="222" t="s">
        <v>19</v>
      </c>
      <c r="N306" s="223" t="s">
        <v>47</v>
      </c>
      <c r="O306" s="87"/>
      <c r="P306" s="224">
        <f>O306*H306</f>
        <v>0</v>
      </c>
      <c r="Q306" s="224">
        <v>0</v>
      </c>
      <c r="R306" s="224">
        <f>Q306*H306</f>
        <v>0</v>
      </c>
      <c r="S306" s="224">
        <v>0</v>
      </c>
      <c r="T306" s="225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6" t="s">
        <v>508</v>
      </c>
      <c r="AT306" s="226" t="s">
        <v>144</v>
      </c>
      <c r="AU306" s="226" t="s">
        <v>85</v>
      </c>
      <c r="AY306" s="20" t="s">
        <v>142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0" t="s">
        <v>83</v>
      </c>
      <c r="BK306" s="227">
        <f>ROUND(I306*H306,2)</f>
        <v>0</v>
      </c>
      <c r="BL306" s="20" t="s">
        <v>508</v>
      </c>
      <c r="BM306" s="226" t="s">
        <v>519</v>
      </c>
    </row>
    <row r="307" s="2" customFormat="1">
      <c r="A307" s="41"/>
      <c r="B307" s="42"/>
      <c r="C307" s="43"/>
      <c r="D307" s="228" t="s">
        <v>151</v>
      </c>
      <c r="E307" s="43"/>
      <c r="F307" s="229" t="s">
        <v>520</v>
      </c>
      <c r="G307" s="43"/>
      <c r="H307" s="43"/>
      <c r="I307" s="230"/>
      <c r="J307" s="43"/>
      <c r="K307" s="43"/>
      <c r="L307" s="47"/>
      <c r="M307" s="231"/>
      <c r="N307" s="23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151</v>
      </c>
      <c r="AU307" s="20" t="s">
        <v>85</v>
      </c>
    </row>
    <row r="308" s="12" customFormat="1" ht="22.8" customHeight="1">
      <c r="A308" s="12"/>
      <c r="B308" s="199"/>
      <c r="C308" s="200"/>
      <c r="D308" s="201" t="s">
        <v>75</v>
      </c>
      <c r="E308" s="213" t="s">
        <v>521</v>
      </c>
      <c r="F308" s="213" t="s">
        <v>522</v>
      </c>
      <c r="G308" s="200"/>
      <c r="H308" s="200"/>
      <c r="I308" s="203"/>
      <c r="J308" s="214">
        <f>BK308</f>
        <v>0</v>
      </c>
      <c r="K308" s="200"/>
      <c r="L308" s="205"/>
      <c r="M308" s="206"/>
      <c r="N308" s="207"/>
      <c r="O308" s="207"/>
      <c r="P308" s="208">
        <f>SUM(P309:P310)</f>
        <v>0</v>
      </c>
      <c r="Q308" s="207"/>
      <c r="R308" s="208">
        <f>SUM(R309:R310)</f>
        <v>0</v>
      </c>
      <c r="S308" s="207"/>
      <c r="T308" s="209">
        <f>SUM(T309:T310)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10" t="s">
        <v>179</v>
      </c>
      <c r="AT308" s="211" t="s">
        <v>75</v>
      </c>
      <c r="AU308" s="211" t="s">
        <v>83</v>
      </c>
      <c r="AY308" s="210" t="s">
        <v>142</v>
      </c>
      <c r="BK308" s="212">
        <f>SUM(BK309:BK310)</f>
        <v>0</v>
      </c>
    </row>
    <row r="309" s="2" customFormat="1" ht="16.5" customHeight="1">
      <c r="A309" s="41"/>
      <c r="B309" s="42"/>
      <c r="C309" s="215" t="s">
        <v>523</v>
      </c>
      <c r="D309" s="215" t="s">
        <v>144</v>
      </c>
      <c r="E309" s="216" t="s">
        <v>524</v>
      </c>
      <c r="F309" s="217" t="s">
        <v>522</v>
      </c>
      <c r="G309" s="218" t="s">
        <v>507</v>
      </c>
      <c r="H309" s="219">
        <v>1</v>
      </c>
      <c r="I309" s="220"/>
      <c r="J309" s="221">
        <f>ROUND(I309*H309,2)</f>
        <v>0</v>
      </c>
      <c r="K309" s="217" t="s">
        <v>148</v>
      </c>
      <c r="L309" s="47"/>
      <c r="M309" s="222" t="s">
        <v>19</v>
      </c>
      <c r="N309" s="223" t="s">
        <v>47</v>
      </c>
      <c r="O309" s="87"/>
      <c r="P309" s="224">
        <f>O309*H309</f>
        <v>0</v>
      </c>
      <c r="Q309" s="224">
        <v>0</v>
      </c>
      <c r="R309" s="224">
        <f>Q309*H309</f>
        <v>0</v>
      </c>
      <c r="S309" s="224">
        <v>0</v>
      </c>
      <c r="T309" s="225">
        <f>S309*H309</f>
        <v>0</v>
      </c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R309" s="226" t="s">
        <v>508</v>
      </c>
      <c r="AT309" s="226" t="s">
        <v>144</v>
      </c>
      <c r="AU309" s="226" t="s">
        <v>85</v>
      </c>
      <c r="AY309" s="20" t="s">
        <v>142</v>
      </c>
      <c r="BE309" s="227">
        <f>IF(N309="základní",J309,0)</f>
        <v>0</v>
      </c>
      <c r="BF309" s="227">
        <f>IF(N309="snížená",J309,0)</f>
        <v>0</v>
      </c>
      <c r="BG309" s="227">
        <f>IF(N309="zákl. přenesená",J309,0)</f>
        <v>0</v>
      </c>
      <c r="BH309" s="227">
        <f>IF(N309="sníž. přenesená",J309,0)</f>
        <v>0</v>
      </c>
      <c r="BI309" s="227">
        <f>IF(N309="nulová",J309,0)</f>
        <v>0</v>
      </c>
      <c r="BJ309" s="20" t="s">
        <v>83</v>
      </c>
      <c r="BK309" s="227">
        <f>ROUND(I309*H309,2)</f>
        <v>0</v>
      </c>
      <c r="BL309" s="20" t="s">
        <v>508</v>
      </c>
      <c r="BM309" s="226" t="s">
        <v>525</v>
      </c>
    </row>
    <row r="310" s="2" customFormat="1">
      <c r="A310" s="41"/>
      <c r="B310" s="42"/>
      <c r="C310" s="43"/>
      <c r="D310" s="228" t="s">
        <v>151</v>
      </c>
      <c r="E310" s="43"/>
      <c r="F310" s="229" t="s">
        <v>526</v>
      </c>
      <c r="G310" s="43"/>
      <c r="H310" s="43"/>
      <c r="I310" s="230"/>
      <c r="J310" s="43"/>
      <c r="K310" s="43"/>
      <c r="L310" s="47"/>
      <c r="M310" s="231"/>
      <c r="N310" s="232"/>
      <c r="O310" s="87"/>
      <c r="P310" s="87"/>
      <c r="Q310" s="87"/>
      <c r="R310" s="87"/>
      <c r="S310" s="87"/>
      <c r="T310" s="88"/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T310" s="20" t="s">
        <v>151</v>
      </c>
      <c r="AU310" s="20" t="s">
        <v>85</v>
      </c>
    </row>
    <row r="311" s="12" customFormat="1" ht="22.8" customHeight="1">
      <c r="A311" s="12"/>
      <c r="B311" s="199"/>
      <c r="C311" s="200"/>
      <c r="D311" s="201" t="s">
        <v>75</v>
      </c>
      <c r="E311" s="213" t="s">
        <v>527</v>
      </c>
      <c r="F311" s="213" t="s">
        <v>528</v>
      </c>
      <c r="G311" s="200"/>
      <c r="H311" s="200"/>
      <c r="I311" s="203"/>
      <c r="J311" s="214">
        <f>BK311</f>
        <v>0</v>
      </c>
      <c r="K311" s="200"/>
      <c r="L311" s="205"/>
      <c r="M311" s="206"/>
      <c r="N311" s="207"/>
      <c r="O311" s="207"/>
      <c r="P311" s="208">
        <f>SUM(P312:P315)</f>
        <v>0</v>
      </c>
      <c r="Q311" s="207"/>
      <c r="R311" s="208">
        <f>SUM(R312:R315)</f>
        <v>0</v>
      </c>
      <c r="S311" s="207"/>
      <c r="T311" s="209">
        <f>SUM(T312:T315)</f>
        <v>0</v>
      </c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R311" s="210" t="s">
        <v>179</v>
      </c>
      <c r="AT311" s="211" t="s">
        <v>75</v>
      </c>
      <c r="AU311" s="211" t="s">
        <v>83</v>
      </c>
      <c r="AY311" s="210" t="s">
        <v>142</v>
      </c>
      <c r="BK311" s="212">
        <f>SUM(BK312:BK315)</f>
        <v>0</v>
      </c>
    </row>
    <row r="312" s="2" customFormat="1" ht="16.5" customHeight="1">
      <c r="A312" s="41"/>
      <c r="B312" s="42"/>
      <c r="C312" s="215" t="s">
        <v>529</v>
      </c>
      <c r="D312" s="215" t="s">
        <v>144</v>
      </c>
      <c r="E312" s="216" t="s">
        <v>530</v>
      </c>
      <c r="F312" s="217" t="s">
        <v>531</v>
      </c>
      <c r="G312" s="218" t="s">
        <v>507</v>
      </c>
      <c r="H312" s="219">
        <v>1</v>
      </c>
      <c r="I312" s="220"/>
      <c r="J312" s="221">
        <f>ROUND(I312*H312,2)</f>
        <v>0</v>
      </c>
      <c r="K312" s="217" t="s">
        <v>148</v>
      </c>
      <c r="L312" s="47"/>
      <c r="M312" s="222" t="s">
        <v>19</v>
      </c>
      <c r="N312" s="223" t="s">
        <v>47</v>
      </c>
      <c r="O312" s="87"/>
      <c r="P312" s="224">
        <f>O312*H312</f>
        <v>0</v>
      </c>
      <c r="Q312" s="224">
        <v>0</v>
      </c>
      <c r="R312" s="224">
        <f>Q312*H312</f>
        <v>0</v>
      </c>
      <c r="S312" s="224">
        <v>0</v>
      </c>
      <c r="T312" s="225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6" t="s">
        <v>508</v>
      </c>
      <c r="AT312" s="226" t="s">
        <v>144</v>
      </c>
      <c r="AU312" s="226" t="s">
        <v>85</v>
      </c>
      <c r="AY312" s="20" t="s">
        <v>142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20" t="s">
        <v>83</v>
      </c>
      <c r="BK312" s="227">
        <f>ROUND(I312*H312,2)</f>
        <v>0</v>
      </c>
      <c r="BL312" s="20" t="s">
        <v>508</v>
      </c>
      <c r="BM312" s="226" t="s">
        <v>532</v>
      </c>
    </row>
    <row r="313" s="2" customFormat="1">
      <c r="A313" s="41"/>
      <c r="B313" s="42"/>
      <c r="C313" s="43"/>
      <c r="D313" s="228" t="s">
        <v>151</v>
      </c>
      <c r="E313" s="43"/>
      <c r="F313" s="229" t="s">
        <v>533</v>
      </c>
      <c r="G313" s="43"/>
      <c r="H313" s="43"/>
      <c r="I313" s="230"/>
      <c r="J313" s="43"/>
      <c r="K313" s="43"/>
      <c r="L313" s="47"/>
      <c r="M313" s="231"/>
      <c r="N313" s="232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151</v>
      </c>
      <c r="AU313" s="20" t="s">
        <v>85</v>
      </c>
    </row>
    <row r="314" s="2" customFormat="1" ht="16.5" customHeight="1">
      <c r="A314" s="41"/>
      <c r="B314" s="42"/>
      <c r="C314" s="215" t="s">
        <v>534</v>
      </c>
      <c r="D314" s="215" t="s">
        <v>144</v>
      </c>
      <c r="E314" s="216" t="s">
        <v>535</v>
      </c>
      <c r="F314" s="217" t="s">
        <v>536</v>
      </c>
      <c r="G314" s="218" t="s">
        <v>507</v>
      </c>
      <c r="H314" s="219">
        <v>1</v>
      </c>
      <c r="I314" s="220"/>
      <c r="J314" s="221">
        <f>ROUND(I314*H314,2)</f>
        <v>0</v>
      </c>
      <c r="K314" s="217" t="s">
        <v>148</v>
      </c>
      <c r="L314" s="47"/>
      <c r="M314" s="222" t="s">
        <v>19</v>
      </c>
      <c r="N314" s="223" t="s">
        <v>47</v>
      </c>
      <c r="O314" s="87"/>
      <c r="P314" s="224">
        <f>O314*H314</f>
        <v>0</v>
      </c>
      <c r="Q314" s="224">
        <v>0</v>
      </c>
      <c r="R314" s="224">
        <f>Q314*H314</f>
        <v>0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508</v>
      </c>
      <c r="AT314" s="226" t="s">
        <v>144</v>
      </c>
      <c r="AU314" s="226" t="s">
        <v>85</v>
      </c>
      <c r="AY314" s="20" t="s">
        <v>142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83</v>
      </c>
      <c r="BK314" s="227">
        <f>ROUND(I314*H314,2)</f>
        <v>0</v>
      </c>
      <c r="BL314" s="20" t="s">
        <v>508</v>
      </c>
      <c r="BM314" s="226" t="s">
        <v>537</v>
      </c>
    </row>
    <row r="315" s="2" customFormat="1">
      <c r="A315" s="41"/>
      <c r="B315" s="42"/>
      <c r="C315" s="43"/>
      <c r="D315" s="228" t="s">
        <v>151</v>
      </c>
      <c r="E315" s="43"/>
      <c r="F315" s="229" t="s">
        <v>538</v>
      </c>
      <c r="G315" s="43"/>
      <c r="H315" s="43"/>
      <c r="I315" s="230"/>
      <c r="J315" s="43"/>
      <c r="K315" s="43"/>
      <c r="L315" s="47"/>
      <c r="M315" s="231"/>
      <c r="N315" s="232"/>
      <c r="O315" s="87"/>
      <c r="P315" s="87"/>
      <c r="Q315" s="87"/>
      <c r="R315" s="87"/>
      <c r="S315" s="87"/>
      <c r="T315" s="88"/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T315" s="20" t="s">
        <v>151</v>
      </c>
      <c r="AU315" s="20" t="s">
        <v>85</v>
      </c>
    </row>
    <row r="316" s="12" customFormat="1" ht="22.8" customHeight="1">
      <c r="A316" s="12"/>
      <c r="B316" s="199"/>
      <c r="C316" s="200"/>
      <c r="D316" s="201" t="s">
        <v>75</v>
      </c>
      <c r="E316" s="213" t="s">
        <v>539</v>
      </c>
      <c r="F316" s="213" t="s">
        <v>540</v>
      </c>
      <c r="G316" s="200"/>
      <c r="H316" s="200"/>
      <c r="I316" s="203"/>
      <c r="J316" s="214">
        <f>BK316</f>
        <v>0</v>
      </c>
      <c r="K316" s="200"/>
      <c r="L316" s="205"/>
      <c r="M316" s="206"/>
      <c r="N316" s="207"/>
      <c r="O316" s="207"/>
      <c r="P316" s="208">
        <f>SUM(P317:P318)</f>
        <v>0</v>
      </c>
      <c r="Q316" s="207"/>
      <c r="R316" s="208">
        <f>SUM(R317:R318)</f>
        <v>0</v>
      </c>
      <c r="S316" s="207"/>
      <c r="T316" s="209">
        <f>SUM(T317:T318)</f>
        <v>0</v>
      </c>
      <c r="U316" s="12"/>
      <c r="V316" s="12"/>
      <c r="W316" s="12"/>
      <c r="X316" s="12"/>
      <c r="Y316" s="12"/>
      <c r="Z316" s="12"/>
      <c r="AA316" s="12"/>
      <c r="AB316" s="12"/>
      <c r="AC316" s="12"/>
      <c r="AD316" s="12"/>
      <c r="AE316" s="12"/>
      <c r="AR316" s="210" t="s">
        <v>179</v>
      </c>
      <c r="AT316" s="211" t="s">
        <v>75</v>
      </c>
      <c r="AU316" s="211" t="s">
        <v>83</v>
      </c>
      <c r="AY316" s="210" t="s">
        <v>142</v>
      </c>
      <c r="BK316" s="212">
        <f>SUM(BK317:BK318)</f>
        <v>0</v>
      </c>
    </row>
    <row r="317" s="2" customFormat="1" ht="16.5" customHeight="1">
      <c r="A317" s="41"/>
      <c r="B317" s="42"/>
      <c r="C317" s="215" t="s">
        <v>541</v>
      </c>
      <c r="D317" s="215" t="s">
        <v>144</v>
      </c>
      <c r="E317" s="216" t="s">
        <v>542</v>
      </c>
      <c r="F317" s="217" t="s">
        <v>543</v>
      </c>
      <c r="G317" s="218" t="s">
        <v>507</v>
      </c>
      <c r="H317" s="219">
        <v>1</v>
      </c>
      <c r="I317" s="220"/>
      <c r="J317" s="221">
        <f>ROUND(I317*H317,2)</f>
        <v>0</v>
      </c>
      <c r="K317" s="217" t="s">
        <v>148</v>
      </c>
      <c r="L317" s="47"/>
      <c r="M317" s="222" t="s">
        <v>19</v>
      </c>
      <c r="N317" s="223" t="s">
        <v>47</v>
      </c>
      <c r="O317" s="87"/>
      <c r="P317" s="224">
        <f>O317*H317</f>
        <v>0</v>
      </c>
      <c r="Q317" s="224">
        <v>0</v>
      </c>
      <c r="R317" s="224">
        <f>Q317*H317</f>
        <v>0</v>
      </c>
      <c r="S317" s="224">
        <v>0</v>
      </c>
      <c r="T317" s="225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6" t="s">
        <v>508</v>
      </c>
      <c r="AT317" s="226" t="s">
        <v>144</v>
      </c>
      <c r="AU317" s="226" t="s">
        <v>85</v>
      </c>
      <c r="AY317" s="20" t="s">
        <v>142</v>
      </c>
      <c r="BE317" s="227">
        <f>IF(N317="základní",J317,0)</f>
        <v>0</v>
      </c>
      <c r="BF317" s="227">
        <f>IF(N317="snížená",J317,0)</f>
        <v>0</v>
      </c>
      <c r="BG317" s="227">
        <f>IF(N317="zákl. přenesená",J317,0)</f>
        <v>0</v>
      </c>
      <c r="BH317" s="227">
        <f>IF(N317="sníž. přenesená",J317,0)</f>
        <v>0</v>
      </c>
      <c r="BI317" s="227">
        <f>IF(N317="nulová",J317,0)</f>
        <v>0</v>
      </c>
      <c r="BJ317" s="20" t="s">
        <v>83</v>
      </c>
      <c r="BK317" s="227">
        <f>ROUND(I317*H317,2)</f>
        <v>0</v>
      </c>
      <c r="BL317" s="20" t="s">
        <v>508</v>
      </c>
      <c r="BM317" s="226" t="s">
        <v>544</v>
      </c>
    </row>
    <row r="318" s="2" customFormat="1">
      <c r="A318" s="41"/>
      <c r="B318" s="42"/>
      <c r="C318" s="43"/>
      <c r="D318" s="228" t="s">
        <v>151</v>
      </c>
      <c r="E318" s="43"/>
      <c r="F318" s="229" t="s">
        <v>545</v>
      </c>
      <c r="G318" s="43"/>
      <c r="H318" s="43"/>
      <c r="I318" s="230"/>
      <c r="J318" s="43"/>
      <c r="K318" s="43"/>
      <c r="L318" s="47"/>
      <c r="M318" s="288"/>
      <c r="N318" s="289"/>
      <c r="O318" s="290"/>
      <c r="P318" s="290"/>
      <c r="Q318" s="290"/>
      <c r="R318" s="290"/>
      <c r="S318" s="290"/>
      <c r="T318" s="291"/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T318" s="20" t="s">
        <v>151</v>
      </c>
      <c r="AU318" s="20" t="s">
        <v>85</v>
      </c>
    </row>
    <row r="319" s="2" customFormat="1" ht="6.96" customHeight="1">
      <c r="A319" s="41"/>
      <c r="B319" s="62"/>
      <c r="C319" s="63"/>
      <c r="D319" s="63"/>
      <c r="E319" s="63"/>
      <c r="F319" s="63"/>
      <c r="G319" s="63"/>
      <c r="H319" s="63"/>
      <c r="I319" s="63"/>
      <c r="J319" s="63"/>
      <c r="K319" s="63"/>
      <c r="L319" s="47"/>
      <c r="M319" s="41"/>
      <c r="O319" s="41"/>
      <c r="P319" s="41"/>
      <c r="Q319" s="41"/>
      <c r="R319" s="41"/>
      <c r="S319" s="41"/>
      <c r="T319" s="41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</row>
  </sheetData>
  <sheetProtection sheet="1" autoFilter="0" formatColumns="0" formatRows="0" objects="1" scenarios="1" spinCount="100000" saltValue="dnOcuTpBeKYS0ksbSxeTNgGloxVx1Qs8JAhwL1invrn30okY/cE05rhv5Bd4rh7Xz96taomFvPPCjzzSXFKFAg==" hashValue="ADcpyU9IbFF4V+iaKp+Eu5mOFTuMxLvF98vCVLiaDZMqhy4b9ERYqGtF2yWCjkBAJH66pM6gO9scjSsydeoqTw==" algorithmName="SHA-512" password="C7E4"/>
  <autoFilter ref="C98:K3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7:H87"/>
    <mergeCell ref="E89:H89"/>
    <mergeCell ref="E91:H91"/>
    <mergeCell ref="L2:V2"/>
  </mergeCells>
  <hyperlinks>
    <hyperlink ref="F103" r:id="rId1" display="https://podminky.urs.cz/item/CS_URS_2025_02/132254204"/>
    <hyperlink ref="F111" r:id="rId2" display="https://podminky.urs.cz/item/CS_URS_2025_02/113107182"/>
    <hyperlink ref="F115" r:id="rId3" display="https://podminky.urs.cz/item/CS_URS_2025_02/113152111"/>
    <hyperlink ref="F119" r:id="rId4" display="https://podminky.urs.cz/item/CS_URS_2025_02/115101201"/>
    <hyperlink ref="F123" r:id="rId5" display="https://podminky.urs.cz/item/CS_URS_2025_02/115108111"/>
    <hyperlink ref="F127" r:id="rId6" display="https://podminky.urs.cz/item/CS_URS_2025_02/132354203"/>
    <hyperlink ref="F135" r:id="rId7" display="https://podminky.urs.cz/item/CS_URS_2025_02/151101101"/>
    <hyperlink ref="F142" r:id="rId8" display="https://podminky.urs.cz/item/CS_URS_2025_02/151101111"/>
    <hyperlink ref="F149" r:id="rId9" display="https://podminky.urs.cz/item/CS_URS_2025_02/151101301"/>
    <hyperlink ref="F151" r:id="rId10" display="https://podminky.urs.cz/item/CS_URS_2025_02/151101311"/>
    <hyperlink ref="F153" r:id="rId11" display="https://podminky.urs.cz/item/CS_URS_2025_02/162751137"/>
    <hyperlink ref="F158" r:id="rId12" display="https://podminky.urs.cz/item/CS_URS_2025_02/162751139"/>
    <hyperlink ref="F162" r:id="rId13" display="https://podminky.urs.cz/item/CS_URS_2025_02/171201231"/>
    <hyperlink ref="F166" r:id="rId14" display="https://podminky.urs.cz/item/CS_URS_2025_02/171251201"/>
    <hyperlink ref="F168" r:id="rId15" display="https://podminky.urs.cz/item/CS_URS_2025_02/174151101"/>
    <hyperlink ref="F174" r:id="rId16" display="https://podminky.urs.cz/item/CS_URS_2025_02/175151101"/>
    <hyperlink ref="F185" r:id="rId17" display="https://podminky.urs.cz/item/CS_URS_2025_02/278381123"/>
    <hyperlink ref="F189" r:id="rId18" display="https://podminky.urs.cz/item/CS_URS_2025_02/899713111"/>
    <hyperlink ref="F193" r:id="rId19" display="https://podminky.urs.cz/item/CS_URS_2025_02/451572111"/>
    <hyperlink ref="F201" r:id="rId20" display="https://podminky.urs.cz/item/CS_URS_2025_02/564861111"/>
    <hyperlink ref="F205" r:id="rId21" display="https://podminky.urs.cz/item/CS_URS_2025_02/573231111"/>
    <hyperlink ref="F207" r:id="rId22" display="https://podminky.urs.cz/item/CS_URS_2025_02/577134111"/>
    <hyperlink ref="F209" r:id="rId23" display="https://podminky.urs.cz/item/CS_URS_2025_02/577155012"/>
    <hyperlink ref="F212" r:id="rId24" display="https://podminky.urs.cz/item/CS_URS_2025_02/857241131"/>
    <hyperlink ref="F215" r:id="rId25" display="https://podminky.urs.cz/item/CS_URS_2025_02/857261131"/>
    <hyperlink ref="F218" r:id="rId26" display="https://podminky.urs.cz/item/CS_URS_2025_02/871241221"/>
    <hyperlink ref="F227" r:id="rId27" display="https://podminky.urs.cz/item/CS_URS_2025_02/871261221"/>
    <hyperlink ref="F235" r:id="rId28" display="https://podminky.urs.cz/item/CS_URS_2025_02/877241101"/>
    <hyperlink ref="F238" r:id="rId29" display="https://podminky.urs.cz/item/CS_URS_2025_02/857263131"/>
    <hyperlink ref="F241" r:id="rId30" display="https://podminky.urs.cz/item/CS_URS_2025_02/891261112"/>
    <hyperlink ref="F245" r:id="rId31" display="https://podminky.urs.cz/item/CS_URS_2025_02/891243321"/>
    <hyperlink ref="F248" r:id="rId32" display="https://podminky.urs.cz/item/CS_URS_2025_02/892271111"/>
    <hyperlink ref="F252" r:id="rId33" display="https://podminky.urs.cz/item/CS_URS_2025_02/899401113"/>
    <hyperlink ref="F260" r:id="rId34" display="https://podminky.urs.cz/item/CS_URS_2025_02/893811112"/>
    <hyperlink ref="F263" r:id="rId35" display="https://podminky.urs.cz/item/CS_URS_2025_02/891269111"/>
    <hyperlink ref="F266" r:id="rId36" display="https://podminky.urs.cz/item/CS_URS_2025_02/891181112"/>
    <hyperlink ref="F270" r:id="rId37" display="https://podminky.urs.cz/item/CS_URS_2025_02/899401111"/>
    <hyperlink ref="F274" r:id="rId38" display="https://podminky.urs.cz/item/CS_URS_2025_02/899721111"/>
    <hyperlink ref="F278" r:id="rId39" display="https://podminky.urs.cz/item/CS_URS_2025_02/899722112"/>
    <hyperlink ref="F283" r:id="rId40" display="https://podminky.urs.cz/item/CS_URS_2025_02/919735112"/>
    <hyperlink ref="F288" r:id="rId41" display="https://podminky.urs.cz/item/CS_URS_2025_02/997221551"/>
    <hyperlink ref="F290" r:id="rId42" display="https://podminky.urs.cz/item/CS_URS_2025_02/997221559"/>
    <hyperlink ref="F294" r:id="rId43" display="https://podminky.urs.cz/item/CS_URS_2025_02/997221873"/>
    <hyperlink ref="F296" r:id="rId44" display="https://podminky.urs.cz/item/CS_URS_2025_02/997221875"/>
    <hyperlink ref="F299" r:id="rId45" display="https://podminky.urs.cz/item/CS_URS_2025_02/998276101"/>
    <hyperlink ref="F303" r:id="rId46" display="https://podminky.urs.cz/item/CS_URS_2025_02/012164000"/>
    <hyperlink ref="F305" r:id="rId47" display="https://podminky.urs.cz/item/CS_URS_2025_02/012344000"/>
    <hyperlink ref="F307" r:id="rId48" display="https://podminky.urs.cz/item/CS_URS_2025_02/012444000"/>
    <hyperlink ref="F310" r:id="rId49" display="https://podminky.urs.cz/item/CS_URS_2025_02/030001000"/>
    <hyperlink ref="F313" r:id="rId50" display="https://podminky.urs.cz/item/CS_URS_2025_02/063002000"/>
    <hyperlink ref="F315" r:id="rId51" display="https://podminky.urs.cz/item/CS_URS_2025_02/063603000"/>
    <hyperlink ref="F318" r:id="rId52" display="https://podminky.urs.cz/item/CS_URS_2025_02/07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53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106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546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ROUND(J97,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ROUND((SUM(BE97:BE379)),  2)</f>
        <v>0</v>
      </c>
      <c r="G35" s="41"/>
      <c r="H35" s="41"/>
      <c r="I35" s="160">
        <v>0.20999999999999999</v>
      </c>
      <c r="J35" s="159">
        <f>ROUND(((SUM(BE97:BE379))*I35),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ROUND((SUM(BF97:BF379)),  2)</f>
        <v>0</v>
      </c>
      <c r="G36" s="41"/>
      <c r="H36" s="41"/>
      <c r="I36" s="160">
        <v>0.12</v>
      </c>
      <c r="J36" s="159">
        <f>ROUND(((SUM(BF97:BF379))*I36),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ROUND((SUM(BG97:BG379)),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ROUND((SUM(BH97:BH379)),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ROUND((SUM(BI97:BI379)),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106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02 - Dešťová kanalizace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J97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547</v>
      </c>
      <c r="E64" s="180"/>
      <c r="F64" s="180"/>
      <c r="G64" s="180"/>
      <c r="H64" s="180"/>
      <c r="I64" s="180"/>
      <c r="J64" s="181">
        <f>J98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548</v>
      </c>
      <c r="E65" s="180"/>
      <c r="F65" s="180"/>
      <c r="G65" s="180"/>
      <c r="H65" s="180"/>
      <c r="I65" s="180"/>
      <c r="J65" s="181">
        <f>J212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549</v>
      </c>
      <c r="E66" s="180"/>
      <c r="F66" s="180"/>
      <c r="G66" s="180"/>
      <c r="H66" s="180"/>
      <c r="I66" s="180"/>
      <c r="J66" s="181">
        <f>J223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7"/>
      <c r="C67" s="178"/>
      <c r="D67" s="179" t="s">
        <v>550</v>
      </c>
      <c r="E67" s="180"/>
      <c r="F67" s="180"/>
      <c r="G67" s="180"/>
      <c r="H67" s="180"/>
      <c r="I67" s="180"/>
      <c r="J67" s="181">
        <f>J236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7"/>
      <c r="C68" s="178"/>
      <c r="D68" s="179" t="s">
        <v>551</v>
      </c>
      <c r="E68" s="180"/>
      <c r="F68" s="180"/>
      <c r="G68" s="180"/>
      <c r="H68" s="180"/>
      <c r="I68" s="180"/>
      <c r="J68" s="181">
        <f>J340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7"/>
      <c r="C69" s="178"/>
      <c r="D69" s="179" t="s">
        <v>552</v>
      </c>
      <c r="E69" s="180"/>
      <c r="F69" s="180"/>
      <c r="G69" s="180"/>
      <c r="H69" s="180"/>
      <c r="I69" s="180"/>
      <c r="J69" s="181">
        <f>J347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7"/>
      <c r="C70" s="178"/>
      <c r="D70" s="179" t="s">
        <v>553</v>
      </c>
      <c r="E70" s="180"/>
      <c r="F70" s="180"/>
      <c r="G70" s="180"/>
      <c r="H70" s="180"/>
      <c r="I70" s="180"/>
      <c r="J70" s="181">
        <f>J358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9" customFormat="1" ht="24.96" customHeight="1">
      <c r="A71" s="9"/>
      <c r="B71" s="177"/>
      <c r="C71" s="178"/>
      <c r="D71" s="179" t="s">
        <v>122</v>
      </c>
      <c r="E71" s="180"/>
      <c r="F71" s="180"/>
      <c r="G71" s="180"/>
      <c r="H71" s="180"/>
      <c r="I71" s="180"/>
      <c r="J71" s="181">
        <f>J361</f>
        <v>0</v>
      </c>
      <c r="K71" s="178"/>
      <c r="L71" s="182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</row>
    <row r="72" s="10" customFormat="1" ht="19.92" customHeight="1">
      <c r="A72" s="10"/>
      <c r="B72" s="183"/>
      <c r="C72" s="128"/>
      <c r="D72" s="184" t="s">
        <v>123</v>
      </c>
      <c r="E72" s="185"/>
      <c r="F72" s="185"/>
      <c r="G72" s="185"/>
      <c r="H72" s="185"/>
      <c r="I72" s="185"/>
      <c r="J72" s="186">
        <f>J362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10" customFormat="1" ht="19.92" customHeight="1">
      <c r="A73" s="10"/>
      <c r="B73" s="183"/>
      <c r="C73" s="128"/>
      <c r="D73" s="184" t="s">
        <v>124</v>
      </c>
      <c r="E73" s="185"/>
      <c r="F73" s="185"/>
      <c r="G73" s="185"/>
      <c r="H73" s="185"/>
      <c r="I73" s="185"/>
      <c r="J73" s="186">
        <f>J369</f>
        <v>0</v>
      </c>
      <c r="K73" s="128"/>
      <c r="L73" s="187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</row>
    <row r="74" s="10" customFormat="1" ht="19.92" customHeight="1">
      <c r="A74" s="10"/>
      <c r="B74" s="183"/>
      <c r="C74" s="128"/>
      <c r="D74" s="184" t="s">
        <v>125</v>
      </c>
      <c r="E74" s="185"/>
      <c r="F74" s="185"/>
      <c r="G74" s="185"/>
      <c r="H74" s="185"/>
      <c r="I74" s="185"/>
      <c r="J74" s="186">
        <f>J372</f>
        <v>0</v>
      </c>
      <c r="K74" s="128"/>
      <c r="L74" s="187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</row>
    <row r="75" s="10" customFormat="1" ht="19.92" customHeight="1">
      <c r="A75" s="10"/>
      <c r="B75" s="183"/>
      <c r="C75" s="128"/>
      <c r="D75" s="184" t="s">
        <v>126</v>
      </c>
      <c r="E75" s="185"/>
      <c r="F75" s="185"/>
      <c r="G75" s="185"/>
      <c r="H75" s="185"/>
      <c r="I75" s="185"/>
      <c r="J75" s="186">
        <f>J377</f>
        <v>0</v>
      </c>
      <c r="K75" s="128"/>
      <c r="L75" s="187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</row>
    <row r="76" s="2" customFormat="1" ht="21.84" customHeight="1">
      <c r="A76" s="41"/>
      <c r="B76" s="42"/>
      <c r="C76" s="43"/>
      <c r="D76" s="43"/>
      <c r="E76" s="43"/>
      <c r="F76" s="43"/>
      <c r="G76" s="43"/>
      <c r="H76" s="43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6.96" customHeight="1">
      <c r="A77" s="41"/>
      <c r="B77" s="62"/>
      <c r="C77" s="63"/>
      <c r="D77" s="63"/>
      <c r="E77" s="63"/>
      <c r="F77" s="63"/>
      <c r="G77" s="63"/>
      <c r="H77" s="63"/>
      <c r="I77" s="63"/>
      <c r="J77" s="63"/>
      <c r="K77" s="6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81" s="2" customFormat="1" ht="6.96" customHeight="1">
      <c r="A81" s="41"/>
      <c r="B81" s="64"/>
      <c r="C81" s="65"/>
      <c r="D81" s="65"/>
      <c r="E81" s="65"/>
      <c r="F81" s="65"/>
      <c r="G81" s="65"/>
      <c r="H81" s="65"/>
      <c r="I81" s="65"/>
      <c r="J81" s="65"/>
      <c r="K81" s="65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24.96" customHeight="1">
      <c r="A82" s="41"/>
      <c r="B82" s="42"/>
      <c r="C82" s="26" t="s">
        <v>127</v>
      </c>
      <c r="D82" s="43"/>
      <c r="E82" s="43"/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2" customHeight="1">
      <c r="A84" s="41"/>
      <c r="B84" s="42"/>
      <c r="C84" s="35" t="s">
        <v>16</v>
      </c>
      <c r="D84" s="43"/>
      <c r="E84" s="43"/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6.5" customHeight="1">
      <c r="A85" s="41"/>
      <c r="B85" s="42"/>
      <c r="C85" s="43"/>
      <c r="D85" s="43"/>
      <c r="E85" s="172" t="str">
        <f>E7</f>
        <v>Dešťová a splašková kanalizace v zastavěném území mistní části Pelhřimova - Skrýšov - 2.etapa</v>
      </c>
      <c r="F85" s="35"/>
      <c r="G85" s="35"/>
      <c r="H85" s="35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1" customFormat="1" ht="12" customHeight="1">
      <c r="B86" s="24"/>
      <c r="C86" s="35" t="s">
        <v>105</v>
      </c>
      <c r="D86" s="25"/>
      <c r="E86" s="25"/>
      <c r="F86" s="25"/>
      <c r="G86" s="25"/>
      <c r="H86" s="25"/>
      <c r="I86" s="25"/>
      <c r="J86" s="25"/>
      <c r="K86" s="25"/>
      <c r="L86" s="23"/>
    </row>
    <row r="87" s="2" customFormat="1" ht="16.5" customHeight="1">
      <c r="A87" s="41"/>
      <c r="B87" s="42"/>
      <c r="C87" s="43"/>
      <c r="D87" s="43"/>
      <c r="E87" s="172" t="s">
        <v>106</v>
      </c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107</v>
      </c>
      <c r="D88" s="43"/>
      <c r="E88" s="43"/>
      <c r="F88" s="43"/>
      <c r="G88" s="43"/>
      <c r="H88" s="43"/>
      <c r="I88" s="43"/>
      <c r="J88" s="43"/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6.5" customHeight="1">
      <c r="A89" s="41"/>
      <c r="B89" s="42"/>
      <c r="C89" s="43"/>
      <c r="D89" s="43"/>
      <c r="E89" s="72" t="str">
        <f>E11</f>
        <v>IO 02 - Dešťová kanalizace</v>
      </c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6.96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2" customHeight="1">
      <c r="A91" s="41"/>
      <c r="B91" s="42"/>
      <c r="C91" s="35" t="s">
        <v>21</v>
      </c>
      <c r="D91" s="43"/>
      <c r="E91" s="43"/>
      <c r="F91" s="30" t="str">
        <f>F14</f>
        <v xml:space="preserve"> </v>
      </c>
      <c r="G91" s="43"/>
      <c r="H91" s="43"/>
      <c r="I91" s="35" t="s">
        <v>23</v>
      </c>
      <c r="J91" s="75" t="str">
        <f>IF(J14="","",J14)</f>
        <v>1. 6. 2026</v>
      </c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6.96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2" customFormat="1" ht="15.15" customHeight="1">
      <c r="A93" s="41"/>
      <c r="B93" s="42"/>
      <c r="C93" s="35" t="s">
        <v>25</v>
      </c>
      <c r="D93" s="43"/>
      <c r="E93" s="43"/>
      <c r="F93" s="30" t="str">
        <f>E17</f>
        <v>Město Pelhřimov</v>
      </c>
      <c r="G93" s="43"/>
      <c r="H93" s="43"/>
      <c r="I93" s="35" t="s">
        <v>33</v>
      </c>
      <c r="J93" s="39" t="str">
        <f>E23</f>
        <v>Studio A s.r.o.</v>
      </c>
      <c r="K93" s="43"/>
      <c r="L93" s="147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</row>
    <row r="94" s="2" customFormat="1" ht="15.15" customHeight="1">
      <c r="A94" s="41"/>
      <c r="B94" s="42"/>
      <c r="C94" s="35" t="s">
        <v>31</v>
      </c>
      <c r="D94" s="43"/>
      <c r="E94" s="43"/>
      <c r="F94" s="30" t="str">
        <f>IF(E20="","",E20)</f>
        <v>Vyplň údaj</v>
      </c>
      <c r="G94" s="43"/>
      <c r="H94" s="43"/>
      <c r="I94" s="35" t="s">
        <v>38</v>
      </c>
      <c r="J94" s="39" t="str">
        <f>E26</f>
        <v xml:space="preserve"> </v>
      </c>
      <c r="K94" s="43"/>
      <c r="L94" s="147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</row>
    <row r="95" s="2" customFormat="1" ht="10.32" customHeight="1">
      <c r="A95" s="41"/>
      <c r="B95" s="42"/>
      <c r="C95" s="43"/>
      <c r="D95" s="43"/>
      <c r="E95" s="43"/>
      <c r="F95" s="43"/>
      <c r="G95" s="43"/>
      <c r="H95" s="43"/>
      <c r="I95" s="43"/>
      <c r="J95" s="43"/>
      <c r="K95" s="43"/>
      <c r="L95" s="147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</row>
    <row r="96" s="11" customFormat="1" ht="29.28" customHeight="1">
      <c r="A96" s="188"/>
      <c r="B96" s="189"/>
      <c r="C96" s="190" t="s">
        <v>128</v>
      </c>
      <c r="D96" s="191" t="s">
        <v>61</v>
      </c>
      <c r="E96" s="191" t="s">
        <v>57</v>
      </c>
      <c r="F96" s="191" t="s">
        <v>58</v>
      </c>
      <c r="G96" s="191" t="s">
        <v>129</v>
      </c>
      <c r="H96" s="191" t="s">
        <v>130</v>
      </c>
      <c r="I96" s="191" t="s">
        <v>131</v>
      </c>
      <c r="J96" s="191" t="s">
        <v>111</v>
      </c>
      <c r="K96" s="192" t="s">
        <v>132</v>
      </c>
      <c r="L96" s="193"/>
      <c r="M96" s="95" t="s">
        <v>19</v>
      </c>
      <c r="N96" s="96" t="s">
        <v>46</v>
      </c>
      <c r="O96" s="96" t="s">
        <v>133</v>
      </c>
      <c r="P96" s="96" t="s">
        <v>134</v>
      </c>
      <c r="Q96" s="96" t="s">
        <v>135</v>
      </c>
      <c r="R96" s="96" t="s">
        <v>136</v>
      </c>
      <c r="S96" s="96" t="s">
        <v>137</v>
      </c>
      <c r="T96" s="97" t="s">
        <v>138</v>
      </c>
      <c r="U96" s="188"/>
      <c r="V96" s="188"/>
      <c r="W96" s="188"/>
      <c r="X96" s="188"/>
      <c r="Y96" s="188"/>
      <c r="Z96" s="188"/>
      <c r="AA96" s="188"/>
      <c r="AB96" s="188"/>
      <c r="AC96" s="188"/>
      <c r="AD96" s="188"/>
      <c r="AE96" s="188"/>
    </row>
    <row r="97" s="2" customFormat="1" ht="22.8" customHeight="1">
      <c r="A97" s="41"/>
      <c r="B97" s="42"/>
      <c r="C97" s="102" t="s">
        <v>139</v>
      </c>
      <c r="D97" s="43"/>
      <c r="E97" s="43"/>
      <c r="F97" s="43"/>
      <c r="G97" s="43"/>
      <c r="H97" s="43"/>
      <c r="I97" s="43"/>
      <c r="J97" s="194">
        <f>BK97</f>
        <v>0</v>
      </c>
      <c r="K97" s="43"/>
      <c r="L97" s="47"/>
      <c r="M97" s="98"/>
      <c r="N97" s="195"/>
      <c r="O97" s="99"/>
      <c r="P97" s="196">
        <f>P98+P212+P223+P236+P340+P347+P358+P361</f>
        <v>0</v>
      </c>
      <c r="Q97" s="99"/>
      <c r="R97" s="196">
        <f>R98+R212+R223+R236+R340+R347+R358+R361</f>
        <v>115.1937525771</v>
      </c>
      <c r="S97" s="99"/>
      <c r="T97" s="197">
        <f>T98+T212+T223+T236+T340+T347+T358+T361</f>
        <v>26.9514</v>
      </c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75</v>
      </c>
      <c r="AU97" s="20" t="s">
        <v>112</v>
      </c>
      <c r="BK97" s="198">
        <f>BK98+BK212+BK223+BK236+BK340+BK347+BK358+BK361</f>
        <v>0</v>
      </c>
    </row>
    <row r="98" s="12" customFormat="1" ht="25.92" customHeight="1">
      <c r="A98" s="12"/>
      <c r="B98" s="199"/>
      <c r="C98" s="200"/>
      <c r="D98" s="201" t="s">
        <v>75</v>
      </c>
      <c r="E98" s="202" t="s">
        <v>83</v>
      </c>
      <c r="F98" s="202" t="s">
        <v>143</v>
      </c>
      <c r="G98" s="200"/>
      <c r="H98" s="200"/>
      <c r="I98" s="203"/>
      <c r="J98" s="204">
        <f>BK98</f>
        <v>0</v>
      </c>
      <c r="K98" s="200"/>
      <c r="L98" s="205"/>
      <c r="M98" s="206"/>
      <c r="N98" s="207"/>
      <c r="O98" s="207"/>
      <c r="P98" s="208">
        <f>SUM(P99:P211)</f>
        <v>0</v>
      </c>
      <c r="Q98" s="207"/>
      <c r="R98" s="208">
        <f>SUM(R99:R211)</f>
        <v>95.047254930400001</v>
      </c>
      <c r="S98" s="207"/>
      <c r="T98" s="209">
        <f>SUM(T99:T211)</f>
        <v>26.9514</v>
      </c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R98" s="210" t="s">
        <v>83</v>
      </c>
      <c r="AT98" s="211" t="s">
        <v>75</v>
      </c>
      <c r="AU98" s="211" t="s">
        <v>76</v>
      </c>
      <c r="AY98" s="210" t="s">
        <v>142</v>
      </c>
      <c r="BK98" s="212">
        <f>SUM(BK99:BK211)</f>
        <v>0</v>
      </c>
    </row>
    <row r="99" s="2" customFormat="1" ht="37.8" customHeight="1">
      <c r="A99" s="41"/>
      <c r="B99" s="42"/>
      <c r="C99" s="215" t="s">
        <v>83</v>
      </c>
      <c r="D99" s="215" t="s">
        <v>144</v>
      </c>
      <c r="E99" s="216" t="s">
        <v>161</v>
      </c>
      <c r="F99" s="217" t="s">
        <v>162</v>
      </c>
      <c r="G99" s="218" t="s">
        <v>163</v>
      </c>
      <c r="H99" s="219">
        <v>43.469999999999999</v>
      </c>
      <c r="I99" s="220"/>
      <c r="J99" s="221">
        <f>ROUND(I99*H99,2)</f>
        <v>0</v>
      </c>
      <c r="K99" s="217" t="s">
        <v>148</v>
      </c>
      <c r="L99" s="47"/>
      <c r="M99" s="222" t="s">
        <v>19</v>
      </c>
      <c r="N99" s="223" t="s">
        <v>47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0.22</v>
      </c>
      <c r="T99" s="225">
        <f>S99*H99</f>
        <v>9.5633999999999997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149</v>
      </c>
      <c r="AT99" s="226" t="s">
        <v>144</v>
      </c>
      <c r="AU99" s="226" t="s">
        <v>83</v>
      </c>
      <c r="AY99" s="20" t="s">
        <v>142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83</v>
      </c>
      <c r="BK99" s="227">
        <f>ROUND(I99*H99,2)</f>
        <v>0</v>
      </c>
      <c r="BL99" s="20" t="s">
        <v>149</v>
      </c>
      <c r="BM99" s="226" t="s">
        <v>554</v>
      </c>
    </row>
    <row r="100" s="2" customFormat="1">
      <c r="A100" s="41"/>
      <c r="B100" s="42"/>
      <c r="C100" s="43"/>
      <c r="D100" s="228" t="s">
        <v>151</v>
      </c>
      <c r="E100" s="43"/>
      <c r="F100" s="229" t="s">
        <v>165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151</v>
      </c>
      <c r="AU100" s="20" t="s">
        <v>83</v>
      </c>
    </row>
    <row r="101" s="13" customFormat="1">
      <c r="A101" s="13"/>
      <c r="B101" s="233"/>
      <c r="C101" s="234"/>
      <c r="D101" s="235" t="s">
        <v>153</v>
      </c>
      <c r="E101" s="236" t="s">
        <v>19</v>
      </c>
      <c r="F101" s="237" t="s">
        <v>555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153</v>
      </c>
      <c r="AU101" s="243" t="s">
        <v>83</v>
      </c>
      <c r="AV101" s="13" t="s">
        <v>83</v>
      </c>
      <c r="AW101" s="13" t="s">
        <v>37</v>
      </c>
      <c r="AX101" s="13" t="s">
        <v>76</v>
      </c>
      <c r="AY101" s="243" t="s">
        <v>142</v>
      </c>
    </row>
    <row r="102" s="14" customFormat="1">
      <c r="A102" s="14"/>
      <c r="B102" s="244"/>
      <c r="C102" s="245"/>
      <c r="D102" s="235" t="s">
        <v>153</v>
      </c>
      <c r="E102" s="246" t="s">
        <v>19</v>
      </c>
      <c r="F102" s="247" t="s">
        <v>556</v>
      </c>
      <c r="G102" s="245"/>
      <c r="H102" s="248">
        <v>24.899999999999999</v>
      </c>
      <c r="I102" s="249"/>
      <c r="J102" s="245"/>
      <c r="K102" s="245"/>
      <c r="L102" s="250"/>
      <c r="M102" s="251"/>
      <c r="N102" s="252"/>
      <c r="O102" s="252"/>
      <c r="P102" s="252"/>
      <c r="Q102" s="252"/>
      <c r="R102" s="252"/>
      <c r="S102" s="252"/>
      <c r="T102" s="253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4" t="s">
        <v>153</v>
      </c>
      <c r="AU102" s="254" t="s">
        <v>83</v>
      </c>
      <c r="AV102" s="14" t="s">
        <v>85</v>
      </c>
      <c r="AW102" s="14" t="s">
        <v>37</v>
      </c>
      <c r="AX102" s="14" t="s">
        <v>76</v>
      </c>
      <c r="AY102" s="254" t="s">
        <v>142</v>
      </c>
    </row>
    <row r="103" s="14" customFormat="1">
      <c r="A103" s="14"/>
      <c r="B103" s="244"/>
      <c r="C103" s="245"/>
      <c r="D103" s="235" t="s">
        <v>153</v>
      </c>
      <c r="E103" s="246" t="s">
        <v>19</v>
      </c>
      <c r="F103" s="247" t="s">
        <v>557</v>
      </c>
      <c r="G103" s="245"/>
      <c r="H103" s="248">
        <v>18.57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153</v>
      </c>
      <c r="AU103" s="254" t="s">
        <v>83</v>
      </c>
      <c r="AV103" s="14" t="s">
        <v>85</v>
      </c>
      <c r="AW103" s="14" t="s">
        <v>37</v>
      </c>
      <c r="AX103" s="14" t="s">
        <v>76</v>
      </c>
      <c r="AY103" s="254" t="s">
        <v>142</v>
      </c>
    </row>
    <row r="104" s="16" customFormat="1">
      <c r="A104" s="16"/>
      <c r="B104" s="266"/>
      <c r="C104" s="267"/>
      <c r="D104" s="235" t="s">
        <v>153</v>
      </c>
      <c r="E104" s="268" t="s">
        <v>19</v>
      </c>
      <c r="F104" s="269" t="s">
        <v>167</v>
      </c>
      <c r="G104" s="267"/>
      <c r="H104" s="270">
        <v>43.469999999999999</v>
      </c>
      <c r="I104" s="271"/>
      <c r="J104" s="267"/>
      <c r="K104" s="267"/>
      <c r="L104" s="272"/>
      <c r="M104" s="273"/>
      <c r="N104" s="274"/>
      <c r="O104" s="274"/>
      <c r="P104" s="274"/>
      <c r="Q104" s="274"/>
      <c r="R104" s="274"/>
      <c r="S104" s="274"/>
      <c r="T104" s="275"/>
      <c r="U104" s="16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T104" s="276" t="s">
        <v>153</v>
      </c>
      <c r="AU104" s="276" t="s">
        <v>83</v>
      </c>
      <c r="AV104" s="16" t="s">
        <v>149</v>
      </c>
      <c r="AW104" s="16" t="s">
        <v>37</v>
      </c>
      <c r="AX104" s="16" t="s">
        <v>83</v>
      </c>
      <c r="AY104" s="276" t="s">
        <v>142</v>
      </c>
    </row>
    <row r="105" s="2" customFormat="1" ht="24.15" customHeight="1">
      <c r="A105" s="41"/>
      <c r="B105" s="42"/>
      <c r="C105" s="215" t="s">
        <v>85</v>
      </c>
      <c r="D105" s="215" t="s">
        <v>144</v>
      </c>
      <c r="E105" s="216" t="s">
        <v>168</v>
      </c>
      <c r="F105" s="217" t="s">
        <v>169</v>
      </c>
      <c r="G105" s="218" t="s">
        <v>147</v>
      </c>
      <c r="H105" s="219">
        <v>8.6940000000000008</v>
      </c>
      <c r="I105" s="220"/>
      <c r="J105" s="221">
        <f>ROUND(I105*H105,2)</f>
        <v>0</v>
      </c>
      <c r="K105" s="217" t="s">
        <v>148</v>
      </c>
      <c r="L105" s="47"/>
      <c r="M105" s="222" t="s">
        <v>19</v>
      </c>
      <c r="N105" s="223" t="s">
        <v>47</v>
      </c>
      <c r="O105" s="87"/>
      <c r="P105" s="224">
        <f>O105*H105</f>
        <v>0</v>
      </c>
      <c r="Q105" s="224">
        <v>0</v>
      </c>
      <c r="R105" s="224">
        <f>Q105*H105</f>
        <v>0</v>
      </c>
      <c r="S105" s="224">
        <v>2</v>
      </c>
      <c r="T105" s="225">
        <f>S105*H105</f>
        <v>17.388000000000002</v>
      </c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R105" s="226" t="s">
        <v>149</v>
      </c>
      <c r="AT105" s="226" t="s">
        <v>144</v>
      </c>
      <c r="AU105" s="226" t="s">
        <v>83</v>
      </c>
      <c r="AY105" s="20" t="s">
        <v>142</v>
      </c>
      <c r="BE105" s="227">
        <f>IF(N105="základní",J105,0)</f>
        <v>0</v>
      </c>
      <c r="BF105" s="227">
        <f>IF(N105="snížená",J105,0)</f>
        <v>0</v>
      </c>
      <c r="BG105" s="227">
        <f>IF(N105="zákl. přenesená",J105,0)</f>
        <v>0</v>
      </c>
      <c r="BH105" s="227">
        <f>IF(N105="sníž. přenesená",J105,0)</f>
        <v>0</v>
      </c>
      <c r="BI105" s="227">
        <f>IF(N105="nulová",J105,0)</f>
        <v>0</v>
      </c>
      <c r="BJ105" s="20" t="s">
        <v>83</v>
      </c>
      <c r="BK105" s="227">
        <f>ROUND(I105*H105,2)</f>
        <v>0</v>
      </c>
      <c r="BL105" s="20" t="s">
        <v>149</v>
      </c>
      <c r="BM105" s="226" t="s">
        <v>558</v>
      </c>
    </row>
    <row r="106" s="2" customFormat="1">
      <c r="A106" s="41"/>
      <c r="B106" s="42"/>
      <c r="C106" s="43"/>
      <c r="D106" s="228" t="s">
        <v>151</v>
      </c>
      <c r="E106" s="43"/>
      <c r="F106" s="229" t="s">
        <v>171</v>
      </c>
      <c r="G106" s="43"/>
      <c r="H106" s="43"/>
      <c r="I106" s="230"/>
      <c r="J106" s="43"/>
      <c r="K106" s="43"/>
      <c r="L106" s="47"/>
      <c r="M106" s="231"/>
      <c r="N106" s="232"/>
      <c r="O106" s="87"/>
      <c r="P106" s="87"/>
      <c r="Q106" s="87"/>
      <c r="R106" s="87"/>
      <c r="S106" s="87"/>
      <c r="T106" s="88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T106" s="20" t="s">
        <v>151</v>
      </c>
      <c r="AU106" s="20" t="s">
        <v>83</v>
      </c>
    </row>
    <row r="107" s="13" customFormat="1">
      <c r="A107" s="13"/>
      <c r="B107" s="233"/>
      <c r="C107" s="234"/>
      <c r="D107" s="235" t="s">
        <v>153</v>
      </c>
      <c r="E107" s="236" t="s">
        <v>19</v>
      </c>
      <c r="F107" s="237" t="s">
        <v>555</v>
      </c>
      <c r="G107" s="234"/>
      <c r="H107" s="236" t="s">
        <v>19</v>
      </c>
      <c r="I107" s="238"/>
      <c r="J107" s="234"/>
      <c r="K107" s="234"/>
      <c r="L107" s="239"/>
      <c r="M107" s="240"/>
      <c r="N107" s="241"/>
      <c r="O107" s="241"/>
      <c r="P107" s="241"/>
      <c r="Q107" s="241"/>
      <c r="R107" s="241"/>
      <c r="S107" s="241"/>
      <c r="T107" s="242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T107" s="243" t="s">
        <v>153</v>
      </c>
      <c r="AU107" s="243" t="s">
        <v>83</v>
      </c>
      <c r="AV107" s="13" t="s">
        <v>83</v>
      </c>
      <c r="AW107" s="13" t="s">
        <v>37</v>
      </c>
      <c r="AX107" s="13" t="s">
        <v>76</v>
      </c>
      <c r="AY107" s="243" t="s">
        <v>142</v>
      </c>
    </row>
    <row r="108" s="14" customFormat="1">
      <c r="A108" s="14"/>
      <c r="B108" s="244"/>
      <c r="C108" s="245"/>
      <c r="D108" s="235" t="s">
        <v>153</v>
      </c>
      <c r="E108" s="246" t="s">
        <v>19</v>
      </c>
      <c r="F108" s="247" t="s">
        <v>559</v>
      </c>
      <c r="G108" s="245"/>
      <c r="H108" s="248">
        <v>4.9800000000000004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153</v>
      </c>
      <c r="AU108" s="254" t="s">
        <v>83</v>
      </c>
      <c r="AV108" s="14" t="s">
        <v>85</v>
      </c>
      <c r="AW108" s="14" t="s">
        <v>37</v>
      </c>
      <c r="AX108" s="14" t="s">
        <v>76</v>
      </c>
      <c r="AY108" s="254" t="s">
        <v>142</v>
      </c>
    </row>
    <row r="109" s="14" customFormat="1">
      <c r="A109" s="14"/>
      <c r="B109" s="244"/>
      <c r="C109" s="245"/>
      <c r="D109" s="235" t="s">
        <v>153</v>
      </c>
      <c r="E109" s="246" t="s">
        <v>19</v>
      </c>
      <c r="F109" s="247" t="s">
        <v>560</v>
      </c>
      <c r="G109" s="245"/>
      <c r="H109" s="248">
        <v>3.714</v>
      </c>
      <c r="I109" s="249"/>
      <c r="J109" s="245"/>
      <c r="K109" s="245"/>
      <c r="L109" s="250"/>
      <c r="M109" s="251"/>
      <c r="N109" s="252"/>
      <c r="O109" s="252"/>
      <c r="P109" s="252"/>
      <c r="Q109" s="252"/>
      <c r="R109" s="252"/>
      <c r="S109" s="252"/>
      <c r="T109" s="25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4" t="s">
        <v>153</v>
      </c>
      <c r="AU109" s="254" t="s">
        <v>83</v>
      </c>
      <c r="AV109" s="14" t="s">
        <v>85</v>
      </c>
      <c r="AW109" s="14" t="s">
        <v>37</v>
      </c>
      <c r="AX109" s="14" t="s">
        <v>76</v>
      </c>
      <c r="AY109" s="254" t="s">
        <v>142</v>
      </c>
    </row>
    <row r="110" s="16" customFormat="1">
      <c r="A110" s="16"/>
      <c r="B110" s="266"/>
      <c r="C110" s="267"/>
      <c r="D110" s="235" t="s">
        <v>153</v>
      </c>
      <c r="E110" s="268" t="s">
        <v>19</v>
      </c>
      <c r="F110" s="269" t="s">
        <v>167</v>
      </c>
      <c r="G110" s="267"/>
      <c r="H110" s="270">
        <v>8.6940000000000008</v>
      </c>
      <c r="I110" s="271"/>
      <c r="J110" s="267"/>
      <c r="K110" s="267"/>
      <c r="L110" s="272"/>
      <c r="M110" s="273"/>
      <c r="N110" s="274"/>
      <c r="O110" s="274"/>
      <c r="P110" s="274"/>
      <c r="Q110" s="274"/>
      <c r="R110" s="274"/>
      <c r="S110" s="274"/>
      <c r="T110" s="275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T110" s="276" t="s">
        <v>153</v>
      </c>
      <c r="AU110" s="276" t="s">
        <v>83</v>
      </c>
      <c r="AV110" s="16" t="s">
        <v>149</v>
      </c>
      <c r="AW110" s="16" t="s">
        <v>37</v>
      </c>
      <c r="AX110" s="16" t="s">
        <v>83</v>
      </c>
      <c r="AY110" s="276" t="s">
        <v>142</v>
      </c>
    </row>
    <row r="111" s="2" customFormat="1" ht="16.5" customHeight="1">
      <c r="A111" s="41"/>
      <c r="B111" s="42"/>
      <c r="C111" s="215" t="s">
        <v>158</v>
      </c>
      <c r="D111" s="215" t="s">
        <v>144</v>
      </c>
      <c r="E111" s="216" t="s">
        <v>173</v>
      </c>
      <c r="F111" s="217" t="s">
        <v>174</v>
      </c>
      <c r="G111" s="218" t="s">
        <v>175</v>
      </c>
      <c r="H111" s="219">
        <v>600</v>
      </c>
      <c r="I111" s="220"/>
      <c r="J111" s="221">
        <f>ROUND(I111*H111,2)</f>
        <v>0</v>
      </c>
      <c r="K111" s="217" t="s">
        <v>148</v>
      </c>
      <c r="L111" s="47"/>
      <c r="M111" s="222" t="s">
        <v>19</v>
      </c>
      <c r="N111" s="223" t="s">
        <v>47</v>
      </c>
      <c r="O111" s="87"/>
      <c r="P111" s="224">
        <f>O111*H111</f>
        <v>0</v>
      </c>
      <c r="Q111" s="224">
        <v>3.2634E-05</v>
      </c>
      <c r="R111" s="224">
        <f>Q111*H111</f>
        <v>0.019580400000000001</v>
      </c>
      <c r="S111" s="224">
        <v>0</v>
      </c>
      <c r="T111" s="225">
        <f>S111*H111</f>
        <v>0</v>
      </c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R111" s="226" t="s">
        <v>149</v>
      </c>
      <c r="AT111" s="226" t="s">
        <v>144</v>
      </c>
      <c r="AU111" s="226" t="s">
        <v>83</v>
      </c>
      <c r="AY111" s="20" t="s">
        <v>142</v>
      </c>
      <c r="BE111" s="227">
        <f>IF(N111="základní",J111,0)</f>
        <v>0</v>
      </c>
      <c r="BF111" s="227">
        <f>IF(N111="snížená",J111,0)</f>
        <v>0</v>
      </c>
      <c r="BG111" s="227">
        <f>IF(N111="zákl. přenesená",J111,0)</f>
        <v>0</v>
      </c>
      <c r="BH111" s="227">
        <f>IF(N111="sníž. přenesená",J111,0)</f>
        <v>0</v>
      </c>
      <c r="BI111" s="227">
        <f>IF(N111="nulová",J111,0)</f>
        <v>0</v>
      </c>
      <c r="BJ111" s="20" t="s">
        <v>83</v>
      </c>
      <c r="BK111" s="227">
        <f>ROUND(I111*H111,2)</f>
        <v>0</v>
      </c>
      <c r="BL111" s="20" t="s">
        <v>149</v>
      </c>
      <c r="BM111" s="226" t="s">
        <v>561</v>
      </c>
    </row>
    <row r="112" s="2" customFormat="1">
      <c r="A112" s="41"/>
      <c r="B112" s="42"/>
      <c r="C112" s="43"/>
      <c r="D112" s="228" t="s">
        <v>151</v>
      </c>
      <c r="E112" s="43"/>
      <c r="F112" s="229" t="s">
        <v>177</v>
      </c>
      <c r="G112" s="43"/>
      <c r="H112" s="43"/>
      <c r="I112" s="230"/>
      <c r="J112" s="43"/>
      <c r="K112" s="43"/>
      <c r="L112" s="47"/>
      <c r="M112" s="231"/>
      <c r="N112" s="232"/>
      <c r="O112" s="87"/>
      <c r="P112" s="87"/>
      <c r="Q112" s="87"/>
      <c r="R112" s="87"/>
      <c r="S112" s="87"/>
      <c r="T112" s="88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T112" s="20" t="s">
        <v>151</v>
      </c>
      <c r="AU112" s="20" t="s">
        <v>83</v>
      </c>
    </row>
    <row r="113" s="14" customFormat="1">
      <c r="A113" s="14"/>
      <c r="B113" s="244"/>
      <c r="C113" s="245"/>
      <c r="D113" s="235" t="s">
        <v>153</v>
      </c>
      <c r="E113" s="246" t="s">
        <v>19</v>
      </c>
      <c r="F113" s="247" t="s">
        <v>562</v>
      </c>
      <c r="G113" s="245"/>
      <c r="H113" s="248">
        <v>600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153</v>
      </c>
      <c r="AU113" s="254" t="s">
        <v>83</v>
      </c>
      <c r="AV113" s="14" t="s">
        <v>85</v>
      </c>
      <c r="AW113" s="14" t="s">
        <v>37</v>
      </c>
      <c r="AX113" s="14" t="s">
        <v>76</v>
      </c>
      <c r="AY113" s="254" t="s">
        <v>142</v>
      </c>
    </row>
    <row r="114" s="16" customFormat="1">
      <c r="A114" s="16"/>
      <c r="B114" s="266"/>
      <c r="C114" s="267"/>
      <c r="D114" s="235" t="s">
        <v>153</v>
      </c>
      <c r="E114" s="268" t="s">
        <v>19</v>
      </c>
      <c r="F114" s="269" t="s">
        <v>167</v>
      </c>
      <c r="G114" s="267"/>
      <c r="H114" s="270">
        <v>600</v>
      </c>
      <c r="I114" s="271"/>
      <c r="J114" s="267"/>
      <c r="K114" s="267"/>
      <c r="L114" s="272"/>
      <c r="M114" s="273"/>
      <c r="N114" s="274"/>
      <c r="O114" s="274"/>
      <c r="P114" s="274"/>
      <c r="Q114" s="274"/>
      <c r="R114" s="274"/>
      <c r="S114" s="274"/>
      <c r="T114" s="275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T114" s="276" t="s">
        <v>153</v>
      </c>
      <c r="AU114" s="276" t="s">
        <v>83</v>
      </c>
      <c r="AV114" s="16" t="s">
        <v>149</v>
      </c>
      <c r="AW114" s="16" t="s">
        <v>37</v>
      </c>
      <c r="AX114" s="16" t="s">
        <v>83</v>
      </c>
      <c r="AY114" s="276" t="s">
        <v>142</v>
      </c>
    </row>
    <row r="115" s="2" customFormat="1" ht="21.75" customHeight="1">
      <c r="A115" s="41"/>
      <c r="B115" s="42"/>
      <c r="C115" s="215" t="s">
        <v>149</v>
      </c>
      <c r="D115" s="215" t="s">
        <v>144</v>
      </c>
      <c r="E115" s="216" t="s">
        <v>180</v>
      </c>
      <c r="F115" s="217" t="s">
        <v>181</v>
      </c>
      <c r="G115" s="218" t="s">
        <v>182</v>
      </c>
      <c r="H115" s="219">
        <v>60</v>
      </c>
      <c r="I115" s="220"/>
      <c r="J115" s="221">
        <f>ROUND(I115*H115,2)</f>
        <v>0</v>
      </c>
      <c r="K115" s="217" t="s">
        <v>148</v>
      </c>
      <c r="L115" s="47"/>
      <c r="M115" s="222" t="s">
        <v>19</v>
      </c>
      <c r="N115" s="223" t="s">
        <v>47</v>
      </c>
      <c r="O115" s="87"/>
      <c r="P115" s="224">
        <f>O115*H115</f>
        <v>0</v>
      </c>
      <c r="Q115" s="224">
        <v>0</v>
      </c>
      <c r="R115" s="224">
        <f>Q115*H115</f>
        <v>0</v>
      </c>
      <c r="S115" s="224">
        <v>0</v>
      </c>
      <c r="T115" s="225">
        <f>S115*H115</f>
        <v>0</v>
      </c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R115" s="226" t="s">
        <v>149</v>
      </c>
      <c r="AT115" s="226" t="s">
        <v>144</v>
      </c>
      <c r="AU115" s="226" t="s">
        <v>83</v>
      </c>
      <c r="AY115" s="20" t="s">
        <v>142</v>
      </c>
      <c r="BE115" s="227">
        <f>IF(N115="základní",J115,0)</f>
        <v>0</v>
      </c>
      <c r="BF115" s="227">
        <f>IF(N115="snížená",J115,0)</f>
        <v>0</v>
      </c>
      <c r="BG115" s="227">
        <f>IF(N115="zákl. přenesená",J115,0)</f>
        <v>0</v>
      </c>
      <c r="BH115" s="227">
        <f>IF(N115="sníž. přenesená",J115,0)</f>
        <v>0</v>
      </c>
      <c r="BI115" s="227">
        <f>IF(N115="nulová",J115,0)</f>
        <v>0</v>
      </c>
      <c r="BJ115" s="20" t="s">
        <v>83</v>
      </c>
      <c r="BK115" s="227">
        <f>ROUND(I115*H115,2)</f>
        <v>0</v>
      </c>
      <c r="BL115" s="20" t="s">
        <v>149</v>
      </c>
      <c r="BM115" s="226" t="s">
        <v>563</v>
      </c>
    </row>
    <row r="116" s="2" customFormat="1">
      <c r="A116" s="41"/>
      <c r="B116" s="42"/>
      <c r="C116" s="43"/>
      <c r="D116" s="228" t="s">
        <v>151</v>
      </c>
      <c r="E116" s="43"/>
      <c r="F116" s="229" t="s">
        <v>184</v>
      </c>
      <c r="G116" s="43"/>
      <c r="H116" s="43"/>
      <c r="I116" s="230"/>
      <c r="J116" s="43"/>
      <c r="K116" s="43"/>
      <c r="L116" s="47"/>
      <c r="M116" s="231"/>
      <c r="N116" s="232"/>
      <c r="O116" s="87"/>
      <c r="P116" s="87"/>
      <c r="Q116" s="87"/>
      <c r="R116" s="87"/>
      <c r="S116" s="87"/>
      <c r="T116" s="88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T116" s="20" t="s">
        <v>151</v>
      </c>
      <c r="AU116" s="20" t="s">
        <v>83</v>
      </c>
    </row>
    <row r="117" s="14" customFormat="1">
      <c r="A117" s="14"/>
      <c r="B117" s="244"/>
      <c r="C117" s="245"/>
      <c r="D117" s="235" t="s">
        <v>153</v>
      </c>
      <c r="E117" s="246" t="s">
        <v>19</v>
      </c>
      <c r="F117" s="247" t="s">
        <v>465</v>
      </c>
      <c r="G117" s="245"/>
      <c r="H117" s="248">
        <v>60</v>
      </c>
      <c r="I117" s="249"/>
      <c r="J117" s="245"/>
      <c r="K117" s="245"/>
      <c r="L117" s="250"/>
      <c r="M117" s="251"/>
      <c r="N117" s="252"/>
      <c r="O117" s="252"/>
      <c r="P117" s="252"/>
      <c r="Q117" s="252"/>
      <c r="R117" s="252"/>
      <c r="S117" s="252"/>
      <c r="T117" s="253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54" t="s">
        <v>153</v>
      </c>
      <c r="AU117" s="254" t="s">
        <v>83</v>
      </c>
      <c r="AV117" s="14" t="s">
        <v>85</v>
      </c>
      <c r="AW117" s="14" t="s">
        <v>37</v>
      </c>
      <c r="AX117" s="14" t="s">
        <v>76</v>
      </c>
      <c r="AY117" s="254" t="s">
        <v>142</v>
      </c>
    </row>
    <row r="118" s="16" customFormat="1">
      <c r="A118" s="16"/>
      <c r="B118" s="266"/>
      <c r="C118" s="267"/>
      <c r="D118" s="235" t="s">
        <v>153</v>
      </c>
      <c r="E118" s="268" t="s">
        <v>19</v>
      </c>
      <c r="F118" s="269" t="s">
        <v>167</v>
      </c>
      <c r="G118" s="267"/>
      <c r="H118" s="270">
        <v>60</v>
      </c>
      <c r="I118" s="271"/>
      <c r="J118" s="267"/>
      <c r="K118" s="267"/>
      <c r="L118" s="272"/>
      <c r="M118" s="273"/>
      <c r="N118" s="274"/>
      <c r="O118" s="274"/>
      <c r="P118" s="274"/>
      <c r="Q118" s="274"/>
      <c r="R118" s="274"/>
      <c r="S118" s="274"/>
      <c r="T118" s="275"/>
      <c r="U118" s="16"/>
      <c r="V118" s="16"/>
      <c r="W118" s="16"/>
      <c r="X118" s="16"/>
      <c r="Y118" s="16"/>
      <c r="Z118" s="16"/>
      <c r="AA118" s="16"/>
      <c r="AB118" s="16"/>
      <c r="AC118" s="16"/>
      <c r="AD118" s="16"/>
      <c r="AE118" s="16"/>
      <c r="AT118" s="276" t="s">
        <v>153</v>
      </c>
      <c r="AU118" s="276" t="s">
        <v>83</v>
      </c>
      <c r="AV118" s="16" t="s">
        <v>149</v>
      </c>
      <c r="AW118" s="16" t="s">
        <v>37</v>
      </c>
      <c r="AX118" s="16" t="s">
        <v>83</v>
      </c>
      <c r="AY118" s="276" t="s">
        <v>142</v>
      </c>
    </row>
    <row r="119" s="2" customFormat="1" ht="24.15" customHeight="1">
      <c r="A119" s="41"/>
      <c r="B119" s="42"/>
      <c r="C119" s="215" t="s">
        <v>179</v>
      </c>
      <c r="D119" s="215" t="s">
        <v>144</v>
      </c>
      <c r="E119" s="216" t="s">
        <v>564</v>
      </c>
      <c r="F119" s="217" t="s">
        <v>565</v>
      </c>
      <c r="G119" s="218" t="s">
        <v>147</v>
      </c>
      <c r="H119" s="219">
        <v>110.794</v>
      </c>
      <c r="I119" s="220"/>
      <c r="J119" s="221">
        <f>ROUND(I119*H119,2)</f>
        <v>0</v>
      </c>
      <c r="K119" s="217" t="s">
        <v>148</v>
      </c>
      <c r="L119" s="47"/>
      <c r="M119" s="222" t="s">
        <v>19</v>
      </c>
      <c r="N119" s="223" t="s">
        <v>47</v>
      </c>
      <c r="O119" s="87"/>
      <c r="P119" s="224">
        <f>O119*H119</f>
        <v>0</v>
      </c>
      <c r="Q119" s="224">
        <v>0</v>
      </c>
      <c r="R119" s="224">
        <f>Q119*H119</f>
        <v>0</v>
      </c>
      <c r="S119" s="224">
        <v>0</v>
      </c>
      <c r="T119" s="225">
        <f>S119*H119</f>
        <v>0</v>
      </c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R119" s="226" t="s">
        <v>149</v>
      </c>
      <c r="AT119" s="226" t="s">
        <v>144</v>
      </c>
      <c r="AU119" s="226" t="s">
        <v>83</v>
      </c>
      <c r="AY119" s="20" t="s">
        <v>142</v>
      </c>
      <c r="BE119" s="227">
        <f>IF(N119="základní",J119,0)</f>
        <v>0</v>
      </c>
      <c r="BF119" s="227">
        <f>IF(N119="snížená",J119,0)</f>
        <v>0</v>
      </c>
      <c r="BG119" s="227">
        <f>IF(N119="zákl. přenesená",J119,0)</f>
        <v>0</v>
      </c>
      <c r="BH119" s="227">
        <f>IF(N119="sníž. přenesená",J119,0)</f>
        <v>0</v>
      </c>
      <c r="BI119" s="227">
        <f>IF(N119="nulová",J119,0)</f>
        <v>0</v>
      </c>
      <c r="BJ119" s="20" t="s">
        <v>83</v>
      </c>
      <c r="BK119" s="227">
        <f>ROUND(I119*H119,2)</f>
        <v>0</v>
      </c>
      <c r="BL119" s="20" t="s">
        <v>149</v>
      </c>
      <c r="BM119" s="226" t="s">
        <v>566</v>
      </c>
    </row>
    <row r="120" s="2" customFormat="1">
      <c r="A120" s="41"/>
      <c r="B120" s="42"/>
      <c r="C120" s="43"/>
      <c r="D120" s="228" t="s">
        <v>151</v>
      </c>
      <c r="E120" s="43"/>
      <c r="F120" s="229" t="s">
        <v>567</v>
      </c>
      <c r="G120" s="43"/>
      <c r="H120" s="43"/>
      <c r="I120" s="230"/>
      <c r="J120" s="43"/>
      <c r="K120" s="43"/>
      <c r="L120" s="47"/>
      <c r="M120" s="231"/>
      <c r="N120" s="232"/>
      <c r="O120" s="87"/>
      <c r="P120" s="87"/>
      <c r="Q120" s="87"/>
      <c r="R120" s="87"/>
      <c r="S120" s="87"/>
      <c r="T120" s="88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T120" s="20" t="s">
        <v>151</v>
      </c>
      <c r="AU120" s="20" t="s">
        <v>83</v>
      </c>
    </row>
    <row r="121" s="14" customFormat="1">
      <c r="A121" s="14"/>
      <c r="B121" s="244"/>
      <c r="C121" s="245"/>
      <c r="D121" s="235" t="s">
        <v>153</v>
      </c>
      <c r="E121" s="246" t="s">
        <v>19</v>
      </c>
      <c r="F121" s="247" t="s">
        <v>568</v>
      </c>
      <c r="G121" s="245"/>
      <c r="H121" s="248">
        <v>6</v>
      </c>
      <c r="I121" s="249"/>
      <c r="J121" s="245"/>
      <c r="K121" s="245"/>
      <c r="L121" s="250"/>
      <c r="M121" s="251"/>
      <c r="N121" s="252"/>
      <c r="O121" s="252"/>
      <c r="P121" s="252"/>
      <c r="Q121" s="252"/>
      <c r="R121" s="252"/>
      <c r="S121" s="252"/>
      <c r="T121" s="253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4" t="s">
        <v>153</v>
      </c>
      <c r="AU121" s="254" t="s">
        <v>83</v>
      </c>
      <c r="AV121" s="14" t="s">
        <v>85</v>
      </c>
      <c r="AW121" s="14" t="s">
        <v>37</v>
      </c>
      <c r="AX121" s="14" t="s">
        <v>76</v>
      </c>
      <c r="AY121" s="254" t="s">
        <v>142</v>
      </c>
    </row>
    <row r="122" s="14" customFormat="1">
      <c r="A122" s="14"/>
      <c r="B122" s="244"/>
      <c r="C122" s="245"/>
      <c r="D122" s="235" t="s">
        <v>153</v>
      </c>
      <c r="E122" s="246" t="s">
        <v>19</v>
      </c>
      <c r="F122" s="247" t="s">
        <v>569</v>
      </c>
      <c r="G122" s="245"/>
      <c r="H122" s="248">
        <v>63.744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153</v>
      </c>
      <c r="AU122" s="254" t="s">
        <v>83</v>
      </c>
      <c r="AV122" s="14" t="s">
        <v>85</v>
      </c>
      <c r="AW122" s="14" t="s">
        <v>37</v>
      </c>
      <c r="AX122" s="14" t="s">
        <v>76</v>
      </c>
      <c r="AY122" s="254" t="s">
        <v>142</v>
      </c>
    </row>
    <row r="123" s="13" customFormat="1">
      <c r="A123" s="13"/>
      <c r="B123" s="233"/>
      <c r="C123" s="234"/>
      <c r="D123" s="235" t="s">
        <v>153</v>
      </c>
      <c r="E123" s="236" t="s">
        <v>19</v>
      </c>
      <c r="F123" s="237" t="s">
        <v>570</v>
      </c>
      <c r="G123" s="234"/>
      <c r="H123" s="236" t="s">
        <v>19</v>
      </c>
      <c r="I123" s="238"/>
      <c r="J123" s="234"/>
      <c r="K123" s="234"/>
      <c r="L123" s="239"/>
      <c r="M123" s="240"/>
      <c r="N123" s="241"/>
      <c r="O123" s="241"/>
      <c r="P123" s="241"/>
      <c r="Q123" s="241"/>
      <c r="R123" s="241"/>
      <c r="S123" s="241"/>
      <c r="T123" s="242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T123" s="243" t="s">
        <v>153</v>
      </c>
      <c r="AU123" s="243" t="s">
        <v>83</v>
      </c>
      <c r="AV123" s="13" t="s">
        <v>83</v>
      </c>
      <c r="AW123" s="13" t="s">
        <v>37</v>
      </c>
      <c r="AX123" s="13" t="s">
        <v>76</v>
      </c>
      <c r="AY123" s="243" t="s">
        <v>142</v>
      </c>
    </row>
    <row r="124" s="14" customFormat="1">
      <c r="A124" s="14"/>
      <c r="B124" s="244"/>
      <c r="C124" s="245"/>
      <c r="D124" s="235" t="s">
        <v>153</v>
      </c>
      <c r="E124" s="246" t="s">
        <v>19</v>
      </c>
      <c r="F124" s="247" t="s">
        <v>571</v>
      </c>
      <c r="G124" s="245"/>
      <c r="H124" s="248">
        <v>49.619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153</v>
      </c>
      <c r="AU124" s="254" t="s">
        <v>83</v>
      </c>
      <c r="AV124" s="14" t="s">
        <v>85</v>
      </c>
      <c r="AW124" s="14" t="s">
        <v>37</v>
      </c>
      <c r="AX124" s="14" t="s">
        <v>76</v>
      </c>
      <c r="AY124" s="254" t="s">
        <v>142</v>
      </c>
    </row>
    <row r="125" s="14" customFormat="1">
      <c r="A125" s="14"/>
      <c r="B125" s="244"/>
      <c r="C125" s="245"/>
      <c r="D125" s="235" t="s">
        <v>153</v>
      </c>
      <c r="E125" s="246" t="s">
        <v>19</v>
      </c>
      <c r="F125" s="247" t="s">
        <v>572</v>
      </c>
      <c r="G125" s="245"/>
      <c r="H125" s="248">
        <v>66.829999999999998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153</v>
      </c>
      <c r="AU125" s="254" t="s">
        <v>83</v>
      </c>
      <c r="AV125" s="14" t="s">
        <v>85</v>
      </c>
      <c r="AW125" s="14" t="s">
        <v>37</v>
      </c>
      <c r="AX125" s="14" t="s">
        <v>76</v>
      </c>
      <c r="AY125" s="254" t="s">
        <v>142</v>
      </c>
    </row>
    <row r="126" s="14" customFormat="1">
      <c r="A126" s="14"/>
      <c r="B126" s="244"/>
      <c r="C126" s="245"/>
      <c r="D126" s="235" t="s">
        <v>153</v>
      </c>
      <c r="E126" s="246" t="s">
        <v>19</v>
      </c>
      <c r="F126" s="247" t="s">
        <v>573</v>
      </c>
      <c r="G126" s="245"/>
      <c r="H126" s="248">
        <v>35.393999999999998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4" t="s">
        <v>153</v>
      </c>
      <c r="AU126" s="254" t="s">
        <v>83</v>
      </c>
      <c r="AV126" s="14" t="s">
        <v>85</v>
      </c>
      <c r="AW126" s="14" t="s">
        <v>37</v>
      </c>
      <c r="AX126" s="14" t="s">
        <v>76</v>
      </c>
      <c r="AY126" s="254" t="s">
        <v>142</v>
      </c>
    </row>
    <row r="127" s="15" customFormat="1">
      <c r="A127" s="15"/>
      <c r="B127" s="255"/>
      <c r="C127" s="256"/>
      <c r="D127" s="235" t="s">
        <v>153</v>
      </c>
      <c r="E127" s="257" t="s">
        <v>19</v>
      </c>
      <c r="F127" s="258" t="s">
        <v>157</v>
      </c>
      <c r="G127" s="256"/>
      <c r="H127" s="259">
        <v>221.58699999999999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5" t="s">
        <v>153</v>
      </c>
      <c r="AU127" s="265" t="s">
        <v>83</v>
      </c>
      <c r="AV127" s="15" t="s">
        <v>158</v>
      </c>
      <c r="AW127" s="15" t="s">
        <v>37</v>
      </c>
      <c r="AX127" s="15" t="s">
        <v>76</v>
      </c>
      <c r="AY127" s="265" t="s">
        <v>142</v>
      </c>
    </row>
    <row r="128" s="13" customFormat="1">
      <c r="A128" s="13"/>
      <c r="B128" s="233"/>
      <c r="C128" s="234"/>
      <c r="D128" s="235" t="s">
        <v>153</v>
      </c>
      <c r="E128" s="236" t="s">
        <v>19</v>
      </c>
      <c r="F128" s="237" t="s">
        <v>574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153</v>
      </c>
      <c r="AU128" s="243" t="s">
        <v>83</v>
      </c>
      <c r="AV128" s="13" t="s">
        <v>83</v>
      </c>
      <c r="AW128" s="13" t="s">
        <v>37</v>
      </c>
      <c r="AX128" s="13" t="s">
        <v>76</v>
      </c>
      <c r="AY128" s="243" t="s">
        <v>142</v>
      </c>
    </row>
    <row r="129" s="14" customFormat="1">
      <c r="A129" s="14"/>
      <c r="B129" s="244"/>
      <c r="C129" s="245"/>
      <c r="D129" s="235" t="s">
        <v>153</v>
      </c>
      <c r="E129" s="246" t="s">
        <v>19</v>
      </c>
      <c r="F129" s="247" t="s">
        <v>575</v>
      </c>
      <c r="G129" s="245"/>
      <c r="H129" s="248">
        <v>110.794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153</v>
      </c>
      <c r="AU129" s="254" t="s">
        <v>83</v>
      </c>
      <c r="AV129" s="14" t="s">
        <v>85</v>
      </c>
      <c r="AW129" s="14" t="s">
        <v>37</v>
      </c>
      <c r="AX129" s="14" t="s">
        <v>83</v>
      </c>
      <c r="AY129" s="254" t="s">
        <v>142</v>
      </c>
    </row>
    <row r="130" s="2" customFormat="1" ht="24.15" customHeight="1">
      <c r="A130" s="41"/>
      <c r="B130" s="42"/>
      <c r="C130" s="215" t="s">
        <v>186</v>
      </c>
      <c r="D130" s="215" t="s">
        <v>144</v>
      </c>
      <c r="E130" s="216" t="s">
        <v>576</v>
      </c>
      <c r="F130" s="217" t="s">
        <v>577</v>
      </c>
      <c r="G130" s="218" t="s">
        <v>147</v>
      </c>
      <c r="H130" s="219">
        <v>110.794</v>
      </c>
      <c r="I130" s="220"/>
      <c r="J130" s="221">
        <f>ROUND(I130*H130,2)</f>
        <v>0</v>
      </c>
      <c r="K130" s="217" t="s">
        <v>148</v>
      </c>
      <c r="L130" s="47"/>
      <c r="M130" s="222" t="s">
        <v>19</v>
      </c>
      <c r="N130" s="223" t="s">
        <v>47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149</v>
      </c>
      <c r="AT130" s="226" t="s">
        <v>144</v>
      </c>
      <c r="AU130" s="226" t="s">
        <v>83</v>
      </c>
      <c r="AY130" s="20" t="s">
        <v>142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83</v>
      </c>
      <c r="BK130" s="227">
        <f>ROUND(I130*H130,2)</f>
        <v>0</v>
      </c>
      <c r="BL130" s="20" t="s">
        <v>149</v>
      </c>
      <c r="BM130" s="226" t="s">
        <v>578</v>
      </c>
    </row>
    <row r="131" s="2" customFormat="1">
      <c r="A131" s="41"/>
      <c r="B131" s="42"/>
      <c r="C131" s="43"/>
      <c r="D131" s="228" t="s">
        <v>151</v>
      </c>
      <c r="E131" s="43"/>
      <c r="F131" s="229" t="s">
        <v>579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151</v>
      </c>
      <c r="AU131" s="20" t="s">
        <v>83</v>
      </c>
    </row>
    <row r="132" s="14" customFormat="1">
      <c r="A132" s="14"/>
      <c r="B132" s="244"/>
      <c r="C132" s="245"/>
      <c r="D132" s="235" t="s">
        <v>153</v>
      </c>
      <c r="E132" s="246" t="s">
        <v>19</v>
      </c>
      <c r="F132" s="247" t="s">
        <v>568</v>
      </c>
      <c r="G132" s="245"/>
      <c r="H132" s="248">
        <v>6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153</v>
      </c>
      <c r="AU132" s="254" t="s">
        <v>83</v>
      </c>
      <c r="AV132" s="14" t="s">
        <v>85</v>
      </c>
      <c r="AW132" s="14" t="s">
        <v>37</v>
      </c>
      <c r="AX132" s="14" t="s">
        <v>76</v>
      </c>
      <c r="AY132" s="254" t="s">
        <v>142</v>
      </c>
    </row>
    <row r="133" s="14" customFormat="1">
      <c r="A133" s="14"/>
      <c r="B133" s="244"/>
      <c r="C133" s="245"/>
      <c r="D133" s="235" t="s">
        <v>153</v>
      </c>
      <c r="E133" s="246" t="s">
        <v>19</v>
      </c>
      <c r="F133" s="247" t="s">
        <v>569</v>
      </c>
      <c r="G133" s="245"/>
      <c r="H133" s="248">
        <v>63.744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153</v>
      </c>
      <c r="AU133" s="254" t="s">
        <v>83</v>
      </c>
      <c r="AV133" s="14" t="s">
        <v>85</v>
      </c>
      <c r="AW133" s="14" t="s">
        <v>37</v>
      </c>
      <c r="AX133" s="14" t="s">
        <v>76</v>
      </c>
      <c r="AY133" s="254" t="s">
        <v>142</v>
      </c>
    </row>
    <row r="134" s="13" customFormat="1">
      <c r="A134" s="13"/>
      <c r="B134" s="233"/>
      <c r="C134" s="234"/>
      <c r="D134" s="235" t="s">
        <v>153</v>
      </c>
      <c r="E134" s="236" t="s">
        <v>19</v>
      </c>
      <c r="F134" s="237" t="s">
        <v>570</v>
      </c>
      <c r="G134" s="234"/>
      <c r="H134" s="236" t="s">
        <v>19</v>
      </c>
      <c r="I134" s="238"/>
      <c r="J134" s="234"/>
      <c r="K134" s="234"/>
      <c r="L134" s="239"/>
      <c r="M134" s="240"/>
      <c r="N134" s="241"/>
      <c r="O134" s="241"/>
      <c r="P134" s="241"/>
      <c r="Q134" s="241"/>
      <c r="R134" s="241"/>
      <c r="S134" s="241"/>
      <c r="T134" s="242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3" t="s">
        <v>153</v>
      </c>
      <c r="AU134" s="243" t="s">
        <v>83</v>
      </c>
      <c r="AV134" s="13" t="s">
        <v>83</v>
      </c>
      <c r="AW134" s="13" t="s">
        <v>37</v>
      </c>
      <c r="AX134" s="13" t="s">
        <v>76</v>
      </c>
      <c r="AY134" s="243" t="s">
        <v>142</v>
      </c>
    </row>
    <row r="135" s="14" customFormat="1">
      <c r="A135" s="14"/>
      <c r="B135" s="244"/>
      <c r="C135" s="245"/>
      <c r="D135" s="235" t="s">
        <v>153</v>
      </c>
      <c r="E135" s="246" t="s">
        <v>19</v>
      </c>
      <c r="F135" s="247" t="s">
        <v>571</v>
      </c>
      <c r="G135" s="245"/>
      <c r="H135" s="248">
        <v>49.619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153</v>
      </c>
      <c r="AU135" s="254" t="s">
        <v>83</v>
      </c>
      <c r="AV135" s="14" t="s">
        <v>85</v>
      </c>
      <c r="AW135" s="14" t="s">
        <v>37</v>
      </c>
      <c r="AX135" s="14" t="s">
        <v>76</v>
      </c>
      <c r="AY135" s="254" t="s">
        <v>142</v>
      </c>
    </row>
    <row r="136" s="14" customFormat="1">
      <c r="A136" s="14"/>
      <c r="B136" s="244"/>
      <c r="C136" s="245"/>
      <c r="D136" s="235" t="s">
        <v>153</v>
      </c>
      <c r="E136" s="246" t="s">
        <v>19</v>
      </c>
      <c r="F136" s="247" t="s">
        <v>572</v>
      </c>
      <c r="G136" s="245"/>
      <c r="H136" s="248">
        <v>66.829999999999998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153</v>
      </c>
      <c r="AU136" s="254" t="s">
        <v>83</v>
      </c>
      <c r="AV136" s="14" t="s">
        <v>85</v>
      </c>
      <c r="AW136" s="14" t="s">
        <v>37</v>
      </c>
      <c r="AX136" s="14" t="s">
        <v>76</v>
      </c>
      <c r="AY136" s="254" t="s">
        <v>142</v>
      </c>
    </row>
    <row r="137" s="14" customFormat="1">
      <c r="A137" s="14"/>
      <c r="B137" s="244"/>
      <c r="C137" s="245"/>
      <c r="D137" s="235" t="s">
        <v>153</v>
      </c>
      <c r="E137" s="246" t="s">
        <v>19</v>
      </c>
      <c r="F137" s="247" t="s">
        <v>573</v>
      </c>
      <c r="G137" s="245"/>
      <c r="H137" s="248">
        <v>35.393999999999998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153</v>
      </c>
      <c r="AU137" s="254" t="s">
        <v>83</v>
      </c>
      <c r="AV137" s="14" t="s">
        <v>85</v>
      </c>
      <c r="AW137" s="14" t="s">
        <v>37</v>
      </c>
      <c r="AX137" s="14" t="s">
        <v>76</v>
      </c>
      <c r="AY137" s="254" t="s">
        <v>142</v>
      </c>
    </row>
    <row r="138" s="15" customFormat="1">
      <c r="A138" s="15"/>
      <c r="B138" s="255"/>
      <c r="C138" s="256"/>
      <c r="D138" s="235" t="s">
        <v>153</v>
      </c>
      <c r="E138" s="257" t="s">
        <v>19</v>
      </c>
      <c r="F138" s="258" t="s">
        <v>157</v>
      </c>
      <c r="G138" s="256"/>
      <c r="H138" s="259">
        <v>221.58699999999999</v>
      </c>
      <c r="I138" s="260"/>
      <c r="J138" s="256"/>
      <c r="K138" s="256"/>
      <c r="L138" s="261"/>
      <c r="M138" s="262"/>
      <c r="N138" s="263"/>
      <c r="O138" s="263"/>
      <c r="P138" s="263"/>
      <c r="Q138" s="263"/>
      <c r="R138" s="263"/>
      <c r="S138" s="263"/>
      <c r="T138" s="264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65" t="s">
        <v>153</v>
      </c>
      <c r="AU138" s="265" t="s">
        <v>83</v>
      </c>
      <c r="AV138" s="15" t="s">
        <v>158</v>
      </c>
      <c r="AW138" s="15" t="s">
        <v>37</v>
      </c>
      <c r="AX138" s="15" t="s">
        <v>76</v>
      </c>
      <c r="AY138" s="265" t="s">
        <v>142</v>
      </c>
    </row>
    <row r="139" s="13" customFormat="1">
      <c r="A139" s="13"/>
      <c r="B139" s="233"/>
      <c r="C139" s="234"/>
      <c r="D139" s="235" t="s">
        <v>153</v>
      </c>
      <c r="E139" s="236" t="s">
        <v>19</v>
      </c>
      <c r="F139" s="237" t="s">
        <v>574</v>
      </c>
      <c r="G139" s="234"/>
      <c r="H139" s="236" t="s">
        <v>19</v>
      </c>
      <c r="I139" s="238"/>
      <c r="J139" s="234"/>
      <c r="K139" s="234"/>
      <c r="L139" s="239"/>
      <c r="M139" s="240"/>
      <c r="N139" s="241"/>
      <c r="O139" s="241"/>
      <c r="P139" s="241"/>
      <c r="Q139" s="241"/>
      <c r="R139" s="241"/>
      <c r="S139" s="241"/>
      <c r="T139" s="242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43" t="s">
        <v>153</v>
      </c>
      <c r="AU139" s="243" t="s">
        <v>83</v>
      </c>
      <c r="AV139" s="13" t="s">
        <v>83</v>
      </c>
      <c r="AW139" s="13" t="s">
        <v>37</v>
      </c>
      <c r="AX139" s="13" t="s">
        <v>76</v>
      </c>
      <c r="AY139" s="243" t="s">
        <v>142</v>
      </c>
    </row>
    <row r="140" s="14" customFormat="1">
      <c r="A140" s="14"/>
      <c r="B140" s="244"/>
      <c r="C140" s="245"/>
      <c r="D140" s="235" t="s">
        <v>153</v>
      </c>
      <c r="E140" s="246" t="s">
        <v>19</v>
      </c>
      <c r="F140" s="247" t="s">
        <v>575</v>
      </c>
      <c r="G140" s="245"/>
      <c r="H140" s="248">
        <v>110.794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4" t="s">
        <v>153</v>
      </c>
      <c r="AU140" s="254" t="s">
        <v>83</v>
      </c>
      <c r="AV140" s="14" t="s">
        <v>85</v>
      </c>
      <c r="AW140" s="14" t="s">
        <v>37</v>
      </c>
      <c r="AX140" s="14" t="s">
        <v>83</v>
      </c>
      <c r="AY140" s="254" t="s">
        <v>142</v>
      </c>
    </row>
    <row r="141" s="2" customFormat="1" ht="16.5" customHeight="1">
      <c r="A141" s="41"/>
      <c r="B141" s="42"/>
      <c r="C141" s="215" t="s">
        <v>191</v>
      </c>
      <c r="D141" s="215" t="s">
        <v>144</v>
      </c>
      <c r="E141" s="216" t="s">
        <v>580</v>
      </c>
      <c r="F141" s="217" t="s">
        <v>581</v>
      </c>
      <c r="G141" s="218" t="s">
        <v>147</v>
      </c>
      <c r="H141" s="219">
        <v>15.76</v>
      </c>
      <c r="I141" s="220"/>
      <c r="J141" s="221">
        <f>ROUND(I141*H141,2)</f>
        <v>0</v>
      </c>
      <c r="K141" s="217" t="s">
        <v>148</v>
      </c>
      <c r="L141" s="47"/>
      <c r="M141" s="222" t="s">
        <v>19</v>
      </c>
      <c r="N141" s="223" t="s">
        <v>47</v>
      </c>
      <c r="O141" s="87"/>
      <c r="P141" s="224">
        <f>O141*H141</f>
        <v>0</v>
      </c>
      <c r="Q141" s="224">
        <v>0</v>
      </c>
      <c r="R141" s="224">
        <f>Q141*H141</f>
        <v>0</v>
      </c>
      <c r="S141" s="224">
        <v>0</v>
      </c>
      <c r="T141" s="225">
        <f>S141*H141</f>
        <v>0</v>
      </c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R141" s="226" t="s">
        <v>149</v>
      </c>
      <c r="AT141" s="226" t="s">
        <v>144</v>
      </c>
      <c r="AU141" s="226" t="s">
        <v>83</v>
      </c>
      <c r="AY141" s="20" t="s">
        <v>142</v>
      </c>
      <c r="BE141" s="227">
        <f>IF(N141="základní",J141,0)</f>
        <v>0</v>
      </c>
      <c r="BF141" s="227">
        <f>IF(N141="snížená",J141,0)</f>
        <v>0</v>
      </c>
      <c r="BG141" s="227">
        <f>IF(N141="zákl. přenesená",J141,0)</f>
        <v>0</v>
      </c>
      <c r="BH141" s="227">
        <f>IF(N141="sníž. přenesená",J141,0)</f>
        <v>0</v>
      </c>
      <c r="BI141" s="227">
        <f>IF(N141="nulová",J141,0)</f>
        <v>0</v>
      </c>
      <c r="BJ141" s="20" t="s">
        <v>83</v>
      </c>
      <c r="BK141" s="227">
        <f>ROUND(I141*H141,2)</f>
        <v>0</v>
      </c>
      <c r="BL141" s="20" t="s">
        <v>149</v>
      </c>
      <c r="BM141" s="226" t="s">
        <v>582</v>
      </c>
    </row>
    <row r="142" s="2" customFormat="1">
      <c r="A142" s="41"/>
      <c r="B142" s="42"/>
      <c r="C142" s="43"/>
      <c r="D142" s="228" t="s">
        <v>151</v>
      </c>
      <c r="E142" s="43"/>
      <c r="F142" s="229" t="s">
        <v>583</v>
      </c>
      <c r="G142" s="43"/>
      <c r="H142" s="43"/>
      <c r="I142" s="230"/>
      <c r="J142" s="43"/>
      <c r="K142" s="43"/>
      <c r="L142" s="47"/>
      <c r="M142" s="231"/>
      <c r="N142" s="232"/>
      <c r="O142" s="87"/>
      <c r="P142" s="87"/>
      <c r="Q142" s="87"/>
      <c r="R142" s="87"/>
      <c r="S142" s="87"/>
      <c r="T142" s="88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T142" s="20" t="s">
        <v>151</v>
      </c>
      <c r="AU142" s="20" t="s">
        <v>83</v>
      </c>
    </row>
    <row r="143" s="13" customFormat="1">
      <c r="A143" s="13"/>
      <c r="B143" s="233"/>
      <c r="C143" s="234"/>
      <c r="D143" s="235" t="s">
        <v>153</v>
      </c>
      <c r="E143" s="236" t="s">
        <v>19</v>
      </c>
      <c r="F143" s="237" t="s">
        <v>584</v>
      </c>
      <c r="G143" s="234"/>
      <c r="H143" s="236" t="s">
        <v>19</v>
      </c>
      <c r="I143" s="238"/>
      <c r="J143" s="234"/>
      <c r="K143" s="234"/>
      <c r="L143" s="239"/>
      <c r="M143" s="240"/>
      <c r="N143" s="241"/>
      <c r="O143" s="241"/>
      <c r="P143" s="241"/>
      <c r="Q143" s="241"/>
      <c r="R143" s="241"/>
      <c r="S143" s="241"/>
      <c r="T143" s="242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3" t="s">
        <v>153</v>
      </c>
      <c r="AU143" s="243" t="s">
        <v>83</v>
      </c>
      <c r="AV143" s="13" t="s">
        <v>83</v>
      </c>
      <c r="AW143" s="13" t="s">
        <v>37</v>
      </c>
      <c r="AX143" s="13" t="s">
        <v>76</v>
      </c>
      <c r="AY143" s="243" t="s">
        <v>142</v>
      </c>
    </row>
    <row r="144" s="14" customFormat="1">
      <c r="A144" s="14"/>
      <c r="B144" s="244"/>
      <c r="C144" s="245"/>
      <c r="D144" s="235" t="s">
        <v>153</v>
      </c>
      <c r="E144" s="246" t="s">
        <v>19</v>
      </c>
      <c r="F144" s="247" t="s">
        <v>585</v>
      </c>
      <c r="G144" s="245"/>
      <c r="H144" s="248">
        <v>4.4400000000000004</v>
      </c>
      <c r="I144" s="249"/>
      <c r="J144" s="245"/>
      <c r="K144" s="245"/>
      <c r="L144" s="250"/>
      <c r="M144" s="251"/>
      <c r="N144" s="252"/>
      <c r="O144" s="252"/>
      <c r="P144" s="252"/>
      <c r="Q144" s="252"/>
      <c r="R144" s="252"/>
      <c r="S144" s="252"/>
      <c r="T144" s="253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4" t="s">
        <v>153</v>
      </c>
      <c r="AU144" s="254" t="s">
        <v>83</v>
      </c>
      <c r="AV144" s="14" t="s">
        <v>85</v>
      </c>
      <c r="AW144" s="14" t="s">
        <v>37</v>
      </c>
      <c r="AX144" s="14" t="s">
        <v>76</v>
      </c>
      <c r="AY144" s="254" t="s">
        <v>142</v>
      </c>
    </row>
    <row r="145" s="15" customFormat="1">
      <c r="A145" s="15"/>
      <c r="B145" s="255"/>
      <c r="C145" s="256"/>
      <c r="D145" s="235" t="s">
        <v>153</v>
      </c>
      <c r="E145" s="257" t="s">
        <v>19</v>
      </c>
      <c r="F145" s="258" t="s">
        <v>157</v>
      </c>
      <c r="G145" s="256"/>
      <c r="H145" s="259">
        <v>4.4400000000000004</v>
      </c>
      <c r="I145" s="260"/>
      <c r="J145" s="256"/>
      <c r="K145" s="256"/>
      <c r="L145" s="261"/>
      <c r="M145" s="262"/>
      <c r="N145" s="263"/>
      <c r="O145" s="263"/>
      <c r="P145" s="263"/>
      <c r="Q145" s="263"/>
      <c r="R145" s="263"/>
      <c r="S145" s="263"/>
      <c r="T145" s="264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T145" s="265" t="s">
        <v>153</v>
      </c>
      <c r="AU145" s="265" t="s">
        <v>83</v>
      </c>
      <c r="AV145" s="15" t="s">
        <v>158</v>
      </c>
      <c r="AW145" s="15" t="s">
        <v>37</v>
      </c>
      <c r="AX145" s="15" t="s">
        <v>76</v>
      </c>
      <c r="AY145" s="265" t="s">
        <v>142</v>
      </c>
    </row>
    <row r="146" s="13" customFormat="1">
      <c r="A146" s="13"/>
      <c r="B146" s="233"/>
      <c r="C146" s="234"/>
      <c r="D146" s="235" t="s">
        <v>153</v>
      </c>
      <c r="E146" s="236" t="s">
        <v>19</v>
      </c>
      <c r="F146" s="237" t="s">
        <v>586</v>
      </c>
      <c r="G146" s="234"/>
      <c r="H146" s="236" t="s">
        <v>19</v>
      </c>
      <c r="I146" s="238"/>
      <c r="J146" s="234"/>
      <c r="K146" s="234"/>
      <c r="L146" s="239"/>
      <c r="M146" s="240"/>
      <c r="N146" s="241"/>
      <c r="O146" s="241"/>
      <c r="P146" s="241"/>
      <c r="Q146" s="241"/>
      <c r="R146" s="241"/>
      <c r="S146" s="241"/>
      <c r="T146" s="242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43" t="s">
        <v>153</v>
      </c>
      <c r="AU146" s="243" t="s">
        <v>83</v>
      </c>
      <c r="AV146" s="13" t="s">
        <v>83</v>
      </c>
      <c r="AW146" s="13" t="s">
        <v>37</v>
      </c>
      <c r="AX146" s="13" t="s">
        <v>76</v>
      </c>
      <c r="AY146" s="243" t="s">
        <v>142</v>
      </c>
    </row>
    <row r="147" s="14" customFormat="1">
      <c r="A147" s="14"/>
      <c r="B147" s="244"/>
      <c r="C147" s="245"/>
      <c r="D147" s="235" t="s">
        <v>153</v>
      </c>
      <c r="E147" s="246" t="s">
        <v>19</v>
      </c>
      <c r="F147" s="247" t="s">
        <v>587</v>
      </c>
      <c r="G147" s="245"/>
      <c r="H147" s="248">
        <v>14.960000000000001</v>
      </c>
      <c r="I147" s="249"/>
      <c r="J147" s="245"/>
      <c r="K147" s="245"/>
      <c r="L147" s="250"/>
      <c r="M147" s="251"/>
      <c r="N147" s="252"/>
      <c r="O147" s="252"/>
      <c r="P147" s="252"/>
      <c r="Q147" s="252"/>
      <c r="R147" s="252"/>
      <c r="S147" s="252"/>
      <c r="T147" s="253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4" t="s">
        <v>153</v>
      </c>
      <c r="AU147" s="254" t="s">
        <v>83</v>
      </c>
      <c r="AV147" s="14" t="s">
        <v>85</v>
      </c>
      <c r="AW147" s="14" t="s">
        <v>37</v>
      </c>
      <c r="AX147" s="14" t="s">
        <v>76</v>
      </c>
      <c r="AY147" s="254" t="s">
        <v>142</v>
      </c>
    </row>
    <row r="148" s="14" customFormat="1">
      <c r="A148" s="14"/>
      <c r="B148" s="244"/>
      <c r="C148" s="245"/>
      <c r="D148" s="235" t="s">
        <v>153</v>
      </c>
      <c r="E148" s="246" t="s">
        <v>19</v>
      </c>
      <c r="F148" s="247" t="s">
        <v>588</v>
      </c>
      <c r="G148" s="245"/>
      <c r="H148" s="248">
        <v>12.119999999999999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153</v>
      </c>
      <c r="AU148" s="254" t="s">
        <v>83</v>
      </c>
      <c r="AV148" s="14" t="s">
        <v>85</v>
      </c>
      <c r="AW148" s="14" t="s">
        <v>37</v>
      </c>
      <c r="AX148" s="14" t="s">
        <v>76</v>
      </c>
      <c r="AY148" s="254" t="s">
        <v>142</v>
      </c>
    </row>
    <row r="149" s="15" customFormat="1">
      <c r="A149" s="15"/>
      <c r="B149" s="255"/>
      <c r="C149" s="256"/>
      <c r="D149" s="235" t="s">
        <v>153</v>
      </c>
      <c r="E149" s="257" t="s">
        <v>19</v>
      </c>
      <c r="F149" s="258" t="s">
        <v>157</v>
      </c>
      <c r="G149" s="256"/>
      <c r="H149" s="259">
        <v>27.079999999999998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5" t="s">
        <v>153</v>
      </c>
      <c r="AU149" s="265" t="s">
        <v>83</v>
      </c>
      <c r="AV149" s="15" t="s">
        <v>158</v>
      </c>
      <c r="AW149" s="15" t="s">
        <v>37</v>
      </c>
      <c r="AX149" s="15" t="s">
        <v>76</v>
      </c>
      <c r="AY149" s="265" t="s">
        <v>142</v>
      </c>
    </row>
    <row r="150" s="13" customFormat="1">
      <c r="A150" s="13"/>
      <c r="B150" s="233"/>
      <c r="C150" s="234"/>
      <c r="D150" s="235" t="s">
        <v>153</v>
      </c>
      <c r="E150" s="236" t="s">
        <v>19</v>
      </c>
      <c r="F150" s="237" t="s">
        <v>574</v>
      </c>
      <c r="G150" s="234"/>
      <c r="H150" s="236" t="s">
        <v>19</v>
      </c>
      <c r="I150" s="238"/>
      <c r="J150" s="234"/>
      <c r="K150" s="234"/>
      <c r="L150" s="239"/>
      <c r="M150" s="240"/>
      <c r="N150" s="241"/>
      <c r="O150" s="241"/>
      <c r="P150" s="241"/>
      <c r="Q150" s="241"/>
      <c r="R150" s="241"/>
      <c r="S150" s="241"/>
      <c r="T150" s="242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3" t="s">
        <v>153</v>
      </c>
      <c r="AU150" s="243" t="s">
        <v>83</v>
      </c>
      <c r="AV150" s="13" t="s">
        <v>83</v>
      </c>
      <c r="AW150" s="13" t="s">
        <v>37</v>
      </c>
      <c r="AX150" s="13" t="s">
        <v>76</v>
      </c>
      <c r="AY150" s="243" t="s">
        <v>142</v>
      </c>
    </row>
    <row r="151" s="14" customFormat="1">
      <c r="A151" s="14"/>
      <c r="B151" s="244"/>
      <c r="C151" s="245"/>
      <c r="D151" s="235" t="s">
        <v>153</v>
      </c>
      <c r="E151" s="246" t="s">
        <v>19</v>
      </c>
      <c r="F151" s="247" t="s">
        <v>589</v>
      </c>
      <c r="G151" s="245"/>
      <c r="H151" s="248">
        <v>15.76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153</v>
      </c>
      <c r="AU151" s="254" t="s">
        <v>83</v>
      </c>
      <c r="AV151" s="14" t="s">
        <v>85</v>
      </c>
      <c r="AW151" s="14" t="s">
        <v>37</v>
      </c>
      <c r="AX151" s="14" t="s">
        <v>83</v>
      </c>
      <c r="AY151" s="254" t="s">
        <v>142</v>
      </c>
    </row>
    <row r="152" s="2" customFormat="1" ht="16.5" customHeight="1">
      <c r="A152" s="41"/>
      <c r="B152" s="42"/>
      <c r="C152" s="215" t="s">
        <v>198</v>
      </c>
      <c r="D152" s="215" t="s">
        <v>144</v>
      </c>
      <c r="E152" s="216" t="s">
        <v>590</v>
      </c>
      <c r="F152" s="217" t="s">
        <v>591</v>
      </c>
      <c r="G152" s="218" t="s">
        <v>147</v>
      </c>
      <c r="H152" s="219">
        <v>15.76</v>
      </c>
      <c r="I152" s="220"/>
      <c r="J152" s="221">
        <f>ROUND(I152*H152,2)</f>
        <v>0</v>
      </c>
      <c r="K152" s="217" t="s">
        <v>148</v>
      </c>
      <c r="L152" s="47"/>
      <c r="M152" s="222" t="s">
        <v>19</v>
      </c>
      <c r="N152" s="223" t="s">
        <v>47</v>
      </c>
      <c r="O152" s="87"/>
      <c r="P152" s="224">
        <f>O152*H152</f>
        <v>0</v>
      </c>
      <c r="Q152" s="224">
        <v>0</v>
      </c>
      <c r="R152" s="224">
        <f>Q152*H152</f>
        <v>0</v>
      </c>
      <c r="S152" s="224">
        <v>0</v>
      </c>
      <c r="T152" s="225">
        <f>S152*H152</f>
        <v>0</v>
      </c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R152" s="226" t="s">
        <v>149</v>
      </c>
      <c r="AT152" s="226" t="s">
        <v>144</v>
      </c>
      <c r="AU152" s="226" t="s">
        <v>83</v>
      </c>
      <c r="AY152" s="20" t="s">
        <v>142</v>
      </c>
      <c r="BE152" s="227">
        <f>IF(N152="základní",J152,0)</f>
        <v>0</v>
      </c>
      <c r="BF152" s="227">
        <f>IF(N152="snížená",J152,0)</f>
        <v>0</v>
      </c>
      <c r="BG152" s="227">
        <f>IF(N152="zákl. přenesená",J152,0)</f>
        <v>0</v>
      </c>
      <c r="BH152" s="227">
        <f>IF(N152="sníž. přenesená",J152,0)</f>
        <v>0</v>
      </c>
      <c r="BI152" s="227">
        <f>IF(N152="nulová",J152,0)</f>
        <v>0</v>
      </c>
      <c r="BJ152" s="20" t="s">
        <v>83</v>
      </c>
      <c r="BK152" s="227">
        <f>ROUND(I152*H152,2)</f>
        <v>0</v>
      </c>
      <c r="BL152" s="20" t="s">
        <v>149</v>
      </c>
      <c r="BM152" s="226" t="s">
        <v>592</v>
      </c>
    </row>
    <row r="153" s="2" customFormat="1">
      <c r="A153" s="41"/>
      <c r="B153" s="42"/>
      <c r="C153" s="43"/>
      <c r="D153" s="228" t="s">
        <v>151</v>
      </c>
      <c r="E153" s="43"/>
      <c r="F153" s="229" t="s">
        <v>593</v>
      </c>
      <c r="G153" s="43"/>
      <c r="H153" s="43"/>
      <c r="I153" s="230"/>
      <c r="J153" s="43"/>
      <c r="K153" s="43"/>
      <c r="L153" s="47"/>
      <c r="M153" s="231"/>
      <c r="N153" s="232"/>
      <c r="O153" s="87"/>
      <c r="P153" s="87"/>
      <c r="Q153" s="87"/>
      <c r="R153" s="87"/>
      <c r="S153" s="87"/>
      <c r="T153" s="88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T153" s="20" t="s">
        <v>151</v>
      </c>
      <c r="AU153" s="20" t="s">
        <v>83</v>
      </c>
    </row>
    <row r="154" s="13" customFormat="1">
      <c r="A154" s="13"/>
      <c r="B154" s="233"/>
      <c r="C154" s="234"/>
      <c r="D154" s="235" t="s">
        <v>153</v>
      </c>
      <c r="E154" s="236" t="s">
        <v>19</v>
      </c>
      <c r="F154" s="237" t="s">
        <v>584</v>
      </c>
      <c r="G154" s="234"/>
      <c r="H154" s="236" t="s">
        <v>19</v>
      </c>
      <c r="I154" s="238"/>
      <c r="J154" s="234"/>
      <c r="K154" s="234"/>
      <c r="L154" s="239"/>
      <c r="M154" s="240"/>
      <c r="N154" s="241"/>
      <c r="O154" s="241"/>
      <c r="P154" s="241"/>
      <c r="Q154" s="241"/>
      <c r="R154" s="241"/>
      <c r="S154" s="241"/>
      <c r="T154" s="242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3" t="s">
        <v>153</v>
      </c>
      <c r="AU154" s="243" t="s">
        <v>83</v>
      </c>
      <c r="AV154" s="13" t="s">
        <v>83</v>
      </c>
      <c r="AW154" s="13" t="s">
        <v>37</v>
      </c>
      <c r="AX154" s="13" t="s">
        <v>76</v>
      </c>
      <c r="AY154" s="243" t="s">
        <v>142</v>
      </c>
    </row>
    <row r="155" s="14" customFormat="1">
      <c r="A155" s="14"/>
      <c r="B155" s="244"/>
      <c r="C155" s="245"/>
      <c r="D155" s="235" t="s">
        <v>153</v>
      </c>
      <c r="E155" s="246" t="s">
        <v>19</v>
      </c>
      <c r="F155" s="247" t="s">
        <v>585</v>
      </c>
      <c r="G155" s="245"/>
      <c r="H155" s="248">
        <v>4.4400000000000004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153</v>
      </c>
      <c r="AU155" s="254" t="s">
        <v>83</v>
      </c>
      <c r="AV155" s="14" t="s">
        <v>85</v>
      </c>
      <c r="AW155" s="14" t="s">
        <v>37</v>
      </c>
      <c r="AX155" s="14" t="s">
        <v>76</v>
      </c>
      <c r="AY155" s="254" t="s">
        <v>142</v>
      </c>
    </row>
    <row r="156" s="15" customFormat="1">
      <c r="A156" s="15"/>
      <c r="B156" s="255"/>
      <c r="C156" s="256"/>
      <c r="D156" s="235" t="s">
        <v>153</v>
      </c>
      <c r="E156" s="257" t="s">
        <v>19</v>
      </c>
      <c r="F156" s="258" t="s">
        <v>157</v>
      </c>
      <c r="G156" s="256"/>
      <c r="H156" s="259">
        <v>4.4400000000000004</v>
      </c>
      <c r="I156" s="260"/>
      <c r="J156" s="256"/>
      <c r="K156" s="256"/>
      <c r="L156" s="261"/>
      <c r="M156" s="262"/>
      <c r="N156" s="263"/>
      <c r="O156" s="263"/>
      <c r="P156" s="263"/>
      <c r="Q156" s="263"/>
      <c r="R156" s="263"/>
      <c r="S156" s="263"/>
      <c r="T156" s="26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5" t="s">
        <v>153</v>
      </c>
      <c r="AU156" s="265" t="s">
        <v>83</v>
      </c>
      <c r="AV156" s="15" t="s">
        <v>158</v>
      </c>
      <c r="AW156" s="15" t="s">
        <v>37</v>
      </c>
      <c r="AX156" s="15" t="s">
        <v>76</v>
      </c>
      <c r="AY156" s="265" t="s">
        <v>142</v>
      </c>
    </row>
    <row r="157" s="13" customFormat="1">
      <c r="A157" s="13"/>
      <c r="B157" s="233"/>
      <c r="C157" s="234"/>
      <c r="D157" s="235" t="s">
        <v>153</v>
      </c>
      <c r="E157" s="236" t="s">
        <v>19</v>
      </c>
      <c r="F157" s="237" t="s">
        <v>586</v>
      </c>
      <c r="G157" s="234"/>
      <c r="H157" s="236" t="s">
        <v>19</v>
      </c>
      <c r="I157" s="238"/>
      <c r="J157" s="234"/>
      <c r="K157" s="234"/>
      <c r="L157" s="239"/>
      <c r="M157" s="240"/>
      <c r="N157" s="241"/>
      <c r="O157" s="241"/>
      <c r="P157" s="241"/>
      <c r="Q157" s="241"/>
      <c r="R157" s="241"/>
      <c r="S157" s="241"/>
      <c r="T157" s="242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3" t="s">
        <v>153</v>
      </c>
      <c r="AU157" s="243" t="s">
        <v>83</v>
      </c>
      <c r="AV157" s="13" t="s">
        <v>83</v>
      </c>
      <c r="AW157" s="13" t="s">
        <v>37</v>
      </c>
      <c r="AX157" s="13" t="s">
        <v>76</v>
      </c>
      <c r="AY157" s="243" t="s">
        <v>142</v>
      </c>
    </row>
    <row r="158" s="14" customFormat="1">
      <c r="A158" s="14"/>
      <c r="B158" s="244"/>
      <c r="C158" s="245"/>
      <c r="D158" s="235" t="s">
        <v>153</v>
      </c>
      <c r="E158" s="246" t="s">
        <v>19</v>
      </c>
      <c r="F158" s="247" t="s">
        <v>587</v>
      </c>
      <c r="G158" s="245"/>
      <c r="H158" s="248">
        <v>14.960000000000001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153</v>
      </c>
      <c r="AU158" s="254" t="s">
        <v>83</v>
      </c>
      <c r="AV158" s="14" t="s">
        <v>85</v>
      </c>
      <c r="AW158" s="14" t="s">
        <v>37</v>
      </c>
      <c r="AX158" s="14" t="s">
        <v>76</v>
      </c>
      <c r="AY158" s="254" t="s">
        <v>142</v>
      </c>
    </row>
    <row r="159" s="14" customFormat="1">
      <c r="A159" s="14"/>
      <c r="B159" s="244"/>
      <c r="C159" s="245"/>
      <c r="D159" s="235" t="s">
        <v>153</v>
      </c>
      <c r="E159" s="246" t="s">
        <v>19</v>
      </c>
      <c r="F159" s="247" t="s">
        <v>588</v>
      </c>
      <c r="G159" s="245"/>
      <c r="H159" s="248">
        <v>12.119999999999999</v>
      </c>
      <c r="I159" s="249"/>
      <c r="J159" s="245"/>
      <c r="K159" s="245"/>
      <c r="L159" s="250"/>
      <c r="M159" s="251"/>
      <c r="N159" s="252"/>
      <c r="O159" s="252"/>
      <c r="P159" s="252"/>
      <c r="Q159" s="252"/>
      <c r="R159" s="252"/>
      <c r="S159" s="252"/>
      <c r="T159" s="253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54" t="s">
        <v>153</v>
      </c>
      <c r="AU159" s="254" t="s">
        <v>83</v>
      </c>
      <c r="AV159" s="14" t="s">
        <v>85</v>
      </c>
      <c r="AW159" s="14" t="s">
        <v>37</v>
      </c>
      <c r="AX159" s="14" t="s">
        <v>76</v>
      </c>
      <c r="AY159" s="254" t="s">
        <v>142</v>
      </c>
    </row>
    <row r="160" s="15" customFormat="1">
      <c r="A160" s="15"/>
      <c r="B160" s="255"/>
      <c r="C160" s="256"/>
      <c r="D160" s="235" t="s">
        <v>153</v>
      </c>
      <c r="E160" s="257" t="s">
        <v>19</v>
      </c>
      <c r="F160" s="258" t="s">
        <v>157</v>
      </c>
      <c r="G160" s="256"/>
      <c r="H160" s="259">
        <v>27.079999999999998</v>
      </c>
      <c r="I160" s="260"/>
      <c r="J160" s="256"/>
      <c r="K160" s="256"/>
      <c r="L160" s="261"/>
      <c r="M160" s="262"/>
      <c r="N160" s="263"/>
      <c r="O160" s="263"/>
      <c r="P160" s="263"/>
      <c r="Q160" s="263"/>
      <c r="R160" s="263"/>
      <c r="S160" s="263"/>
      <c r="T160" s="264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65" t="s">
        <v>153</v>
      </c>
      <c r="AU160" s="265" t="s">
        <v>83</v>
      </c>
      <c r="AV160" s="15" t="s">
        <v>158</v>
      </c>
      <c r="AW160" s="15" t="s">
        <v>37</v>
      </c>
      <c r="AX160" s="15" t="s">
        <v>76</v>
      </c>
      <c r="AY160" s="265" t="s">
        <v>142</v>
      </c>
    </row>
    <row r="161" s="13" customFormat="1">
      <c r="A161" s="13"/>
      <c r="B161" s="233"/>
      <c r="C161" s="234"/>
      <c r="D161" s="235" t="s">
        <v>153</v>
      </c>
      <c r="E161" s="236" t="s">
        <v>19</v>
      </c>
      <c r="F161" s="237" t="s">
        <v>574</v>
      </c>
      <c r="G161" s="234"/>
      <c r="H161" s="236" t="s">
        <v>19</v>
      </c>
      <c r="I161" s="238"/>
      <c r="J161" s="234"/>
      <c r="K161" s="234"/>
      <c r="L161" s="239"/>
      <c r="M161" s="240"/>
      <c r="N161" s="241"/>
      <c r="O161" s="241"/>
      <c r="P161" s="241"/>
      <c r="Q161" s="241"/>
      <c r="R161" s="241"/>
      <c r="S161" s="241"/>
      <c r="T161" s="242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43" t="s">
        <v>153</v>
      </c>
      <c r="AU161" s="243" t="s">
        <v>83</v>
      </c>
      <c r="AV161" s="13" t="s">
        <v>83</v>
      </c>
      <c r="AW161" s="13" t="s">
        <v>37</v>
      </c>
      <c r="AX161" s="13" t="s">
        <v>76</v>
      </c>
      <c r="AY161" s="243" t="s">
        <v>142</v>
      </c>
    </row>
    <row r="162" s="14" customFormat="1">
      <c r="A162" s="14"/>
      <c r="B162" s="244"/>
      <c r="C162" s="245"/>
      <c r="D162" s="235" t="s">
        <v>153</v>
      </c>
      <c r="E162" s="246" t="s">
        <v>19</v>
      </c>
      <c r="F162" s="247" t="s">
        <v>589</v>
      </c>
      <c r="G162" s="245"/>
      <c r="H162" s="248">
        <v>15.76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153</v>
      </c>
      <c r="AU162" s="254" t="s">
        <v>83</v>
      </c>
      <c r="AV162" s="14" t="s">
        <v>85</v>
      </c>
      <c r="AW162" s="14" t="s">
        <v>37</v>
      </c>
      <c r="AX162" s="14" t="s">
        <v>83</v>
      </c>
      <c r="AY162" s="254" t="s">
        <v>142</v>
      </c>
    </row>
    <row r="163" s="2" customFormat="1" ht="16.5" customHeight="1">
      <c r="A163" s="41"/>
      <c r="B163" s="42"/>
      <c r="C163" s="215" t="s">
        <v>203</v>
      </c>
      <c r="D163" s="215" t="s">
        <v>144</v>
      </c>
      <c r="E163" s="216" t="s">
        <v>594</v>
      </c>
      <c r="F163" s="217" t="s">
        <v>595</v>
      </c>
      <c r="G163" s="218" t="s">
        <v>163</v>
      </c>
      <c r="H163" s="219">
        <v>553.97000000000003</v>
      </c>
      <c r="I163" s="220"/>
      <c r="J163" s="221">
        <f>ROUND(I163*H163,2)</f>
        <v>0</v>
      </c>
      <c r="K163" s="217" t="s">
        <v>148</v>
      </c>
      <c r="L163" s="47"/>
      <c r="M163" s="222" t="s">
        <v>19</v>
      </c>
      <c r="N163" s="223" t="s">
        <v>47</v>
      </c>
      <c r="O163" s="87"/>
      <c r="P163" s="224">
        <f>O163*H163</f>
        <v>0</v>
      </c>
      <c r="Q163" s="224">
        <v>0.00070100000000000002</v>
      </c>
      <c r="R163" s="224">
        <f>Q163*H163</f>
        <v>0.38833297000000006</v>
      </c>
      <c r="S163" s="224">
        <v>0</v>
      </c>
      <c r="T163" s="225">
        <f>S163*H163</f>
        <v>0</v>
      </c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R163" s="226" t="s">
        <v>149</v>
      </c>
      <c r="AT163" s="226" t="s">
        <v>144</v>
      </c>
      <c r="AU163" s="226" t="s">
        <v>83</v>
      </c>
      <c r="AY163" s="20" t="s">
        <v>142</v>
      </c>
      <c r="BE163" s="227">
        <f>IF(N163="základní",J163,0)</f>
        <v>0</v>
      </c>
      <c r="BF163" s="227">
        <f>IF(N163="snížená",J163,0)</f>
        <v>0</v>
      </c>
      <c r="BG163" s="227">
        <f>IF(N163="zákl. přenesená",J163,0)</f>
        <v>0</v>
      </c>
      <c r="BH163" s="227">
        <f>IF(N163="sníž. přenesená",J163,0)</f>
        <v>0</v>
      </c>
      <c r="BI163" s="227">
        <f>IF(N163="nulová",J163,0)</f>
        <v>0</v>
      </c>
      <c r="BJ163" s="20" t="s">
        <v>83</v>
      </c>
      <c r="BK163" s="227">
        <f>ROUND(I163*H163,2)</f>
        <v>0</v>
      </c>
      <c r="BL163" s="20" t="s">
        <v>149</v>
      </c>
      <c r="BM163" s="226" t="s">
        <v>596</v>
      </c>
    </row>
    <row r="164" s="2" customFormat="1">
      <c r="A164" s="41"/>
      <c r="B164" s="42"/>
      <c r="C164" s="43"/>
      <c r="D164" s="228" t="s">
        <v>151</v>
      </c>
      <c r="E164" s="43"/>
      <c r="F164" s="229" t="s">
        <v>597</v>
      </c>
      <c r="G164" s="43"/>
      <c r="H164" s="43"/>
      <c r="I164" s="230"/>
      <c r="J164" s="43"/>
      <c r="K164" s="43"/>
      <c r="L164" s="47"/>
      <c r="M164" s="231"/>
      <c r="N164" s="232"/>
      <c r="O164" s="87"/>
      <c r="P164" s="87"/>
      <c r="Q164" s="87"/>
      <c r="R164" s="87"/>
      <c r="S164" s="87"/>
      <c r="T164" s="88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T164" s="20" t="s">
        <v>151</v>
      </c>
      <c r="AU164" s="20" t="s">
        <v>83</v>
      </c>
    </row>
    <row r="165" s="14" customFormat="1">
      <c r="A165" s="14"/>
      <c r="B165" s="244"/>
      <c r="C165" s="245"/>
      <c r="D165" s="235" t="s">
        <v>153</v>
      </c>
      <c r="E165" s="246" t="s">
        <v>19</v>
      </c>
      <c r="F165" s="247" t="s">
        <v>598</v>
      </c>
      <c r="G165" s="245"/>
      <c r="H165" s="248">
        <v>15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4" t="s">
        <v>153</v>
      </c>
      <c r="AU165" s="254" t="s">
        <v>83</v>
      </c>
      <c r="AV165" s="14" t="s">
        <v>85</v>
      </c>
      <c r="AW165" s="14" t="s">
        <v>37</v>
      </c>
      <c r="AX165" s="14" t="s">
        <v>76</v>
      </c>
      <c r="AY165" s="254" t="s">
        <v>142</v>
      </c>
    </row>
    <row r="166" s="14" customFormat="1">
      <c r="A166" s="14"/>
      <c r="B166" s="244"/>
      <c r="C166" s="245"/>
      <c r="D166" s="235" t="s">
        <v>153</v>
      </c>
      <c r="E166" s="246" t="s">
        <v>19</v>
      </c>
      <c r="F166" s="247" t="s">
        <v>599</v>
      </c>
      <c r="G166" s="245"/>
      <c r="H166" s="248">
        <v>159.36000000000001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153</v>
      </c>
      <c r="AU166" s="254" t="s">
        <v>83</v>
      </c>
      <c r="AV166" s="14" t="s">
        <v>85</v>
      </c>
      <c r="AW166" s="14" t="s">
        <v>37</v>
      </c>
      <c r="AX166" s="14" t="s">
        <v>76</v>
      </c>
      <c r="AY166" s="254" t="s">
        <v>142</v>
      </c>
    </row>
    <row r="167" s="13" customFormat="1">
      <c r="A167" s="13"/>
      <c r="B167" s="233"/>
      <c r="C167" s="234"/>
      <c r="D167" s="235" t="s">
        <v>153</v>
      </c>
      <c r="E167" s="236" t="s">
        <v>19</v>
      </c>
      <c r="F167" s="237" t="s">
        <v>570</v>
      </c>
      <c r="G167" s="234"/>
      <c r="H167" s="236" t="s">
        <v>19</v>
      </c>
      <c r="I167" s="238"/>
      <c r="J167" s="234"/>
      <c r="K167" s="234"/>
      <c r="L167" s="239"/>
      <c r="M167" s="240"/>
      <c r="N167" s="241"/>
      <c r="O167" s="241"/>
      <c r="P167" s="241"/>
      <c r="Q167" s="241"/>
      <c r="R167" s="241"/>
      <c r="S167" s="241"/>
      <c r="T167" s="242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3" t="s">
        <v>153</v>
      </c>
      <c r="AU167" s="243" t="s">
        <v>83</v>
      </c>
      <c r="AV167" s="13" t="s">
        <v>83</v>
      </c>
      <c r="AW167" s="13" t="s">
        <v>37</v>
      </c>
      <c r="AX167" s="13" t="s">
        <v>76</v>
      </c>
      <c r="AY167" s="243" t="s">
        <v>142</v>
      </c>
    </row>
    <row r="168" s="14" customFormat="1">
      <c r="A168" s="14"/>
      <c r="B168" s="244"/>
      <c r="C168" s="245"/>
      <c r="D168" s="235" t="s">
        <v>153</v>
      </c>
      <c r="E168" s="246" t="s">
        <v>19</v>
      </c>
      <c r="F168" s="247" t="s">
        <v>600</v>
      </c>
      <c r="G168" s="245"/>
      <c r="H168" s="248">
        <v>124.048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153</v>
      </c>
      <c r="AU168" s="254" t="s">
        <v>83</v>
      </c>
      <c r="AV168" s="14" t="s">
        <v>85</v>
      </c>
      <c r="AW168" s="14" t="s">
        <v>37</v>
      </c>
      <c r="AX168" s="14" t="s">
        <v>76</v>
      </c>
      <c r="AY168" s="254" t="s">
        <v>142</v>
      </c>
    </row>
    <row r="169" s="14" customFormat="1">
      <c r="A169" s="14"/>
      <c r="B169" s="244"/>
      <c r="C169" s="245"/>
      <c r="D169" s="235" t="s">
        <v>153</v>
      </c>
      <c r="E169" s="246" t="s">
        <v>19</v>
      </c>
      <c r="F169" s="247" t="s">
        <v>601</v>
      </c>
      <c r="G169" s="245"/>
      <c r="H169" s="248">
        <v>167.07599999999999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153</v>
      </c>
      <c r="AU169" s="254" t="s">
        <v>83</v>
      </c>
      <c r="AV169" s="14" t="s">
        <v>85</v>
      </c>
      <c r="AW169" s="14" t="s">
        <v>37</v>
      </c>
      <c r="AX169" s="14" t="s">
        <v>76</v>
      </c>
      <c r="AY169" s="254" t="s">
        <v>142</v>
      </c>
    </row>
    <row r="170" s="14" customFormat="1">
      <c r="A170" s="14"/>
      <c r="B170" s="244"/>
      <c r="C170" s="245"/>
      <c r="D170" s="235" t="s">
        <v>153</v>
      </c>
      <c r="E170" s="246" t="s">
        <v>19</v>
      </c>
      <c r="F170" s="247" t="s">
        <v>602</v>
      </c>
      <c r="G170" s="245"/>
      <c r="H170" s="248">
        <v>88.486000000000004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153</v>
      </c>
      <c r="AU170" s="254" t="s">
        <v>83</v>
      </c>
      <c r="AV170" s="14" t="s">
        <v>85</v>
      </c>
      <c r="AW170" s="14" t="s">
        <v>37</v>
      </c>
      <c r="AX170" s="14" t="s">
        <v>76</v>
      </c>
      <c r="AY170" s="254" t="s">
        <v>142</v>
      </c>
    </row>
    <row r="171" s="15" customFormat="1">
      <c r="A171" s="15"/>
      <c r="B171" s="255"/>
      <c r="C171" s="256"/>
      <c r="D171" s="235" t="s">
        <v>153</v>
      </c>
      <c r="E171" s="257" t="s">
        <v>19</v>
      </c>
      <c r="F171" s="258" t="s">
        <v>157</v>
      </c>
      <c r="G171" s="256"/>
      <c r="H171" s="259">
        <v>553.97000000000003</v>
      </c>
      <c r="I171" s="260"/>
      <c r="J171" s="256"/>
      <c r="K171" s="256"/>
      <c r="L171" s="261"/>
      <c r="M171" s="262"/>
      <c r="N171" s="263"/>
      <c r="O171" s="263"/>
      <c r="P171" s="263"/>
      <c r="Q171" s="263"/>
      <c r="R171" s="263"/>
      <c r="S171" s="263"/>
      <c r="T171" s="264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65" t="s">
        <v>153</v>
      </c>
      <c r="AU171" s="265" t="s">
        <v>83</v>
      </c>
      <c r="AV171" s="15" t="s">
        <v>158</v>
      </c>
      <c r="AW171" s="15" t="s">
        <v>37</v>
      </c>
      <c r="AX171" s="15" t="s">
        <v>76</v>
      </c>
      <c r="AY171" s="265" t="s">
        <v>142</v>
      </c>
    </row>
    <row r="172" s="16" customFormat="1">
      <c r="A172" s="16"/>
      <c r="B172" s="266"/>
      <c r="C172" s="267"/>
      <c r="D172" s="235" t="s">
        <v>153</v>
      </c>
      <c r="E172" s="268" t="s">
        <v>19</v>
      </c>
      <c r="F172" s="269" t="s">
        <v>167</v>
      </c>
      <c r="G172" s="267"/>
      <c r="H172" s="270">
        <v>553.97000000000003</v>
      </c>
      <c r="I172" s="271"/>
      <c r="J172" s="267"/>
      <c r="K172" s="267"/>
      <c r="L172" s="272"/>
      <c r="M172" s="273"/>
      <c r="N172" s="274"/>
      <c r="O172" s="274"/>
      <c r="P172" s="274"/>
      <c r="Q172" s="274"/>
      <c r="R172" s="274"/>
      <c r="S172" s="274"/>
      <c r="T172" s="275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T172" s="276" t="s">
        <v>153</v>
      </c>
      <c r="AU172" s="276" t="s">
        <v>83</v>
      </c>
      <c r="AV172" s="16" t="s">
        <v>149</v>
      </c>
      <c r="AW172" s="16" t="s">
        <v>37</v>
      </c>
      <c r="AX172" s="16" t="s">
        <v>83</v>
      </c>
      <c r="AY172" s="276" t="s">
        <v>142</v>
      </c>
    </row>
    <row r="173" s="2" customFormat="1" ht="24.15" customHeight="1">
      <c r="A173" s="41"/>
      <c r="B173" s="42"/>
      <c r="C173" s="215" t="s">
        <v>208</v>
      </c>
      <c r="D173" s="215" t="s">
        <v>144</v>
      </c>
      <c r="E173" s="216" t="s">
        <v>603</v>
      </c>
      <c r="F173" s="217" t="s">
        <v>604</v>
      </c>
      <c r="G173" s="218" t="s">
        <v>163</v>
      </c>
      <c r="H173" s="219">
        <v>553.97000000000003</v>
      </c>
      <c r="I173" s="220"/>
      <c r="J173" s="221">
        <f>ROUND(I173*H173,2)</f>
        <v>0</v>
      </c>
      <c r="K173" s="217" t="s">
        <v>148</v>
      </c>
      <c r="L173" s="47"/>
      <c r="M173" s="222" t="s">
        <v>19</v>
      </c>
      <c r="N173" s="223" t="s">
        <v>47</v>
      </c>
      <c r="O173" s="87"/>
      <c r="P173" s="224">
        <f>O173*H173</f>
        <v>0</v>
      </c>
      <c r="Q173" s="224">
        <v>0</v>
      </c>
      <c r="R173" s="224">
        <f>Q173*H173</f>
        <v>0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149</v>
      </c>
      <c r="AT173" s="226" t="s">
        <v>144</v>
      </c>
      <c r="AU173" s="226" t="s">
        <v>83</v>
      </c>
      <c r="AY173" s="20" t="s">
        <v>142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83</v>
      </c>
      <c r="BK173" s="227">
        <f>ROUND(I173*H173,2)</f>
        <v>0</v>
      </c>
      <c r="BL173" s="20" t="s">
        <v>149</v>
      </c>
      <c r="BM173" s="226" t="s">
        <v>605</v>
      </c>
    </row>
    <row r="174" s="2" customFormat="1">
      <c r="A174" s="41"/>
      <c r="B174" s="42"/>
      <c r="C174" s="43"/>
      <c r="D174" s="228" t="s">
        <v>151</v>
      </c>
      <c r="E174" s="43"/>
      <c r="F174" s="229" t="s">
        <v>606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151</v>
      </c>
      <c r="AU174" s="20" t="s">
        <v>83</v>
      </c>
    </row>
    <row r="175" s="2" customFormat="1" ht="21.75" customHeight="1">
      <c r="A175" s="41"/>
      <c r="B175" s="42"/>
      <c r="C175" s="215" t="s">
        <v>213</v>
      </c>
      <c r="D175" s="215" t="s">
        <v>144</v>
      </c>
      <c r="E175" s="216" t="s">
        <v>204</v>
      </c>
      <c r="F175" s="217" t="s">
        <v>205</v>
      </c>
      <c r="G175" s="218" t="s">
        <v>147</v>
      </c>
      <c r="H175" s="219">
        <v>553.97000000000003</v>
      </c>
      <c r="I175" s="220"/>
      <c r="J175" s="221">
        <f>ROUND(I175*H175,2)</f>
        <v>0</v>
      </c>
      <c r="K175" s="217" t="s">
        <v>148</v>
      </c>
      <c r="L175" s="47"/>
      <c r="M175" s="222" t="s">
        <v>19</v>
      </c>
      <c r="N175" s="223" t="s">
        <v>47</v>
      </c>
      <c r="O175" s="87"/>
      <c r="P175" s="224">
        <f>O175*H175</f>
        <v>0</v>
      </c>
      <c r="Q175" s="224">
        <v>0.00045731999999999999</v>
      </c>
      <c r="R175" s="224">
        <f>Q175*H175</f>
        <v>0.2533415604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149</v>
      </c>
      <c r="AT175" s="226" t="s">
        <v>144</v>
      </c>
      <c r="AU175" s="226" t="s">
        <v>83</v>
      </c>
      <c r="AY175" s="20" t="s">
        <v>142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83</v>
      </c>
      <c r="BK175" s="227">
        <f>ROUND(I175*H175,2)</f>
        <v>0</v>
      </c>
      <c r="BL175" s="20" t="s">
        <v>149</v>
      </c>
      <c r="BM175" s="226" t="s">
        <v>607</v>
      </c>
    </row>
    <row r="176" s="2" customFormat="1">
      <c r="A176" s="41"/>
      <c r="B176" s="42"/>
      <c r="C176" s="43"/>
      <c r="D176" s="228" t="s">
        <v>151</v>
      </c>
      <c r="E176" s="43"/>
      <c r="F176" s="229" t="s">
        <v>207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151</v>
      </c>
      <c r="AU176" s="20" t="s">
        <v>83</v>
      </c>
    </row>
    <row r="177" s="2" customFormat="1" ht="24.15" customHeight="1">
      <c r="A177" s="41"/>
      <c r="B177" s="42"/>
      <c r="C177" s="215" t="s">
        <v>8</v>
      </c>
      <c r="D177" s="215" t="s">
        <v>144</v>
      </c>
      <c r="E177" s="216" t="s">
        <v>209</v>
      </c>
      <c r="F177" s="217" t="s">
        <v>210</v>
      </c>
      <c r="G177" s="218" t="s">
        <v>147</v>
      </c>
      <c r="H177" s="219">
        <v>553.97000000000003</v>
      </c>
      <c r="I177" s="220"/>
      <c r="J177" s="221">
        <f>ROUND(I177*H177,2)</f>
        <v>0</v>
      </c>
      <c r="K177" s="217" t="s">
        <v>148</v>
      </c>
      <c r="L177" s="47"/>
      <c r="M177" s="222" t="s">
        <v>19</v>
      </c>
      <c r="N177" s="223" t="s">
        <v>47</v>
      </c>
      <c r="O177" s="87"/>
      <c r="P177" s="224">
        <f>O177*H177</f>
        <v>0</v>
      </c>
      <c r="Q177" s="224">
        <v>0</v>
      </c>
      <c r="R177" s="224">
        <f>Q177*H177</f>
        <v>0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149</v>
      </c>
      <c r="AT177" s="226" t="s">
        <v>144</v>
      </c>
      <c r="AU177" s="226" t="s">
        <v>83</v>
      </c>
      <c r="AY177" s="20" t="s">
        <v>142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83</v>
      </c>
      <c r="BK177" s="227">
        <f>ROUND(I177*H177,2)</f>
        <v>0</v>
      </c>
      <c r="BL177" s="20" t="s">
        <v>149</v>
      </c>
      <c r="BM177" s="226" t="s">
        <v>608</v>
      </c>
    </row>
    <row r="178" s="2" customFormat="1">
      <c r="A178" s="41"/>
      <c r="B178" s="42"/>
      <c r="C178" s="43"/>
      <c r="D178" s="228" t="s">
        <v>151</v>
      </c>
      <c r="E178" s="43"/>
      <c r="F178" s="229" t="s">
        <v>212</v>
      </c>
      <c r="G178" s="43"/>
      <c r="H178" s="43"/>
      <c r="I178" s="230"/>
      <c r="J178" s="43"/>
      <c r="K178" s="43"/>
      <c r="L178" s="47"/>
      <c r="M178" s="231"/>
      <c r="N178" s="23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151</v>
      </c>
      <c r="AU178" s="20" t="s">
        <v>83</v>
      </c>
    </row>
    <row r="179" s="2" customFormat="1" ht="37.8" customHeight="1">
      <c r="A179" s="41"/>
      <c r="B179" s="42"/>
      <c r="C179" s="215" t="s">
        <v>225</v>
      </c>
      <c r="D179" s="215" t="s">
        <v>144</v>
      </c>
      <c r="E179" s="216" t="s">
        <v>609</v>
      </c>
      <c r="F179" s="217" t="s">
        <v>610</v>
      </c>
      <c r="G179" s="218" t="s">
        <v>147</v>
      </c>
      <c r="H179" s="219">
        <v>76.242000000000004</v>
      </c>
      <c r="I179" s="220"/>
      <c r="J179" s="221">
        <f>ROUND(I179*H179,2)</f>
        <v>0</v>
      </c>
      <c r="K179" s="217" t="s">
        <v>148</v>
      </c>
      <c r="L179" s="47"/>
      <c r="M179" s="222" t="s">
        <v>19</v>
      </c>
      <c r="N179" s="223" t="s">
        <v>47</v>
      </c>
      <c r="O179" s="87"/>
      <c r="P179" s="224">
        <f>O179*H179</f>
        <v>0</v>
      </c>
      <c r="Q179" s="224">
        <v>0</v>
      </c>
      <c r="R179" s="224">
        <f>Q179*H179</f>
        <v>0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149</v>
      </c>
      <c r="AT179" s="226" t="s">
        <v>144</v>
      </c>
      <c r="AU179" s="226" t="s">
        <v>83</v>
      </c>
      <c r="AY179" s="20" t="s">
        <v>142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83</v>
      </c>
      <c r="BK179" s="227">
        <f>ROUND(I179*H179,2)</f>
        <v>0</v>
      </c>
      <c r="BL179" s="20" t="s">
        <v>149</v>
      </c>
      <c r="BM179" s="226" t="s">
        <v>611</v>
      </c>
    </row>
    <row r="180" s="2" customFormat="1">
      <c r="A180" s="41"/>
      <c r="B180" s="42"/>
      <c r="C180" s="43"/>
      <c r="D180" s="228" t="s">
        <v>151</v>
      </c>
      <c r="E180" s="43"/>
      <c r="F180" s="229" t="s">
        <v>612</v>
      </c>
      <c r="G180" s="43"/>
      <c r="H180" s="43"/>
      <c r="I180" s="230"/>
      <c r="J180" s="43"/>
      <c r="K180" s="43"/>
      <c r="L180" s="47"/>
      <c r="M180" s="231"/>
      <c r="N180" s="232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151</v>
      </c>
      <c r="AU180" s="20" t="s">
        <v>83</v>
      </c>
    </row>
    <row r="181" s="14" customFormat="1">
      <c r="A181" s="14"/>
      <c r="B181" s="244"/>
      <c r="C181" s="245"/>
      <c r="D181" s="235" t="s">
        <v>153</v>
      </c>
      <c r="E181" s="246" t="s">
        <v>19</v>
      </c>
      <c r="F181" s="247" t="s">
        <v>613</v>
      </c>
      <c r="G181" s="245"/>
      <c r="H181" s="248">
        <v>253.108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153</v>
      </c>
      <c r="AU181" s="254" t="s">
        <v>83</v>
      </c>
      <c r="AV181" s="14" t="s">
        <v>85</v>
      </c>
      <c r="AW181" s="14" t="s">
        <v>37</v>
      </c>
      <c r="AX181" s="14" t="s">
        <v>76</v>
      </c>
      <c r="AY181" s="254" t="s">
        <v>142</v>
      </c>
    </row>
    <row r="182" s="14" customFormat="1">
      <c r="A182" s="14"/>
      <c r="B182" s="244"/>
      <c r="C182" s="245"/>
      <c r="D182" s="235" t="s">
        <v>153</v>
      </c>
      <c r="E182" s="246" t="s">
        <v>19</v>
      </c>
      <c r="F182" s="247" t="s">
        <v>614</v>
      </c>
      <c r="G182" s="245"/>
      <c r="H182" s="248">
        <v>-176.86600000000001</v>
      </c>
      <c r="I182" s="249"/>
      <c r="J182" s="245"/>
      <c r="K182" s="245"/>
      <c r="L182" s="250"/>
      <c r="M182" s="251"/>
      <c r="N182" s="252"/>
      <c r="O182" s="252"/>
      <c r="P182" s="252"/>
      <c r="Q182" s="252"/>
      <c r="R182" s="252"/>
      <c r="S182" s="252"/>
      <c r="T182" s="253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54" t="s">
        <v>153</v>
      </c>
      <c r="AU182" s="254" t="s">
        <v>83</v>
      </c>
      <c r="AV182" s="14" t="s">
        <v>85</v>
      </c>
      <c r="AW182" s="14" t="s">
        <v>37</v>
      </c>
      <c r="AX182" s="14" t="s">
        <v>76</v>
      </c>
      <c r="AY182" s="254" t="s">
        <v>142</v>
      </c>
    </row>
    <row r="183" s="16" customFormat="1">
      <c r="A183" s="16"/>
      <c r="B183" s="266"/>
      <c r="C183" s="267"/>
      <c r="D183" s="235" t="s">
        <v>153</v>
      </c>
      <c r="E183" s="268" t="s">
        <v>19</v>
      </c>
      <c r="F183" s="269" t="s">
        <v>167</v>
      </c>
      <c r="G183" s="267"/>
      <c r="H183" s="270">
        <v>76.24199999999999</v>
      </c>
      <c r="I183" s="271"/>
      <c r="J183" s="267"/>
      <c r="K183" s="267"/>
      <c r="L183" s="272"/>
      <c r="M183" s="273"/>
      <c r="N183" s="274"/>
      <c r="O183" s="274"/>
      <c r="P183" s="274"/>
      <c r="Q183" s="274"/>
      <c r="R183" s="274"/>
      <c r="S183" s="274"/>
      <c r="T183" s="275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T183" s="276" t="s">
        <v>153</v>
      </c>
      <c r="AU183" s="276" t="s">
        <v>83</v>
      </c>
      <c r="AV183" s="16" t="s">
        <v>149</v>
      </c>
      <c r="AW183" s="16" t="s">
        <v>37</v>
      </c>
      <c r="AX183" s="16" t="s">
        <v>83</v>
      </c>
      <c r="AY183" s="276" t="s">
        <v>142</v>
      </c>
    </row>
    <row r="184" s="2" customFormat="1" ht="37.8" customHeight="1">
      <c r="A184" s="41"/>
      <c r="B184" s="42"/>
      <c r="C184" s="215" t="s">
        <v>232</v>
      </c>
      <c r="D184" s="215" t="s">
        <v>144</v>
      </c>
      <c r="E184" s="216" t="s">
        <v>615</v>
      </c>
      <c r="F184" s="217" t="s">
        <v>616</v>
      </c>
      <c r="G184" s="218" t="s">
        <v>147</v>
      </c>
      <c r="H184" s="219">
        <v>2973.4380000000001</v>
      </c>
      <c r="I184" s="220"/>
      <c r="J184" s="221">
        <f>ROUND(I184*H184,2)</f>
        <v>0</v>
      </c>
      <c r="K184" s="217" t="s">
        <v>148</v>
      </c>
      <c r="L184" s="47"/>
      <c r="M184" s="222" t="s">
        <v>19</v>
      </c>
      <c r="N184" s="223" t="s">
        <v>47</v>
      </c>
      <c r="O184" s="87"/>
      <c r="P184" s="224">
        <f>O184*H184</f>
        <v>0</v>
      </c>
      <c r="Q184" s="224">
        <v>0</v>
      </c>
      <c r="R184" s="224">
        <f>Q184*H184</f>
        <v>0</v>
      </c>
      <c r="S184" s="224">
        <v>0</v>
      </c>
      <c r="T184" s="225">
        <f>S184*H184</f>
        <v>0</v>
      </c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R184" s="226" t="s">
        <v>149</v>
      </c>
      <c r="AT184" s="226" t="s">
        <v>144</v>
      </c>
      <c r="AU184" s="226" t="s">
        <v>83</v>
      </c>
      <c r="AY184" s="20" t="s">
        <v>142</v>
      </c>
      <c r="BE184" s="227">
        <f>IF(N184="základní",J184,0)</f>
        <v>0</v>
      </c>
      <c r="BF184" s="227">
        <f>IF(N184="snížená",J184,0)</f>
        <v>0</v>
      </c>
      <c r="BG184" s="227">
        <f>IF(N184="zákl. přenesená",J184,0)</f>
        <v>0</v>
      </c>
      <c r="BH184" s="227">
        <f>IF(N184="sníž. přenesená",J184,0)</f>
        <v>0</v>
      </c>
      <c r="BI184" s="227">
        <f>IF(N184="nulová",J184,0)</f>
        <v>0</v>
      </c>
      <c r="BJ184" s="20" t="s">
        <v>83</v>
      </c>
      <c r="BK184" s="227">
        <f>ROUND(I184*H184,2)</f>
        <v>0</v>
      </c>
      <c r="BL184" s="20" t="s">
        <v>149</v>
      </c>
      <c r="BM184" s="226" t="s">
        <v>617</v>
      </c>
    </row>
    <row r="185" s="2" customFormat="1">
      <c r="A185" s="41"/>
      <c r="B185" s="42"/>
      <c r="C185" s="43"/>
      <c r="D185" s="228" t="s">
        <v>151</v>
      </c>
      <c r="E185" s="43"/>
      <c r="F185" s="229" t="s">
        <v>618</v>
      </c>
      <c r="G185" s="43"/>
      <c r="H185" s="43"/>
      <c r="I185" s="230"/>
      <c r="J185" s="43"/>
      <c r="K185" s="43"/>
      <c r="L185" s="47"/>
      <c r="M185" s="231"/>
      <c r="N185" s="232"/>
      <c r="O185" s="87"/>
      <c r="P185" s="87"/>
      <c r="Q185" s="87"/>
      <c r="R185" s="87"/>
      <c r="S185" s="87"/>
      <c r="T185" s="88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T185" s="20" t="s">
        <v>151</v>
      </c>
      <c r="AU185" s="20" t="s">
        <v>83</v>
      </c>
    </row>
    <row r="186" s="14" customFormat="1">
      <c r="A186" s="14"/>
      <c r="B186" s="244"/>
      <c r="C186" s="245"/>
      <c r="D186" s="235" t="s">
        <v>153</v>
      </c>
      <c r="E186" s="246" t="s">
        <v>19</v>
      </c>
      <c r="F186" s="247" t="s">
        <v>619</v>
      </c>
      <c r="G186" s="245"/>
      <c r="H186" s="248">
        <v>2973.4380000000001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153</v>
      </c>
      <c r="AU186" s="254" t="s">
        <v>83</v>
      </c>
      <c r="AV186" s="14" t="s">
        <v>85</v>
      </c>
      <c r="AW186" s="14" t="s">
        <v>37</v>
      </c>
      <c r="AX186" s="14" t="s">
        <v>76</v>
      </c>
      <c r="AY186" s="254" t="s">
        <v>142</v>
      </c>
    </row>
    <row r="187" s="16" customFormat="1">
      <c r="A187" s="16"/>
      <c r="B187" s="266"/>
      <c r="C187" s="267"/>
      <c r="D187" s="235" t="s">
        <v>153</v>
      </c>
      <c r="E187" s="268" t="s">
        <v>19</v>
      </c>
      <c r="F187" s="269" t="s">
        <v>167</v>
      </c>
      <c r="G187" s="267"/>
      <c r="H187" s="270">
        <v>2973.4380000000001</v>
      </c>
      <c r="I187" s="271"/>
      <c r="J187" s="267"/>
      <c r="K187" s="267"/>
      <c r="L187" s="272"/>
      <c r="M187" s="273"/>
      <c r="N187" s="274"/>
      <c r="O187" s="274"/>
      <c r="P187" s="274"/>
      <c r="Q187" s="274"/>
      <c r="R187" s="274"/>
      <c r="S187" s="274"/>
      <c r="T187" s="275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T187" s="276" t="s">
        <v>153</v>
      </c>
      <c r="AU187" s="276" t="s">
        <v>83</v>
      </c>
      <c r="AV187" s="16" t="s">
        <v>149</v>
      </c>
      <c r="AW187" s="16" t="s">
        <v>37</v>
      </c>
      <c r="AX187" s="16" t="s">
        <v>83</v>
      </c>
      <c r="AY187" s="276" t="s">
        <v>142</v>
      </c>
    </row>
    <row r="188" s="2" customFormat="1" ht="24.15" customHeight="1">
      <c r="A188" s="41"/>
      <c r="B188" s="42"/>
      <c r="C188" s="215" t="s">
        <v>237</v>
      </c>
      <c r="D188" s="215" t="s">
        <v>144</v>
      </c>
      <c r="E188" s="216" t="s">
        <v>226</v>
      </c>
      <c r="F188" s="217" t="s">
        <v>227</v>
      </c>
      <c r="G188" s="218" t="s">
        <v>228</v>
      </c>
      <c r="H188" s="219">
        <v>137.23599999999999</v>
      </c>
      <c r="I188" s="220"/>
      <c r="J188" s="221">
        <f>ROUND(I188*H188,2)</f>
        <v>0</v>
      </c>
      <c r="K188" s="217" t="s">
        <v>148</v>
      </c>
      <c r="L188" s="47"/>
      <c r="M188" s="222" t="s">
        <v>19</v>
      </c>
      <c r="N188" s="223" t="s">
        <v>47</v>
      </c>
      <c r="O188" s="87"/>
      <c r="P188" s="224">
        <f>O188*H188</f>
        <v>0</v>
      </c>
      <c r="Q188" s="224">
        <v>0</v>
      </c>
      <c r="R188" s="224">
        <f>Q188*H188</f>
        <v>0</v>
      </c>
      <c r="S188" s="224">
        <v>0</v>
      </c>
      <c r="T188" s="225">
        <f>S188*H188</f>
        <v>0</v>
      </c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R188" s="226" t="s">
        <v>149</v>
      </c>
      <c r="AT188" s="226" t="s">
        <v>144</v>
      </c>
      <c r="AU188" s="226" t="s">
        <v>83</v>
      </c>
      <c r="AY188" s="20" t="s">
        <v>142</v>
      </c>
      <c r="BE188" s="227">
        <f>IF(N188="základní",J188,0)</f>
        <v>0</v>
      </c>
      <c r="BF188" s="227">
        <f>IF(N188="snížená",J188,0)</f>
        <v>0</v>
      </c>
      <c r="BG188" s="227">
        <f>IF(N188="zákl. přenesená",J188,0)</f>
        <v>0</v>
      </c>
      <c r="BH188" s="227">
        <f>IF(N188="sníž. přenesená",J188,0)</f>
        <v>0</v>
      </c>
      <c r="BI188" s="227">
        <f>IF(N188="nulová",J188,0)</f>
        <v>0</v>
      </c>
      <c r="BJ188" s="20" t="s">
        <v>83</v>
      </c>
      <c r="BK188" s="227">
        <f>ROUND(I188*H188,2)</f>
        <v>0</v>
      </c>
      <c r="BL188" s="20" t="s">
        <v>149</v>
      </c>
      <c r="BM188" s="226" t="s">
        <v>620</v>
      </c>
    </row>
    <row r="189" s="2" customFormat="1">
      <c r="A189" s="41"/>
      <c r="B189" s="42"/>
      <c r="C189" s="43"/>
      <c r="D189" s="228" t="s">
        <v>151</v>
      </c>
      <c r="E189" s="43"/>
      <c r="F189" s="229" t="s">
        <v>230</v>
      </c>
      <c r="G189" s="43"/>
      <c r="H189" s="43"/>
      <c r="I189" s="230"/>
      <c r="J189" s="43"/>
      <c r="K189" s="43"/>
      <c r="L189" s="47"/>
      <c r="M189" s="231"/>
      <c r="N189" s="232"/>
      <c r="O189" s="87"/>
      <c r="P189" s="87"/>
      <c r="Q189" s="87"/>
      <c r="R189" s="87"/>
      <c r="S189" s="87"/>
      <c r="T189" s="88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T189" s="20" t="s">
        <v>151</v>
      </c>
      <c r="AU189" s="20" t="s">
        <v>83</v>
      </c>
    </row>
    <row r="190" s="14" customFormat="1">
      <c r="A190" s="14"/>
      <c r="B190" s="244"/>
      <c r="C190" s="245"/>
      <c r="D190" s="235" t="s">
        <v>153</v>
      </c>
      <c r="E190" s="246" t="s">
        <v>19</v>
      </c>
      <c r="F190" s="247" t="s">
        <v>621</v>
      </c>
      <c r="G190" s="245"/>
      <c r="H190" s="248">
        <v>137.23599999999999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153</v>
      </c>
      <c r="AU190" s="254" t="s">
        <v>83</v>
      </c>
      <c r="AV190" s="14" t="s">
        <v>85</v>
      </c>
      <c r="AW190" s="14" t="s">
        <v>37</v>
      </c>
      <c r="AX190" s="14" t="s">
        <v>76</v>
      </c>
      <c r="AY190" s="254" t="s">
        <v>142</v>
      </c>
    </row>
    <row r="191" s="16" customFormat="1">
      <c r="A191" s="16"/>
      <c r="B191" s="266"/>
      <c r="C191" s="267"/>
      <c r="D191" s="235" t="s">
        <v>153</v>
      </c>
      <c r="E191" s="268" t="s">
        <v>19</v>
      </c>
      <c r="F191" s="269" t="s">
        <v>167</v>
      </c>
      <c r="G191" s="267"/>
      <c r="H191" s="270">
        <v>137.23599999999999</v>
      </c>
      <c r="I191" s="271"/>
      <c r="J191" s="267"/>
      <c r="K191" s="267"/>
      <c r="L191" s="272"/>
      <c r="M191" s="273"/>
      <c r="N191" s="274"/>
      <c r="O191" s="274"/>
      <c r="P191" s="274"/>
      <c r="Q191" s="274"/>
      <c r="R191" s="274"/>
      <c r="S191" s="274"/>
      <c r="T191" s="275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T191" s="276" t="s">
        <v>153</v>
      </c>
      <c r="AU191" s="276" t="s">
        <v>83</v>
      </c>
      <c r="AV191" s="16" t="s">
        <v>149</v>
      </c>
      <c r="AW191" s="16" t="s">
        <v>37</v>
      </c>
      <c r="AX191" s="16" t="s">
        <v>83</v>
      </c>
      <c r="AY191" s="276" t="s">
        <v>142</v>
      </c>
    </row>
    <row r="192" s="2" customFormat="1" ht="24.15" customHeight="1">
      <c r="A192" s="41"/>
      <c r="B192" s="42"/>
      <c r="C192" s="215" t="s">
        <v>244</v>
      </c>
      <c r="D192" s="215" t="s">
        <v>144</v>
      </c>
      <c r="E192" s="216" t="s">
        <v>233</v>
      </c>
      <c r="F192" s="217" t="s">
        <v>234</v>
      </c>
      <c r="G192" s="218" t="s">
        <v>147</v>
      </c>
      <c r="H192" s="219">
        <v>76.242000000000004</v>
      </c>
      <c r="I192" s="220"/>
      <c r="J192" s="221">
        <f>ROUND(I192*H192,2)</f>
        <v>0</v>
      </c>
      <c r="K192" s="217" t="s">
        <v>148</v>
      </c>
      <c r="L192" s="47"/>
      <c r="M192" s="222" t="s">
        <v>19</v>
      </c>
      <c r="N192" s="223" t="s">
        <v>47</v>
      </c>
      <c r="O192" s="87"/>
      <c r="P192" s="224">
        <f>O192*H192</f>
        <v>0</v>
      </c>
      <c r="Q192" s="224">
        <v>0</v>
      </c>
      <c r="R192" s="224">
        <f>Q192*H192</f>
        <v>0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149</v>
      </c>
      <c r="AT192" s="226" t="s">
        <v>144</v>
      </c>
      <c r="AU192" s="226" t="s">
        <v>83</v>
      </c>
      <c r="AY192" s="20" t="s">
        <v>142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83</v>
      </c>
      <c r="BK192" s="227">
        <f>ROUND(I192*H192,2)</f>
        <v>0</v>
      </c>
      <c r="BL192" s="20" t="s">
        <v>149</v>
      </c>
      <c r="BM192" s="226" t="s">
        <v>622</v>
      </c>
    </row>
    <row r="193" s="2" customFormat="1">
      <c r="A193" s="41"/>
      <c r="B193" s="42"/>
      <c r="C193" s="43"/>
      <c r="D193" s="228" t="s">
        <v>151</v>
      </c>
      <c r="E193" s="43"/>
      <c r="F193" s="229" t="s">
        <v>236</v>
      </c>
      <c r="G193" s="43"/>
      <c r="H193" s="43"/>
      <c r="I193" s="230"/>
      <c r="J193" s="43"/>
      <c r="K193" s="43"/>
      <c r="L193" s="47"/>
      <c r="M193" s="231"/>
      <c r="N193" s="23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151</v>
      </c>
      <c r="AU193" s="20" t="s">
        <v>83</v>
      </c>
    </row>
    <row r="194" s="2" customFormat="1" ht="24.15" customHeight="1">
      <c r="A194" s="41"/>
      <c r="B194" s="42"/>
      <c r="C194" s="215" t="s">
        <v>251</v>
      </c>
      <c r="D194" s="215" t="s">
        <v>144</v>
      </c>
      <c r="E194" s="216" t="s">
        <v>238</v>
      </c>
      <c r="F194" s="217" t="s">
        <v>239</v>
      </c>
      <c r="G194" s="218" t="s">
        <v>147</v>
      </c>
      <c r="H194" s="219">
        <v>176.86600000000001</v>
      </c>
      <c r="I194" s="220"/>
      <c r="J194" s="221">
        <f>ROUND(I194*H194,2)</f>
        <v>0</v>
      </c>
      <c r="K194" s="217" t="s">
        <v>148</v>
      </c>
      <c r="L194" s="47"/>
      <c r="M194" s="222" t="s">
        <v>19</v>
      </c>
      <c r="N194" s="223" t="s">
        <v>47</v>
      </c>
      <c r="O194" s="87"/>
      <c r="P194" s="224">
        <f>O194*H194</f>
        <v>0</v>
      </c>
      <c r="Q194" s="224">
        <v>0</v>
      </c>
      <c r="R194" s="224">
        <f>Q194*H194</f>
        <v>0</v>
      </c>
      <c r="S194" s="224">
        <v>0</v>
      </c>
      <c r="T194" s="225">
        <f>S194*H194</f>
        <v>0</v>
      </c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R194" s="226" t="s">
        <v>149</v>
      </c>
      <c r="AT194" s="226" t="s">
        <v>144</v>
      </c>
      <c r="AU194" s="226" t="s">
        <v>83</v>
      </c>
      <c r="AY194" s="20" t="s">
        <v>142</v>
      </c>
      <c r="BE194" s="227">
        <f>IF(N194="základní",J194,0)</f>
        <v>0</v>
      </c>
      <c r="BF194" s="227">
        <f>IF(N194="snížená",J194,0)</f>
        <v>0</v>
      </c>
      <c r="BG194" s="227">
        <f>IF(N194="zákl. přenesená",J194,0)</f>
        <v>0</v>
      </c>
      <c r="BH194" s="227">
        <f>IF(N194="sníž. přenesená",J194,0)</f>
        <v>0</v>
      </c>
      <c r="BI194" s="227">
        <f>IF(N194="nulová",J194,0)</f>
        <v>0</v>
      </c>
      <c r="BJ194" s="20" t="s">
        <v>83</v>
      </c>
      <c r="BK194" s="227">
        <f>ROUND(I194*H194,2)</f>
        <v>0</v>
      </c>
      <c r="BL194" s="20" t="s">
        <v>149</v>
      </c>
      <c r="BM194" s="226" t="s">
        <v>623</v>
      </c>
    </row>
    <row r="195" s="2" customFormat="1">
      <c r="A195" s="41"/>
      <c r="B195" s="42"/>
      <c r="C195" s="43"/>
      <c r="D195" s="228" t="s">
        <v>151</v>
      </c>
      <c r="E195" s="43"/>
      <c r="F195" s="229" t="s">
        <v>241</v>
      </c>
      <c r="G195" s="43"/>
      <c r="H195" s="43"/>
      <c r="I195" s="230"/>
      <c r="J195" s="43"/>
      <c r="K195" s="43"/>
      <c r="L195" s="47"/>
      <c r="M195" s="231"/>
      <c r="N195" s="232"/>
      <c r="O195" s="87"/>
      <c r="P195" s="87"/>
      <c r="Q195" s="87"/>
      <c r="R195" s="87"/>
      <c r="S195" s="87"/>
      <c r="T195" s="88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T195" s="20" t="s">
        <v>151</v>
      </c>
      <c r="AU195" s="20" t="s">
        <v>83</v>
      </c>
    </row>
    <row r="196" s="14" customFormat="1">
      <c r="A196" s="14"/>
      <c r="B196" s="244"/>
      <c r="C196" s="245"/>
      <c r="D196" s="235" t="s">
        <v>153</v>
      </c>
      <c r="E196" s="246" t="s">
        <v>19</v>
      </c>
      <c r="F196" s="247" t="s">
        <v>613</v>
      </c>
      <c r="G196" s="245"/>
      <c r="H196" s="248">
        <v>253.108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153</v>
      </c>
      <c r="AU196" s="254" t="s">
        <v>83</v>
      </c>
      <c r="AV196" s="14" t="s">
        <v>85</v>
      </c>
      <c r="AW196" s="14" t="s">
        <v>37</v>
      </c>
      <c r="AX196" s="14" t="s">
        <v>76</v>
      </c>
      <c r="AY196" s="254" t="s">
        <v>142</v>
      </c>
    </row>
    <row r="197" s="14" customFormat="1">
      <c r="A197" s="14"/>
      <c r="B197" s="244"/>
      <c r="C197" s="245"/>
      <c r="D197" s="235" t="s">
        <v>153</v>
      </c>
      <c r="E197" s="246" t="s">
        <v>19</v>
      </c>
      <c r="F197" s="247" t="s">
        <v>624</v>
      </c>
      <c r="G197" s="245"/>
      <c r="H197" s="248">
        <v>-9.5640000000000001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153</v>
      </c>
      <c r="AU197" s="254" t="s">
        <v>83</v>
      </c>
      <c r="AV197" s="14" t="s">
        <v>85</v>
      </c>
      <c r="AW197" s="14" t="s">
        <v>37</v>
      </c>
      <c r="AX197" s="14" t="s">
        <v>76</v>
      </c>
      <c r="AY197" s="254" t="s">
        <v>142</v>
      </c>
    </row>
    <row r="198" s="14" customFormat="1">
      <c r="A198" s="14"/>
      <c r="B198" s="244"/>
      <c r="C198" s="245"/>
      <c r="D198" s="235" t="s">
        <v>153</v>
      </c>
      <c r="E198" s="246" t="s">
        <v>19</v>
      </c>
      <c r="F198" s="247" t="s">
        <v>625</v>
      </c>
      <c r="G198" s="245"/>
      <c r="H198" s="248">
        <v>-47.192999999999998</v>
      </c>
      <c r="I198" s="249"/>
      <c r="J198" s="245"/>
      <c r="K198" s="245"/>
      <c r="L198" s="250"/>
      <c r="M198" s="251"/>
      <c r="N198" s="252"/>
      <c r="O198" s="252"/>
      <c r="P198" s="252"/>
      <c r="Q198" s="252"/>
      <c r="R198" s="252"/>
      <c r="S198" s="252"/>
      <c r="T198" s="253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4" t="s">
        <v>153</v>
      </c>
      <c r="AU198" s="254" t="s">
        <v>83</v>
      </c>
      <c r="AV198" s="14" t="s">
        <v>85</v>
      </c>
      <c r="AW198" s="14" t="s">
        <v>37</v>
      </c>
      <c r="AX198" s="14" t="s">
        <v>76</v>
      </c>
      <c r="AY198" s="254" t="s">
        <v>142</v>
      </c>
    </row>
    <row r="199" s="14" customFormat="1">
      <c r="A199" s="14"/>
      <c r="B199" s="244"/>
      <c r="C199" s="245"/>
      <c r="D199" s="235" t="s">
        <v>153</v>
      </c>
      <c r="E199" s="246" t="s">
        <v>19</v>
      </c>
      <c r="F199" s="247" t="s">
        <v>626</v>
      </c>
      <c r="G199" s="245"/>
      <c r="H199" s="248">
        <v>-12.161</v>
      </c>
      <c r="I199" s="249"/>
      <c r="J199" s="245"/>
      <c r="K199" s="245"/>
      <c r="L199" s="250"/>
      <c r="M199" s="251"/>
      <c r="N199" s="252"/>
      <c r="O199" s="252"/>
      <c r="P199" s="252"/>
      <c r="Q199" s="252"/>
      <c r="R199" s="252"/>
      <c r="S199" s="252"/>
      <c r="T199" s="253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4" t="s">
        <v>153</v>
      </c>
      <c r="AU199" s="254" t="s">
        <v>83</v>
      </c>
      <c r="AV199" s="14" t="s">
        <v>85</v>
      </c>
      <c r="AW199" s="14" t="s">
        <v>37</v>
      </c>
      <c r="AX199" s="14" t="s">
        <v>76</v>
      </c>
      <c r="AY199" s="254" t="s">
        <v>142</v>
      </c>
    </row>
    <row r="200" s="14" customFormat="1">
      <c r="A200" s="14"/>
      <c r="B200" s="244"/>
      <c r="C200" s="245"/>
      <c r="D200" s="235" t="s">
        <v>153</v>
      </c>
      <c r="E200" s="246" t="s">
        <v>19</v>
      </c>
      <c r="F200" s="247" t="s">
        <v>627</v>
      </c>
      <c r="G200" s="245"/>
      <c r="H200" s="248">
        <v>-6.5289999999999999</v>
      </c>
      <c r="I200" s="249"/>
      <c r="J200" s="245"/>
      <c r="K200" s="245"/>
      <c r="L200" s="250"/>
      <c r="M200" s="251"/>
      <c r="N200" s="252"/>
      <c r="O200" s="252"/>
      <c r="P200" s="252"/>
      <c r="Q200" s="252"/>
      <c r="R200" s="252"/>
      <c r="S200" s="252"/>
      <c r="T200" s="253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54" t="s">
        <v>153</v>
      </c>
      <c r="AU200" s="254" t="s">
        <v>83</v>
      </c>
      <c r="AV200" s="14" t="s">
        <v>85</v>
      </c>
      <c r="AW200" s="14" t="s">
        <v>37</v>
      </c>
      <c r="AX200" s="14" t="s">
        <v>76</v>
      </c>
      <c r="AY200" s="254" t="s">
        <v>142</v>
      </c>
    </row>
    <row r="201" s="14" customFormat="1">
      <c r="A201" s="14"/>
      <c r="B201" s="244"/>
      <c r="C201" s="245"/>
      <c r="D201" s="235" t="s">
        <v>153</v>
      </c>
      <c r="E201" s="246" t="s">
        <v>19</v>
      </c>
      <c r="F201" s="247" t="s">
        <v>628</v>
      </c>
      <c r="G201" s="245"/>
      <c r="H201" s="248">
        <v>-0.79500000000000004</v>
      </c>
      <c r="I201" s="249"/>
      <c r="J201" s="245"/>
      <c r="K201" s="245"/>
      <c r="L201" s="250"/>
      <c r="M201" s="251"/>
      <c r="N201" s="252"/>
      <c r="O201" s="252"/>
      <c r="P201" s="252"/>
      <c r="Q201" s="252"/>
      <c r="R201" s="252"/>
      <c r="S201" s="252"/>
      <c r="T201" s="253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4" t="s">
        <v>153</v>
      </c>
      <c r="AU201" s="254" t="s">
        <v>83</v>
      </c>
      <c r="AV201" s="14" t="s">
        <v>85</v>
      </c>
      <c r="AW201" s="14" t="s">
        <v>37</v>
      </c>
      <c r="AX201" s="14" t="s">
        <v>76</v>
      </c>
      <c r="AY201" s="254" t="s">
        <v>142</v>
      </c>
    </row>
    <row r="202" s="16" customFormat="1">
      <c r="A202" s="16"/>
      <c r="B202" s="266"/>
      <c r="C202" s="267"/>
      <c r="D202" s="235" t="s">
        <v>153</v>
      </c>
      <c r="E202" s="268" t="s">
        <v>19</v>
      </c>
      <c r="F202" s="269" t="s">
        <v>167</v>
      </c>
      <c r="G202" s="267"/>
      <c r="H202" s="270">
        <v>176.86600000000001</v>
      </c>
      <c r="I202" s="271"/>
      <c r="J202" s="267"/>
      <c r="K202" s="267"/>
      <c r="L202" s="272"/>
      <c r="M202" s="273"/>
      <c r="N202" s="274"/>
      <c r="O202" s="274"/>
      <c r="P202" s="274"/>
      <c r="Q202" s="274"/>
      <c r="R202" s="274"/>
      <c r="S202" s="274"/>
      <c r="T202" s="275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76" t="s">
        <v>153</v>
      </c>
      <c r="AU202" s="276" t="s">
        <v>83</v>
      </c>
      <c r="AV202" s="16" t="s">
        <v>149</v>
      </c>
      <c r="AW202" s="16" t="s">
        <v>37</v>
      </c>
      <c r="AX202" s="16" t="s">
        <v>83</v>
      </c>
      <c r="AY202" s="276" t="s">
        <v>142</v>
      </c>
    </row>
    <row r="203" s="2" customFormat="1" ht="37.8" customHeight="1">
      <c r="A203" s="41"/>
      <c r="B203" s="42"/>
      <c r="C203" s="215" t="s">
        <v>258</v>
      </c>
      <c r="D203" s="215" t="s">
        <v>144</v>
      </c>
      <c r="E203" s="216" t="s">
        <v>245</v>
      </c>
      <c r="F203" s="217" t="s">
        <v>246</v>
      </c>
      <c r="G203" s="218" t="s">
        <v>147</v>
      </c>
      <c r="H203" s="219">
        <v>47.192999999999998</v>
      </c>
      <c r="I203" s="220"/>
      <c r="J203" s="221">
        <f>ROUND(I203*H203,2)</f>
        <v>0</v>
      </c>
      <c r="K203" s="217" t="s">
        <v>148</v>
      </c>
      <c r="L203" s="47"/>
      <c r="M203" s="222" t="s">
        <v>19</v>
      </c>
      <c r="N203" s="223" t="s">
        <v>47</v>
      </c>
      <c r="O203" s="87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149</v>
      </c>
      <c r="AT203" s="226" t="s">
        <v>144</v>
      </c>
      <c r="AU203" s="226" t="s">
        <v>83</v>
      </c>
      <c r="AY203" s="20" t="s">
        <v>142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83</v>
      </c>
      <c r="BK203" s="227">
        <f>ROUND(I203*H203,2)</f>
        <v>0</v>
      </c>
      <c r="BL203" s="20" t="s">
        <v>149</v>
      </c>
      <c r="BM203" s="226" t="s">
        <v>629</v>
      </c>
    </row>
    <row r="204" s="2" customFormat="1">
      <c r="A204" s="41"/>
      <c r="B204" s="42"/>
      <c r="C204" s="43"/>
      <c r="D204" s="228" t="s">
        <v>151</v>
      </c>
      <c r="E204" s="43"/>
      <c r="F204" s="229" t="s">
        <v>248</v>
      </c>
      <c r="G204" s="43"/>
      <c r="H204" s="43"/>
      <c r="I204" s="230"/>
      <c r="J204" s="43"/>
      <c r="K204" s="43"/>
      <c r="L204" s="47"/>
      <c r="M204" s="231"/>
      <c r="N204" s="232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151</v>
      </c>
      <c r="AU204" s="20" t="s">
        <v>83</v>
      </c>
    </row>
    <row r="205" s="14" customFormat="1">
      <c r="A205" s="14"/>
      <c r="B205" s="244"/>
      <c r="C205" s="245"/>
      <c r="D205" s="235" t="s">
        <v>153</v>
      </c>
      <c r="E205" s="246" t="s">
        <v>19</v>
      </c>
      <c r="F205" s="247" t="s">
        <v>630</v>
      </c>
      <c r="G205" s="245"/>
      <c r="H205" s="248">
        <v>1.2</v>
      </c>
      <c r="I205" s="249"/>
      <c r="J205" s="245"/>
      <c r="K205" s="245"/>
      <c r="L205" s="250"/>
      <c r="M205" s="251"/>
      <c r="N205" s="252"/>
      <c r="O205" s="252"/>
      <c r="P205" s="252"/>
      <c r="Q205" s="252"/>
      <c r="R205" s="252"/>
      <c r="S205" s="252"/>
      <c r="T205" s="253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4" t="s">
        <v>153</v>
      </c>
      <c r="AU205" s="254" t="s">
        <v>83</v>
      </c>
      <c r="AV205" s="14" t="s">
        <v>85</v>
      </c>
      <c r="AW205" s="14" t="s">
        <v>37</v>
      </c>
      <c r="AX205" s="14" t="s">
        <v>76</v>
      </c>
      <c r="AY205" s="254" t="s">
        <v>142</v>
      </c>
    </row>
    <row r="206" s="14" customFormat="1">
      <c r="A206" s="14"/>
      <c r="B206" s="244"/>
      <c r="C206" s="245"/>
      <c r="D206" s="235" t="s">
        <v>153</v>
      </c>
      <c r="E206" s="246" t="s">
        <v>19</v>
      </c>
      <c r="F206" s="247" t="s">
        <v>631</v>
      </c>
      <c r="G206" s="245"/>
      <c r="H206" s="248">
        <v>7.968</v>
      </c>
      <c r="I206" s="249"/>
      <c r="J206" s="245"/>
      <c r="K206" s="245"/>
      <c r="L206" s="250"/>
      <c r="M206" s="251"/>
      <c r="N206" s="252"/>
      <c r="O206" s="252"/>
      <c r="P206" s="252"/>
      <c r="Q206" s="252"/>
      <c r="R206" s="252"/>
      <c r="S206" s="252"/>
      <c r="T206" s="253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54" t="s">
        <v>153</v>
      </c>
      <c r="AU206" s="254" t="s">
        <v>83</v>
      </c>
      <c r="AV206" s="14" t="s">
        <v>85</v>
      </c>
      <c r="AW206" s="14" t="s">
        <v>37</v>
      </c>
      <c r="AX206" s="14" t="s">
        <v>76</v>
      </c>
      <c r="AY206" s="254" t="s">
        <v>142</v>
      </c>
    </row>
    <row r="207" s="14" customFormat="1">
      <c r="A207" s="14"/>
      <c r="B207" s="244"/>
      <c r="C207" s="245"/>
      <c r="D207" s="235" t="s">
        <v>153</v>
      </c>
      <c r="E207" s="246" t="s">
        <v>19</v>
      </c>
      <c r="F207" s="247" t="s">
        <v>632</v>
      </c>
      <c r="G207" s="245"/>
      <c r="H207" s="248">
        <v>19.321000000000002</v>
      </c>
      <c r="I207" s="249"/>
      <c r="J207" s="245"/>
      <c r="K207" s="245"/>
      <c r="L207" s="250"/>
      <c r="M207" s="251"/>
      <c r="N207" s="252"/>
      <c r="O207" s="252"/>
      <c r="P207" s="252"/>
      <c r="Q207" s="252"/>
      <c r="R207" s="252"/>
      <c r="S207" s="252"/>
      <c r="T207" s="253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4" t="s">
        <v>153</v>
      </c>
      <c r="AU207" s="254" t="s">
        <v>83</v>
      </c>
      <c r="AV207" s="14" t="s">
        <v>85</v>
      </c>
      <c r="AW207" s="14" t="s">
        <v>37</v>
      </c>
      <c r="AX207" s="14" t="s">
        <v>76</v>
      </c>
      <c r="AY207" s="254" t="s">
        <v>142</v>
      </c>
    </row>
    <row r="208" s="14" customFormat="1">
      <c r="A208" s="14"/>
      <c r="B208" s="244"/>
      <c r="C208" s="245"/>
      <c r="D208" s="235" t="s">
        <v>153</v>
      </c>
      <c r="E208" s="246" t="s">
        <v>19</v>
      </c>
      <c r="F208" s="247" t="s">
        <v>633</v>
      </c>
      <c r="G208" s="245"/>
      <c r="H208" s="248">
        <v>18.704000000000001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4" t="s">
        <v>153</v>
      </c>
      <c r="AU208" s="254" t="s">
        <v>83</v>
      </c>
      <c r="AV208" s="14" t="s">
        <v>85</v>
      </c>
      <c r="AW208" s="14" t="s">
        <v>37</v>
      </c>
      <c r="AX208" s="14" t="s">
        <v>76</v>
      </c>
      <c r="AY208" s="254" t="s">
        <v>142</v>
      </c>
    </row>
    <row r="209" s="16" customFormat="1">
      <c r="A209" s="16"/>
      <c r="B209" s="266"/>
      <c r="C209" s="267"/>
      <c r="D209" s="235" t="s">
        <v>153</v>
      </c>
      <c r="E209" s="268" t="s">
        <v>19</v>
      </c>
      <c r="F209" s="269" t="s">
        <v>167</v>
      </c>
      <c r="G209" s="267"/>
      <c r="H209" s="270">
        <v>47.192999999999998</v>
      </c>
      <c r="I209" s="271"/>
      <c r="J209" s="267"/>
      <c r="K209" s="267"/>
      <c r="L209" s="272"/>
      <c r="M209" s="273"/>
      <c r="N209" s="274"/>
      <c r="O209" s="274"/>
      <c r="P209" s="274"/>
      <c r="Q209" s="274"/>
      <c r="R209" s="274"/>
      <c r="S209" s="274"/>
      <c r="T209" s="275"/>
      <c r="U209" s="16"/>
      <c r="V209" s="16"/>
      <c r="W209" s="16"/>
      <c r="X209" s="16"/>
      <c r="Y209" s="16"/>
      <c r="Z209" s="16"/>
      <c r="AA209" s="16"/>
      <c r="AB209" s="16"/>
      <c r="AC209" s="16"/>
      <c r="AD209" s="16"/>
      <c r="AE209" s="16"/>
      <c r="AT209" s="276" t="s">
        <v>153</v>
      </c>
      <c r="AU209" s="276" t="s">
        <v>83</v>
      </c>
      <c r="AV209" s="16" t="s">
        <v>149</v>
      </c>
      <c r="AW209" s="16" t="s">
        <v>37</v>
      </c>
      <c r="AX209" s="16" t="s">
        <v>83</v>
      </c>
      <c r="AY209" s="276" t="s">
        <v>142</v>
      </c>
    </row>
    <row r="210" s="2" customFormat="1" ht="16.5" customHeight="1">
      <c r="A210" s="41"/>
      <c r="B210" s="42"/>
      <c r="C210" s="277" t="s">
        <v>264</v>
      </c>
      <c r="D210" s="277" t="s">
        <v>252</v>
      </c>
      <c r="E210" s="278" t="s">
        <v>634</v>
      </c>
      <c r="F210" s="279" t="s">
        <v>635</v>
      </c>
      <c r="G210" s="280" t="s">
        <v>228</v>
      </c>
      <c r="H210" s="281">
        <v>94.385999999999996</v>
      </c>
      <c r="I210" s="282"/>
      <c r="J210" s="283">
        <f>ROUND(I210*H210,2)</f>
        <v>0</v>
      </c>
      <c r="K210" s="279" t="s">
        <v>148</v>
      </c>
      <c r="L210" s="284"/>
      <c r="M210" s="285" t="s">
        <v>19</v>
      </c>
      <c r="N210" s="286" t="s">
        <v>47</v>
      </c>
      <c r="O210" s="87"/>
      <c r="P210" s="224">
        <f>O210*H210</f>
        <v>0</v>
      </c>
      <c r="Q210" s="224">
        <v>1</v>
      </c>
      <c r="R210" s="224">
        <f>Q210*H210</f>
        <v>94.385999999999996</v>
      </c>
      <c r="S210" s="224">
        <v>0</v>
      </c>
      <c r="T210" s="225">
        <f>S210*H210</f>
        <v>0</v>
      </c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R210" s="226" t="s">
        <v>198</v>
      </c>
      <c r="AT210" s="226" t="s">
        <v>252</v>
      </c>
      <c r="AU210" s="226" t="s">
        <v>83</v>
      </c>
      <c r="AY210" s="20" t="s">
        <v>142</v>
      </c>
      <c r="BE210" s="227">
        <f>IF(N210="základní",J210,0)</f>
        <v>0</v>
      </c>
      <c r="BF210" s="227">
        <f>IF(N210="snížená",J210,0)</f>
        <v>0</v>
      </c>
      <c r="BG210" s="227">
        <f>IF(N210="zákl. přenesená",J210,0)</f>
        <v>0</v>
      </c>
      <c r="BH210" s="227">
        <f>IF(N210="sníž. přenesená",J210,0)</f>
        <v>0</v>
      </c>
      <c r="BI210" s="227">
        <f>IF(N210="nulová",J210,0)</f>
        <v>0</v>
      </c>
      <c r="BJ210" s="20" t="s">
        <v>83</v>
      </c>
      <c r="BK210" s="227">
        <f>ROUND(I210*H210,2)</f>
        <v>0</v>
      </c>
      <c r="BL210" s="20" t="s">
        <v>149</v>
      </c>
      <c r="BM210" s="226" t="s">
        <v>636</v>
      </c>
    </row>
    <row r="211" s="14" customFormat="1">
      <c r="A211" s="14"/>
      <c r="B211" s="244"/>
      <c r="C211" s="245"/>
      <c r="D211" s="235" t="s">
        <v>153</v>
      </c>
      <c r="E211" s="246" t="s">
        <v>19</v>
      </c>
      <c r="F211" s="247" t="s">
        <v>637</v>
      </c>
      <c r="G211" s="245"/>
      <c r="H211" s="248">
        <v>94.385999999999996</v>
      </c>
      <c r="I211" s="249"/>
      <c r="J211" s="245"/>
      <c r="K211" s="245"/>
      <c r="L211" s="250"/>
      <c r="M211" s="251"/>
      <c r="N211" s="252"/>
      <c r="O211" s="252"/>
      <c r="P211" s="252"/>
      <c r="Q211" s="252"/>
      <c r="R211" s="252"/>
      <c r="S211" s="252"/>
      <c r="T211" s="253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4" t="s">
        <v>153</v>
      </c>
      <c r="AU211" s="254" t="s">
        <v>83</v>
      </c>
      <c r="AV211" s="14" t="s">
        <v>85</v>
      </c>
      <c r="AW211" s="14" t="s">
        <v>37</v>
      </c>
      <c r="AX211" s="14" t="s">
        <v>83</v>
      </c>
      <c r="AY211" s="254" t="s">
        <v>142</v>
      </c>
    </row>
    <row r="212" s="12" customFormat="1" ht="25.92" customHeight="1">
      <c r="A212" s="12"/>
      <c r="B212" s="199"/>
      <c r="C212" s="200"/>
      <c r="D212" s="201" t="s">
        <v>75</v>
      </c>
      <c r="E212" s="202" t="s">
        <v>149</v>
      </c>
      <c r="F212" s="202" t="s">
        <v>274</v>
      </c>
      <c r="G212" s="200"/>
      <c r="H212" s="200"/>
      <c r="I212" s="203"/>
      <c r="J212" s="204">
        <f>BK212</f>
        <v>0</v>
      </c>
      <c r="K212" s="200"/>
      <c r="L212" s="205"/>
      <c r="M212" s="206"/>
      <c r="N212" s="207"/>
      <c r="O212" s="207"/>
      <c r="P212" s="208">
        <f>SUM(P213:P222)</f>
        <v>0</v>
      </c>
      <c r="Q212" s="207"/>
      <c r="R212" s="208">
        <f>SUM(R213:R222)</f>
        <v>0.1232</v>
      </c>
      <c r="S212" s="207"/>
      <c r="T212" s="209">
        <f>SUM(T213:T222)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10" t="s">
        <v>83</v>
      </c>
      <c r="AT212" s="211" t="s">
        <v>75</v>
      </c>
      <c r="AU212" s="211" t="s">
        <v>76</v>
      </c>
      <c r="AY212" s="210" t="s">
        <v>142</v>
      </c>
      <c r="BK212" s="212">
        <f>SUM(BK213:BK222)</f>
        <v>0</v>
      </c>
    </row>
    <row r="213" s="2" customFormat="1" ht="21.75" customHeight="1">
      <c r="A213" s="41"/>
      <c r="B213" s="42"/>
      <c r="C213" s="215" t="s">
        <v>270</v>
      </c>
      <c r="D213" s="215" t="s">
        <v>144</v>
      </c>
      <c r="E213" s="216" t="s">
        <v>275</v>
      </c>
      <c r="F213" s="217" t="s">
        <v>276</v>
      </c>
      <c r="G213" s="218" t="s">
        <v>147</v>
      </c>
      <c r="H213" s="219">
        <v>9.5640000000000001</v>
      </c>
      <c r="I213" s="220"/>
      <c r="J213" s="221">
        <f>ROUND(I213*H213,2)</f>
        <v>0</v>
      </c>
      <c r="K213" s="217" t="s">
        <v>148</v>
      </c>
      <c r="L213" s="47"/>
      <c r="M213" s="222" t="s">
        <v>19</v>
      </c>
      <c r="N213" s="223" t="s">
        <v>47</v>
      </c>
      <c r="O213" s="87"/>
      <c r="P213" s="224">
        <f>O213*H213</f>
        <v>0</v>
      </c>
      <c r="Q213" s="224">
        <v>0</v>
      </c>
      <c r="R213" s="224">
        <f>Q213*H213</f>
        <v>0</v>
      </c>
      <c r="S213" s="224">
        <v>0</v>
      </c>
      <c r="T213" s="225">
        <f>S213*H213</f>
        <v>0</v>
      </c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R213" s="226" t="s">
        <v>149</v>
      </c>
      <c r="AT213" s="226" t="s">
        <v>144</v>
      </c>
      <c r="AU213" s="226" t="s">
        <v>83</v>
      </c>
      <c r="AY213" s="20" t="s">
        <v>142</v>
      </c>
      <c r="BE213" s="227">
        <f>IF(N213="základní",J213,0)</f>
        <v>0</v>
      </c>
      <c r="BF213" s="227">
        <f>IF(N213="snížená",J213,0)</f>
        <v>0</v>
      </c>
      <c r="BG213" s="227">
        <f>IF(N213="zákl. přenesená",J213,0)</f>
        <v>0</v>
      </c>
      <c r="BH213" s="227">
        <f>IF(N213="sníž. přenesená",J213,0)</f>
        <v>0</v>
      </c>
      <c r="BI213" s="227">
        <f>IF(N213="nulová",J213,0)</f>
        <v>0</v>
      </c>
      <c r="BJ213" s="20" t="s">
        <v>83</v>
      </c>
      <c r="BK213" s="227">
        <f>ROUND(I213*H213,2)</f>
        <v>0</v>
      </c>
      <c r="BL213" s="20" t="s">
        <v>149</v>
      </c>
      <c r="BM213" s="226" t="s">
        <v>638</v>
      </c>
    </row>
    <row r="214" s="2" customFormat="1">
      <c r="A214" s="41"/>
      <c r="B214" s="42"/>
      <c r="C214" s="43"/>
      <c r="D214" s="228" t="s">
        <v>151</v>
      </c>
      <c r="E214" s="43"/>
      <c r="F214" s="229" t="s">
        <v>278</v>
      </c>
      <c r="G214" s="43"/>
      <c r="H214" s="43"/>
      <c r="I214" s="230"/>
      <c r="J214" s="43"/>
      <c r="K214" s="43"/>
      <c r="L214" s="47"/>
      <c r="M214" s="231"/>
      <c r="N214" s="232"/>
      <c r="O214" s="87"/>
      <c r="P214" s="87"/>
      <c r="Q214" s="87"/>
      <c r="R214" s="87"/>
      <c r="S214" s="87"/>
      <c r="T214" s="88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T214" s="20" t="s">
        <v>151</v>
      </c>
      <c r="AU214" s="20" t="s">
        <v>83</v>
      </c>
    </row>
    <row r="215" s="14" customFormat="1">
      <c r="A215" s="14"/>
      <c r="B215" s="244"/>
      <c r="C215" s="245"/>
      <c r="D215" s="235" t="s">
        <v>153</v>
      </c>
      <c r="E215" s="246" t="s">
        <v>19</v>
      </c>
      <c r="F215" s="247" t="s">
        <v>639</v>
      </c>
      <c r="G215" s="245"/>
      <c r="H215" s="248">
        <v>0.40000000000000002</v>
      </c>
      <c r="I215" s="249"/>
      <c r="J215" s="245"/>
      <c r="K215" s="245"/>
      <c r="L215" s="250"/>
      <c r="M215" s="251"/>
      <c r="N215" s="252"/>
      <c r="O215" s="252"/>
      <c r="P215" s="252"/>
      <c r="Q215" s="252"/>
      <c r="R215" s="252"/>
      <c r="S215" s="252"/>
      <c r="T215" s="253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4" t="s">
        <v>153</v>
      </c>
      <c r="AU215" s="254" t="s">
        <v>83</v>
      </c>
      <c r="AV215" s="14" t="s">
        <v>85</v>
      </c>
      <c r="AW215" s="14" t="s">
        <v>37</v>
      </c>
      <c r="AX215" s="14" t="s">
        <v>76</v>
      </c>
      <c r="AY215" s="254" t="s">
        <v>142</v>
      </c>
    </row>
    <row r="216" s="14" customFormat="1">
      <c r="A216" s="14"/>
      <c r="B216" s="244"/>
      <c r="C216" s="245"/>
      <c r="D216" s="235" t="s">
        <v>153</v>
      </c>
      <c r="E216" s="246" t="s">
        <v>19</v>
      </c>
      <c r="F216" s="247" t="s">
        <v>640</v>
      </c>
      <c r="G216" s="245"/>
      <c r="H216" s="248">
        <v>1.992</v>
      </c>
      <c r="I216" s="249"/>
      <c r="J216" s="245"/>
      <c r="K216" s="245"/>
      <c r="L216" s="250"/>
      <c r="M216" s="251"/>
      <c r="N216" s="252"/>
      <c r="O216" s="252"/>
      <c r="P216" s="252"/>
      <c r="Q216" s="252"/>
      <c r="R216" s="252"/>
      <c r="S216" s="252"/>
      <c r="T216" s="253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4" t="s">
        <v>153</v>
      </c>
      <c r="AU216" s="254" t="s">
        <v>83</v>
      </c>
      <c r="AV216" s="14" t="s">
        <v>85</v>
      </c>
      <c r="AW216" s="14" t="s">
        <v>37</v>
      </c>
      <c r="AX216" s="14" t="s">
        <v>76</v>
      </c>
      <c r="AY216" s="254" t="s">
        <v>142</v>
      </c>
    </row>
    <row r="217" s="14" customFormat="1">
      <c r="A217" s="14"/>
      <c r="B217" s="244"/>
      <c r="C217" s="245"/>
      <c r="D217" s="235" t="s">
        <v>153</v>
      </c>
      <c r="E217" s="246" t="s">
        <v>19</v>
      </c>
      <c r="F217" s="247" t="s">
        <v>641</v>
      </c>
      <c r="G217" s="245"/>
      <c r="H217" s="248">
        <v>4.2939999999999996</v>
      </c>
      <c r="I217" s="249"/>
      <c r="J217" s="245"/>
      <c r="K217" s="245"/>
      <c r="L217" s="250"/>
      <c r="M217" s="251"/>
      <c r="N217" s="252"/>
      <c r="O217" s="252"/>
      <c r="P217" s="252"/>
      <c r="Q217" s="252"/>
      <c r="R217" s="252"/>
      <c r="S217" s="252"/>
      <c r="T217" s="25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4" t="s">
        <v>153</v>
      </c>
      <c r="AU217" s="254" t="s">
        <v>83</v>
      </c>
      <c r="AV217" s="14" t="s">
        <v>85</v>
      </c>
      <c r="AW217" s="14" t="s">
        <v>37</v>
      </c>
      <c r="AX217" s="14" t="s">
        <v>76</v>
      </c>
      <c r="AY217" s="254" t="s">
        <v>142</v>
      </c>
    </row>
    <row r="218" s="14" customFormat="1">
      <c r="A218" s="14"/>
      <c r="B218" s="244"/>
      <c r="C218" s="245"/>
      <c r="D218" s="235" t="s">
        <v>153</v>
      </c>
      <c r="E218" s="246" t="s">
        <v>19</v>
      </c>
      <c r="F218" s="247" t="s">
        <v>642</v>
      </c>
      <c r="G218" s="245"/>
      <c r="H218" s="248">
        <v>2.8780000000000001</v>
      </c>
      <c r="I218" s="249"/>
      <c r="J218" s="245"/>
      <c r="K218" s="245"/>
      <c r="L218" s="250"/>
      <c r="M218" s="251"/>
      <c r="N218" s="252"/>
      <c r="O218" s="252"/>
      <c r="P218" s="252"/>
      <c r="Q218" s="252"/>
      <c r="R218" s="252"/>
      <c r="S218" s="252"/>
      <c r="T218" s="253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4" t="s">
        <v>153</v>
      </c>
      <c r="AU218" s="254" t="s">
        <v>83</v>
      </c>
      <c r="AV218" s="14" t="s">
        <v>85</v>
      </c>
      <c r="AW218" s="14" t="s">
        <v>37</v>
      </c>
      <c r="AX218" s="14" t="s">
        <v>76</v>
      </c>
      <c r="AY218" s="254" t="s">
        <v>142</v>
      </c>
    </row>
    <row r="219" s="16" customFormat="1">
      <c r="A219" s="16"/>
      <c r="B219" s="266"/>
      <c r="C219" s="267"/>
      <c r="D219" s="235" t="s">
        <v>153</v>
      </c>
      <c r="E219" s="268" t="s">
        <v>19</v>
      </c>
      <c r="F219" s="269" t="s">
        <v>167</v>
      </c>
      <c r="G219" s="267"/>
      <c r="H219" s="270">
        <v>9.5640000000000001</v>
      </c>
      <c r="I219" s="271"/>
      <c r="J219" s="267"/>
      <c r="K219" s="267"/>
      <c r="L219" s="272"/>
      <c r="M219" s="273"/>
      <c r="N219" s="274"/>
      <c r="O219" s="274"/>
      <c r="P219" s="274"/>
      <c r="Q219" s="274"/>
      <c r="R219" s="274"/>
      <c r="S219" s="274"/>
      <c r="T219" s="275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6" t="s">
        <v>153</v>
      </c>
      <c r="AU219" s="276" t="s">
        <v>83</v>
      </c>
      <c r="AV219" s="16" t="s">
        <v>149</v>
      </c>
      <c r="AW219" s="16" t="s">
        <v>37</v>
      </c>
      <c r="AX219" s="16" t="s">
        <v>83</v>
      </c>
      <c r="AY219" s="276" t="s">
        <v>142</v>
      </c>
    </row>
    <row r="220" s="2" customFormat="1" ht="21.75" customHeight="1">
      <c r="A220" s="41"/>
      <c r="B220" s="42"/>
      <c r="C220" s="215" t="s">
        <v>7</v>
      </c>
      <c r="D220" s="215" t="s">
        <v>144</v>
      </c>
      <c r="E220" s="216" t="s">
        <v>643</v>
      </c>
      <c r="F220" s="217" t="s">
        <v>644</v>
      </c>
      <c r="G220" s="218" t="s">
        <v>267</v>
      </c>
      <c r="H220" s="219">
        <v>2</v>
      </c>
      <c r="I220" s="220"/>
      <c r="J220" s="221">
        <f>ROUND(I220*H220,2)</f>
        <v>0</v>
      </c>
      <c r="K220" s="217" t="s">
        <v>148</v>
      </c>
      <c r="L220" s="47"/>
      <c r="M220" s="222" t="s">
        <v>19</v>
      </c>
      <c r="N220" s="223" t="s">
        <v>47</v>
      </c>
      <c r="O220" s="87"/>
      <c r="P220" s="224">
        <f>O220*H220</f>
        <v>0</v>
      </c>
      <c r="Q220" s="224">
        <v>0.0066</v>
      </c>
      <c r="R220" s="224">
        <f>Q220*H220</f>
        <v>0.0132</v>
      </c>
      <c r="S220" s="224">
        <v>0</v>
      </c>
      <c r="T220" s="225">
        <f>S220*H220</f>
        <v>0</v>
      </c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R220" s="226" t="s">
        <v>149</v>
      </c>
      <c r="AT220" s="226" t="s">
        <v>144</v>
      </c>
      <c r="AU220" s="226" t="s">
        <v>83</v>
      </c>
      <c r="AY220" s="20" t="s">
        <v>142</v>
      </c>
      <c r="BE220" s="227">
        <f>IF(N220="základní",J220,0)</f>
        <v>0</v>
      </c>
      <c r="BF220" s="227">
        <f>IF(N220="snížená",J220,0)</f>
        <v>0</v>
      </c>
      <c r="BG220" s="227">
        <f>IF(N220="zákl. přenesená",J220,0)</f>
        <v>0</v>
      </c>
      <c r="BH220" s="227">
        <f>IF(N220="sníž. přenesená",J220,0)</f>
        <v>0</v>
      </c>
      <c r="BI220" s="227">
        <f>IF(N220="nulová",J220,0)</f>
        <v>0</v>
      </c>
      <c r="BJ220" s="20" t="s">
        <v>83</v>
      </c>
      <c r="BK220" s="227">
        <f>ROUND(I220*H220,2)</f>
        <v>0</v>
      </c>
      <c r="BL220" s="20" t="s">
        <v>149</v>
      </c>
      <c r="BM220" s="226" t="s">
        <v>645</v>
      </c>
    </row>
    <row r="221" s="2" customFormat="1">
      <c r="A221" s="41"/>
      <c r="B221" s="42"/>
      <c r="C221" s="43"/>
      <c r="D221" s="228" t="s">
        <v>151</v>
      </c>
      <c r="E221" s="43"/>
      <c r="F221" s="229" t="s">
        <v>646</v>
      </c>
      <c r="G221" s="43"/>
      <c r="H221" s="43"/>
      <c r="I221" s="230"/>
      <c r="J221" s="43"/>
      <c r="K221" s="43"/>
      <c r="L221" s="47"/>
      <c r="M221" s="231"/>
      <c r="N221" s="232"/>
      <c r="O221" s="87"/>
      <c r="P221" s="87"/>
      <c r="Q221" s="87"/>
      <c r="R221" s="87"/>
      <c r="S221" s="87"/>
      <c r="T221" s="88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T221" s="20" t="s">
        <v>151</v>
      </c>
      <c r="AU221" s="20" t="s">
        <v>83</v>
      </c>
    </row>
    <row r="222" s="2" customFormat="1" ht="16.5" customHeight="1">
      <c r="A222" s="41"/>
      <c r="B222" s="42"/>
      <c r="C222" s="277" t="s">
        <v>282</v>
      </c>
      <c r="D222" s="277" t="s">
        <v>252</v>
      </c>
      <c r="E222" s="278" t="s">
        <v>647</v>
      </c>
      <c r="F222" s="279" t="s">
        <v>648</v>
      </c>
      <c r="G222" s="280" t="s">
        <v>267</v>
      </c>
      <c r="H222" s="281">
        <v>2</v>
      </c>
      <c r="I222" s="282"/>
      <c r="J222" s="283">
        <f>ROUND(I222*H222,2)</f>
        <v>0</v>
      </c>
      <c r="K222" s="279" t="s">
        <v>148</v>
      </c>
      <c r="L222" s="284"/>
      <c r="M222" s="285" t="s">
        <v>19</v>
      </c>
      <c r="N222" s="286" t="s">
        <v>47</v>
      </c>
      <c r="O222" s="87"/>
      <c r="P222" s="224">
        <f>O222*H222</f>
        <v>0</v>
      </c>
      <c r="Q222" s="224">
        <v>0.055</v>
      </c>
      <c r="R222" s="224">
        <f>Q222*H222</f>
        <v>0.11</v>
      </c>
      <c r="S222" s="224">
        <v>0</v>
      </c>
      <c r="T222" s="225">
        <f>S222*H222</f>
        <v>0</v>
      </c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R222" s="226" t="s">
        <v>198</v>
      </c>
      <c r="AT222" s="226" t="s">
        <v>252</v>
      </c>
      <c r="AU222" s="226" t="s">
        <v>83</v>
      </c>
      <c r="AY222" s="20" t="s">
        <v>142</v>
      </c>
      <c r="BE222" s="227">
        <f>IF(N222="základní",J222,0)</f>
        <v>0</v>
      </c>
      <c r="BF222" s="227">
        <f>IF(N222="snížená",J222,0)</f>
        <v>0</v>
      </c>
      <c r="BG222" s="227">
        <f>IF(N222="zákl. přenesená",J222,0)</f>
        <v>0</v>
      </c>
      <c r="BH222" s="227">
        <f>IF(N222="sníž. přenesená",J222,0)</f>
        <v>0</v>
      </c>
      <c r="BI222" s="227">
        <f>IF(N222="nulová",J222,0)</f>
        <v>0</v>
      </c>
      <c r="BJ222" s="20" t="s">
        <v>83</v>
      </c>
      <c r="BK222" s="227">
        <f>ROUND(I222*H222,2)</f>
        <v>0</v>
      </c>
      <c r="BL222" s="20" t="s">
        <v>149</v>
      </c>
      <c r="BM222" s="226" t="s">
        <v>649</v>
      </c>
    </row>
    <row r="223" s="12" customFormat="1" ht="25.92" customHeight="1">
      <c r="A223" s="12"/>
      <c r="B223" s="199"/>
      <c r="C223" s="200"/>
      <c r="D223" s="201" t="s">
        <v>75</v>
      </c>
      <c r="E223" s="202" t="s">
        <v>179</v>
      </c>
      <c r="F223" s="202" t="s">
        <v>281</v>
      </c>
      <c r="G223" s="200"/>
      <c r="H223" s="200"/>
      <c r="I223" s="203"/>
      <c r="J223" s="204">
        <f>BK223</f>
        <v>0</v>
      </c>
      <c r="K223" s="200"/>
      <c r="L223" s="205"/>
      <c r="M223" s="206"/>
      <c r="N223" s="207"/>
      <c r="O223" s="207"/>
      <c r="P223" s="208">
        <f>SUM(P224:P235)</f>
        <v>0</v>
      </c>
      <c r="Q223" s="207"/>
      <c r="R223" s="208">
        <f>SUM(R224:R235)</f>
        <v>4.5400068000000005</v>
      </c>
      <c r="S223" s="207"/>
      <c r="T223" s="209">
        <f>SUM(T224:T235)</f>
        <v>0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10" t="s">
        <v>83</v>
      </c>
      <c r="AT223" s="211" t="s">
        <v>75</v>
      </c>
      <c r="AU223" s="211" t="s">
        <v>76</v>
      </c>
      <c r="AY223" s="210" t="s">
        <v>142</v>
      </c>
      <c r="BK223" s="212">
        <f>SUM(BK224:BK235)</f>
        <v>0</v>
      </c>
    </row>
    <row r="224" s="2" customFormat="1" ht="21.75" customHeight="1">
      <c r="A224" s="41"/>
      <c r="B224" s="42"/>
      <c r="C224" s="215" t="s">
        <v>287</v>
      </c>
      <c r="D224" s="215" t="s">
        <v>144</v>
      </c>
      <c r="E224" s="216" t="s">
        <v>283</v>
      </c>
      <c r="F224" s="217" t="s">
        <v>284</v>
      </c>
      <c r="G224" s="218" t="s">
        <v>163</v>
      </c>
      <c r="H224" s="219">
        <v>43.469999999999999</v>
      </c>
      <c r="I224" s="220"/>
      <c r="J224" s="221">
        <f>ROUND(I224*H224,2)</f>
        <v>0</v>
      </c>
      <c r="K224" s="217" t="s">
        <v>148</v>
      </c>
      <c r="L224" s="47"/>
      <c r="M224" s="222" t="s">
        <v>19</v>
      </c>
      <c r="N224" s="223" t="s">
        <v>47</v>
      </c>
      <c r="O224" s="87"/>
      <c r="P224" s="224">
        <f>O224*H224</f>
        <v>0</v>
      </c>
      <c r="Q224" s="224">
        <v>0</v>
      </c>
      <c r="R224" s="224">
        <f>Q224*H224</f>
        <v>0</v>
      </c>
      <c r="S224" s="224">
        <v>0</v>
      </c>
      <c r="T224" s="225">
        <f>S224*H224</f>
        <v>0</v>
      </c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R224" s="226" t="s">
        <v>149</v>
      </c>
      <c r="AT224" s="226" t="s">
        <v>144</v>
      </c>
      <c r="AU224" s="226" t="s">
        <v>83</v>
      </c>
      <c r="AY224" s="20" t="s">
        <v>142</v>
      </c>
      <c r="BE224" s="227">
        <f>IF(N224="základní",J224,0)</f>
        <v>0</v>
      </c>
      <c r="BF224" s="227">
        <f>IF(N224="snížená",J224,0)</f>
        <v>0</v>
      </c>
      <c r="BG224" s="227">
        <f>IF(N224="zákl. přenesená",J224,0)</f>
        <v>0</v>
      </c>
      <c r="BH224" s="227">
        <f>IF(N224="sníž. přenesená",J224,0)</f>
        <v>0</v>
      </c>
      <c r="BI224" s="227">
        <f>IF(N224="nulová",J224,0)</f>
        <v>0</v>
      </c>
      <c r="BJ224" s="20" t="s">
        <v>83</v>
      </c>
      <c r="BK224" s="227">
        <f>ROUND(I224*H224,2)</f>
        <v>0</v>
      </c>
      <c r="BL224" s="20" t="s">
        <v>149</v>
      </c>
      <c r="BM224" s="226" t="s">
        <v>650</v>
      </c>
    </row>
    <row r="225" s="2" customFormat="1">
      <c r="A225" s="41"/>
      <c r="B225" s="42"/>
      <c r="C225" s="43"/>
      <c r="D225" s="228" t="s">
        <v>151</v>
      </c>
      <c r="E225" s="43"/>
      <c r="F225" s="229" t="s">
        <v>286</v>
      </c>
      <c r="G225" s="43"/>
      <c r="H225" s="43"/>
      <c r="I225" s="230"/>
      <c r="J225" s="43"/>
      <c r="K225" s="43"/>
      <c r="L225" s="47"/>
      <c r="M225" s="231"/>
      <c r="N225" s="232"/>
      <c r="O225" s="87"/>
      <c r="P225" s="87"/>
      <c r="Q225" s="87"/>
      <c r="R225" s="87"/>
      <c r="S225" s="87"/>
      <c r="T225" s="88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T225" s="20" t="s">
        <v>151</v>
      </c>
      <c r="AU225" s="20" t="s">
        <v>83</v>
      </c>
    </row>
    <row r="226" s="13" customFormat="1">
      <c r="A226" s="13"/>
      <c r="B226" s="233"/>
      <c r="C226" s="234"/>
      <c r="D226" s="235" t="s">
        <v>153</v>
      </c>
      <c r="E226" s="236" t="s">
        <v>19</v>
      </c>
      <c r="F226" s="237" t="s">
        <v>651</v>
      </c>
      <c r="G226" s="234"/>
      <c r="H226" s="236" t="s">
        <v>19</v>
      </c>
      <c r="I226" s="238"/>
      <c r="J226" s="234"/>
      <c r="K226" s="234"/>
      <c r="L226" s="239"/>
      <c r="M226" s="240"/>
      <c r="N226" s="241"/>
      <c r="O226" s="241"/>
      <c r="P226" s="241"/>
      <c r="Q226" s="241"/>
      <c r="R226" s="241"/>
      <c r="S226" s="241"/>
      <c r="T226" s="242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3" t="s">
        <v>153</v>
      </c>
      <c r="AU226" s="243" t="s">
        <v>83</v>
      </c>
      <c r="AV226" s="13" t="s">
        <v>83</v>
      </c>
      <c r="AW226" s="13" t="s">
        <v>37</v>
      </c>
      <c r="AX226" s="13" t="s">
        <v>76</v>
      </c>
      <c r="AY226" s="243" t="s">
        <v>142</v>
      </c>
    </row>
    <row r="227" s="14" customFormat="1">
      <c r="A227" s="14"/>
      <c r="B227" s="244"/>
      <c r="C227" s="245"/>
      <c r="D227" s="235" t="s">
        <v>153</v>
      </c>
      <c r="E227" s="246" t="s">
        <v>19</v>
      </c>
      <c r="F227" s="247" t="s">
        <v>556</v>
      </c>
      <c r="G227" s="245"/>
      <c r="H227" s="248">
        <v>24.899999999999999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4" t="s">
        <v>153</v>
      </c>
      <c r="AU227" s="254" t="s">
        <v>83</v>
      </c>
      <c r="AV227" s="14" t="s">
        <v>85</v>
      </c>
      <c r="AW227" s="14" t="s">
        <v>37</v>
      </c>
      <c r="AX227" s="14" t="s">
        <v>76</v>
      </c>
      <c r="AY227" s="254" t="s">
        <v>142</v>
      </c>
    </row>
    <row r="228" s="14" customFormat="1">
      <c r="A228" s="14"/>
      <c r="B228" s="244"/>
      <c r="C228" s="245"/>
      <c r="D228" s="235" t="s">
        <v>153</v>
      </c>
      <c r="E228" s="246" t="s">
        <v>19</v>
      </c>
      <c r="F228" s="247" t="s">
        <v>557</v>
      </c>
      <c r="G228" s="245"/>
      <c r="H228" s="248">
        <v>18.57</v>
      </c>
      <c r="I228" s="249"/>
      <c r="J228" s="245"/>
      <c r="K228" s="245"/>
      <c r="L228" s="250"/>
      <c r="M228" s="251"/>
      <c r="N228" s="252"/>
      <c r="O228" s="252"/>
      <c r="P228" s="252"/>
      <c r="Q228" s="252"/>
      <c r="R228" s="252"/>
      <c r="S228" s="252"/>
      <c r="T228" s="253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4" t="s">
        <v>153</v>
      </c>
      <c r="AU228" s="254" t="s">
        <v>83</v>
      </c>
      <c r="AV228" s="14" t="s">
        <v>85</v>
      </c>
      <c r="AW228" s="14" t="s">
        <v>37</v>
      </c>
      <c r="AX228" s="14" t="s">
        <v>76</v>
      </c>
      <c r="AY228" s="254" t="s">
        <v>142</v>
      </c>
    </row>
    <row r="229" s="16" customFormat="1">
      <c r="A229" s="16"/>
      <c r="B229" s="266"/>
      <c r="C229" s="267"/>
      <c r="D229" s="235" t="s">
        <v>153</v>
      </c>
      <c r="E229" s="268" t="s">
        <v>19</v>
      </c>
      <c r="F229" s="269" t="s">
        <v>167</v>
      </c>
      <c r="G229" s="267"/>
      <c r="H229" s="270">
        <v>43.469999999999999</v>
      </c>
      <c r="I229" s="271"/>
      <c r="J229" s="267"/>
      <c r="K229" s="267"/>
      <c r="L229" s="272"/>
      <c r="M229" s="273"/>
      <c r="N229" s="274"/>
      <c r="O229" s="274"/>
      <c r="P229" s="274"/>
      <c r="Q229" s="274"/>
      <c r="R229" s="274"/>
      <c r="S229" s="274"/>
      <c r="T229" s="275"/>
      <c r="U229" s="16"/>
      <c r="V229" s="16"/>
      <c r="W229" s="16"/>
      <c r="X229" s="16"/>
      <c r="Y229" s="16"/>
      <c r="Z229" s="16"/>
      <c r="AA229" s="16"/>
      <c r="AB229" s="16"/>
      <c r="AC229" s="16"/>
      <c r="AD229" s="16"/>
      <c r="AE229" s="16"/>
      <c r="AT229" s="276" t="s">
        <v>153</v>
      </c>
      <c r="AU229" s="276" t="s">
        <v>83</v>
      </c>
      <c r="AV229" s="16" t="s">
        <v>149</v>
      </c>
      <c r="AW229" s="16" t="s">
        <v>37</v>
      </c>
      <c r="AX229" s="16" t="s">
        <v>83</v>
      </c>
      <c r="AY229" s="276" t="s">
        <v>142</v>
      </c>
    </row>
    <row r="230" s="2" customFormat="1" ht="16.5" customHeight="1">
      <c r="A230" s="41"/>
      <c r="B230" s="42"/>
      <c r="C230" s="215" t="s">
        <v>292</v>
      </c>
      <c r="D230" s="215" t="s">
        <v>144</v>
      </c>
      <c r="E230" s="216" t="s">
        <v>288</v>
      </c>
      <c r="F230" s="217" t="s">
        <v>289</v>
      </c>
      <c r="G230" s="218" t="s">
        <v>163</v>
      </c>
      <c r="H230" s="219">
        <v>43.469999999999999</v>
      </c>
      <c r="I230" s="220"/>
      <c r="J230" s="221">
        <f>ROUND(I230*H230,2)</f>
        <v>0</v>
      </c>
      <c r="K230" s="217" t="s">
        <v>148</v>
      </c>
      <c r="L230" s="47"/>
      <c r="M230" s="222" t="s">
        <v>19</v>
      </c>
      <c r="N230" s="223" t="s">
        <v>47</v>
      </c>
      <c r="O230" s="87"/>
      <c r="P230" s="224">
        <f>O230*H230</f>
        <v>0</v>
      </c>
      <c r="Q230" s="224">
        <v>0.00071000000000000002</v>
      </c>
      <c r="R230" s="224">
        <f>Q230*H230</f>
        <v>0.030863700000000001</v>
      </c>
      <c r="S230" s="224">
        <v>0</v>
      </c>
      <c r="T230" s="225">
        <f>S230*H230</f>
        <v>0</v>
      </c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R230" s="226" t="s">
        <v>149</v>
      </c>
      <c r="AT230" s="226" t="s">
        <v>144</v>
      </c>
      <c r="AU230" s="226" t="s">
        <v>83</v>
      </c>
      <c r="AY230" s="20" t="s">
        <v>142</v>
      </c>
      <c r="BE230" s="227">
        <f>IF(N230="základní",J230,0)</f>
        <v>0</v>
      </c>
      <c r="BF230" s="227">
        <f>IF(N230="snížená",J230,0)</f>
        <v>0</v>
      </c>
      <c r="BG230" s="227">
        <f>IF(N230="zákl. přenesená",J230,0)</f>
        <v>0</v>
      </c>
      <c r="BH230" s="227">
        <f>IF(N230="sníž. přenesená",J230,0)</f>
        <v>0</v>
      </c>
      <c r="BI230" s="227">
        <f>IF(N230="nulová",J230,0)</f>
        <v>0</v>
      </c>
      <c r="BJ230" s="20" t="s">
        <v>83</v>
      </c>
      <c r="BK230" s="227">
        <f>ROUND(I230*H230,2)</f>
        <v>0</v>
      </c>
      <c r="BL230" s="20" t="s">
        <v>149</v>
      </c>
      <c r="BM230" s="226" t="s">
        <v>652</v>
      </c>
    </row>
    <row r="231" s="2" customFormat="1">
      <c r="A231" s="41"/>
      <c r="B231" s="42"/>
      <c r="C231" s="43"/>
      <c r="D231" s="228" t="s">
        <v>151</v>
      </c>
      <c r="E231" s="43"/>
      <c r="F231" s="229" t="s">
        <v>291</v>
      </c>
      <c r="G231" s="43"/>
      <c r="H231" s="43"/>
      <c r="I231" s="230"/>
      <c r="J231" s="43"/>
      <c r="K231" s="43"/>
      <c r="L231" s="47"/>
      <c r="M231" s="231"/>
      <c r="N231" s="232"/>
      <c r="O231" s="87"/>
      <c r="P231" s="87"/>
      <c r="Q231" s="87"/>
      <c r="R231" s="87"/>
      <c r="S231" s="87"/>
      <c r="T231" s="88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T231" s="20" t="s">
        <v>151</v>
      </c>
      <c r="AU231" s="20" t="s">
        <v>83</v>
      </c>
    </row>
    <row r="232" s="2" customFormat="1" ht="24.15" customHeight="1">
      <c r="A232" s="41"/>
      <c r="B232" s="42"/>
      <c r="C232" s="215" t="s">
        <v>297</v>
      </c>
      <c r="D232" s="215" t="s">
        <v>144</v>
      </c>
      <c r="E232" s="216" t="s">
        <v>293</v>
      </c>
      <c r="F232" s="217" t="s">
        <v>294</v>
      </c>
      <c r="G232" s="218" t="s">
        <v>163</v>
      </c>
      <c r="H232" s="219">
        <v>43.469999999999999</v>
      </c>
      <c r="I232" s="220"/>
      <c r="J232" s="221">
        <f>ROUND(I232*H232,2)</f>
        <v>0</v>
      </c>
      <c r="K232" s="217" t="s">
        <v>148</v>
      </c>
      <c r="L232" s="47"/>
      <c r="M232" s="222" t="s">
        <v>19</v>
      </c>
      <c r="N232" s="223" t="s">
        <v>47</v>
      </c>
      <c r="O232" s="87"/>
      <c r="P232" s="224">
        <f>O232*H232</f>
        <v>0</v>
      </c>
      <c r="Q232" s="224">
        <v>0.10373</v>
      </c>
      <c r="R232" s="224">
        <f>Q232*H232</f>
        <v>4.5091431000000002</v>
      </c>
      <c r="S232" s="224">
        <v>0</v>
      </c>
      <c r="T232" s="225">
        <f>S232*H232</f>
        <v>0</v>
      </c>
      <c r="U232" s="41"/>
      <c r="V232" s="41"/>
      <c r="W232" s="41"/>
      <c r="X232" s="41"/>
      <c r="Y232" s="41"/>
      <c r="Z232" s="41"/>
      <c r="AA232" s="41"/>
      <c r="AB232" s="41"/>
      <c r="AC232" s="41"/>
      <c r="AD232" s="41"/>
      <c r="AE232" s="41"/>
      <c r="AR232" s="226" t="s">
        <v>149</v>
      </c>
      <c r="AT232" s="226" t="s">
        <v>144</v>
      </c>
      <c r="AU232" s="226" t="s">
        <v>83</v>
      </c>
      <c r="AY232" s="20" t="s">
        <v>142</v>
      </c>
      <c r="BE232" s="227">
        <f>IF(N232="základní",J232,0)</f>
        <v>0</v>
      </c>
      <c r="BF232" s="227">
        <f>IF(N232="snížená",J232,0)</f>
        <v>0</v>
      </c>
      <c r="BG232" s="227">
        <f>IF(N232="zákl. přenesená",J232,0)</f>
        <v>0</v>
      </c>
      <c r="BH232" s="227">
        <f>IF(N232="sníž. přenesená",J232,0)</f>
        <v>0</v>
      </c>
      <c r="BI232" s="227">
        <f>IF(N232="nulová",J232,0)</f>
        <v>0</v>
      </c>
      <c r="BJ232" s="20" t="s">
        <v>83</v>
      </c>
      <c r="BK232" s="227">
        <f>ROUND(I232*H232,2)</f>
        <v>0</v>
      </c>
      <c r="BL232" s="20" t="s">
        <v>149</v>
      </c>
      <c r="BM232" s="226" t="s">
        <v>653</v>
      </c>
    </row>
    <row r="233" s="2" customFormat="1">
      <c r="A233" s="41"/>
      <c r="B233" s="42"/>
      <c r="C233" s="43"/>
      <c r="D233" s="228" t="s">
        <v>151</v>
      </c>
      <c r="E233" s="43"/>
      <c r="F233" s="229" t="s">
        <v>296</v>
      </c>
      <c r="G233" s="43"/>
      <c r="H233" s="43"/>
      <c r="I233" s="230"/>
      <c r="J233" s="43"/>
      <c r="K233" s="43"/>
      <c r="L233" s="47"/>
      <c r="M233" s="231"/>
      <c r="N233" s="232"/>
      <c r="O233" s="87"/>
      <c r="P233" s="87"/>
      <c r="Q233" s="87"/>
      <c r="R233" s="87"/>
      <c r="S233" s="87"/>
      <c r="T233" s="88"/>
      <c r="U233" s="41"/>
      <c r="V233" s="41"/>
      <c r="W233" s="41"/>
      <c r="X233" s="41"/>
      <c r="Y233" s="41"/>
      <c r="Z233" s="41"/>
      <c r="AA233" s="41"/>
      <c r="AB233" s="41"/>
      <c r="AC233" s="41"/>
      <c r="AD233" s="41"/>
      <c r="AE233" s="41"/>
      <c r="AT233" s="20" t="s">
        <v>151</v>
      </c>
      <c r="AU233" s="20" t="s">
        <v>83</v>
      </c>
    </row>
    <row r="234" s="2" customFormat="1" ht="24.15" customHeight="1">
      <c r="A234" s="41"/>
      <c r="B234" s="42"/>
      <c r="C234" s="215" t="s">
        <v>303</v>
      </c>
      <c r="D234" s="215" t="s">
        <v>144</v>
      </c>
      <c r="E234" s="216" t="s">
        <v>298</v>
      </c>
      <c r="F234" s="217" t="s">
        <v>299</v>
      </c>
      <c r="G234" s="218" t="s">
        <v>163</v>
      </c>
      <c r="H234" s="219">
        <v>43.469999999999999</v>
      </c>
      <c r="I234" s="220"/>
      <c r="J234" s="221">
        <f>ROUND(I234*H234,2)</f>
        <v>0</v>
      </c>
      <c r="K234" s="217" t="s">
        <v>148</v>
      </c>
      <c r="L234" s="47"/>
      <c r="M234" s="222" t="s">
        <v>19</v>
      </c>
      <c r="N234" s="223" t="s">
        <v>47</v>
      </c>
      <c r="O234" s="87"/>
      <c r="P234" s="224">
        <f>O234*H234</f>
        <v>0</v>
      </c>
      <c r="Q234" s="224">
        <v>0</v>
      </c>
      <c r="R234" s="224">
        <f>Q234*H234</f>
        <v>0</v>
      </c>
      <c r="S234" s="224">
        <v>0</v>
      </c>
      <c r="T234" s="225">
        <f>S234*H234</f>
        <v>0</v>
      </c>
      <c r="U234" s="41"/>
      <c r="V234" s="41"/>
      <c r="W234" s="41"/>
      <c r="X234" s="41"/>
      <c r="Y234" s="41"/>
      <c r="Z234" s="41"/>
      <c r="AA234" s="41"/>
      <c r="AB234" s="41"/>
      <c r="AC234" s="41"/>
      <c r="AD234" s="41"/>
      <c r="AE234" s="41"/>
      <c r="AR234" s="226" t="s">
        <v>149</v>
      </c>
      <c r="AT234" s="226" t="s">
        <v>144</v>
      </c>
      <c r="AU234" s="226" t="s">
        <v>83</v>
      </c>
      <c r="AY234" s="20" t="s">
        <v>142</v>
      </c>
      <c r="BE234" s="227">
        <f>IF(N234="základní",J234,0)</f>
        <v>0</v>
      </c>
      <c r="BF234" s="227">
        <f>IF(N234="snížená",J234,0)</f>
        <v>0</v>
      </c>
      <c r="BG234" s="227">
        <f>IF(N234="zákl. přenesená",J234,0)</f>
        <v>0</v>
      </c>
      <c r="BH234" s="227">
        <f>IF(N234="sníž. přenesená",J234,0)</f>
        <v>0</v>
      </c>
      <c r="BI234" s="227">
        <f>IF(N234="nulová",J234,0)</f>
        <v>0</v>
      </c>
      <c r="BJ234" s="20" t="s">
        <v>83</v>
      </c>
      <c r="BK234" s="227">
        <f>ROUND(I234*H234,2)</f>
        <v>0</v>
      </c>
      <c r="BL234" s="20" t="s">
        <v>149</v>
      </c>
      <c r="BM234" s="226" t="s">
        <v>654</v>
      </c>
    </row>
    <row r="235" s="2" customFormat="1">
      <c r="A235" s="41"/>
      <c r="B235" s="42"/>
      <c r="C235" s="43"/>
      <c r="D235" s="228" t="s">
        <v>151</v>
      </c>
      <c r="E235" s="43"/>
      <c r="F235" s="229" t="s">
        <v>301</v>
      </c>
      <c r="G235" s="43"/>
      <c r="H235" s="43"/>
      <c r="I235" s="230"/>
      <c r="J235" s="43"/>
      <c r="K235" s="43"/>
      <c r="L235" s="47"/>
      <c r="M235" s="231"/>
      <c r="N235" s="232"/>
      <c r="O235" s="87"/>
      <c r="P235" s="87"/>
      <c r="Q235" s="87"/>
      <c r="R235" s="87"/>
      <c r="S235" s="87"/>
      <c r="T235" s="88"/>
      <c r="U235" s="41"/>
      <c r="V235" s="41"/>
      <c r="W235" s="41"/>
      <c r="X235" s="41"/>
      <c r="Y235" s="41"/>
      <c r="Z235" s="41"/>
      <c r="AA235" s="41"/>
      <c r="AB235" s="41"/>
      <c r="AC235" s="41"/>
      <c r="AD235" s="41"/>
      <c r="AE235" s="41"/>
      <c r="AT235" s="20" t="s">
        <v>151</v>
      </c>
      <c r="AU235" s="20" t="s">
        <v>83</v>
      </c>
    </row>
    <row r="236" s="12" customFormat="1" ht="25.92" customHeight="1">
      <c r="A236" s="12"/>
      <c r="B236" s="199"/>
      <c r="C236" s="200"/>
      <c r="D236" s="201" t="s">
        <v>75</v>
      </c>
      <c r="E236" s="202" t="s">
        <v>198</v>
      </c>
      <c r="F236" s="202" t="s">
        <v>302</v>
      </c>
      <c r="G236" s="200"/>
      <c r="H236" s="200"/>
      <c r="I236" s="203"/>
      <c r="J236" s="204">
        <f>BK236</f>
        <v>0</v>
      </c>
      <c r="K236" s="200"/>
      <c r="L236" s="205"/>
      <c r="M236" s="206"/>
      <c r="N236" s="207"/>
      <c r="O236" s="207"/>
      <c r="P236" s="208">
        <f>SUM(P237:P339)</f>
        <v>0</v>
      </c>
      <c r="Q236" s="207"/>
      <c r="R236" s="208">
        <f>SUM(R237:R339)</f>
        <v>15.483147830399998</v>
      </c>
      <c r="S236" s="207"/>
      <c r="T236" s="209">
        <f>SUM(T237:T339)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10" t="s">
        <v>83</v>
      </c>
      <c r="AT236" s="211" t="s">
        <v>75</v>
      </c>
      <c r="AU236" s="211" t="s">
        <v>76</v>
      </c>
      <c r="AY236" s="210" t="s">
        <v>142</v>
      </c>
      <c r="BK236" s="212">
        <f>SUM(BK237:BK339)</f>
        <v>0</v>
      </c>
    </row>
    <row r="237" s="2" customFormat="1" ht="16.5" customHeight="1">
      <c r="A237" s="41"/>
      <c r="B237" s="42"/>
      <c r="C237" s="215" t="s">
        <v>308</v>
      </c>
      <c r="D237" s="215" t="s">
        <v>144</v>
      </c>
      <c r="E237" s="216" t="s">
        <v>655</v>
      </c>
      <c r="F237" s="217" t="s">
        <v>656</v>
      </c>
      <c r="G237" s="218" t="s">
        <v>323</v>
      </c>
      <c r="H237" s="219">
        <v>5</v>
      </c>
      <c r="I237" s="220"/>
      <c r="J237" s="221">
        <f>ROUND(I237*H237,2)</f>
        <v>0</v>
      </c>
      <c r="K237" s="217" t="s">
        <v>148</v>
      </c>
      <c r="L237" s="47"/>
      <c r="M237" s="222" t="s">
        <v>19</v>
      </c>
      <c r="N237" s="223" t="s">
        <v>47</v>
      </c>
      <c r="O237" s="87"/>
      <c r="P237" s="224">
        <f>O237*H237</f>
        <v>0</v>
      </c>
      <c r="Q237" s="224">
        <v>1.1E-05</v>
      </c>
      <c r="R237" s="224">
        <f>Q237*H237</f>
        <v>5.4999999999999995E-05</v>
      </c>
      <c r="S237" s="224">
        <v>0</v>
      </c>
      <c r="T237" s="225">
        <f>S237*H237</f>
        <v>0</v>
      </c>
      <c r="U237" s="41"/>
      <c r="V237" s="41"/>
      <c r="W237" s="41"/>
      <c r="X237" s="41"/>
      <c r="Y237" s="41"/>
      <c r="Z237" s="41"/>
      <c r="AA237" s="41"/>
      <c r="AB237" s="41"/>
      <c r="AC237" s="41"/>
      <c r="AD237" s="41"/>
      <c r="AE237" s="41"/>
      <c r="AR237" s="226" t="s">
        <v>149</v>
      </c>
      <c r="AT237" s="226" t="s">
        <v>144</v>
      </c>
      <c r="AU237" s="226" t="s">
        <v>83</v>
      </c>
      <c r="AY237" s="20" t="s">
        <v>142</v>
      </c>
      <c r="BE237" s="227">
        <f>IF(N237="základní",J237,0)</f>
        <v>0</v>
      </c>
      <c r="BF237" s="227">
        <f>IF(N237="snížená",J237,0)</f>
        <v>0</v>
      </c>
      <c r="BG237" s="227">
        <f>IF(N237="zákl. přenesená",J237,0)</f>
        <v>0</v>
      </c>
      <c r="BH237" s="227">
        <f>IF(N237="sníž. přenesená",J237,0)</f>
        <v>0</v>
      </c>
      <c r="BI237" s="227">
        <f>IF(N237="nulová",J237,0)</f>
        <v>0</v>
      </c>
      <c r="BJ237" s="20" t="s">
        <v>83</v>
      </c>
      <c r="BK237" s="227">
        <f>ROUND(I237*H237,2)</f>
        <v>0</v>
      </c>
      <c r="BL237" s="20" t="s">
        <v>149</v>
      </c>
      <c r="BM237" s="226" t="s">
        <v>657</v>
      </c>
    </row>
    <row r="238" s="2" customFormat="1">
      <c r="A238" s="41"/>
      <c r="B238" s="42"/>
      <c r="C238" s="43"/>
      <c r="D238" s="228" t="s">
        <v>151</v>
      </c>
      <c r="E238" s="43"/>
      <c r="F238" s="229" t="s">
        <v>658</v>
      </c>
      <c r="G238" s="43"/>
      <c r="H238" s="43"/>
      <c r="I238" s="230"/>
      <c r="J238" s="43"/>
      <c r="K238" s="43"/>
      <c r="L238" s="47"/>
      <c r="M238" s="231"/>
      <c r="N238" s="232"/>
      <c r="O238" s="87"/>
      <c r="P238" s="87"/>
      <c r="Q238" s="87"/>
      <c r="R238" s="87"/>
      <c r="S238" s="87"/>
      <c r="T238" s="88"/>
      <c r="U238" s="41"/>
      <c r="V238" s="41"/>
      <c r="W238" s="41"/>
      <c r="X238" s="41"/>
      <c r="Y238" s="41"/>
      <c r="Z238" s="41"/>
      <c r="AA238" s="41"/>
      <c r="AB238" s="41"/>
      <c r="AC238" s="41"/>
      <c r="AD238" s="41"/>
      <c r="AE238" s="41"/>
      <c r="AT238" s="20" t="s">
        <v>151</v>
      </c>
      <c r="AU238" s="20" t="s">
        <v>83</v>
      </c>
    </row>
    <row r="239" s="13" customFormat="1">
      <c r="A239" s="13"/>
      <c r="B239" s="233"/>
      <c r="C239" s="234"/>
      <c r="D239" s="235" t="s">
        <v>153</v>
      </c>
      <c r="E239" s="236" t="s">
        <v>19</v>
      </c>
      <c r="F239" s="237" t="s">
        <v>659</v>
      </c>
      <c r="G239" s="234"/>
      <c r="H239" s="236" t="s">
        <v>19</v>
      </c>
      <c r="I239" s="238"/>
      <c r="J239" s="234"/>
      <c r="K239" s="234"/>
      <c r="L239" s="239"/>
      <c r="M239" s="240"/>
      <c r="N239" s="241"/>
      <c r="O239" s="241"/>
      <c r="P239" s="241"/>
      <c r="Q239" s="241"/>
      <c r="R239" s="241"/>
      <c r="S239" s="241"/>
      <c r="T239" s="242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43" t="s">
        <v>153</v>
      </c>
      <c r="AU239" s="243" t="s">
        <v>83</v>
      </c>
      <c r="AV239" s="13" t="s">
        <v>83</v>
      </c>
      <c r="AW239" s="13" t="s">
        <v>37</v>
      </c>
      <c r="AX239" s="13" t="s">
        <v>76</v>
      </c>
      <c r="AY239" s="243" t="s">
        <v>142</v>
      </c>
    </row>
    <row r="240" s="14" customFormat="1">
      <c r="A240" s="14"/>
      <c r="B240" s="244"/>
      <c r="C240" s="245"/>
      <c r="D240" s="235" t="s">
        <v>153</v>
      </c>
      <c r="E240" s="246" t="s">
        <v>19</v>
      </c>
      <c r="F240" s="247" t="s">
        <v>660</v>
      </c>
      <c r="G240" s="245"/>
      <c r="H240" s="248">
        <v>5</v>
      </c>
      <c r="I240" s="249"/>
      <c r="J240" s="245"/>
      <c r="K240" s="245"/>
      <c r="L240" s="250"/>
      <c r="M240" s="251"/>
      <c r="N240" s="252"/>
      <c r="O240" s="252"/>
      <c r="P240" s="252"/>
      <c r="Q240" s="252"/>
      <c r="R240" s="252"/>
      <c r="S240" s="252"/>
      <c r="T240" s="253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54" t="s">
        <v>153</v>
      </c>
      <c r="AU240" s="254" t="s">
        <v>83</v>
      </c>
      <c r="AV240" s="14" t="s">
        <v>85</v>
      </c>
      <c r="AW240" s="14" t="s">
        <v>37</v>
      </c>
      <c r="AX240" s="14" t="s">
        <v>76</v>
      </c>
      <c r="AY240" s="254" t="s">
        <v>142</v>
      </c>
    </row>
    <row r="241" s="16" customFormat="1">
      <c r="A241" s="16"/>
      <c r="B241" s="266"/>
      <c r="C241" s="267"/>
      <c r="D241" s="235" t="s">
        <v>153</v>
      </c>
      <c r="E241" s="268" t="s">
        <v>19</v>
      </c>
      <c r="F241" s="269" t="s">
        <v>167</v>
      </c>
      <c r="G241" s="267"/>
      <c r="H241" s="270">
        <v>5</v>
      </c>
      <c r="I241" s="271"/>
      <c r="J241" s="267"/>
      <c r="K241" s="267"/>
      <c r="L241" s="272"/>
      <c r="M241" s="273"/>
      <c r="N241" s="274"/>
      <c r="O241" s="274"/>
      <c r="P241" s="274"/>
      <c r="Q241" s="274"/>
      <c r="R241" s="274"/>
      <c r="S241" s="274"/>
      <c r="T241" s="275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T241" s="276" t="s">
        <v>153</v>
      </c>
      <c r="AU241" s="276" t="s">
        <v>83</v>
      </c>
      <c r="AV241" s="16" t="s">
        <v>149</v>
      </c>
      <c r="AW241" s="16" t="s">
        <v>37</v>
      </c>
      <c r="AX241" s="16" t="s">
        <v>83</v>
      </c>
      <c r="AY241" s="276" t="s">
        <v>142</v>
      </c>
    </row>
    <row r="242" s="2" customFormat="1" ht="16.5" customHeight="1">
      <c r="A242" s="41"/>
      <c r="B242" s="42"/>
      <c r="C242" s="277" t="s">
        <v>312</v>
      </c>
      <c r="D242" s="277" t="s">
        <v>252</v>
      </c>
      <c r="E242" s="278" t="s">
        <v>661</v>
      </c>
      <c r="F242" s="279" t="s">
        <v>662</v>
      </c>
      <c r="G242" s="280" t="s">
        <v>323</v>
      </c>
      <c r="H242" s="281">
        <v>5.0750000000000002</v>
      </c>
      <c r="I242" s="282"/>
      <c r="J242" s="283">
        <f>ROUND(I242*H242,2)</f>
        <v>0</v>
      </c>
      <c r="K242" s="279" t="s">
        <v>663</v>
      </c>
      <c r="L242" s="284"/>
      <c r="M242" s="285" t="s">
        <v>19</v>
      </c>
      <c r="N242" s="286" t="s">
        <v>47</v>
      </c>
      <c r="O242" s="87"/>
      <c r="P242" s="224">
        <f>O242*H242</f>
        <v>0</v>
      </c>
      <c r="Q242" s="224">
        <v>0.0040000000000000001</v>
      </c>
      <c r="R242" s="224">
        <f>Q242*H242</f>
        <v>0.020300000000000002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198</v>
      </c>
      <c r="AT242" s="226" t="s">
        <v>252</v>
      </c>
      <c r="AU242" s="226" t="s">
        <v>83</v>
      </c>
      <c r="AY242" s="20" t="s">
        <v>142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83</v>
      </c>
      <c r="BK242" s="227">
        <f>ROUND(I242*H242,2)</f>
        <v>0</v>
      </c>
      <c r="BL242" s="20" t="s">
        <v>149</v>
      </c>
      <c r="BM242" s="226" t="s">
        <v>664</v>
      </c>
    </row>
    <row r="243" s="14" customFormat="1">
      <c r="A243" s="14"/>
      <c r="B243" s="244"/>
      <c r="C243" s="245"/>
      <c r="D243" s="235" t="s">
        <v>153</v>
      </c>
      <c r="E243" s="246" t="s">
        <v>19</v>
      </c>
      <c r="F243" s="247" t="s">
        <v>665</v>
      </c>
      <c r="G243" s="245"/>
      <c r="H243" s="248">
        <v>5.0750000000000002</v>
      </c>
      <c r="I243" s="249"/>
      <c r="J243" s="245"/>
      <c r="K243" s="245"/>
      <c r="L243" s="250"/>
      <c r="M243" s="251"/>
      <c r="N243" s="252"/>
      <c r="O243" s="252"/>
      <c r="P243" s="252"/>
      <c r="Q243" s="252"/>
      <c r="R243" s="252"/>
      <c r="S243" s="252"/>
      <c r="T243" s="253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4" t="s">
        <v>153</v>
      </c>
      <c r="AU243" s="254" t="s">
        <v>83</v>
      </c>
      <c r="AV243" s="14" t="s">
        <v>85</v>
      </c>
      <c r="AW243" s="14" t="s">
        <v>37</v>
      </c>
      <c r="AX243" s="14" t="s">
        <v>83</v>
      </c>
      <c r="AY243" s="254" t="s">
        <v>142</v>
      </c>
    </row>
    <row r="244" s="2" customFormat="1" ht="16.5" customHeight="1">
      <c r="A244" s="41"/>
      <c r="B244" s="42"/>
      <c r="C244" s="215" t="s">
        <v>317</v>
      </c>
      <c r="D244" s="215" t="s">
        <v>144</v>
      </c>
      <c r="E244" s="216" t="s">
        <v>666</v>
      </c>
      <c r="F244" s="217" t="s">
        <v>667</v>
      </c>
      <c r="G244" s="218" t="s">
        <v>323</v>
      </c>
      <c r="H244" s="219">
        <v>24.899999999999999</v>
      </c>
      <c r="I244" s="220"/>
      <c r="J244" s="221">
        <f>ROUND(I244*H244,2)</f>
        <v>0</v>
      </c>
      <c r="K244" s="217" t="s">
        <v>148</v>
      </c>
      <c r="L244" s="47"/>
      <c r="M244" s="222" t="s">
        <v>19</v>
      </c>
      <c r="N244" s="223" t="s">
        <v>47</v>
      </c>
      <c r="O244" s="87"/>
      <c r="P244" s="224">
        <f>O244*H244</f>
        <v>0</v>
      </c>
      <c r="Q244" s="224">
        <v>1.5999999999999999E-05</v>
      </c>
      <c r="R244" s="224">
        <f>Q244*H244</f>
        <v>0.00039839999999999998</v>
      </c>
      <c r="S244" s="224">
        <v>0</v>
      </c>
      <c r="T244" s="225">
        <f>S244*H244</f>
        <v>0</v>
      </c>
      <c r="U244" s="41"/>
      <c r="V244" s="41"/>
      <c r="W244" s="41"/>
      <c r="X244" s="41"/>
      <c r="Y244" s="41"/>
      <c r="Z244" s="41"/>
      <c r="AA244" s="41"/>
      <c r="AB244" s="41"/>
      <c r="AC244" s="41"/>
      <c r="AD244" s="41"/>
      <c r="AE244" s="41"/>
      <c r="AR244" s="226" t="s">
        <v>149</v>
      </c>
      <c r="AT244" s="226" t="s">
        <v>144</v>
      </c>
      <c r="AU244" s="226" t="s">
        <v>83</v>
      </c>
      <c r="AY244" s="20" t="s">
        <v>142</v>
      </c>
      <c r="BE244" s="227">
        <f>IF(N244="základní",J244,0)</f>
        <v>0</v>
      </c>
      <c r="BF244" s="227">
        <f>IF(N244="snížená",J244,0)</f>
        <v>0</v>
      </c>
      <c r="BG244" s="227">
        <f>IF(N244="zákl. přenesená",J244,0)</f>
        <v>0</v>
      </c>
      <c r="BH244" s="227">
        <f>IF(N244="sníž. přenesená",J244,0)</f>
        <v>0</v>
      </c>
      <c r="BI244" s="227">
        <f>IF(N244="nulová",J244,0)</f>
        <v>0</v>
      </c>
      <c r="BJ244" s="20" t="s">
        <v>83</v>
      </c>
      <c r="BK244" s="227">
        <f>ROUND(I244*H244,2)</f>
        <v>0</v>
      </c>
      <c r="BL244" s="20" t="s">
        <v>149</v>
      </c>
      <c r="BM244" s="226" t="s">
        <v>668</v>
      </c>
    </row>
    <row r="245" s="2" customFormat="1">
      <c r="A245" s="41"/>
      <c r="B245" s="42"/>
      <c r="C245" s="43"/>
      <c r="D245" s="228" t="s">
        <v>151</v>
      </c>
      <c r="E245" s="43"/>
      <c r="F245" s="229" t="s">
        <v>669</v>
      </c>
      <c r="G245" s="43"/>
      <c r="H245" s="43"/>
      <c r="I245" s="230"/>
      <c r="J245" s="43"/>
      <c r="K245" s="43"/>
      <c r="L245" s="47"/>
      <c r="M245" s="231"/>
      <c r="N245" s="232"/>
      <c r="O245" s="87"/>
      <c r="P245" s="87"/>
      <c r="Q245" s="87"/>
      <c r="R245" s="87"/>
      <c r="S245" s="87"/>
      <c r="T245" s="88"/>
      <c r="U245" s="41"/>
      <c r="V245" s="41"/>
      <c r="W245" s="41"/>
      <c r="X245" s="41"/>
      <c r="Y245" s="41"/>
      <c r="Z245" s="41"/>
      <c r="AA245" s="41"/>
      <c r="AB245" s="41"/>
      <c r="AC245" s="41"/>
      <c r="AD245" s="41"/>
      <c r="AE245" s="41"/>
      <c r="AT245" s="20" t="s">
        <v>151</v>
      </c>
      <c r="AU245" s="20" t="s">
        <v>83</v>
      </c>
    </row>
    <row r="246" s="14" customFormat="1">
      <c r="A246" s="14"/>
      <c r="B246" s="244"/>
      <c r="C246" s="245"/>
      <c r="D246" s="235" t="s">
        <v>153</v>
      </c>
      <c r="E246" s="246" t="s">
        <v>19</v>
      </c>
      <c r="F246" s="247" t="s">
        <v>670</v>
      </c>
      <c r="G246" s="245"/>
      <c r="H246" s="248">
        <v>24.899999999999999</v>
      </c>
      <c r="I246" s="249"/>
      <c r="J246" s="245"/>
      <c r="K246" s="245"/>
      <c r="L246" s="250"/>
      <c r="M246" s="251"/>
      <c r="N246" s="252"/>
      <c r="O246" s="252"/>
      <c r="P246" s="252"/>
      <c r="Q246" s="252"/>
      <c r="R246" s="252"/>
      <c r="S246" s="252"/>
      <c r="T246" s="253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4" t="s">
        <v>153</v>
      </c>
      <c r="AU246" s="254" t="s">
        <v>83</v>
      </c>
      <c r="AV246" s="14" t="s">
        <v>85</v>
      </c>
      <c r="AW246" s="14" t="s">
        <v>37</v>
      </c>
      <c r="AX246" s="14" t="s">
        <v>76</v>
      </c>
      <c r="AY246" s="254" t="s">
        <v>142</v>
      </c>
    </row>
    <row r="247" s="16" customFormat="1">
      <c r="A247" s="16"/>
      <c r="B247" s="266"/>
      <c r="C247" s="267"/>
      <c r="D247" s="235" t="s">
        <v>153</v>
      </c>
      <c r="E247" s="268" t="s">
        <v>19</v>
      </c>
      <c r="F247" s="269" t="s">
        <v>167</v>
      </c>
      <c r="G247" s="267"/>
      <c r="H247" s="270">
        <v>24.899999999999999</v>
      </c>
      <c r="I247" s="271"/>
      <c r="J247" s="267"/>
      <c r="K247" s="267"/>
      <c r="L247" s="272"/>
      <c r="M247" s="273"/>
      <c r="N247" s="274"/>
      <c r="O247" s="274"/>
      <c r="P247" s="274"/>
      <c r="Q247" s="274"/>
      <c r="R247" s="274"/>
      <c r="S247" s="274"/>
      <c r="T247" s="275"/>
      <c r="U247" s="16"/>
      <c r="V247" s="16"/>
      <c r="W247" s="16"/>
      <c r="X247" s="16"/>
      <c r="Y247" s="16"/>
      <c r="Z247" s="16"/>
      <c r="AA247" s="16"/>
      <c r="AB247" s="16"/>
      <c r="AC247" s="16"/>
      <c r="AD247" s="16"/>
      <c r="AE247" s="16"/>
      <c r="AT247" s="276" t="s">
        <v>153</v>
      </c>
      <c r="AU247" s="276" t="s">
        <v>83</v>
      </c>
      <c r="AV247" s="16" t="s">
        <v>149</v>
      </c>
      <c r="AW247" s="16" t="s">
        <v>37</v>
      </c>
      <c r="AX247" s="16" t="s">
        <v>83</v>
      </c>
      <c r="AY247" s="276" t="s">
        <v>142</v>
      </c>
    </row>
    <row r="248" s="2" customFormat="1" ht="16.5" customHeight="1">
      <c r="A248" s="41"/>
      <c r="B248" s="42"/>
      <c r="C248" s="277" t="s">
        <v>185</v>
      </c>
      <c r="D248" s="277" t="s">
        <v>252</v>
      </c>
      <c r="E248" s="278" t="s">
        <v>671</v>
      </c>
      <c r="F248" s="279" t="s">
        <v>672</v>
      </c>
      <c r="G248" s="280" t="s">
        <v>323</v>
      </c>
      <c r="H248" s="281">
        <v>1</v>
      </c>
      <c r="I248" s="282"/>
      <c r="J248" s="283">
        <f>ROUND(I248*H248,2)</f>
        <v>0</v>
      </c>
      <c r="K248" s="279" t="s">
        <v>663</v>
      </c>
      <c r="L248" s="284"/>
      <c r="M248" s="285" t="s">
        <v>19</v>
      </c>
      <c r="N248" s="286" t="s">
        <v>47</v>
      </c>
      <c r="O248" s="87"/>
      <c r="P248" s="224">
        <f>O248*H248</f>
        <v>0</v>
      </c>
      <c r="Q248" s="224">
        <v>0.0073299999999999997</v>
      </c>
      <c r="R248" s="224">
        <f>Q248*H248</f>
        <v>0.0073299999999999997</v>
      </c>
      <c r="S248" s="224">
        <v>0</v>
      </c>
      <c r="T248" s="225">
        <f>S248*H248</f>
        <v>0</v>
      </c>
      <c r="U248" s="41"/>
      <c r="V248" s="41"/>
      <c r="W248" s="41"/>
      <c r="X248" s="41"/>
      <c r="Y248" s="41"/>
      <c r="Z248" s="41"/>
      <c r="AA248" s="41"/>
      <c r="AB248" s="41"/>
      <c r="AC248" s="41"/>
      <c r="AD248" s="41"/>
      <c r="AE248" s="41"/>
      <c r="AR248" s="226" t="s">
        <v>198</v>
      </c>
      <c r="AT248" s="226" t="s">
        <v>252</v>
      </c>
      <c r="AU248" s="226" t="s">
        <v>83</v>
      </c>
      <c r="AY248" s="20" t="s">
        <v>142</v>
      </c>
      <c r="BE248" s="227">
        <f>IF(N248="základní",J248,0)</f>
        <v>0</v>
      </c>
      <c r="BF248" s="227">
        <f>IF(N248="snížená",J248,0)</f>
        <v>0</v>
      </c>
      <c r="BG248" s="227">
        <f>IF(N248="zákl. přenesená",J248,0)</f>
        <v>0</v>
      </c>
      <c r="BH248" s="227">
        <f>IF(N248="sníž. přenesená",J248,0)</f>
        <v>0</v>
      </c>
      <c r="BI248" s="227">
        <f>IF(N248="nulová",J248,0)</f>
        <v>0</v>
      </c>
      <c r="BJ248" s="20" t="s">
        <v>83</v>
      </c>
      <c r="BK248" s="227">
        <f>ROUND(I248*H248,2)</f>
        <v>0</v>
      </c>
      <c r="BL248" s="20" t="s">
        <v>149</v>
      </c>
      <c r="BM248" s="226" t="s">
        <v>673</v>
      </c>
    </row>
    <row r="249" s="2" customFormat="1" ht="16.5" customHeight="1">
      <c r="A249" s="41"/>
      <c r="B249" s="42"/>
      <c r="C249" s="277" t="s">
        <v>328</v>
      </c>
      <c r="D249" s="277" t="s">
        <v>252</v>
      </c>
      <c r="E249" s="278" t="s">
        <v>674</v>
      </c>
      <c r="F249" s="279" t="s">
        <v>675</v>
      </c>
      <c r="G249" s="280" t="s">
        <v>323</v>
      </c>
      <c r="H249" s="281">
        <v>25</v>
      </c>
      <c r="I249" s="282"/>
      <c r="J249" s="283">
        <f>ROUND(I249*H249,2)</f>
        <v>0</v>
      </c>
      <c r="K249" s="279" t="s">
        <v>663</v>
      </c>
      <c r="L249" s="284"/>
      <c r="M249" s="285" t="s">
        <v>19</v>
      </c>
      <c r="N249" s="286" t="s">
        <v>47</v>
      </c>
      <c r="O249" s="87"/>
      <c r="P249" s="224">
        <f>O249*H249</f>
        <v>0</v>
      </c>
      <c r="Q249" s="224">
        <v>0.0073299999999999997</v>
      </c>
      <c r="R249" s="224">
        <f>Q249*H249</f>
        <v>0.18325</v>
      </c>
      <c r="S249" s="224">
        <v>0</v>
      </c>
      <c r="T249" s="225">
        <f>S249*H249</f>
        <v>0</v>
      </c>
      <c r="U249" s="41"/>
      <c r="V249" s="41"/>
      <c r="W249" s="41"/>
      <c r="X249" s="41"/>
      <c r="Y249" s="41"/>
      <c r="Z249" s="41"/>
      <c r="AA249" s="41"/>
      <c r="AB249" s="41"/>
      <c r="AC249" s="41"/>
      <c r="AD249" s="41"/>
      <c r="AE249" s="41"/>
      <c r="AR249" s="226" t="s">
        <v>198</v>
      </c>
      <c r="AT249" s="226" t="s">
        <v>252</v>
      </c>
      <c r="AU249" s="226" t="s">
        <v>83</v>
      </c>
      <c r="AY249" s="20" t="s">
        <v>142</v>
      </c>
      <c r="BE249" s="227">
        <f>IF(N249="základní",J249,0)</f>
        <v>0</v>
      </c>
      <c r="BF249" s="227">
        <f>IF(N249="snížená",J249,0)</f>
        <v>0</v>
      </c>
      <c r="BG249" s="227">
        <f>IF(N249="zákl. přenesená",J249,0)</f>
        <v>0</v>
      </c>
      <c r="BH249" s="227">
        <f>IF(N249="sníž. přenesená",J249,0)</f>
        <v>0</v>
      </c>
      <c r="BI249" s="227">
        <f>IF(N249="nulová",J249,0)</f>
        <v>0</v>
      </c>
      <c r="BJ249" s="20" t="s">
        <v>83</v>
      </c>
      <c r="BK249" s="227">
        <f>ROUND(I249*H249,2)</f>
        <v>0</v>
      </c>
      <c r="BL249" s="20" t="s">
        <v>149</v>
      </c>
      <c r="BM249" s="226" t="s">
        <v>676</v>
      </c>
    </row>
    <row r="250" s="14" customFormat="1">
      <c r="A250" s="14"/>
      <c r="B250" s="244"/>
      <c r="C250" s="245"/>
      <c r="D250" s="235" t="s">
        <v>153</v>
      </c>
      <c r="E250" s="246" t="s">
        <v>19</v>
      </c>
      <c r="F250" s="247" t="s">
        <v>677</v>
      </c>
      <c r="G250" s="245"/>
      <c r="H250" s="248">
        <v>25</v>
      </c>
      <c r="I250" s="249"/>
      <c r="J250" s="245"/>
      <c r="K250" s="245"/>
      <c r="L250" s="250"/>
      <c r="M250" s="251"/>
      <c r="N250" s="252"/>
      <c r="O250" s="252"/>
      <c r="P250" s="252"/>
      <c r="Q250" s="252"/>
      <c r="R250" s="252"/>
      <c r="S250" s="252"/>
      <c r="T250" s="253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4" t="s">
        <v>153</v>
      </c>
      <c r="AU250" s="254" t="s">
        <v>83</v>
      </c>
      <c r="AV250" s="14" t="s">
        <v>85</v>
      </c>
      <c r="AW250" s="14" t="s">
        <v>37</v>
      </c>
      <c r="AX250" s="14" t="s">
        <v>83</v>
      </c>
      <c r="AY250" s="254" t="s">
        <v>142</v>
      </c>
    </row>
    <row r="251" s="2" customFormat="1" ht="16.5" customHeight="1">
      <c r="A251" s="41"/>
      <c r="B251" s="42"/>
      <c r="C251" s="215" t="s">
        <v>333</v>
      </c>
      <c r="D251" s="215" t="s">
        <v>144</v>
      </c>
      <c r="E251" s="216" t="s">
        <v>678</v>
      </c>
      <c r="F251" s="217" t="s">
        <v>679</v>
      </c>
      <c r="G251" s="218" t="s">
        <v>323</v>
      </c>
      <c r="H251" s="219">
        <v>53.670000000000002</v>
      </c>
      <c r="I251" s="220"/>
      <c r="J251" s="221">
        <f>ROUND(I251*H251,2)</f>
        <v>0</v>
      </c>
      <c r="K251" s="217" t="s">
        <v>148</v>
      </c>
      <c r="L251" s="47"/>
      <c r="M251" s="222" t="s">
        <v>19</v>
      </c>
      <c r="N251" s="223" t="s">
        <v>47</v>
      </c>
      <c r="O251" s="87"/>
      <c r="P251" s="224">
        <f>O251*H251</f>
        <v>0</v>
      </c>
      <c r="Q251" s="224">
        <v>1.8E-05</v>
      </c>
      <c r="R251" s="224">
        <f>Q251*H251</f>
        <v>0.00096606000000000003</v>
      </c>
      <c r="S251" s="224">
        <v>0</v>
      </c>
      <c r="T251" s="225">
        <f>S251*H251</f>
        <v>0</v>
      </c>
      <c r="U251" s="41"/>
      <c r="V251" s="41"/>
      <c r="W251" s="41"/>
      <c r="X251" s="41"/>
      <c r="Y251" s="41"/>
      <c r="Z251" s="41"/>
      <c r="AA251" s="41"/>
      <c r="AB251" s="41"/>
      <c r="AC251" s="41"/>
      <c r="AD251" s="41"/>
      <c r="AE251" s="41"/>
      <c r="AR251" s="226" t="s">
        <v>149</v>
      </c>
      <c r="AT251" s="226" t="s">
        <v>144</v>
      </c>
      <c r="AU251" s="226" t="s">
        <v>83</v>
      </c>
      <c r="AY251" s="20" t="s">
        <v>142</v>
      </c>
      <c r="BE251" s="227">
        <f>IF(N251="základní",J251,0)</f>
        <v>0</v>
      </c>
      <c r="BF251" s="227">
        <f>IF(N251="snížená",J251,0)</f>
        <v>0</v>
      </c>
      <c r="BG251" s="227">
        <f>IF(N251="zákl. přenesená",J251,0)</f>
        <v>0</v>
      </c>
      <c r="BH251" s="227">
        <f>IF(N251="sníž. přenesená",J251,0)</f>
        <v>0</v>
      </c>
      <c r="BI251" s="227">
        <f>IF(N251="nulová",J251,0)</f>
        <v>0</v>
      </c>
      <c r="BJ251" s="20" t="s">
        <v>83</v>
      </c>
      <c r="BK251" s="227">
        <f>ROUND(I251*H251,2)</f>
        <v>0</v>
      </c>
      <c r="BL251" s="20" t="s">
        <v>149</v>
      </c>
      <c r="BM251" s="226" t="s">
        <v>680</v>
      </c>
    </row>
    <row r="252" s="2" customFormat="1">
      <c r="A252" s="41"/>
      <c r="B252" s="42"/>
      <c r="C252" s="43"/>
      <c r="D252" s="228" t="s">
        <v>151</v>
      </c>
      <c r="E252" s="43"/>
      <c r="F252" s="229" t="s">
        <v>681</v>
      </c>
      <c r="G252" s="43"/>
      <c r="H252" s="43"/>
      <c r="I252" s="230"/>
      <c r="J252" s="43"/>
      <c r="K252" s="43"/>
      <c r="L252" s="47"/>
      <c r="M252" s="231"/>
      <c r="N252" s="232"/>
      <c r="O252" s="87"/>
      <c r="P252" s="87"/>
      <c r="Q252" s="87"/>
      <c r="R252" s="87"/>
      <c r="S252" s="87"/>
      <c r="T252" s="88"/>
      <c r="U252" s="41"/>
      <c r="V252" s="41"/>
      <c r="W252" s="41"/>
      <c r="X252" s="41"/>
      <c r="Y252" s="41"/>
      <c r="Z252" s="41"/>
      <c r="AA252" s="41"/>
      <c r="AB252" s="41"/>
      <c r="AC252" s="41"/>
      <c r="AD252" s="41"/>
      <c r="AE252" s="41"/>
      <c r="AT252" s="20" t="s">
        <v>151</v>
      </c>
      <c r="AU252" s="20" t="s">
        <v>83</v>
      </c>
    </row>
    <row r="253" s="14" customFormat="1">
      <c r="A253" s="14"/>
      <c r="B253" s="244"/>
      <c r="C253" s="245"/>
      <c r="D253" s="235" t="s">
        <v>153</v>
      </c>
      <c r="E253" s="246" t="s">
        <v>19</v>
      </c>
      <c r="F253" s="247" t="s">
        <v>682</v>
      </c>
      <c r="G253" s="245"/>
      <c r="H253" s="248">
        <v>53.670000000000002</v>
      </c>
      <c r="I253" s="249"/>
      <c r="J253" s="245"/>
      <c r="K253" s="245"/>
      <c r="L253" s="250"/>
      <c r="M253" s="251"/>
      <c r="N253" s="252"/>
      <c r="O253" s="252"/>
      <c r="P253" s="252"/>
      <c r="Q253" s="252"/>
      <c r="R253" s="252"/>
      <c r="S253" s="252"/>
      <c r="T253" s="253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54" t="s">
        <v>153</v>
      </c>
      <c r="AU253" s="254" t="s">
        <v>83</v>
      </c>
      <c r="AV253" s="14" t="s">
        <v>85</v>
      </c>
      <c r="AW253" s="14" t="s">
        <v>37</v>
      </c>
      <c r="AX253" s="14" t="s">
        <v>76</v>
      </c>
      <c r="AY253" s="254" t="s">
        <v>142</v>
      </c>
    </row>
    <row r="254" s="16" customFormat="1">
      <c r="A254" s="16"/>
      <c r="B254" s="266"/>
      <c r="C254" s="267"/>
      <c r="D254" s="235" t="s">
        <v>153</v>
      </c>
      <c r="E254" s="268" t="s">
        <v>19</v>
      </c>
      <c r="F254" s="269" t="s">
        <v>167</v>
      </c>
      <c r="G254" s="267"/>
      <c r="H254" s="270">
        <v>53.670000000000002</v>
      </c>
      <c r="I254" s="271"/>
      <c r="J254" s="267"/>
      <c r="K254" s="267"/>
      <c r="L254" s="272"/>
      <c r="M254" s="273"/>
      <c r="N254" s="274"/>
      <c r="O254" s="274"/>
      <c r="P254" s="274"/>
      <c r="Q254" s="274"/>
      <c r="R254" s="274"/>
      <c r="S254" s="274"/>
      <c r="T254" s="275"/>
      <c r="U254" s="16"/>
      <c r="V254" s="16"/>
      <c r="W254" s="16"/>
      <c r="X254" s="16"/>
      <c r="Y254" s="16"/>
      <c r="Z254" s="16"/>
      <c r="AA254" s="16"/>
      <c r="AB254" s="16"/>
      <c r="AC254" s="16"/>
      <c r="AD254" s="16"/>
      <c r="AE254" s="16"/>
      <c r="AT254" s="276" t="s">
        <v>153</v>
      </c>
      <c r="AU254" s="276" t="s">
        <v>83</v>
      </c>
      <c r="AV254" s="16" t="s">
        <v>149</v>
      </c>
      <c r="AW254" s="16" t="s">
        <v>37</v>
      </c>
      <c r="AX254" s="16" t="s">
        <v>83</v>
      </c>
      <c r="AY254" s="276" t="s">
        <v>142</v>
      </c>
    </row>
    <row r="255" s="2" customFormat="1" ht="16.5" customHeight="1">
      <c r="A255" s="41"/>
      <c r="B255" s="42"/>
      <c r="C255" s="277" t="s">
        <v>339</v>
      </c>
      <c r="D255" s="277" t="s">
        <v>252</v>
      </c>
      <c r="E255" s="278" t="s">
        <v>683</v>
      </c>
      <c r="F255" s="279" t="s">
        <v>684</v>
      </c>
      <c r="G255" s="280" t="s">
        <v>323</v>
      </c>
      <c r="H255" s="281">
        <v>1</v>
      </c>
      <c r="I255" s="282"/>
      <c r="J255" s="283">
        <f>ROUND(I255*H255,2)</f>
        <v>0</v>
      </c>
      <c r="K255" s="279" t="s">
        <v>663</v>
      </c>
      <c r="L255" s="284"/>
      <c r="M255" s="285" t="s">
        <v>19</v>
      </c>
      <c r="N255" s="286" t="s">
        <v>47</v>
      </c>
      <c r="O255" s="87"/>
      <c r="P255" s="224">
        <f>O255*H255</f>
        <v>0</v>
      </c>
      <c r="Q255" s="224">
        <v>0.011860000000000001</v>
      </c>
      <c r="R255" s="224">
        <f>Q255*H255</f>
        <v>0.011860000000000001</v>
      </c>
      <c r="S255" s="224">
        <v>0</v>
      </c>
      <c r="T255" s="225">
        <f>S255*H255</f>
        <v>0</v>
      </c>
      <c r="U255" s="41"/>
      <c r="V255" s="41"/>
      <c r="W255" s="41"/>
      <c r="X255" s="41"/>
      <c r="Y255" s="41"/>
      <c r="Z255" s="41"/>
      <c r="AA255" s="41"/>
      <c r="AB255" s="41"/>
      <c r="AC255" s="41"/>
      <c r="AD255" s="41"/>
      <c r="AE255" s="41"/>
      <c r="AR255" s="226" t="s">
        <v>198</v>
      </c>
      <c r="AT255" s="226" t="s">
        <v>252</v>
      </c>
      <c r="AU255" s="226" t="s">
        <v>83</v>
      </c>
      <c r="AY255" s="20" t="s">
        <v>142</v>
      </c>
      <c r="BE255" s="227">
        <f>IF(N255="základní",J255,0)</f>
        <v>0</v>
      </c>
      <c r="BF255" s="227">
        <f>IF(N255="snížená",J255,0)</f>
        <v>0</v>
      </c>
      <c r="BG255" s="227">
        <f>IF(N255="zákl. přenesená",J255,0)</f>
        <v>0</v>
      </c>
      <c r="BH255" s="227">
        <f>IF(N255="sníž. přenesená",J255,0)</f>
        <v>0</v>
      </c>
      <c r="BI255" s="227">
        <f>IF(N255="nulová",J255,0)</f>
        <v>0</v>
      </c>
      <c r="BJ255" s="20" t="s">
        <v>83</v>
      </c>
      <c r="BK255" s="227">
        <f>ROUND(I255*H255,2)</f>
        <v>0</v>
      </c>
      <c r="BL255" s="20" t="s">
        <v>149</v>
      </c>
      <c r="BM255" s="226" t="s">
        <v>685</v>
      </c>
    </row>
    <row r="256" s="2" customFormat="1" ht="16.5" customHeight="1">
      <c r="A256" s="41"/>
      <c r="B256" s="42"/>
      <c r="C256" s="277" t="s">
        <v>344</v>
      </c>
      <c r="D256" s="277" t="s">
        <v>252</v>
      </c>
      <c r="E256" s="278" t="s">
        <v>686</v>
      </c>
      <c r="F256" s="279" t="s">
        <v>687</v>
      </c>
      <c r="G256" s="280" t="s">
        <v>323</v>
      </c>
      <c r="H256" s="281">
        <v>54</v>
      </c>
      <c r="I256" s="282"/>
      <c r="J256" s="283">
        <f>ROUND(I256*H256,2)</f>
        <v>0</v>
      </c>
      <c r="K256" s="279" t="s">
        <v>663</v>
      </c>
      <c r="L256" s="284"/>
      <c r="M256" s="285" t="s">
        <v>19</v>
      </c>
      <c r="N256" s="286" t="s">
        <v>47</v>
      </c>
      <c r="O256" s="87"/>
      <c r="P256" s="224">
        <f>O256*H256</f>
        <v>0</v>
      </c>
      <c r="Q256" s="224">
        <v>0.011860000000000001</v>
      </c>
      <c r="R256" s="224">
        <f>Q256*H256</f>
        <v>0.64044000000000001</v>
      </c>
      <c r="S256" s="224">
        <v>0</v>
      </c>
      <c r="T256" s="225">
        <f>S256*H256</f>
        <v>0</v>
      </c>
      <c r="U256" s="41"/>
      <c r="V256" s="41"/>
      <c r="W256" s="41"/>
      <c r="X256" s="41"/>
      <c r="Y256" s="41"/>
      <c r="Z256" s="41"/>
      <c r="AA256" s="41"/>
      <c r="AB256" s="41"/>
      <c r="AC256" s="41"/>
      <c r="AD256" s="41"/>
      <c r="AE256" s="41"/>
      <c r="AR256" s="226" t="s">
        <v>198</v>
      </c>
      <c r="AT256" s="226" t="s">
        <v>252</v>
      </c>
      <c r="AU256" s="226" t="s">
        <v>83</v>
      </c>
      <c r="AY256" s="20" t="s">
        <v>142</v>
      </c>
      <c r="BE256" s="227">
        <f>IF(N256="základní",J256,0)</f>
        <v>0</v>
      </c>
      <c r="BF256" s="227">
        <f>IF(N256="snížená",J256,0)</f>
        <v>0</v>
      </c>
      <c r="BG256" s="227">
        <f>IF(N256="zákl. přenesená",J256,0)</f>
        <v>0</v>
      </c>
      <c r="BH256" s="227">
        <f>IF(N256="sníž. přenesená",J256,0)</f>
        <v>0</v>
      </c>
      <c r="BI256" s="227">
        <f>IF(N256="nulová",J256,0)</f>
        <v>0</v>
      </c>
      <c r="BJ256" s="20" t="s">
        <v>83</v>
      </c>
      <c r="BK256" s="227">
        <f>ROUND(I256*H256,2)</f>
        <v>0</v>
      </c>
      <c r="BL256" s="20" t="s">
        <v>149</v>
      </c>
      <c r="BM256" s="226" t="s">
        <v>688</v>
      </c>
    </row>
    <row r="257" s="14" customFormat="1">
      <c r="A257" s="14"/>
      <c r="B257" s="244"/>
      <c r="C257" s="245"/>
      <c r="D257" s="235" t="s">
        <v>153</v>
      </c>
      <c r="E257" s="246" t="s">
        <v>19</v>
      </c>
      <c r="F257" s="247" t="s">
        <v>689</v>
      </c>
      <c r="G257" s="245"/>
      <c r="H257" s="248">
        <v>54</v>
      </c>
      <c r="I257" s="249"/>
      <c r="J257" s="245"/>
      <c r="K257" s="245"/>
      <c r="L257" s="250"/>
      <c r="M257" s="251"/>
      <c r="N257" s="252"/>
      <c r="O257" s="252"/>
      <c r="P257" s="252"/>
      <c r="Q257" s="252"/>
      <c r="R257" s="252"/>
      <c r="S257" s="252"/>
      <c r="T257" s="253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4" t="s">
        <v>153</v>
      </c>
      <c r="AU257" s="254" t="s">
        <v>83</v>
      </c>
      <c r="AV257" s="14" t="s">
        <v>85</v>
      </c>
      <c r="AW257" s="14" t="s">
        <v>37</v>
      </c>
      <c r="AX257" s="14" t="s">
        <v>83</v>
      </c>
      <c r="AY257" s="254" t="s">
        <v>142</v>
      </c>
    </row>
    <row r="258" s="2" customFormat="1" ht="16.5" customHeight="1">
      <c r="A258" s="41"/>
      <c r="B258" s="42"/>
      <c r="C258" s="215" t="s">
        <v>349</v>
      </c>
      <c r="D258" s="215" t="s">
        <v>144</v>
      </c>
      <c r="E258" s="216" t="s">
        <v>690</v>
      </c>
      <c r="F258" s="217" t="s">
        <v>691</v>
      </c>
      <c r="G258" s="218" t="s">
        <v>323</v>
      </c>
      <c r="H258" s="219">
        <v>35.969999999999999</v>
      </c>
      <c r="I258" s="220"/>
      <c r="J258" s="221">
        <f>ROUND(I258*H258,2)</f>
        <v>0</v>
      </c>
      <c r="K258" s="217" t="s">
        <v>148</v>
      </c>
      <c r="L258" s="47"/>
      <c r="M258" s="222" t="s">
        <v>19</v>
      </c>
      <c r="N258" s="223" t="s">
        <v>47</v>
      </c>
      <c r="O258" s="87"/>
      <c r="P258" s="224">
        <f>O258*H258</f>
        <v>0</v>
      </c>
      <c r="Q258" s="224">
        <v>3.1999999999999999E-05</v>
      </c>
      <c r="R258" s="224">
        <f>Q258*H258</f>
        <v>0.0011510399999999999</v>
      </c>
      <c r="S258" s="224">
        <v>0</v>
      </c>
      <c r="T258" s="225">
        <f>S258*H258</f>
        <v>0</v>
      </c>
      <c r="U258" s="41"/>
      <c r="V258" s="41"/>
      <c r="W258" s="41"/>
      <c r="X258" s="41"/>
      <c r="Y258" s="41"/>
      <c r="Z258" s="41"/>
      <c r="AA258" s="41"/>
      <c r="AB258" s="41"/>
      <c r="AC258" s="41"/>
      <c r="AD258" s="41"/>
      <c r="AE258" s="41"/>
      <c r="AR258" s="226" t="s">
        <v>149</v>
      </c>
      <c r="AT258" s="226" t="s">
        <v>144</v>
      </c>
      <c r="AU258" s="226" t="s">
        <v>83</v>
      </c>
      <c r="AY258" s="20" t="s">
        <v>142</v>
      </c>
      <c r="BE258" s="227">
        <f>IF(N258="základní",J258,0)</f>
        <v>0</v>
      </c>
      <c r="BF258" s="227">
        <f>IF(N258="snížená",J258,0)</f>
        <v>0</v>
      </c>
      <c r="BG258" s="227">
        <f>IF(N258="zákl. přenesená",J258,0)</f>
        <v>0</v>
      </c>
      <c r="BH258" s="227">
        <f>IF(N258="sníž. přenesená",J258,0)</f>
        <v>0</v>
      </c>
      <c r="BI258" s="227">
        <f>IF(N258="nulová",J258,0)</f>
        <v>0</v>
      </c>
      <c r="BJ258" s="20" t="s">
        <v>83</v>
      </c>
      <c r="BK258" s="227">
        <f>ROUND(I258*H258,2)</f>
        <v>0</v>
      </c>
      <c r="BL258" s="20" t="s">
        <v>149</v>
      </c>
      <c r="BM258" s="226" t="s">
        <v>692</v>
      </c>
    </row>
    <row r="259" s="2" customFormat="1">
      <c r="A259" s="41"/>
      <c r="B259" s="42"/>
      <c r="C259" s="43"/>
      <c r="D259" s="228" t="s">
        <v>151</v>
      </c>
      <c r="E259" s="43"/>
      <c r="F259" s="229" t="s">
        <v>693</v>
      </c>
      <c r="G259" s="43"/>
      <c r="H259" s="43"/>
      <c r="I259" s="230"/>
      <c r="J259" s="43"/>
      <c r="K259" s="43"/>
      <c r="L259" s="47"/>
      <c r="M259" s="231"/>
      <c r="N259" s="232"/>
      <c r="O259" s="87"/>
      <c r="P259" s="87"/>
      <c r="Q259" s="87"/>
      <c r="R259" s="87"/>
      <c r="S259" s="87"/>
      <c r="T259" s="88"/>
      <c r="U259" s="41"/>
      <c r="V259" s="41"/>
      <c r="W259" s="41"/>
      <c r="X259" s="41"/>
      <c r="Y259" s="41"/>
      <c r="Z259" s="41"/>
      <c r="AA259" s="41"/>
      <c r="AB259" s="41"/>
      <c r="AC259" s="41"/>
      <c r="AD259" s="41"/>
      <c r="AE259" s="41"/>
      <c r="AT259" s="20" t="s">
        <v>151</v>
      </c>
      <c r="AU259" s="20" t="s">
        <v>83</v>
      </c>
    </row>
    <row r="260" s="14" customFormat="1">
      <c r="A260" s="14"/>
      <c r="B260" s="244"/>
      <c r="C260" s="245"/>
      <c r="D260" s="235" t="s">
        <v>153</v>
      </c>
      <c r="E260" s="246" t="s">
        <v>19</v>
      </c>
      <c r="F260" s="247" t="s">
        <v>694</v>
      </c>
      <c r="G260" s="245"/>
      <c r="H260" s="248">
        <v>35.969999999999999</v>
      </c>
      <c r="I260" s="249"/>
      <c r="J260" s="245"/>
      <c r="K260" s="245"/>
      <c r="L260" s="250"/>
      <c r="M260" s="251"/>
      <c r="N260" s="252"/>
      <c r="O260" s="252"/>
      <c r="P260" s="252"/>
      <c r="Q260" s="252"/>
      <c r="R260" s="252"/>
      <c r="S260" s="252"/>
      <c r="T260" s="253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T260" s="254" t="s">
        <v>153</v>
      </c>
      <c r="AU260" s="254" t="s">
        <v>83</v>
      </c>
      <c r="AV260" s="14" t="s">
        <v>85</v>
      </c>
      <c r="AW260" s="14" t="s">
        <v>37</v>
      </c>
      <c r="AX260" s="14" t="s">
        <v>76</v>
      </c>
      <c r="AY260" s="254" t="s">
        <v>142</v>
      </c>
    </row>
    <row r="261" s="16" customFormat="1">
      <c r="A261" s="16"/>
      <c r="B261" s="266"/>
      <c r="C261" s="267"/>
      <c r="D261" s="235" t="s">
        <v>153</v>
      </c>
      <c r="E261" s="268" t="s">
        <v>19</v>
      </c>
      <c r="F261" s="269" t="s">
        <v>167</v>
      </c>
      <c r="G261" s="267"/>
      <c r="H261" s="270">
        <v>35.969999999999999</v>
      </c>
      <c r="I261" s="271"/>
      <c r="J261" s="267"/>
      <c r="K261" s="267"/>
      <c r="L261" s="272"/>
      <c r="M261" s="273"/>
      <c r="N261" s="274"/>
      <c r="O261" s="274"/>
      <c r="P261" s="274"/>
      <c r="Q261" s="274"/>
      <c r="R261" s="274"/>
      <c r="S261" s="274"/>
      <c r="T261" s="275"/>
      <c r="U261" s="16"/>
      <c r="V261" s="16"/>
      <c r="W261" s="16"/>
      <c r="X261" s="16"/>
      <c r="Y261" s="16"/>
      <c r="Z261" s="16"/>
      <c r="AA261" s="16"/>
      <c r="AB261" s="16"/>
      <c r="AC261" s="16"/>
      <c r="AD261" s="16"/>
      <c r="AE261" s="16"/>
      <c r="AT261" s="276" t="s">
        <v>153</v>
      </c>
      <c r="AU261" s="276" t="s">
        <v>83</v>
      </c>
      <c r="AV261" s="16" t="s">
        <v>149</v>
      </c>
      <c r="AW261" s="16" t="s">
        <v>37</v>
      </c>
      <c r="AX261" s="16" t="s">
        <v>83</v>
      </c>
      <c r="AY261" s="276" t="s">
        <v>142</v>
      </c>
    </row>
    <row r="262" s="2" customFormat="1" ht="16.5" customHeight="1">
      <c r="A262" s="41"/>
      <c r="B262" s="42"/>
      <c r="C262" s="277" t="s">
        <v>353</v>
      </c>
      <c r="D262" s="277" t="s">
        <v>252</v>
      </c>
      <c r="E262" s="278" t="s">
        <v>695</v>
      </c>
      <c r="F262" s="279" t="s">
        <v>696</v>
      </c>
      <c r="G262" s="280" t="s">
        <v>323</v>
      </c>
      <c r="H262" s="281">
        <v>1</v>
      </c>
      <c r="I262" s="282"/>
      <c r="J262" s="283">
        <f>ROUND(I262*H262,2)</f>
        <v>0</v>
      </c>
      <c r="K262" s="279" t="s">
        <v>663</v>
      </c>
      <c r="L262" s="284"/>
      <c r="M262" s="285" t="s">
        <v>19</v>
      </c>
      <c r="N262" s="286" t="s">
        <v>47</v>
      </c>
      <c r="O262" s="87"/>
      <c r="P262" s="224">
        <f>O262*H262</f>
        <v>0</v>
      </c>
      <c r="Q262" s="224">
        <v>0.028400000000000002</v>
      </c>
      <c r="R262" s="224">
        <f>Q262*H262</f>
        <v>0.028400000000000002</v>
      </c>
      <c r="S262" s="224">
        <v>0</v>
      </c>
      <c r="T262" s="225">
        <f>S262*H262</f>
        <v>0</v>
      </c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R262" s="226" t="s">
        <v>198</v>
      </c>
      <c r="AT262" s="226" t="s">
        <v>252</v>
      </c>
      <c r="AU262" s="226" t="s">
        <v>83</v>
      </c>
      <c r="AY262" s="20" t="s">
        <v>142</v>
      </c>
      <c r="BE262" s="227">
        <f>IF(N262="základní",J262,0)</f>
        <v>0</v>
      </c>
      <c r="BF262" s="227">
        <f>IF(N262="snížená",J262,0)</f>
        <v>0</v>
      </c>
      <c r="BG262" s="227">
        <f>IF(N262="zákl. přenesená",J262,0)</f>
        <v>0</v>
      </c>
      <c r="BH262" s="227">
        <f>IF(N262="sníž. přenesená",J262,0)</f>
        <v>0</v>
      </c>
      <c r="BI262" s="227">
        <f>IF(N262="nulová",J262,0)</f>
        <v>0</v>
      </c>
      <c r="BJ262" s="20" t="s">
        <v>83</v>
      </c>
      <c r="BK262" s="227">
        <f>ROUND(I262*H262,2)</f>
        <v>0</v>
      </c>
      <c r="BL262" s="20" t="s">
        <v>149</v>
      </c>
      <c r="BM262" s="226" t="s">
        <v>697</v>
      </c>
    </row>
    <row r="263" s="2" customFormat="1" ht="16.5" customHeight="1">
      <c r="A263" s="41"/>
      <c r="B263" s="42"/>
      <c r="C263" s="277" t="s">
        <v>358</v>
      </c>
      <c r="D263" s="277" t="s">
        <v>252</v>
      </c>
      <c r="E263" s="278" t="s">
        <v>698</v>
      </c>
      <c r="F263" s="279" t="s">
        <v>699</v>
      </c>
      <c r="G263" s="280" t="s">
        <v>323</v>
      </c>
      <c r="H263" s="281">
        <v>36</v>
      </c>
      <c r="I263" s="282"/>
      <c r="J263" s="283">
        <f>ROUND(I263*H263,2)</f>
        <v>0</v>
      </c>
      <c r="K263" s="279" t="s">
        <v>663</v>
      </c>
      <c r="L263" s="284"/>
      <c r="M263" s="285" t="s">
        <v>19</v>
      </c>
      <c r="N263" s="286" t="s">
        <v>47</v>
      </c>
      <c r="O263" s="87"/>
      <c r="P263" s="224">
        <f>O263*H263</f>
        <v>0</v>
      </c>
      <c r="Q263" s="224">
        <v>0.028400000000000002</v>
      </c>
      <c r="R263" s="224">
        <f>Q263*H263</f>
        <v>1.0224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198</v>
      </c>
      <c r="AT263" s="226" t="s">
        <v>252</v>
      </c>
      <c r="AU263" s="226" t="s">
        <v>83</v>
      </c>
      <c r="AY263" s="20" t="s">
        <v>142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83</v>
      </c>
      <c r="BK263" s="227">
        <f>ROUND(I263*H263,2)</f>
        <v>0</v>
      </c>
      <c r="BL263" s="20" t="s">
        <v>149</v>
      </c>
      <c r="BM263" s="226" t="s">
        <v>700</v>
      </c>
    </row>
    <row r="264" s="14" customFormat="1">
      <c r="A264" s="14"/>
      <c r="B264" s="244"/>
      <c r="C264" s="245"/>
      <c r="D264" s="235" t="s">
        <v>153</v>
      </c>
      <c r="E264" s="246" t="s">
        <v>19</v>
      </c>
      <c r="F264" s="247" t="s">
        <v>701</v>
      </c>
      <c r="G264" s="245"/>
      <c r="H264" s="248">
        <v>36</v>
      </c>
      <c r="I264" s="249"/>
      <c r="J264" s="245"/>
      <c r="K264" s="245"/>
      <c r="L264" s="250"/>
      <c r="M264" s="251"/>
      <c r="N264" s="252"/>
      <c r="O264" s="252"/>
      <c r="P264" s="252"/>
      <c r="Q264" s="252"/>
      <c r="R264" s="252"/>
      <c r="S264" s="252"/>
      <c r="T264" s="253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4" t="s">
        <v>153</v>
      </c>
      <c r="AU264" s="254" t="s">
        <v>83</v>
      </c>
      <c r="AV264" s="14" t="s">
        <v>85</v>
      </c>
      <c r="AW264" s="14" t="s">
        <v>37</v>
      </c>
      <c r="AX264" s="14" t="s">
        <v>83</v>
      </c>
      <c r="AY264" s="254" t="s">
        <v>142</v>
      </c>
    </row>
    <row r="265" s="2" customFormat="1" ht="16.5" customHeight="1">
      <c r="A265" s="41"/>
      <c r="B265" s="42"/>
      <c r="C265" s="215" t="s">
        <v>362</v>
      </c>
      <c r="D265" s="215" t="s">
        <v>144</v>
      </c>
      <c r="E265" s="216" t="s">
        <v>702</v>
      </c>
      <c r="F265" s="217" t="s">
        <v>703</v>
      </c>
      <c r="G265" s="218" t="s">
        <v>323</v>
      </c>
      <c r="H265" s="219">
        <v>5</v>
      </c>
      <c r="I265" s="220"/>
      <c r="J265" s="221">
        <f>ROUND(I265*H265,2)</f>
        <v>0</v>
      </c>
      <c r="K265" s="217" t="s">
        <v>148</v>
      </c>
      <c r="L265" s="47"/>
      <c r="M265" s="222" t="s">
        <v>19</v>
      </c>
      <c r="N265" s="223" t="s">
        <v>47</v>
      </c>
      <c r="O265" s="87"/>
      <c r="P265" s="224">
        <f>O265*H265</f>
        <v>0</v>
      </c>
      <c r="Q265" s="224">
        <v>0</v>
      </c>
      <c r="R265" s="224">
        <f>Q265*H265</f>
        <v>0</v>
      </c>
      <c r="S265" s="224">
        <v>0</v>
      </c>
      <c r="T265" s="22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6" t="s">
        <v>149</v>
      </c>
      <c r="AT265" s="226" t="s">
        <v>144</v>
      </c>
      <c r="AU265" s="226" t="s">
        <v>83</v>
      </c>
      <c r="AY265" s="20" t="s">
        <v>142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0" t="s">
        <v>83</v>
      </c>
      <c r="BK265" s="227">
        <f>ROUND(I265*H265,2)</f>
        <v>0</v>
      </c>
      <c r="BL265" s="20" t="s">
        <v>149</v>
      </c>
      <c r="BM265" s="226" t="s">
        <v>704</v>
      </c>
    </row>
    <row r="266" s="2" customFormat="1">
      <c r="A266" s="41"/>
      <c r="B266" s="42"/>
      <c r="C266" s="43"/>
      <c r="D266" s="228" t="s">
        <v>151</v>
      </c>
      <c r="E266" s="43"/>
      <c r="F266" s="229" t="s">
        <v>705</v>
      </c>
      <c r="G266" s="43"/>
      <c r="H266" s="43"/>
      <c r="I266" s="230"/>
      <c r="J266" s="43"/>
      <c r="K266" s="43"/>
      <c r="L266" s="47"/>
      <c r="M266" s="231"/>
      <c r="N266" s="232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151</v>
      </c>
      <c r="AU266" s="20" t="s">
        <v>83</v>
      </c>
    </row>
    <row r="267" s="13" customFormat="1">
      <c r="A267" s="13"/>
      <c r="B267" s="233"/>
      <c r="C267" s="234"/>
      <c r="D267" s="235" t="s">
        <v>153</v>
      </c>
      <c r="E267" s="236" t="s">
        <v>19</v>
      </c>
      <c r="F267" s="237" t="s">
        <v>659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153</v>
      </c>
      <c r="AU267" s="243" t="s">
        <v>83</v>
      </c>
      <c r="AV267" s="13" t="s">
        <v>83</v>
      </c>
      <c r="AW267" s="13" t="s">
        <v>37</v>
      </c>
      <c r="AX267" s="13" t="s">
        <v>76</v>
      </c>
      <c r="AY267" s="243" t="s">
        <v>142</v>
      </c>
    </row>
    <row r="268" s="14" customFormat="1">
      <c r="A268" s="14"/>
      <c r="B268" s="244"/>
      <c r="C268" s="245"/>
      <c r="D268" s="235" t="s">
        <v>153</v>
      </c>
      <c r="E268" s="246" t="s">
        <v>19</v>
      </c>
      <c r="F268" s="247" t="s">
        <v>660</v>
      </c>
      <c r="G268" s="245"/>
      <c r="H268" s="248">
        <v>5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153</v>
      </c>
      <c r="AU268" s="254" t="s">
        <v>83</v>
      </c>
      <c r="AV268" s="14" t="s">
        <v>85</v>
      </c>
      <c r="AW268" s="14" t="s">
        <v>37</v>
      </c>
      <c r="AX268" s="14" t="s">
        <v>76</v>
      </c>
      <c r="AY268" s="254" t="s">
        <v>142</v>
      </c>
    </row>
    <row r="269" s="16" customFormat="1">
      <c r="A269" s="16"/>
      <c r="B269" s="266"/>
      <c r="C269" s="267"/>
      <c r="D269" s="235" t="s">
        <v>153</v>
      </c>
      <c r="E269" s="268" t="s">
        <v>19</v>
      </c>
      <c r="F269" s="269" t="s">
        <v>167</v>
      </c>
      <c r="G269" s="267"/>
      <c r="H269" s="270">
        <v>5</v>
      </c>
      <c r="I269" s="271"/>
      <c r="J269" s="267"/>
      <c r="K269" s="267"/>
      <c r="L269" s="272"/>
      <c r="M269" s="273"/>
      <c r="N269" s="274"/>
      <c r="O269" s="274"/>
      <c r="P269" s="274"/>
      <c r="Q269" s="274"/>
      <c r="R269" s="274"/>
      <c r="S269" s="274"/>
      <c r="T269" s="275"/>
      <c r="U269" s="16"/>
      <c r="V269" s="16"/>
      <c r="W269" s="16"/>
      <c r="X269" s="16"/>
      <c r="Y269" s="16"/>
      <c r="Z269" s="16"/>
      <c r="AA269" s="16"/>
      <c r="AB269" s="16"/>
      <c r="AC269" s="16"/>
      <c r="AD269" s="16"/>
      <c r="AE269" s="16"/>
      <c r="AT269" s="276" t="s">
        <v>153</v>
      </c>
      <c r="AU269" s="276" t="s">
        <v>83</v>
      </c>
      <c r="AV269" s="16" t="s">
        <v>149</v>
      </c>
      <c r="AW269" s="16" t="s">
        <v>37</v>
      </c>
      <c r="AX269" s="16" t="s">
        <v>83</v>
      </c>
      <c r="AY269" s="276" t="s">
        <v>142</v>
      </c>
    </row>
    <row r="270" s="2" customFormat="1" ht="16.5" customHeight="1">
      <c r="A270" s="41"/>
      <c r="B270" s="42"/>
      <c r="C270" s="215" t="s">
        <v>367</v>
      </c>
      <c r="D270" s="215" t="s">
        <v>144</v>
      </c>
      <c r="E270" s="216" t="s">
        <v>706</v>
      </c>
      <c r="F270" s="217" t="s">
        <v>707</v>
      </c>
      <c r="G270" s="218" t="s">
        <v>708</v>
      </c>
      <c r="H270" s="219">
        <v>1</v>
      </c>
      <c r="I270" s="220"/>
      <c r="J270" s="221">
        <f>ROUND(I270*H270,2)</f>
        <v>0</v>
      </c>
      <c r="K270" s="217" t="s">
        <v>148</v>
      </c>
      <c r="L270" s="47"/>
      <c r="M270" s="222" t="s">
        <v>19</v>
      </c>
      <c r="N270" s="223" t="s">
        <v>47</v>
      </c>
      <c r="O270" s="87"/>
      <c r="P270" s="224">
        <f>O270*H270</f>
        <v>0</v>
      </c>
      <c r="Q270" s="224">
        <v>0.0003102</v>
      </c>
      <c r="R270" s="224">
        <f>Q270*H270</f>
        <v>0.0003102</v>
      </c>
      <c r="S270" s="224">
        <v>0</v>
      </c>
      <c r="T270" s="225">
        <f>S270*H270</f>
        <v>0</v>
      </c>
      <c r="U270" s="41"/>
      <c r="V270" s="41"/>
      <c r="W270" s="41"/>
      <c r="X270" s="41"/>
      <c r="Y270" s="41"/>
      <c r="Z270" s="41"/>
      <c r="AA270" s="41"/>
      <c r="AB270" s="41"/>
      <c r="AC270" s="41"/>
      <c r="AD270" s="41"/>
      <c r="AE270" s="41"/>
      <c r="AR270" s="226" t="s">
        <v>149</v>
      </c>
      <c r="AT270" s="226" t="s">
        <v>144</v>
      </c>
      <c r="AU270" s="226" t="s">
        <v>83</v>
      </c>
      <c r="AY270" s="20" t="s">
        <v>142</v>
      </c>
      <c r="BE270" s="227">
        <f>IF(N270="základní",J270,0)</f>
        <v>0</v>
      </c>
      <c r="BF270" s="227">
        <f>IF(N270="snížená",J270,0)</f>
        <v>0</v>
      </c>
      <c r="BG270" s="227">
        <f>IF(N270="zákl. přenesená",J270,0)</f>
        <v>0</v>
      </c>
      <c r="BH270" s="227">
        <f>IF(N270="sníž. přenesená",J270,0)</f>
        <v>0</v>
      </c>
      <c r="BI270" s="227">
        <f>IF(N270="nulová",J270,0)</f>
        <v>0</v>
      </c>
      <c r="BJ270" s="20" t="s">
        <v>83</v>
      </c>
      <c r="BK270" s="227">
        <f>ROUND(I270*H270,2)</f>
        <v>0</v>
      </c>
      <c r="BL270" s="20" t="s">
        <v>149</v>
      </c>
      <c r="BM270" s="226" t="s">
        <v>709</v>
      </c>
    </row>
    <row r="271" s="2" customFormat="1">
      <c r="A271" s="41"/>
      <c r="B271" s="42"/>
      <c r="C271" s="43"/>
      <c r="D271" s="228" t="s">
        <v>151</v>
      </c>
      <c r="E271" s="43"/>
      <c r="F271" s="229" t="s">
        <v>710</v>
      </c>
      <c r="G271" s="43"/>
      <c r="H271" s="43"/>
      <c r="I271" s="230"/>
      <c r="J271" s="43"/>
      <c r="K271" s="43"/>
      <c r="L271" s="47"/>
      <c r="M271" s="231"/>
      <c r="N271" s="232"/>
      <c r="O271" s="87"/>
      <c r="P271" s="87"/>
      <c r="Q271" s="87"/>
      <c r="R271" s="87"/>
      <c r="S271" s="87"/>
      <c r="T271" s="88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T271" s="20" t="s">
        <v>151</v>
      </c>
      <c r="AU271" s="20" t="s">
        <v>83</v>
      </c>
    </row>
    <row r="272" s="2" customFormat="1" ht="16.5" customHeight="1">
      <c r="A272" s="41"/>
      <c r="B272" s="42"/>
      <c r="C272" s="215" t="s">
        <v>371</v>
      </c>
      <c r="D272" s="215" t="s">
        <v>144</v>
      </c>
      <c r="E272" s="216" t="s">
        <v>711</v>
      </c>
      <c r="F272" s="217" t="s">
        <v>712</v>
      </c>
      <c r="G272" s="218" t="s">
        <v>267</v>
      </c>
      <c r="H272" s="219">
        <v>4</v>
      </c>
      <c r="I272" s="220"/>
      <c r="J272" s="221">
        <f>ROUND(I272*H272,2)</f>
        <v>0</v>
      </c>
      <c r="K272" s="217" t="s">
        <v>148</v>
      </c>
      <c r="L272" s="47"/>
      <c r="M272" s="222" t="s">
        <v>19</v>
      </c>
      <c r="N272" s="223" t="s">
        <v>47</v>
      </c>
      <c r="O272" s="87"/>
      <c r="P272" s="224">
        <f>O272*H272</f>
        <v>0</v>
      </c>
      <c r="Q272" s="224">
        <v>0.45937290600000003</v>
      </c>
      <c r="R272" s="224">
        <f>Q272*H272</f>
        <v>1.8374916240000001</v>
      </c>
      <c r="S272" s="224">
        <v>0</v>
      </c>
      <c r="T272" s="225">
        <f>S272*H272</f>
        <v>0</v>
      </c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R272" s="226" t="s">
        <v>149</v>
      </c>
      <c r="AT272" s="226" t="s">
        <v>144</v>
      </c>
      <c r="AU272" s="226" t="s">
        <v>83</v>
      </c>
      <c r="AY272" s="20" t="s">
        <v>142</v>
      </c>
      <c r="BE272" s="227">
        <f>IF(N272="základní",J272,0)</f>
        <v>0</v>
      </c>
      <c r="BF272" s="227">
        <f>IF(N272="snížená",J272,0)</f>
        <v>0</v>
      </c>
      <c r="BG272" s="227">
        <f>IF(N272="zákl. přenesená",J272,0)</f>
        <v>0</v>
      </c>
      <c r="BH272" s="227">
        <f>IF(N272="sníž. přenesená",J272,0)</f>
        <v>0</v>
      </c>
      <c r="BI272" s="227">
        <f>IF(N272="nulová",J272,0)</f>
        <v>0</v>
      </c>
      <c r="BJ272" s="20" t="s">
        <v>83</v>
      </c>
      <c r="BK272" s="227">
        <f>ROUND(I272*H272,2)</f>
        <v>0</v>
      </c>
      <c r="BL272" s="20" t="s">
        <v>149</v>
      </c>
      <c r="BM272" s="226" t="s">
        <v>713</v>
      </c>
    </row>
    <row r="273" s="2" customFormat="1">
      <c r="A273" s="41"/>
      <c r="B273" s="42"/>
      <c r="C273" s="43"/>
      <c r="D273" s="228" t="s">
        <v>151</v>
      </c>
      <c r="E273" s="43"/>
      <c r="F273" s="229" t="s">
        <v>714</v>
      </c>
      <c r="G273" s="43"/>
      <c r="H273" s="43"/>
      <c r="I273" s="230"/>
      <c r="J273" s="43"/>
      <c r="K273" s="43"/>
      <c r="L273" s="47"/>
      <c r="M273" s="231"/>
      <c r="N273" s="232"/>
      <c r="O273" s="87"/>
      <c r="P273" s="87"/>
      <c r="Q273" s="87"/>
      <c r="R273" s="87"/>
      <c r="S273" s="87"/>
      <c r="T273" s="88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T273" s="20" t="s">
        <v>151</v>
      </c>
      <c r="AU273" s="20" t="s">
        <v>83</v>
      </c>
    </row>
    <row r="274" s="2" customFormat="1" ht="16.5" customHeight="1">
      <c r="A274" s="41"/>
      <c r="B274" s="42"/>
      <c r="C274" s="215" t="s">
        <v>375</v>
      </c>
      <c r="D274" s="215" t="s">
        <v>144</v>
      </c>
      <c r="E274" s="216" t="s">
        <v>715</v>
      </c>
      <c r="F274" s="217" t="s">
        <v>716</v>
      </c>
      <c r="G274" s="218" t="s">
        <v>708</v>
      </c>
      <c r="H274" s="219">
        <v>2</v>
      </c>
      <c r="I274" s="220"/>
      <c r="J274" s="221">
        <f>ROUND(I274*H274,2)</f>
        <v>0</v>
      </c>
      <c r="K274" s="217" t="s">
        <v>148</v>
      </c>
      <c r="L274" s="47"/>
      <c r="M274" s="222" t="s">
        <v>19</v>
      </c>
      <c r="N274" s="223" t="s">
        <v>47</v>
      </c>
      <c r="O274" s="87"/>
      <c r="P274" s="224">
        <f>O274*H274</f>
        <v>0</v>
      </c>
      <c r="Q274" s="224">
        <v>0.0003102</v>
      </c>
      <c r="R274" s="224">
        <f>Q274*H274</f>
        <v>0.00062040000000000001</v>
      </c>
      <c r="S274" s="224">
        <v>0</v>
      </c>
      <c r="T274" s="225">
        <f>S274*H274</f>
        <v>0</v>
      </c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R274" s="226" t="s">
        <v>149</v>
      </c>
      <c r="AT274" s="226" t="s">
        <v>144</v>
      </c>
      <c r="AU274" s="226" t="s">
        <v>83</v>
      </c>
      <c r="AY274" s="20" t="s">
        <v>142</v>
      </c>
      <c r="BE274" s="227">
        <f>IF(N274="základní",J274,0)</f>
        <v>0</v>
      </c>
      <c r="BF274" s="227">
        <f>IF(N274="snížená",J274,0)</f>
        <v>0</v>
      </c>
      <c r="BG274" s="227">
        <f>IF(N274="zákl. přenesená",J274,0)</f>
        <v>0</v>
      </c>
      <c r="BH274" s="227">
        <f>IF(N274="sníž. přenesená",J274,0)</f>
        <v>0</v>
      </c>
      <c r="BI274" s="227">
        <f>IF(N274="nulová",J274,0)</f>
        <v>0</v>
      </c>
      <c r="BJ274" s="20" t="s">
        <v>83</v>
      </c>
      <c r="BK274" s="227">
        <f>ROUND(I274*H274,2)</f>
        <v>0</v>
      </c>
      <c r="BL274" s="20" t="s">
        <v>149</v>
      </c>
      <c r="BM274" s="226" t="s">
        <v>717</v>
      </c>
    </row>
    <row r="275" s="2" customFormat="1">
      <c r="A275" s="41"/>
      <c r="B275" s="42"/>
      <c r="C275" s="43"/>
      <c r="D275" s="228" t="s">
        <v>151</v>
      </c>
      <c r="E275" s="43"/>
      <c r="F275" s="229" t="s">
        <v>718</v>
      </c>
      <c r="G275" s="43"/>
      <c r="H275" s="43"/>
      <c r="I275" s="230"/>
      <c r="J275" s="43"/>
      <c r="K275" s="43"/>
      <c r="L275" s="47"/>
      <c r="M275" s="231"/>
      <c r="N275" s="232"/>
      <c r="O275" s="87"/>
      <c r="P275" s="87"/>
      <c r="Q275" s="87"/>
      <c r="R275" s="87"/>
      <c r="S275" s="87"/>
      <c r="T275" s="88"/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T275" s="20" t="s">
        <v>151</v>
      </c>
      <c r="AU275" s="20" t="s">
        <v>83</v>
      </c>
    </row>
    <row r="276" s="2" customFormat="1" ht="16.5" customHeight="1">
      <c r="A276" s="41"/>
      <c r="B276" s="42"/>
      <c r="C276" s="215" t="s">
        <v>380</v>
      </c>
      <c r="D276" s="215" t="s">
        <v>144</v>
      </c>
      <c r="E276" s="216" t="s">
        <v>719</v>
      </c>
      <c r="F276" s="217" t="s">
        <v>720</v>
      </c>
      <c r="G276" s="218" t="s">
        <v>323</v>
      </c>
      <c r="H276" s="219">
        <v>78.569999999999993</v>
      </c>
      <c r="I276" s="220"/>
      <c r="J276" s="221">
        <f>ROUND(I276*H276,2)</f>
        <v>0</v>
      </c>
      <c r="K276" s="217" t="s">
        <v>148</v>
      </c>
      <c r="L276" s="47"/>
      <c r="M276" s="222" t="s">
        <v>19</v>
      </c>
      <c r="N276" s="223" t="s">
        <v>47</v>
      </c>
      <c r="O276" s="87"/>
      <c r="P276" s="224">
        <f>O276*H276</f>
        <v>0</v>
      </c>
      <c r="Q276" s="224">
        <v>0</v>
      </c>
      <c r="R276" s="224">
        <f>Q276*H276</f>
        <v>0</v>
      </c>
      <c r="S276" s="224">
        <v>0</v>
      </c>
      <c r="T276" s="225">
        <f>S276*H276</f>
        <v>0</v>
      </c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R276" s="226" t="s">
        <v>149</v>
      </c>
      <c r="AT276" s="226" t="s">
        <v>144</v>
      </c>
      <c r="AU276" s="226" t="s">
        <v>83</v>
      </c>
      <c r="AY276" s="20" t="s">
        <v>142</v>
      </c>
      <c r="BE276" s="227">
        <f>IF(N276="základní",J276,0)</f>
        <v>0</v>
      </c>
      <c r="BF276" s="227">
        <f>IF(N276="snížená",J276,0)</f>
        <v>0</v>
      </c>
      <c r="BG276" s="227">
        <f>IF(N276="zákl. přenesená",J276,0)</f>
        <v>0</v>
      </c>
      <c r="BH276" s="227">
        <f>IF(N276="sníž. přenesená",J276,0)</f>
        <v>0</v>
      </c>
      <c r="BI276" s="227">
        <f>IF(N276="nulová",J276,0)</f>
        <v>0</v>
      </c>
      <c r="BJ276" s="20" t="s">
        <v>83</v>
      </c>
      <c r="BK276" s="227">
        <f>ROUND(I276*H276,2)</f>
        <v>0</v>
      </c>
      <c r="BL276" s="20" t="s">
        <v>149</v>
      </c>
      <c r="BM276" s="226" t="s">
        <v>721</v>
      </c>
    </row>
    <row r="277" s="2" customFormat="1">
      <c r="A277" s="41"/>
      <c r="B277" s="42"/>
      <c r="C277" s="43"/>
      <c r="D277" s="228" t="s">
        <v>151</v>
      </c>
      <c r="E277" s="43"/>
      <c r="F277" s="229" t="s">
        <v>722</v>
      </c>
      <c r="G277" s="43"/>
      <c r="H277" s="43"/>
      <c r="I277" s="230"/>
      <c r="J277" s="43"/>
      <c r="K277" s="43"/>
      <c r="L277" s="47"/>
      <c r="M277" s="231"/>
      <c r="N277" s="232"/>
      <c r="O277" s="87"/>
      <c r="P277" s="87"/>
      <c r="Q277" s="87"/>
      <c r="R277" s="87"/>
      <c r="S277" s="87"/>
      <c r="T277" s="88"/>
      <c r="U277" s="41"/>
      <c r="V277" s="41"/>
      <c r="W277" s="41"/>
      <c r="X277" s="41"/>
      <c r="Y277" s="41"/>
      <c r="Z277" s="41"/>
      <c r="AA277" s="41"/>
      <c r="AB277" s="41"/>
      <c r="AC277" s="41"/>
      <c r="AD277" s="41"/>
      <c r="AE277" s="41"/>
      <c r="AT277" s="20" t="s">
        <v>151</v>
      </c>
      <c r="AU277" s="20" t="s">
        <v>83</v>
      </c>
    </row>
    <row r="278" s="14" customFormat="1">
      <c r="A278" s="14"/>
      <c r="B278" s="244"/>
      <c r="C278" s="245"/>
      <c r="D278" s="235" t="s">
        <v>153</v>
      </c>
      <c r="E278" s="246" t="s">
        <v>19</v>
      </c>
      <c r="F278" s="247" t="s">
        <v>670</v>
      </c>
      <c r="G278" s="245"/>
      <c r="H278" s="248">
        <v>24.899999999999999</v>
      </c>
      <c r="I278" s="249"/>
      <c r="J278" s="245"/>
      <c r="K278" s="245"/>
      <c r="L278" s="250"/>
      <c r="M278" s="251"/>
      <c r="N278" s="252"/>
      <c r="O278" s="252"/>
      <c r="P278" s="252"/>
      <c r="Q278" s="252"/>
      <c r="R278" s="252"/>
      <c r="S278" s="252"/>
      <c r="T278" s="253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4" t="s">
        <v>153</v>
      </c>
      <c r="AU278" s="254" t="s">
        <v>83</v>
      </c>
      <c r="AV278" s="14" t="s">
        <v>85</v>
      </c>
      <c r="AW278" s="14" t="s">
        <v>37</v>
      </c>
      <c r="AX278" s="14" t="s">
        <v>76</v>
      </c>
      <c r="AY278" s="254" t="s">
        <v>142</v>
      </c>
    </row>
    <row r="279" s="14" customFormat="1">
      <c r="A279" s="14"/>
      <c r="B279" s="244"/>
      <c r="C279" s="245"/>
      <c r="D279" s="235" t="s">
        <v>153</v>
      </c>
      <c r="E279" s="246" t="s">
        <v>19</v>
      </c>
      <c r="F279" s="247" t="s">
        <v>682</v>
      </c>
      <c r="G279" s="245"/>
      <c r="H279" s="248">
        <v>53.670000000000002</v>
      </c>
      <c r="I279" s="249"/>
      <c r="J279" s="245"/>
      <c r="K279" s="245"/>
      <c r="L279" s="250"/>
      <c r="M279" s="251"/>
      <c r="N279" s="252"/>
      <c r="O279" s="252"/>
      <c r="P279" s="252"/>
      <c r="Q279" s="252"/>
      <c r="R279" s="252"/>
      <c r="S279" s="252"/>
      <c r="T279" s="253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4" t="s">
        <v>153</v>
      </c>
      <c r="AU279" s="254" t="s">
        <v>83</v>
      </c>
      <c r="AV279" s="14" t="s">
        <v>85</v>
      </c>
      <c r="AW279" s="14" t="s">
        <v>37</v>
      </c>
      <c r="AX279" s="14" t="s">
        <v>76</v>
      </c>
      <c r="AY279" s="254" t="s">
        <v>142</v>
      </c>
    </row>
    <row r="280" s="16" customFormat="1">
      <c r="A280" s="16"/>
      <c r="B280" s="266"/>
      <c r="C280" s="267"/>
      <c r="D280" s="235" t="s">
        <v>153</v>
      </c>
      <c r="E280" s="268" t="s">
        <v>19</v>
      </c>
      <c r="F280" s="269" t="s">
        <v>167</v>
      </c>
      <c r="G280" s="267"/>
      <c r="H280" s="270">
        <v>78.569999999999993</v>
      </c>
      <c r="I280" s="271"/>
      <c r="J280" s="267"/>
      <c r="K280" s="267"/>
      <c r="L280" s="272"/>
      <c r="M280" s="273"/>
      <c r="N280" s="274"/>
      <c r="O280" s="274"/>
      <c r="P280" s="274"/>
      <c r="Q280" s="274"/>
      <c r="R280" s="274"/>
      <c r="S280" s="274"/>
      <c r="T280" s="275"/>
      <c r="U280" s="16"/>
      <c r="V280" s="16"/>
      <c r="W280" s="16"/>
      <c r="X280" s="16"/>
      <c r="Y280" s="16"/>
      <c r="Z280" s="16"/>
      <c r="AA280" s="16"/>
      <c r="AB280" s="16"/>
      <c r="AC280" s="16"/>
      <c r="AD280" s="16"/>
      <c r="AE280" s="16"/>
      <c r="AT280" s="276" t="s">
        <v>153</v>
      </c>
      <c r="AU280" s="276" t="s">
        <v>83</v>
      </c>
      <c r="AV280" s="16" t="s">
        <v>149</v>
      </c>
      <c r="AW280" s="16" t="s">
        <v>37</v>
      </c>
      <c r="AX280" s="16" t="s">
        <v>83</v>
      </c>
      <c r="AY280" s="276" t="s">
        <v>142</v>
      </c>
    </row>
    <row r="281" s="2" customFormat="1" ht="16.5" customHeight="1">
      <c r="A281" s="41"/>
      <c r="B281" s="42"/>
      <c r="C281" s="215" t="s">
        <v>384</v>
      </c>
      <c r="D281" s="215" t="s">
        <v>144</v>
      </c>
      <c r="E281" s="216" t="s">
        <v>723</v>
      </c>
      <c r="F281" s="217" t="s">
        <v>724</v>
      </c>
      <c r="G281" s="218" t="s">
        <v>323</v>
      </c>
      <c r="H281" s="219">
        <v>35.969999999999999</v>
      </c>
      <c r="I281" s="220"/>
      <c r="J281" s="221">
        <f>ROUND(I281*H281,2)</f>
        <v>0</v>
      </c>
      <c r="K281" s="217" t="s">
        <v>148</v>
      </c>
      <c r="L281" s="47"/>
      <c r="M281" s="222" t="s">
        <v>19</v>
      </c>
      <c r="N281" s="223" t="s">
        <v>47</v>
      </c>
      <c r="O281" s="87"/>
      <c r="P281" s="224">
        <f>O281*H281</f>
        <v>0</v>
      </c>
      <c r="Q281" s="224">
        <v>0</v>
      </c>
      <c r="R281" s="224">
        <f>Q281*H281</f>
        <v>0</v>
      </c>
      <c r="S281" s="224">
        <v>0</v>
      </c>
      <c r="T281" s="225">
        <f>S281*H281</f>
        <v>0</v>
      </c>
      <c r="U281" s="41"/>
      <c r="V281" s="41"/>
      <c r="W281" s="41"/>
      <c r="X281" s="41"/>
      <c r="Y281" s="41"/>
      <c r="Z281" s="41"/>
      <c r="AA281" s="41"/>
      <c r="AB281" s="41"/>
      <c r="AC281" s="41"/>
      <c r="AD281" s="41"/>
      <c r="AE281" s="41"/>
      <c r="AR281" s="226" t="s">
        <v>149</v>
      </c>
      <c r="AT281" s="226" t="s">
        <v>144</v>
      </c>
      <c r="AU281" s="226" t="s">
        <v>83</v>
      </c>
      <c r="AY281" s="20" t="s">
        <v>142</v>
      </c>
      <c r="BE281" s="227">
        <f>IF(N281="základní",J281,0)</f>
        <v>0</v>
      </c>
      <c r="BF281" s="227">
        <f>IF(N281="snížená",J281,0)</f>
        <v>0</v>
      </c>
      <c r="BG281" s="227">
        <f>IF(N281="zákl. přenesená",J281,0)</f>
        <v>0</v>
      </c>
      <c r="BH281" s="227">
        <f>IF(N281="sníž. přenesená",J281,0)</f>
        <v>0</v>
      </c>
      <c r="BI281" s="227">
        <f>IF(N281="nulová",J281,0)</f>
        <v>0</v>
      </c>
      <c r="BJ281" s="20" t="s">
        <v>83</v>
      </c>
      <c r="BK281" s="227">
        <f>ROUND(I281*H281,2)</f>
        <v>0</v>
      </c>
      <c r="BL281" s="20" t="s">
        <v>149</v>
      </c>
      <c r="BM281" s="226" t="s">
        <v>725</v>
      </c>
    </row>
    <row r="282" s="2" customFormat="1">
      <c r="A282" s="41"/>
      <c r="B282" s="42"/>
      <c r="C282" s="43"/>
      <c r="D282" s="228" t="s">
        <v>151</v>
      </c>
      <c r="E282" s="43"/>
      <c r="F282" s="229" t="s">
        <v>726</v>
      </c>
      <c r="G282" s="43"/>
      <c r="H282" s="43"/>
      <c r="I282" s="230"/>
      <c r="J282" s="43"/>
      <c r="K282" s="43"/>
      <c r="L282" s="47"/>
      <c r="M282" s="231"/>
      <c r="N282" s="232"/>
      <c r="O282" s="87"/>
      <c r="P282" s="87"/>
      <c r="Q282" s="87"/>
      <c r="R282" s="87"/>
      <c r="S282" s="87"/>
      <c r="T282" s="88"/>
      <c r="U282" s="41"/>
      <c r="V282" s="41"/>
      <c r="W282" s="41"/>
      <c r="X282" s="41"/>
      <c r="Y282" s="41"/>
      <c r="Z282" s="41"/>
      <c r="AA282" s="41"/>
      <c r="AB282" s="41"/>
      <c r="AC282" s="41"/>
      <c r="AD282" s="41"/>
      <c r="AE282" s="41"/>
      <c r="AT282" s="20" t="s">
        <v>151</v>
      </c>
      <c r="AU282" s="20" t="s">
        <v>83</v>
      </c>
    </row>
    <row r="283" s="14" customFormat="1">
      <c r="A283" s="14"/>
      <c r="B283" s="244"/>
      <c r="C283" s="245"/>
      <c r="D283" s="235" t="s">
        <v>153</v>
      </c>
      <c r="E283" s="246" t="s">
        <v>19</v>
      </c>
      <c r="F283" s="247" t="s">
        <v>694</v>
      </c>
      <c r="G283" s="245"/>
      <c r="H283" s="248">
        <v>35.969999999999999</v>
      </c>
      <c r="I283" s="249"/>
      <c r="J283" s="245"/>
      <c r="K283" s="245"/>
      <c r="L283" s="250"/>
      <c r="M283" s="251"/>
      <c r="N283" s="252"/>
      <c r="O283" s="252"/>
      <c r="P283" s="252"/>
      <c r="Q283" s="252"/>
      <c r="R283" s="252"/>
      <c r="S283" s="252"/>
      <c r="T283" s="253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54" t="s">
        <v>153</v>
      </c>
      <c r="AU283" s="254" t="s">
        <v>83</v>
      </c>
      <c r="AV283" s="14" t="s">
        <v>85</v>
      </c>
      <c r="AW283" s="14" t="s">
        <v>37</v>
      </c>
      <c r="AX283" s="14" t="s">
        <v>76</v>
      </c>
      <c r="AY283" s="254" t="s">
        <v>142</v>
      </c>
    </row>
    <row r="284" s="16" customFormat="1">
      <c r="A284" s="16"/>
      <c r="B284" s="266"/>
      <c r="C284" s="267"/>
      <c r="D284" s="235" t="s">
        <v>153</v>
      </c>
      <c r="E284" s="268" t="s">
        <v>19</v>
      </c>
      <c r="F284" s="269" t="s">
        <v>167</v>
      </c>
      <c r="G284" s="267"/>
      <c r="H284" s="270">
        <v>35.969999999999999</v>
      </c>
      <c r="I284" s="271"/>
      <c r="J284" s="267"/>
      <c r="K284" s="267"/>
      <c r="L284" s="272"/>
      <c r="M284" s="273"/>
      <c r="N284" s="274"/>
      <c r="O284" s="274"/>
      <c r="P284" s="274"/>
      <c r="Q284" s="274"/>
      <c r="R284" s="274"/>
      <c r="S284" s="274"/>
      <c r="T284" s="275"/>
      <c r="U284" s="16"/>
      <c r="V284" s="16"/>
      <c r="W284" s="16"/>
      <c r="X284" s="16"/>
      <c r="Y284" s="16"/>
      <c r="Z284" s="16"/>
      <c r="AA284" s="16"/>
      <c r="AB284" s="16"/>
      <c r="AC284" s="16"/>
      <c r="AD284" s="16"/>
      <c r="AE284" s="16"/>
      <c r="AT284" s="276" t="s">
        <v>153</v>
      </c>
      <c r="AU284" s="276" t="s">
        <v>83</v>
      </c>
      <c r="AV284" s="16" t="s">
        <v>149</v>
      </c>
      <c r="AW284" s="16" t="s">
        <v>37</v>
      </c>
      <c r="AX284" s="16" t="s">
        <v>83</v>
      </c>
      <c r="AY284" s="276" t="s">
        <v>142</v>
      </c>
    </row>
    <row r="285" s="2" customFormat="1" ht="16.5" customHeight="1">
      <c r="A285" s="41"/>
      <c r="B285" s="42"/>
      <c r="C285" s="215" t="s">
        <v>390</v>
      </c>
      <c r="D285" s="215" t="s">
        <v>144</v>
      </c>
      <c r="E285" s="216" t="s">
        <v>727</v>
      </c>
      <c r="F285" s="217" t="s">
        <v>728</v>
      </c>
      <c r="G285" s="218" t="s">
        <v>708</v>
      </c>
      <c r="H285" s="219">
        <v>1</v>
      </c>
      <c r="I285" s="220"/>
      <c r="J285" s="221">
        <f>ROUND(I285*H285,2)</f>
        <v>0</v>
      </c>
      <c r="K285" s="217" t="s">
        <v>148</v>
      </c>
      <c r="L285" s="47"/>
      <c r="M285" s="222" t="s">
        <v>19</v>
      </c>
      <c r="N285" s="223" t="s">
        <v>47</v>
      </c>
      <c r="O285" s="87"/>
      <c r="P285" s="224">
        <f>O285*H285</f>
        <v>0</v>
      </c>
      <c r="Q285" s="224">
        <v>0.00049801999999999995</v>
      </c>
      <c r="R285" s="224">
        <f>Q285*H285</f>
        <v>0.00049801999999999995</v>
      </c>
      <c r="S285" s="224">
        <v>0</v>
      </c>
      <c r="T285" s="225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6" t="s">
        <v>149</v>
      </c>
      <c r="AT285" s="226" t="s">
        <v>144</v>
      </c>
      <c r="AU285" s="226" t="s">
        <v>83</v>
      </c>
      <c r="AY285" s="20" t="s">
        <v>142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20" t="s">
        <v>83</v>
      </c>
      <c r="BK285" s="227">
        <f>ROUND(I285*H285,2)</f>
        <v>0</v>
      </c>
      <c r="BL285" s="20" t="s">
        <v>149</v>
      </c>
      <c r="BM285" s="226" t="s">
        <v>729</v>
      </c>
    </row>
    <row r="286" s="2" customFormat="1">
      <c r="A286" s="41"/>
      <c r="B286" s="42"/>
      <c r="C286" s="43"/>
      <c r="D286" s="228" t="s">
        <v>151</v>
      </c>
      <c r="E286" s="43"/>
      <c r="F286" s="229" t="s">
        <v>730</v>
      </c>
      <c r="G286" s="43"/>
      <c r="H286" s="43"/>
      <c r="I286" s="230"/>
      <c r="J286" s="43"/>
      <c r="K286" s="43"/>
      <c r="L286" s="47"/>
      <c r="M286" s="231"/>
      <c r="N286" s="232"/>
      <c r="O286" s="87"/>
      <c r="P286" s="87"/>
      <c r="Q286" s="87"/>
      <c r="R286" s="87"/>
      <c r="S286" s="87"/>
      <c r="T286" s="88"/>
      <c r="U286" s="41"/>
      <c r="V286" s="41"/>
      <c r="W286" s="41"/>
      <c r="X286" s="41"/>
      <c r="Y286" s="41"/>
      <c r="Z286" s="41"/>
      <c r="AA286" s="41"/>
      <c r="AB286" s="41"/>
      <c r="AC286" s="41"/>
      <c r="AD286" s="41"/>
      <c r="AE286" s="41"/>
      <c r="AT286" s="20" t="s">
        <v>151</v>
      </c>
      <c r="AU286" s="20" t="s">
        <v>83</v>
      </c>
    </row>
    <row r="287" s="2" customFormat="1" ht="16.5" customHeight="1">
      <c r="A287" s="41"/>
      <c r="B287" s="42"/>
      <c r="C287" s="215" t="s">
        <v>395</v>
      </c>
      <c r="D287" s="215" t="s">
        <v>144</v>
      </c>
      <c r="E287" s="216" t="s">
        <v>731</v>
      </c>
      <c r="F287" s="217" t="s">
        <v>732</v>
      </c>
      <c r="G287" s="218" t="s">
        <v>267</v>
      </c>
      <c r="H287" s="219">
        <v>2</v>
      </c>
      <c r="I287" s="220"/>
      <c r="J287" s="221">
        <f>ROUND(I287*H287,2)</f>
        <v>0</v>
      </c>
      <c r="K287" s="217" t="s">
        <v>148</v>
      </c>
      <c r="L287" s="47"/>
      <c r="M287" s="222" t="s">
        <v>19</v>
      </c>
      <c r="N287" s="223" t="s">
        <v>47</v>
      </c>
      <c r="O287" s="87"/>
      <c r="P287" s="224">
        <f>O287*H287</f>
        <v>0</v>
      </c>
      <c r="Q287" s="224">
        <v>0.47093942599999999</v>
      </c>
      <c r="R287" s="224">
        <f>Q287*H287</f>
        <v>0.94187885199999999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149</v>
      </c>
      <c r="AT287" s="226" t="s">
        <v>144</v>
      </c>
      <c r="AU287" s="226" t="s">
        <v>83</v>
      </c>
      <c r="AY287" s="20" t="s">
        <v>142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83</v>
      </c>
      <c r="BK287" s="227">
        <f>ROUND(I287*H287,2)</f>
        <v>0</v>
      </c>
      <c r="BL287" s="20" t="s">
        <v>149</v>
      </c>
      <c r="BM287" s="226" t="s">
        <v>733</v>
      </c>
    </row>
    <row r="288" s="2" customFormat="1">
      <c r="A288" s="41"/>
      <c r="B288" s="42"/>
      <c r="C288" s="43"/>
      <c r="D288" s="228" t="s">
        <v>151</v>
      </c>
      <c r="E288" s="43"/>
      <c r="F288" s="229" t="s">
        <v>734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151</v>
      </c>
      <c r="AU288" s="20" t="s">
        <v>83</v>
      </c>
    </row>
    <row r="289" s="2" customFormat="1" ht="16.5" customHeight="1">
      <c r="A289" s="41"/>
      <c r="B289" s="42"/>
      <c r="C289" s="215" t="s">
        <v>399</v>
      </c>
      <c r="D289" s="215" t="s">
        <v>144</v>
      </c>
      <c r="E289" s="216" t="s">
        <v>735</v>
      </c>
      <c r="F289" s="217" t="s">
        <v>736</v>
      </c>
      <c r="G289" s="218" t="s">
        <v>267</v>
      </c>
      <c r="H289" s="219">
        <v>3</v>
      </c>
      <c r="I289" s="220"/>
      <c r="J289" s="221">
        <f>ROUND(I289*H289,2)</f>
        <v>0</v>
      </c>
      <c r="K289" s="217" t="s">
        <v>148</v>
      </c>
      <c r="L289" s="47"/>
      <c r="M289" s="222" t="s">
        <v>19</v>
      </c>
      <c r="N289" s="223" t="s">
        <v>47</v>
      </c>
      <c r="O289" s="87"/>
      <c r="P289" s="224">
        <f>O289*H289</f>
        <v>0</v>
      </c>
      <c r="Q289" s="224">
        <v>0.010186000000000001</v>
      </c>
      <c r="R289" s="224">
        <f>Q289*H289</f>
        <v>0.030558000000000002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149</v>
      </c>
      <c r="AT289" s="226" t="s">
        <v>144</v>
      </c>
      <c r="AU289" s="226" t="s">
        <v>83</v>
      </c>
      <c r="AY289" s="20" t="s">
        <v>142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83</v>
      </c>
      <c r="BK289" s="227">
        <f>ROUND(I289*H289,2)</f>
        <v>0</v>
      </c>
      <c r="BL289" s="20" t="s">
        <v>149</v>
      </c>
      <c r="BM289" s="226" t="s">
        <v>737</v>
      </c>
    </row>
    <row r="290" s="2" customFormat="1">
      <c r="A290" s="41"/>
      <c r="B290" s="42"/>
      <c r="C290" s="43"/>
      <c r="D290" s="228" t="s">
        <v>151</v>
      </c>
      <c r="E290" s="43"/>
      <c r="F290" s="229" t="s">
        <v>738</v>
      </c>
      <c r="G290" s="43"/>
      <c r="H290" s="43"/>
      <c r="I290" s="230"/>
      <c r="J290" s="43"/>
      <c r="K290" s="43"/>
      <c r="L290" s="47"/>
      <c r="M290" s="231"/>
      <c r="N290" s="232"/>
      <c r="O290" s="87"/>
      <c r="P290" s="87"/>
      <c r="Q290" s="87"/>
      <c r="R290" s="87"/>
      <c r="S290" s="87"/>
      <c r="T290" s="88"/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T290" s="20" t="s">
        <v>151</v>
      </c>
      <c r="AU290" s="20" t="s">
        <v>83</v>
      </c>
    </row>
    <row r="291" s="2" customFormat="1" ht="16.5" customHeight="1">
      <c r="A291" s="41"/>
      <c r="B291" s="42"/>
      <c r="C291" s="277" t="s">
        <v>403</v>
      </c>
      <c r="D291" s="277" t="s">
        <v>252</v>
      </c>
      <c r="E291" s="278" t="s">
        <v>739</v>
      </c>
      <c r="F291" s="279" t="s">
        <v>740</v>
      </c>
      <c r="G291" s="280" t="s">
        <v>267</v>
      </c>
      <c r="H291" s="281">
        <v>1</v>
      </c>
      <c r="I291" s="282"/>
      <c r="J291" s="283">
        <f>ROUND(I291*H291,2)</f>
        <v>0</v>
      </c>
      <c r="K291" s="279" t="s">
        <v>148</v>
      </c>
      <c r="L291" s="284"/>
      <c r="M291" s="285" t="s">
        <v>19</v>
      </c>
      <c r="N291" s="286" t="s">
        <v>47</v>
      </c>
      <c r="O291" s="87"/>
      <c r="P291" s="224">
        <f>O291*H291</f>
        <v>0</v>
      </c>
      <c r="Q291" s="224">
        <v>0.73999999999999999</v>
      </c>
      <c r="R291" s="224">
        <f>Q291*H291</f>
        <v>0.73999999999999999</v>
      </c>
      <c r="S291" s="224">
        <v>0</v>
      </c>
      <c r="T291" s="225">
        <f>S291*H291</f>
        <v>0</v>
      </c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R291" s="226" t="s">
        <v>198</v>
      </c>
      <c r="AT291" s="226" t="s">
        <v>252</v>
      </c>
      <c r="AU291" s="226" t="s">
        <v>83</v>
      </c>
      <c r="AY291" s="20" t="s">
        <v>142</v>
      </c>
      <c r="BE291" s="227">
        <f>IF(N291="základní",J291,0)</f>
        <v>0</v>
      </c>
      <c r="BF291" s="227">
        <f>IF(N291="snížená",J291,0)</f>
        <v>0</v>
      </c>
      <c r="BG291" s="227">
        <f>IF(N291="zákl. přenesená",J291,0)</f>
        <v>0</v>
      </c>
      <c r="BH291" s="227">
        <f>IF(N291="sníž. přenesená",J291,0)</f>
        <v>0</v>
      </c>
      <c r="BI291" s="227">
        <f>IF(N291="nulová",J291,0)</f>
        <v>0</v>
      </c>
      <c r="BJ291" s="20" t="s">
        <v>83</v>
      </c>
      <c r="BK291" s="227">
        <f>ROUND(I291*H291,2)</f>
        <v>0</v>
      </c>
      <c r="BL291" s="20" t="s">
        <v>149</v>
      </c>
      <c r="BM291" s="226" t="s">
        <v>741</v>
      </c>
    </row>
    <row r="292" s="2" customFormat="1" ht="16.5" customHeight="1">
      <c r="A292" s="41"/>
      <c r="B292" s="42"/>
      <c r="C292" s="277" t="s">
        <v>410</v>
      </c>
      <c r="D292" s="277" t="s">
        <v>252</v>
      </c>
      <c r="E292" s="278" t="s">
        <v>742</v>
      </c>
      <c r="F292" s="279" t="s">
        <v>743</v>
      </c>
      <c r="G292" s="280" t="s">
        <v>267</v>
      </c>
      <c r="H292" s="281">
        <v>1</v>
      </c>
      <c r="I292" s="282"/>
      <c r="J292" s="283">
        <f>ROUND(I292*H292,2)</f>
        <v>0</v>
      </c>
      <c r="K292" s="279" t="s">
        <v>148</v>
      </c>
      <c r="L292" s="284"/>
      <c r="M292" s="285" t="s">
        <v>19</v>
      </c>
      <c r="N292" s="286" t="s">
        <v>47</v>
      </c>
      <c r="O292" s="87"/>
      <c r="P292" s="224">
        <f>O292*H292</f>
        <v>0</v>
      </c>
      <c r="Q292" s="224">
        <v>0.37</v>
      </c>
      <c r="R292" s="224">
        <f>Q292*H292</f>
        <v>0.37</v>
      </c>
      <c r="S292" s="224">
        <v>0</v>
      </c>
      <c r="T292" s="225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6" t="s">
        <v>198</v>
      </c>
      <c r="AT292" s="226" t="s">
        <v>252</v>
      </c>
      <c r="AU292" s="226" t="s">
        <v>83</v>
      </c>
      <c r="AY292" s="20" t="s">
        <v>142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20" t="s">
        <v>83</v>
      </c>
      <c r="BK292" s="227">
        <f>ROUND(I292*H292,2)</f>
        <v>0</v>
      </c>
      <c r="BL292" s="20" t="s">
        <v>149</v>
      </c>
      <c r="BM292" s="226" t="s">
        <v>744</v>
      </c>
    </row>
    <row r="293" s="2" customFormat="1" ht="16.5" customHeight="1">
      <c r="A293" s="41"/>
      <c r="B293" s="42"/>
      <c r="C293" s="277" t="s">
        <v>415</v>
      </c>
      <c r="D293" s="277" t="s">
        <v>252</v>
      </c>
      <c r="E293" s="278" t="s">
        <v>745</v>
      </c>
      <c r="F293" s="279" t="s">
        <v>746</v>
      </c>
      <c r="G293" s="280" t="s">
        <v>267</v>
      </c>
      <c r="H293" s="281">
        <v>1</v>
      </c>
      <c r="I293" s="282"/>
      <c r="J293" s="283">
        <f>ROUND(I293*H293,2)</f>
        <v>0</v>
      </c>
      <c r="K293" s="279" t="s">
        <v>148</v>
      </c>
      <c r="L293" s="284"/>
      <c r="M293" s="285" t="s">
        <v>19</v>
      </c>
      <c r="N293" s="286" t="s">
        <v>47</v>
      </c>
      <c r="O293" s="87"/>
      <c r="P293" s="224">
        <f>O293*H293</f>
        <v>0</v>
      </c>
      <c r="Q293" s="224">
        <v>0.185</v>
      </c>
      <c r="R293" s="224">
        <f>Q293*H293</f>
        <v>0.185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198</v>
      </c>
      <c r="AT293" s="226" t="s">
        <v>252</v>
      </c>
      <c r="AU293" s="226" t="s">
        <v>83</v>
      </c>
      <c r="AY293" s="20" t="s">
        <v>142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83</v>
      </c>
      <c r="BK293" s="227">
        <f>ROUND(I293*H293,2)</f>
        <v>0</v>
      </c>
      <c r="BL293" s="20" t="s">
        <v>149</v>
      </c>
      <c r="BM293" s="226" t="s">
        <v>747</v>
      </c>
    </row>
    <row r="294" s="2" customFormat="1" ht="16.5" customHeight="1">
      <c r="A294" s="41"/>
      <c r="B294" s="42"/>
      <c r="C294" s="215" t="s">
        <v>419</v>
      </c>
      <c r="D294" s="215" t="s">
        <v>144</v>
      </c>
      <c r="E294" s="216" t="s">
        <v>748</v>
      </c>
      <c r="F294" s="217" t="s">
        <v>749</v>
      </c>
      <c r="G294" s="218" t="s">
        <v>267</v>
      </c>
      <c r="H294" s="219">
        <v>1</v>
      </c>
      <c r="I294" s="220"/>
      <c r="J294" s="221">
        <f>ROUND(I294*H294,2)</f>
        <v>0</v>
      </c>
      <c r="K294" s="217" t="s">
        <v>148</v>
      </c>
      <c r="L294" s="47"/>
      <c r="M294" s="222" t="s">
        <v>19</v>
      </c>
      <c r="N294" s="223" t="s">
        <v>47</v>
      </c>
      <c r="O294" s="87"/>
      <c r="P294" s="224">
        <f>O294*H294</f>
        <v>0</v>
      </c>
      <c r="Q294" s="224">
        <v>0.01248</v>
      </c>
      <c r="R294" s="224">
        <f>Q294*H294</f>
        <v>0.01248</v>
      </c>
      <c r="S294" s="224">
        <v>0</v>
      </c>
      <c r="T294" s="225">
        <f>S294*H294</f>
        <v>0</v>
      </c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R294" s="226" t="s">
        <v>149</v>
      </c>
      <c r="AT294" s="226" t="s">
        <v>144</v>
      </c>
      <c r="AU294" s="226" t="s">
        <v>83</v>
      </c>
      <c r="AY294" s="20" t="s">
        <v>142</v>
      </c>
      <c r="BE294" s="227">
        <f>IF(N294="základní",J294,0)</f>
        <v>0</v>
      </c>
      <c r="BF294" s="227">
        <f>IF(N294="snížená",J294,0)</f>
        <v>0</v>
      </c>
      <c r="BG294" s="227">
        <f>IF(N294="zákl. přenesená",J294,0)</f>
        <v>0</v>
      </c>
      <c r="BH294" s="227">
        <f>IF(N294="sníž. přenesená",J294,0)</f>
        <v>0</v>
      </c>
      <c r="BI294" s="227">
        <f>IF(N294="nulová",J294,0)</f>
        <v>0</v>
      </c>
      <c r="BJ294" s="20" t="s">
        <v>83</v>
      </c>
      <c r="BK294" s="227">
        <f>ROUND(I294*H294,2)</f>
        <v>0</v>
      </c>
      <c r="BL294" s="20" t="s">
        <v>149</v>
      </c>
      <c r="BM294" s="226" t="s">
        <v>750</v>
      </c>
    </row>
    <row r="295" s="2" customFormat="1">
      <c r="A295" s="41"/>
      <c r="B295" s="42"/>
      <c r="C295" s="43"/>
      <c r="D295" s="228" t="s">
        <v>151</v>
      </c>
      <c r="E295" s="43"/>
      <c r="F295" s="229" t="s">
        <v>751</v>
      </c>
      <c r="G295" s="43"/>
      <c r="H295" s="43"/>
      <c r="I295" s="230"/>
      <c r="J295" s="43"/>
      <c r="K295" s="43"/>
      <c r="L295" s="47"/>
      <c r="M295" s="231"/>
      <c r="N295" s="232"/>
      <c r="O295" s="87"/>
      <c r="P295" s="87"/>
      <c r="Q295" s="87"/>
      <c r="R295" s="87"/>
      <c r="S295" s="87"/>
      <c r="T295" s="88"/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T295" s="20" t="s">
        <v>151</v>
      </c>
      <c r="AU295" s="20" t="s">
        <v>83</v>
      </c>
    </row>
    <row r="296" s="2" customFormat="1" ht="16.5" customHeight="1">
      <c r="A296" s="41"/>
      <c r="B296" s="42"/>
      <c r="C296" s="277" t="s">
        <v>424</v>
      </c>
      <c r="D296" s="277" t="s">
        <v>252</v>
      </c>
      <c r="E296" s="278" t="s">
        <v>752</v>
      </c>
      <c r="F296" s="279" t="s">
        <v>753</v>
      </c>
      <c r="G296" s="280" t="s">
        <v>267</v>
      </c>
      <c r="H296" s="281">
        <v>1</v>
      </c>
      <c r="I296" s="282"/>
      <c r="J296" s="283">
        <f>ROUND(I296*H296,2)</f>
        <v>0</v>
      </c>
      <c r="K296" s="279" t="s">
        <v>148</v>
      </c>
      <c r="L296" s="284"/>
      <c r="M296" s="285" t="s">
        <v>19</v>
      </c>
      <c r="N296" s="286" t="s">
        <v>47</v>
      </c>
      <c r="O296" s="87"/>
      <c r="P296" s="224">
        <f>O296*H296</f>
        <v>0</v>
      </c>
      <c r="Q296" s="224">
        <v>0.54800000000000004</v>
      </c>
      <c r="R296" s="224">
        <f>Q296*H296</f>
        <v>0.54800000000000004</v>
      </c>
      <c r="S296" s="224">
        <v>0</v>
      </c>
      <c r="T296" s="225">
        <f>S296*H296</f>
        <v>0</v>
      </c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R296" s="226" t="s">
        <v>198</v>
      </c>
      <c r="AT296" s="226" t="s">
        <v>252</v>
      </c>
      <c r="AU296" s="226" t="s">
        <v>83</v>
      </c>
      <c r="AY296" s="20" t="s">
        <v>142</v>
      </c>
      <c r="BE296" s="227">
        <f>IF(N296="základní",J296,0)</f>
        <v>0</v>
      </c>
      <c r="BF296" s="227">
        <f>IF(N296="snížená",J296,0)</f>
        <v>0</v>
      </c>
      <c r="BG296" s="227">
        <f>IF(N296="zákl. přenesená",J296,0)</f>
        <v>0</v>
      </c>
      <c r="BH296" s="227">
        <f>IF(N296="sníž. přenesená",J296,0)</f>
        <v>0</v>
      </c>
      <c r="BI296" s="227">
        <f>IF(N296="nulová",J296,0)</f>
        <v>0</v>
      </c>
      <c r="BJ296" s="20" t="s">
        <v>83</v>
      </c>
      <c r="BK296" s="227">
        <f>ROUND(I296*H296,2)</f>
        <v>0</v>
      </c>
      <c r="BL296" s="20" t="s">
        <v>149</v>
      </c>
      <c r="BM296" s="226" t="s">
        <v>754</v>
      </c>
    </row>
    <row r="297" s="2" customFormat="1" ht="16.5" customHeight="1">
      <c r="A297" s="41"/>
      <c r="B297" s="42"/>
      <c r="C297" s="215" t="s">
        <v>428</v>
      </c>
      <c r="D297" s="215" t="s">
        <v>144</v>
      </c>
      <c r="E297" s="216" t="s">
        <v>755</v>
      </c>
      <c r="F297" s="217" t="s">
        <v>756</v>
      </c>
      <c r="G297" s="218" t="s">
        <v>267</v>
      </c>
      <c r="H297" s="219">
        <v>1</v>
      </c>
      <c r="I297" s="220"/>
      <c r="J297" s="221">
        <f>ROUND(I297*H297,2)</f>
        <v>0</v>
      </c>
      <c r="K297" s="217" t="s">
        <v>148</v>
      </c>
      <c r="L297" s="47"/>
      <c r="M297" s="222" t="s">
        <v>19</v>
      </c>
      <c r="N297" s="223" t="s">
        <v>47</v>
      </c>
      <c r="O297" s="87"/>
      <c r="P297" s="224">
        <f>O297*H297</f>
        <v>0</v>
      </c>
      <c r="Q297" s="224">
        <v>0.028538000000000001</v>
      </c>
      <c r="R297" s="224">
        <f>Q297*H297</f>
        <v>0.028538000000000001</v>
      </c>
      <c r="S297" s="224">
        <v>0</v>
      </c>
      <c r="T297" s="22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149</v>
      </c>
      <c r="AT297" s="226" t="s">
        <v>144</v>
      </c>
      <c r="AU297" s="226" t="s">
        <v>83</v>
      </c>
      <c r="AY297" s="20" t="s">
        <v>142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83</v>
      </c>
      <c r="BK297" s="227">
        <f>ROUND(I297*H297,2)</f>
        <v>0</v>
      </c>
      <c r="BL297" s="20" t="s">
        <v>149</v>
      </c>
      <c r="BM297" s="226" t="s">
        <v>757</v>
      </c>
    </row>
    <row r="298" s="2" customFormat="1">
      <c r="A298" s="41"/>
      <c r="B298" s="42"/>
      <c r="C298" s="43"/>
      <c r="D298" s="228" t="s">
        <v>151</v>
      </c>
      <c r="E298" s="43"/>
      <c r="F298" s="229" t="s">
        <v>758</v>
      </c>
      <c r="G298" s="43"/>
      <c r="H298" s="43"/>
      <c r="I298" s="230"/>
      <c r="J298" s="43"/>
      <c r="K298" s="43"/>
      <c r="L298" s="47"/>
      <c r="M298" s="231"/>
      <c r="N298" s="232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151</v>
      </c>
      <c r="AU298" s="20" t="s">
        <v>83</v>
      </c>
    </row>
    <row r="299" s="2" customFormat="1" ht="16.5" customHeight="1">
      <c r="A299" s="41"/>
      <c r="B299" s="42"/>
      <c r="C299" s="277" t="s">
        <v>433</v>
      </c>
      <c r="D299" s="277" t="s">
        <v>252</v>
      </c>
      <c r="E299" s="278" t="s">
        <v>759</v>
      </c>
      <c r="F299" s="279" t="s">
        <v>760</v>
      </c>
      <c r="G299" s="280" t="s">
        <v>267</v>
      </c>
      <c r="H299" s="281">
        <v>1</v>
      </c>
      <c r="I299" s="282"/>
      <c r="J299" s="283">
        <f>ROUND(I299*H299,2)</f>
        <v>0</v>
      </c>
      <c r="K299" s="279" t="s">
        <v>19</v>
      </c>
      <c r="L299" s="284"/>
      <c r="M299" s="285" t="s">
        <v>19</v>
      </c>
      <c r="N299" s="286" t="s">
        <v>47</v>
      </c>
      <c r="O299" s="87"/>
      <c r="P299" s="224">
        <f>O299*H299</f>
        <v>0</v>
      </c>
      <c r="Q299" s="224">
        <v>5.5999999999999996</v>
      </c>
      <c r="R299" s="224">
        <f>Q299*H299</f>
        <v>5.5999999999999996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198</v>
      </c>
      <c r="AT299" s="226" t="s">
        <v>252</v>
      </c>
      <c r="AU299" s="226" t="s">
        <v>83</v>
      </c>
      <c r="AY299" s="20" t="s">
        <v>142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83</v>
      </c>
      <c r="BK299" s="227">
        <f>ROUND(I299*H299,2)</f>
        <v>0</v>
      </c>
      <c r="BL299" s="20" t="s">
        <v>149</v>
      </c>
      <c r="BM299" s="226" t="s">
        <v>761</v>
      </c>
    </row>
    <row r="300" s="2" customFormat="1" ht="24.15" customHeight="1">
      <c r="A300" s="41"/>
      <c r="B300" s="42"/>
      <c r="C300" s="215" t="s">
        <v>437</v>
      </c>
      <c r="D300" s="215" t="s">
        <v>144</v>
      </c>
      <c r="E300" s="216" t="s">
        <v>762</v>
      </c>
      <c r="F300" s="217" t="s">
        <v>763</v>
      </c>
      <c r="G300" s="218" t="s">
        <v>267</v>
      </c>
      <c r="H300" s="219">
        <v>1</v>
      </c>
      <c r="I300" s="220"/>
      <c r="J300" s="221">
        <f>ROUND(I300*H300,2)</f>
        <v>0</v>
      </c>
      <c r="K300" s="217" t="s">
        <v>148</v>
      </c>
      <c r="L300" s="47"/>
      <c r="M300" s="222" t="s">
        <v>19</v>
      </c>
      <c r="N300" s="223" t="s">
        <v>47</v>
      </c>
      <c r="O300" s="87"/>
      <c r="P300" s="224">
        <f>O300*H300</f>
        <v>0</v>
      </c>
      <c r="Q300" s="224">
        <v>0.040122100000000001</v>
      </c>
      <c r="R300" s="224">
        <f>Q300*H300</f>
        <v>0.040122100000000001</v>
      </c>
      <c r="S300" s="224">
        <v>0</v>
      </c>
      <c r="T300" s="225">
        <f>S300*H300</f>
        <v>0</v>
      </c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R300" s="226" t="s">
        <v>149</v>
      </c>
      <c r="AT300" s="226" t="s">
        <v>144</v>
      </c>
      <c r="AU300" s="226" t="s">
        <v>83</v>
      </c>
      <c r="AY300" s="20" t="s">
        <v>142</v>
      </c>
      <c r="BE300" s="227">
        <f>IF(N300="základní",J300,0)</f>
        <v>0</v>
      </c>
      <c r="BF300" s="227">
        <f>IF(N300="snížená",J300,0)</f>
        <v>0</v>
      </c>
      <c r="BG300" s="227">
        <f>IF(N300="zákl. přenesená",J300,0)</f>
        <v>0</v>
      </c>
      <c r="BH300" s="227">
        <f>IF(N300="sníž. přenesená",J300,0)</f>
        <v>0</v>
      </c>
      <c r="BI300" s="227">
        <f>IF(N300="nulová",J300,0)</f>
        <v>0</v>
      </c>
      <c r="BJ300" s="20" t="s">
        <v>83</v>
      </c>
      <c r="BK300" s="227">
        <f>ROUND(I300*H300,2)</f>
        <v>0</v>
      </c>
      <c r="BL300" s="20" t="s">
        <v>149</v>
      </c>
      <c r="BM300" s="226" t="s">
        <v>764</v>
      </c>
    </row>
    <row r="301" s="2" customFormat="1">
      <c r="A301" s="41"/>
      <c r="B301" s="42"/>
      <c r="C301" s="43"/>
      <c r="D301" s="228" t="s">
        <v>151</v>
      </c>
      <c r="E301" s="43"/>
      <c r="F301" s="229" t="s">
        <v>765</v>
      </c>
      <c r="G301" s="43"/>
      <c r="H301" s="43"/>
      <c r="I301" s="230"/>
      <c r="J301" s="43"/>
      <c r="K301" s="43"/>
      <c r="L301" s="47"/>
      <c r="M301" s="231"/>
      <c r="N301" s="232"/>
      <c r="O301" s="87"/>
      <c r="P301" s="87"/>
      <c r="Q301" s="87"/>
      <c r="R301" s="87"/>
      <c r="S301" s="87"/>
      <c r="T301" s="88"/>
      <c r="U301" s="41"/>
      <c r="V301" s="41"/>
      <c r="W301" s="41"/>
      <c r="X301" s="41"/>
      <c r="Y301" s="41"/>
      <c r="Z301" s="41"/>
      <c r="AA301" s="41"/>
      <c r="AB301" s="41"/>
      <c r="AC301" s="41"/>
      <c r="AD301" s="41"/>
      <c r="AE301" s="41"/>
      <c r="AT301" s="20" t="s">
        <v>151</v>
      </c>
      <c r="AU301" s="20" t="s">
        <v>83</v>
      </c>
    </row>
    <row r="302" s="2" customFormat="1" ht="24.15" customHeight="1">
      <c r="A302" s="41"/>
      <c r="B302" s="42"/>
      <c r="C302" s="215" t="s">
        <v>441</v>
      </c>
      <c r="D302" s="215" t="s">
        <v>144</v>
      </c>
      <c r="E302" s="216" t="s">
        <v>766</v>
      </c>
      <c r="F302" s="217" t="s">
        <v>767</v>
      </c>
      <c r="G302" s="218" t="s">
        <v>267</v>
      </c>
      <c r="H302" s="219">
        <v>2</v>
      </c>
      <c r="I302" s="220"/>
      <c r="J302" s="221">
        <f>ROUND(I302*H302,2)</f>
        <v>0</v>
      </c>
      <c r="K302" s="217" t="s">
        <v>148</v>
      </c>
      <c r="L302" s="47"/>
      <c r="M302" s="222" t="s">
        <v>19</v>
      </c>
      <c r="N302" s="223" t="s">
        <v>47</v>
      </c>
      <c r="O302" s="87"/>
      <c r="P302" s="224">
        <f>O302*H302</f>
        <v>0</v>
      </c>
      <c r="Q302" s="224">
        <v>0.2152955</v>
      </c>
      <c r="R302" s="224">
        <f>Q302*H302</f>
        <v>0.430591</v>
      </c>
      <c r="S302" s="224">
        <v>0</v>
      </c>
      <c r="T302" s="225">
        <f>S302*H302</f>
        <v>0</v>
      </c>
      <c r="U302" s="41"/>
      <c r="V302" s="41"/>
      <c r="W302" s="41"/>
      <c r="X302" s="41"/>
      <c r="Y302" s="41"/>
      <c r="Z302" s="41"/>
      <c r="AA302" s="41"/>
      <c r="AB302" s="41"/>
      <c r="AC302" s="41"/>
      <c r="AD302" s="41"/>
      <c r="AE302" s="41"/>
      <c r="AR302" s="226" t="s">
        <v>149</v>
      </c>
      <c r="AT302" s="226" t="s">
        <v>144</v>
      </c>
      <c r="AU302" s="226" t="s">
        <v>83</v>
      </c>
      <c r="AY302" s="20" t="s">
        <v>142</v>
      </c>
      <c r="BE302" s="227">
        <f>IF(N302="základní",J302,0)</f>
        <v>0</v>
      </c>
      <c r="BF302" s="227">
        <f>IF(N302="snížená",J302,0)</f>
        <v>0</v>
      </c>
      <c r="BG302" s="227">
        <f>IF(N302="zákl. přenesená",J302,0)</f>
        <v>0</v>
      </c>
      <c r="BH302" s="227">
        <f>IF(N302="sníž. přenesená",J302,0)</f>
        <v>0</v>
      </c>
      <c r="BI302" s="227">
        <f>IF(N302="nulová",J302,0)</f>
        <v>0</v>
      </c>
      <c r="BJ302" s="20" t="s">
        <v>83</v>
      </c>
      <c r="BK302" s="227">
        <f>ROUND(I302*H302,2)</f>
        <v>0</v>
      </c>
      <c r="BL302" s="20" t="s">
        <v>149</v>
      </c>
      <c r="BM302" s="226" t="s">
        <v>768</v>
      </c>
    </row>
    <row r="303" s="2" customFormat="1">
      <c r="A303" s="41"/>
      <c r="B303" s="42"/>
      <c r="C303" s="43"/>
      <c r="D303" s="228" t="s">
        <v>151</v>
      </c>
      <c r="E303" s="43"/>
      <c r="F303" s="229" t="s">
        <v>769</v>
      </c>
      <c r="G303" s="43"/>
      <c r="H303" s="43"/>
      <c r="I303" s="230"/>
      <c r="J303" s="43"/>
      <c r="K303" s="43"/>
      <c r="L303" s="47"/>
      <c r="M303" s="231"/>
      <c r="N303" s="232"/>
      <c r="O303" s="87"/>
      <c r="P303" s="87"/>
      <c r="Q303" s="87"/>
      <c r="R303" s="87"/>
      <c r="S303" s="87"/>
      <c r="T303" s="88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T303" s="20" t="s">
        <v>151</v>
      </c>
      <c r="AU303" s="20" t="s">
        <v>83</v>
      </c>
    </row>
    <row r="304" s="2" customFormat="1" ht="24.15" customHeight="1">
      <c r="A304" s="41"/>
      <c r="B304" s="42"/>
      <c r="C304" s="215" t="s">
        <v>446</v>
      </c>
      <c r="D304" s="215" t="s">
        <v>144</v>
      </c>
      <c r="E304" s="216" t="s">
        <v>770</v>
      </c>
      <c r="F304" s="217" t="s">
        <v>771</v>
      </c>
      <c r="G304" s="218" t="s">
        <v>267</v>
      </c>
      <c r="H304" s="219">
        <v>1</v>
      </c>
      <c r="I304" s="220"/>
      <c r="J304" s="221">
        <f>ROUND(I304*H304,2)</f>
        <v>0</v>
      </c>
      <c r="K304" s="217" t="s">
        <v>148</v>
      </c>
      <c r="L304" s="47"/>
      <c r="M304" s="222" t="s">
        <v>19</v>
      </c>
      <c r="N304" s="223" t="s">
        <v>47</v>
      </c>
      <c r="O304" s="87"/>
      <c r="P304" s="224">
        <f>O304*H304</f>
        <v>0</v>
      </c>
      <c r="Q304" s="224">
        <v>0.044787199999999999</v>
      </c>
      <c r="R304" s="224">
        <f>Q304*H304</f>
        <v>0.044787199999999999</v>
      </c>
      <c r="S304" s="224">
        <v>0</v>
      </c>
      <c r="T304" s="225">
        <f>S304*H304</f>
        <v>0</v>
      </c>
      <c r="U304" s="41"/>
      <c r="V304" s="41"/>
      <c r="W304" s="41"/>
      <c r="X304" s="41"/>
      <c r="Y304" s="41"/>
      <c r="Z304" s="41"/>
      <c r="AA304" s="41"/>
      <c r="AB304" s="41"/>
      <c r="AC304" s="41"/>
      <c r="AD304" s="41"/>
      <c r="AE304" s="41"/>
      <c r="AR304" s="226" t="s">
        <v>149</v>
      </c>
      <c r="AT304" s="226" t="s">
        <v>144</v>
      </c>
      <c r="AU304" s="226" t="s">
        <v>83</v>
      </c>
      <c r="AY304" s="20" t="s">
        <v>142</v>
      </c>
      <c r="BE304" s="227">
        <f>IF(N304="základní",J304,0)</f>
        <v>0</v>
      </c>
      <c r="BF304" s="227">
        <f>IF(N304="snížená",J304,0)</f>
        <v>0</v>
      </c>
      <c r="BG304" s="227">
        <f>IF(N304="zákl. přenesená",J304,0)</f>
        <v>0</v>
      </c>
      <c r="BH304" s="227">
        <f>IF(N304="sníž. přenesená",J304,0)</f>
        <v>0</v>
      </c>
      <c r="BI304" s="227">
        <f>IF(N304="nulová",J304,0)</f>
        <v>0</v>
      </c>
      <c r="BJ304" s="20" t="s">
        <v>83</v>
      </c>
      <c r="BK304" s="227">
        <f>ROUND(I304*H304,2)</f>
        <v>0</v>
      </c>
      <c r="BL304" s="20" t="s">
        <v>149</v>
      </c>
      <c r="BM304" s="226" t="s">
        <v>772</v>
      </c>
    </row>
    <row r="305" s="2" customFormat="1">
      <c r="A305" s="41"/>
      <c r="B305" s="42"/>
      <c r="C305" s="43"/>
      <c r="D305" s="228" t="s">
        <v>151</v>
      </c>
      <c r="E305" s="43"/>
      <c r="F305" s="229" t="s">
        <v>773</v>
      </c>
      <c r="G305" s="43"/>
      <c r="H305" s="43"/>
      <c r="I305" s="230"/>
      <c r="J305" s="43"/>
      <c r="K305" s="43"/>
      <c r="L305" s="47"/>
      <c r="M305" s="231"/>
      <c r="N305" s="232"/>
      <c r="O305" s="87"/>
      <c r="P305" s="87"/>
      <c r="Q305" s="87"/>
      <c r="R305" s="87"/>
      <c r="S305" s="87"/>
      <c r="T305" s="88"/>
      <c r="U305" s="41"/>
      <c r="V305" s="41"/>
      <c r="W305" s="41"/>
      <c r="X305" s="41"/>
      <c r="Y305" s="41"/>
      <c r="Z305" s="41"/>
      <c r="AA305" s="41"/>
      <c r="AB305" s="41"/>
      <c r="AC305" s="41"/>
      <c r="AD305" s="41"/>
      <c r="AE305" s="41"/>
      <c r="AT305" s="20" t="s">
        <v>151</v>
      </c>
      <c r="AU305" s="20" t="s">
        <v>83</v>
      </c>
    </row>
    <row r="306" s="2" customFormat="1" ht="24.15" customHeight="1">
      <c r="A306" s="41"/>
      <c r="B306" s="42"/>
      <c r="C306" s="215" t="s">
        <v>450</v>
      </c>
      <c r="D306" s="215" t="s">
        <v>144</v>
      </c>
      <c r="E306" s="216" t="s">
        <v>774</v>
      </c>
      <c r="F306" s="217" t="s">
        <v>775</v>
      </c>
      <c r="G306" s="218" t="s">
        <v>267</v>
      </c>
      <c r="H306" s="219">
        <v>1</v>
      </c>
      <c r="I306" s="220"/>
      <c r="J306" s="221">
        <f>ROUND(I306*H306,2)</f>
        <v>0</v>
      </c>
      <c r="K306" s="217" t="s">
        <v>148</v>
      </c>
      <c r="L306" s="47"/>
      <c r="M306" s="222" t="s">
        <v>19</v>
      </c>
      <c r="N306" s="223" t="s">
        <v>47</v>
      </c>
      <c r="O306" s="87"/>
      <c r="P306" s="224">
        <f>O306*H306</f>
        <v>0</v>
      </c>
      <c r="Q306" s="224">
        <v>0.082306560000000001</v>
      </c>
      <c r="R306" s="224">
        <f>Q306*H306</f>
        <v>0.082306560000000001</v>
      </c>
      <c r="S306" s="224">
        <v>0</v>
      </c>
      <c r="T306" s="225">
        <f>S306*H306</f>
        <v>0</v>
      </c>
      <c r="U306" s="41"/>
      <c r="V306" s="41"/>
      <c r="W306" s="41"/>
      <c r="X306" s="41"/>
      <c r="Y306" s="41"/>
      <c r="Z306" s="41"/>
      <c r="AA306" s="41"/>
      <c r="AB306" s="41"/>
      <c r="AC306" s="41"/>
      <c r="AD306" s="41"/>
      <c r="AE306" s="41"/>
      <c r="AR306" s="226" t="s">
        <v>149</v>
      </c>
      <c r="AT306" s="226" t="s">
        <v>144</v>
      </c>
      <c r="AU306" s="226" t="s">
        <v>83</v>
      </c>
      <c r="AY306" s="20" t="s">
        <v>142</v>
      </c>
      <c r="BE306" s="227">
        <f>IF(N306="základní",J306,0)</f>
        <v>0</v>
      </c>
      <c r="BF306" s="227">
        <f>IF(N306="snížená",J306,0)</f>
        <v>0</v>
      </c>
      <c r="BG306" s="227">
        <f>IF(N306="zákl. přenesená",J306,0)</f>
        <v>0</v>
      </c>
      <c r="BH306" s="227">
        <f>IF(N306="sníž. přenesená",J306,0)</f>
        <v>0</v>
      </c>
      <c r="BI306" s="227">
        <f>IF(N306="nulová",J306,0)</f>
        <v>0</v>
      </c>
      <c r="BJ306" s="20" t="s">
        <v>83</v>
      </c>
      <c r="BK306" s="227">
        <f>ROUND(I306*H306,2)</f>
        <v>0</v>
      </c>
      <c r="BL306" s="20" t="s">
        <v>149</v>
      </c>
      <c r="BM306" s="226" t="s">
        <v>776</v>
      </c>
    </row>
    <row r="307" s="2" customFormat="1">
      <c r="A307" s="41"/>
      <c r="B307" s="42"/>
      <c r="C307" s="43"/>
      <c r="D307" s="228" t="s">
        <v>151</v>
      </c>
      <c r="E307" s="43"/>
      <c r="F307" s="229" t="s">
        <v>777</v>
      </c>
      <c r="G307" s="43"/>
      <c r="H307" s="43"/>
      <c r="I307" s="230"/>
      <c r="J307" s="43"/>
      <c r="K307" s="43"/>
      <c r="L307" s="47"/>
      <c r="M307" s="231"/>
      <c r="N307" s="232"/>
      <c r="O307" s="87"/>
      <c r="P307" s="87"/>
      <c r="Q307" s="87"/>
      <c r="R307" s="87"/>
      <c r="S307" s="87"/>
      <c r="T307" s="88"/>
      <c r="U307" s="41"/>
      <c r="V307" s="41"/>
      <c r="W307" s="41"/>
      <c r="X307" s="41"/>
      <c r="Y307" s="41"/>
      <c r="Z307" s="41"/>
      <c r="AA307" s="41"/>
      <c r="AB307" s="41"/>
      <c r="AC307" s="41"/>
      <c r="AD307" s="41"/>
      <c r="AE307" s="41"/>
      <c r="AT307" s="20" t="s">
        <v>151</v>
      </c>
      <c r="AU307" s="20" t="s">
        <v>83</v>
      </c>
    </row>
    <row r="308" s="2" customFormat="1" ht="24.15" customHeight="1">
      <c r="A308" s="41"/>
      <c r="B308" s="42"/>
      <c r="C308" s="215" t="s">
        <v>454</v>
      </c>
      <c r="D308" s="215" t="s">
        <v>144</v>
      </c>
      <c r="E308" s="216" t="s">
        <v>778</v>
      </c>
      <c r="F308" s="217" t="s">
        <v>779</v>
      </c>
      <c r="G308" s="218" t="s">
        <v>267</v>
      </c>
      <c r="H308" s="219">
        <v>2</v>
      </c>
      <c r="I308" s="220"/>
      <c r="J308" s="221">
        <f>ROUND(I308*H308,2)</f>
        <v>0</v>
      </c>
      <c r="K308" s="217" t="s">
        <v>148</v>
      </c>
      <c r="L308" s="47"/>
      <c r="M308" s="222" t="s">
        <v>19</v>
      </c>
      <c r="N308" s="223" t="s">
        <v>47</v>
      </c>
      <c r="O308" s="87"/>
      <c r="P308" s="224">
        <f>O308*H308</f>
        <v>0</v>
      </c>
      <c r="Q308" s="224">
        <v>0</v>
      </c>
      <c r="R308" s="224">
        <f>Q308*H308</f>
        <v>0</v>
      </c>
      <c r="S308" s="224">
        <v>0</v>
      </c>
      <c r="T308" s="225">
        <f>S308*H308</f>
        <v>0</v>
      </c>
      <c r="U308" s="41"/>
      <c r="V308" s="41"/>
      <c r="W308" s="41"/>
      <c r="X308" s="41"/>
      <c r="Y308" s="41"/>
      <c r="Z308" s="41"/>
      <c r="AA308" s="41"/>
      <c r="AB308" s="41"/>
      <c r="AC308" s="41"/>
      <c r="AD308" s="41"/>
      <c r="AE308" s="41"/>
      <c r="AR308" s="226" t="s">
        <v>149</v>
      </c>
      <c r="AT308" s="226" t="s">
        <v>144</v>
      </c>
      <c r="AU308" s="226" t="s">
        <v>83</v>
      </c>
      <c r="AY308" s="20" t="s">
        <v>142</v>
      </c>
      <c r="BE308" s="227">
        <f>IF(N308="základní",J308,0)</f>
        <v>0</v>
      </c>
      <c r="BF308" s="227">
        <f>IF(N308="snížená",J308,0)</f>
        <v>0</v>
      </c>
      <c r="BG308" s="227">
        <f>IF(N308="zákl. přenesená",J308,0)</f>
        <v>0</v>
      </c>
      <c r="BH308" s="227">
        <f>IF(N308="sníž. přenesená",J308,0)</f>
        <v>0</v>
      </c>
      <c r="BI308" s="227">
        <f>IF(N308="nulová",J308,0)</f>
        <v>0</v>
      </c>
      <c r="BJ308" s="20" t="s">
        <v>83</v>
      </c>
      <c r="BK308" s="227">
        <f>ROUND(I308*H308,2)</f>
        <v>0</v>
      </c>
      <c r="BL308" s="20" t="s">
        <v>149</v>
      </c>
      <c r="BM308" s="226" t="s">
        <v>780</v>
      </c>
    </row>
    <row r="309" s="2" customFormat="1">
      <c r="A309" s="41"/>
      <c r="B309" s="42"/>
      <c r="C309" s="43"/>
      <c r="D309" s="228" t="s">
        <v>151</v>
      </c>
      <c r="E309" s="43"/>
      <c r="F309" s="229" t="s">
        <v>781</v>
      </c>
      <c r="G309" s="43"/>
      <c r="H309" s="43"/>
      <c r="I309" s="230"/>
      <c r="J309" s="43"/>
      <c r="K309" s="43"/>
      <c r="L309" s="47"/>
      <c r="M309" s="231"/>
      <c r="N309" s="232"/>
      <c r="O309" s="87"/>
      <c r="P309" s="87"/>
      <c r="Q309" s="87"/>
      <c r="R309" s="87"/>
      <c r="S309" s="87"/>
      <c r="T309" s="88"/>
      <c r="U309" s="41"/>
      <c r="V309" s="41"/>
      <c r="W309" s="41"/>
      <c r="X309" s="41"/>
      <c r="Y309" s="41"/>
      <c r="Z309" s="41"/>
      <c r="AA309" s="41"/>
      <c r="AB309" s="41"/>
      <c r="AC309" s="41"/>
      <c r="AD309" s="41"/>
      <c r="AE309" s="41"/>
      <c r="AT309" s="20" t="s">
        <v>151</v>
      </c>
      <c r="AU309" s="20" t="s">
        <v>83</v>
      </c>
    </row>
    <row r="310" s="2" customFormat="1" ht="24.15" customHeight="1">
      <c r="A310" s="41"/>
      <c r="B310" s="42"/>
      <c r="C310" s="215" t="s">
        <v>459</v>
      </c>
      <c r="D310" s="215" t="s">
        <v>144</v>
      </c>
      <c r="E310" s="216" t="s">
        <v>782</v>
      </c>
      <c r="F310" s="217" t="s">
        <v>783</v>
      </c>
      <c r="G310" s="218" t="s">
        <v>267</v>
      </c>
      <c r="H310" s="219">
        <v>2</v>
      </c>
      <c r="I310" s="220"/>
      <c r="J310" s="221">
        <f>ROUND(I310*H310,2)</f>
        <v>0</v>
      </c>
      <c r="K310" s="217" t="s">
        <v>148</v>
      </c>
      <c r="L310" s="47"/>
      <c r="M310" s="222" t="s">
        <v>19</v>
      </c>
      <c r="N310" s="223" t="s">
        <v>47</v>
      </c>
      <c r="O310" s="87"/>
      <c r="P310" s="224">
        <f>O310*H310</f>
        <v>0</v>
      </c>
      <c r="Q310" s="224">
        <v>0.44741999999999998</v>
      </c>
      <c r="R310" s="224">
        <f>Q310*H310</f>
        <v>0.89483999999999997</v>
      </c>
      <c r="S310" s="224">
        <v>0</v>
      </c>
      <c r="T310" s="225">
        <f>S310*H310</f>
        <v>0</v>
      </c>
      <c r="U310" s="41"/>
      <c r="V310" s="41"/>
      <c r="W310" s="41"/>
      <c r="X310" s="41"/>
      <c r="Y310" s="41"/>
      <c r="Z310" s="41"/>
      <c r="AA310" s="41"/>
      <c r="AB310" s="41"/>
      <c r="AC310" s="41"/>
      <c r="AD310" s="41"/>
      <c r="AE310" s="41"/>
      <c r="AR310" s="226" t="s">
        <v>149</v>
      </c>
      <c r="AT310" s="226" t="s">
        <v>144</v>
      </c>
      <c r="AU310" s="226" t="s">
        <v>83</v>
      </c>
      <c r="AY310" s="20" t="s">
        <v>142</v>
      </c>
      <c r="BE310" s="227">
        <f>IF(N310="základní",J310,0)</f>
        <v>0</v>
      </c>
      <c r="BF310" s="227">
        <f>IF(N310="snížená",J310,0)</f>
        <v>0</v>
      </c>
      <c r="BG310" s="227">
        <f>IF(N310="zákl. přenesená",J310,0)</f>
        <v>0</v>
      </c>
      <c r="BH310" s="227">
        <f>IF(N310="sníž. přenesená",J310,0)</f>
        <v>0</v>
      </c>
      <c r="BI310" s="227">
        <f>IF(N310="nulová",J310,0)</f>
        <v>0</v>
      </c>
      <c r="BJ310" s="20" t="s">
        <v>83</v>
      </c>
      <c r="BK310" s="227">
        <f>ROUND(I310*H310,2)</f>
        <v>0</v>
      </c>
      <c r="BL310" s="20" t="s">
        <v>149</v>
      </c>
      <c r="BM310" s="226" t="s">
        <v>784</v>
      </c>
    </row>
    <row r="311" s="2" customFormat="1">
      <c r="A311" s="41"/>
      <c r="B311" s="42"/>
      <c r="C311" s="43"/>
      <c r="D311" s="228" t="s">
        <v>151</v>
      </c>
      <c r="E311" s="43"/>
      <c r="F311" s="229" t="s">
        <v>785</v>
      </c>
      <c r="G311" s="43"/>
      <c r="H311" s="43"/>
      <c r="I311" s="230"/>
      <c r="J311" s="43"/>
      <c r="K311" s="43"/>
      <c r="L311" s="47"/>
      <c r="M311" s="231"/>
      <c r="N311" s="232"/>
      <c r="O311" s="87"/>
      <c r="P311" s="87"/>
      <c r="Q311" s="87"/>
      <c r="R311" s="87"/>
      <c r="S311" s="87"/>
      <c r="T311" s="88"/>
      <c r="U311" s="41"/>
      <c r="V311" s="41"/>
      <c r="W311" s="41"/>
      <c r="X311" s="41"/>
      <c r="Y311" s="41"/>
      <c r="Z311" s="41"/>
      <c r="AA311" s="41"/>
      <c r="AB311" s="41"/>
      <c r="AC311" s="41"/>
      <c r="AD311" s="41"/>
      <c r="AE311" s="41"/>
      <c r="AT311" s="20" t="s">
        <v>151</v>
      </c>
      <c r="AU311" s="20" t="s">
        <v>83</v>
      </c>
    </row>
    <row r="312" s="2" customFormat="1" ht="16.5" customHeight="1">
      <c r="A312" s="41"/>
      <c r="B312" s="42"/>
      <c r="C312" s="215" t="s">
        <v>465</v>
      </c>
      <c r="D312" s="215" t="s">
        <v>144</v>
      </c>
      <c r="E312" s="216" t="s">
        <v>786</v>
      </c>
      <c r="F312" s="217" t="s">
        <v>787</v>
      </c>
      <c r="G312" s="218" t="s">
        <v>267</v>
      </c>
      <c r="H312" s="219">
        <v>2</v>
      </c>
      <c r="I312" s="220"/>
      <c r="J312" s="221">
        <f>ROUND(I312*H312,2)</f>
        <v>0</v>
      </c>
      <c r="K312" s="217" t="s">
        <v>148</v>
      </c>
      <c r="L312" s="47"/>
      <c r="M312" s="222" t="s">
        <v>19</v>
      </c>
      <c r="N312" s="223" t="s">
        <v>47</v>
      </c>
      <c r="O312" s="87"/>
      <c r="P312" s="224">
        <f>O312*H312</f>
        <v>0</v>
      </c>
      <c r="Q312" s="224">
        <v>0.124223</v>
      </c>
      <c r="R312" s="224">
        <f>Q312*H312</f>
        <v>0.248446</v>
      </c>
      <c r="S312" s="224">
        <v>0</v>
      </c>
      <c r="T312" s="225">
        <f>S312*H312</f>
        <v>0</v>
      </c>
      <c r="U312" s="41"/>
      <c r="V312" s="41"/>
      <c r="W312" s="41"/>
      <c r="X312" s="41"/>
      <c r="Y312" s="41"/>
      <c r="Z312" s="41"/>
      <c r="AA312" s="41"/>
      <c r="AB312" s="41"/>
      <c r="AC312" s="41"/>
      <c r="AD312" s="41"/>
      <c r="AE312" s="41"/>
      <c r="AR312" s="226" t="s">
        <v>149</v>
      </c>
      <c r="AT312" s="226" t="s">
        <v>144</v>
      </c>
      <c r="AU312" s="226" t="s">
        <v>83</v>
      </c>
      <c r="AY312" s="20" t="s">
        <v>142</v>
      </c>
      <c r="BE312" s="227">
        <f>IF(N312="základní",J312,0)</f>
        <v>0</v>
      </c>
      <c r="BF312" s="227">
        <f>IF(N312="snížená",J312,0)</f>
        <v>0</v>
      </c>
      <c r="BG312" s="227">
        <f>IF(N312="zákl. přenesená",J312,0)</f>
        <v>0</v>
      </c>
      <c r="BH312" s="227">
        <f>IF(N312="sníž. přenesená",J312,0)</f>
        <v>0</v>
      </c>
      <c r="BI312" s="227">
        <f>IF(N312="nulová",J312,0)</f>
        <v>0</v>
      </c>
      <c r="BJ312" s="20" t="s">
        <v>83</v>
      </c>
      <c r="BK312" s="227">
        <f>ROUND(I312*H312,2)</f>
        <v>0</v>
      </c>
      <c r="BL312" s="20" t="s">
        <v>149</v>
      </c>
      <c r="BM312" s="226" t="s">
        <v>788</v>
      </c>
    </row>
    <row r="313" s="2" customFormat="1">
      <c r="A313" s="41"/>
      <c r="B313" s="42"/>
      <c r="C313" s="43"/>
      <c r="D313" s="228" t="s">
        <v>151</v>
      </c>
      <c r="E313" s="43"/>
      <c r="F313" s="229" t="s">
        <v>789</v>
      </c>
      <c r="G313" s="43"/>
      <c r="H313" s="43"/>
      <c r="I313" s="230"/>
      <c r="J313" s="43"/>
      <c r="K313" s="43"/>
      <c r="L313" s="47"/>
      <c r="M313" s="231"/>
      <c r="N313" s="232"/>
      <c r="O313" s="87"/>
      <c r="P313" s="87"/>
      <c r="Q313" s="87"/>
      <c r="R313" s="87"/>
      <c r="S313" s="87"/>
      <c r="T313" s="88"/>
      <c r="U313" s="41"/>
      <c r="V313" s="41"/>
      <c r="W313" s="41"/>
      <c r="X313" s="41"/>
      <c r="Y313" s="41"/>
      <c r="Z313" s="41"/>
      <c r="AA313" s="41"/>
      <c r="AB313" s="41"/>
      <c r="AC313" s="41"/>
      <c r="AD313" s="41"/>
      <c r="AE313" s="41"/>
      <c r="AT313" s="20" t="s">
        <v>151</v>
      </c>
      <c r="AU313" s="20" t="s">
        <v>83</v>
      </c>
    </row>
    <row r="314" s="2" customFormat="1" ht="16.5" customHeight="1">
      <c r="A314" s="41"/>
      <c r="B314" s="42"/>
      <c r="C314" s="277" t="s">
        <v>473</v>
      </c>
      <c r="D314" s="277" t="s">
        <v>252</v>
      </c>
      <c r="E314" s="278" t="s">
        <v>790</v>
      </c>
      <c r="F314" s="279" t="s">
        <v>791</v>
      </c>
      <c r="G314" s="280" t="s">
        <v>267</v>
      </c>
      <c r="H314" s="281">
        <v>2</v>
      </c>
      <c r="I314" s="282"/>
      <c r="J314" s="283">
        <f>ROUND(I314*H314,2)</f>
        <v>0</v>
      </c>
      <c r="K314" s="279" t="s">
        <v>19</v>
      </c>
      <c r="L314" s="284"/>
      <c r="M314" s="285" t="s">
        <v>19</v>
      </c>
      <c r="N314" s="286" t="s">
        <v>47</v>
      </c>
      <c r="O314" s="87"/>
      <c r="P314" s="224">
        <f>O314*H314</f>
        <v>0</v>
      </c>
      <c r="Q314" s="224">
        <v>0.096000000000000002</v>
      </c>
      <c r="R314" s="224">
        <f>Q314*H314</f>
        <v>0.192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198</v>
      </c>
      <c r="AT314" s="226" t="s">
        <v>252</v>
      </c>
      <c r="AU314" s="226" t="s">
        <v>83</v>
      </c>
      <c r="AY314" s="20" t="s">
        <v>142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83</v>
      </c>
      <c r="BK314" s="227">
        <f>ROUND(I314*H314,2)</f>
        <v>0</v>
      </c>
      <c r="BL314" s="20" t="s">
        <v>149</v>
      </c>
      <c r="BM314" s="226" t="s">
        <v>792</v>
      </c>
    </row>
    <row r="315" s="2" customFormat="1" ht="16.5" customHeight="1">
      <c r="A315" s="41"/>
      <c r="B315" s="42"/>
      <c r="C315" s="215" t="s">
        <v>478</v>
      </c>
      <c r="D315" s="215" t="s">
        <v>144</v>
      </c>
      <c r="E315" s="216" t="s">
        <v>793</v>
      </c>
      <c r="F315" s="217" t="s">
        <v>794</v>
      </c>
      <c r="G315" s="218" t="s">
        <v>267</v>
      </c>
      <c r="H315" s="219">
        <v>2</v>
      </c>
      <c r="I315" s="220"/>
      <c r="J315" s="221">
        <f>ROUND(I315*H315,2)</f>
        <v>0</v>
      </c>
      <c r="K315" s="217" t="s">
        <v>148</v>
      </c>
      <c r="L315" s="47"/>
      <c r="M315" s="222" t="s">
        <v>19</v>
      </c>
      <c r="N315" s="223" t="s">
        <v>47</v>
      </c>
      <c r="O315" s="87"/>
      <c r="P315" s="224">
        <f>O315*H315</f>
        <v>0</v>
      </c>
      <c r="Q315" s="224">
        <v>0.029722999999999999</v>
      </c>
      <c r="R315" s="224">
        <f>Q315*H315</f>
        <v>0.059445999999999999</v>
      </c>
      <c r="S315" s="224">
        <v>0</v>
      </c>
      <c r="T315" s="225">
        <f>S315*H315</f>
        <v>0</v>
      </c>
      <c r="U315" s="41"/>
      <c r="V315" s="41"/>
      <c r="W315" s="41"/>
      <c r="X315" s="41"/>
      <c r="Y315" s="41"/>
      <c r="Z315" s="41"/>
      <c r="AA315" s="41"/>
      <c r="AB315" s="41"/>
      <c r="AC315" s="41"/>
      <c r="AD315" s="41"/>
      <c r="AE315" s="41"/>
      <c r="AR315" s="226" t="s">
        <v>149</v>
      </c>
      <c r="AT315" s="226" t="s">
        <v>144</v>
      </c>
      <c r="AU315" s="226" t="s">
        <v>83</v>
      </c>
      <c r="AY315" s="20" t="s">
        <v>142</v>
      </c>
      <c r="BE315" s="227">
        <f>IF(N315="základní",J315,0)</f>
        <v>0</v>
      </c>
      <c r="BF315" s="227">
        <f>IF(N315="snížená",J315,0)</f>
        <v>0</v>
      </c>
      <c r="BG315" s="227">
        <f>IF(N315="zákl. přenesená",J315,0)</f>
        <v>0</v>
      </c>
      <c r="BH315" s="227">
        <f>IF(N315="sníž. přenesená",J315,0)</f>
        <v>0</v>
      </c>
      <c r="BI315" s="227">
        <f>IF(N315="nulová",J315,0)</f>
        <v>0</v>
      </c>
      <c r="BJ315" s="20" t="s">
        <v>83</v>
      </c>
      <c r="BK315" s="227">
        <f>ROUND(I315*H315,2)</f>
        <v>0</v>
      </c>
      <c r="BL315" s="20" t="s">
        <v>149</v>
      </c>
      <c r="BM315" s="226" t="s">
        <v>795</v>
      </c>
    </row>
    <row r="316" s="2" customFormat="1">
      <c r="A316" s="41"/>
      <c r="B316" s="42"/>
      <c r="C316" s="43"/>
      <c r="D316" s="228" t="s">
        <v>151</v>
      </c>
      <c r="E316" s="43"/>
      <c r="F316" s="229" t="s">
        <v>796</v>
      </c>
      <c r="G316" s="43"/>
      <c r="H316" s="43"/>
      <c r="I316" s="230"/>
      <c r="J316" s="43"/>
      <c r="K316" s="43"/>
      <c r="L316" s="47"/>
      <c r="M316" s="231"/>
      <c r="N316" s="232"/>
      <c r="O316" s="87"/>
      <c r="P316" s="87"/>
      <c r="Q316" s="87"/>
      <c r="R316" s="87"/>
      <c r="S316" s="87"/>
      <c r="T316" s="88"/>
      <c r="U316" s="41"/>
      <c r="V316" s="41"/>
      <c r="W316" s="41"/>
      <c r="X316" s="41"/>
      <c r="Y316" s="41"/>
      <c r="Z316" s="41"/>
      <c r="AA316" s="41"/>
      <c r="AB316" s="41"/>
      <c r="AC316" s="41"/>
      <c r="AD316" s="41"/>
      <c r="AE316" s="41"/>
      <c r="AT316" s="20" t="s">
        <v>151</v>
      </c>
      <c r="AU316" s="20" t="s">
        <v>83</v>
      </c>
    </row>
    <row r="317" s="2" customFormat="1" ht="16.5" customHeight="1">
      <c r="A317" s="41"/>
      <c r="B317" s="42"/>
      <c r="C317" s="277" t="s">
        <v>484</v>
      </c>
      <c r="D317" s="277" t="s">
        <v>252</v>
      </c>
      <c r="E317" s="278" t="s">
        <v>797</v>
      </c>
      <c r="F317" s="279" t="s">
        <v>798</v>
      </c>
      <c r="G317" s="280" t="s">
        <v>267</v>
      </c>
      <c r="H317" s="281">
        <v>2</v>
      </c>
      <c r="I317" s="282"/>
      <c r="J317" s="283">
        <f>ROUND(I317*H317,2)</f>
        <v>0</v>
      </c>
      <c r="K317" s="279" t="s">
        <v>148</v>
      </c>
      <c r="L317" s="284"/>
      <c r="M317" s="285" t="s">
        <v>19</v>
      </c>
      <c r="N317" s="286" t="s">
        <v>47</v>
      </c>
      <c r="O317" s="87"/>
      <c r="P317" s="224">
        <f>O317*H317</f>
        <v>0</v>
      </c>
      <c r="Q317" s="224">
        <v>0.058000000000000003</v>
      </c>
      <c r="R317" s="224">
        <f>Q317*H317</f>
        <v>0.11600000000000001</v>
      </c>
      <c r="S317" s="224">
        <v>0</v>
      </c>
      <c r="T317" s="225">
        <f>S317*H317</f>
        <v>0</v>
      </c>
      <c r="U317" s="41"/>
      <c r="V317" s="41"/>
      <c r="W317" s="41"/>
      <c r="X317" s="41"/>
      <c r="Y317" s="41"/>
      <c r="Z317" s="41"/>
      <c r="AA317" s="41"/>
      <c r="AB317" s="41"/>
      <c r="AC317" s="41"/>
      <c r="AD317" s="41"/>
      <c r="AE317" s="41"/>
      <c r="AR317" s="226" t="s">
        <v>198</v>
      </c>
      <c r="AT317" s="226" t="s">
        <v>252</v>
      </c>
      <c r="AU317" s="226" t="s">
        <v>83</v>
      </c>
      <c r="AY317" s="20" t="s">
        <v>142</v>
      </c>
      <c r="BE317" s="227">
        <f>IF(N317="základní",J317,0)</f>
        <v>0</v>
      </c>
      <c r="BF317" s="227">
        <f>IF(N317="snížená",J317,0)</f>
        <v>0</v>
      </c>
      <c r="BG317" s="227">
        <f>IF(N317="zákl. přenesená",J317,0)</f>
        <v>0</v>
      </c>
      <c r="BH317" s="227">
        <f>IF(N317="sníž. přenesená",J317,0)</f>
        <v>0</v>
      </c>
      <c r="BI317" s="227">
        <f>IF(N317="nulová",J317,0)</f>
        <v>0</v>
      </c>
      <c r="BJ317" s="20" t="s">
        <v>83</v>
      </c>
      <c r="BK317" s="227">
        <f>ROUND(I317*H317,2)</f>
        <v>0</v>
      </c>
      <c r="BL317" s="20" t="s">
        <v>149</v>
      </c>
      <c r="BM317" s="226" t="s">
        <v>799</v>
      </c>
    </row>
    <row r="318" s="2" customFormat="1" ht="16.5" customHeight="1">
      <c r="A318" s="41"/>
      <c r="B318" s="42"/>
      <c r="C318" s="215" t="s">
        <v>488</v>
      </c>
      <c r="D318" s="215" t="s">
        <v>144</v>
      </c>
      <c r="E318" s="216" t="s">
        <v>800</v>
      </c>
      <c r="F318" s="217" t="s">
        <v>801</v>
      </c>
      <c r="G318" s="218" t="s">
        <v>267</v>
      </c>
      <c r="H318" s="219">
        <v>2</v>
      </c>
      <c r="I318" s="220"/>
      <c r="J318" s="221">
        <f>ROUND(I318*H318,2)</f>
        <v>0</v>
      </c>
      <c r="K318" s="217" t="s">
        <v>148</v>
      </c>
      <c r="L318" s="47"/>
      <c r="M318" s="222" t="s">
        <v>19</v>
      </c>
      <c r="N318" s="223" t="s">
        <v>47</v>
      </c>
      <c r="O318" s="87"/>
      <c r="P318" s="224">
        <f>O318*H318</f>
        <v>0</v>
      </c>
      <c r="Q318" s="224">
        <v>0.029722999999999999</v>
      </c>
      <c r="R318" s="224">
        <f>Q318*H318</f>
        <v>0.059445999999999999</v>
      </c>
      <c r="S318" s="224">
        <v>0</v>
      </c>
      <c r="T318" s="225">
        <f>S318*H318</f>
        <v>0</v>
      </c>
      <c r="U318" s="41"/>
      <c r="V318" s="41"/>
      <c r="W318" s="41"/>
      <c r="X318" s="41"/>
      <c r="Y318" s="41"/>
      <c r="Z318" s="41"/>
      <c r="AA318" s="41"/>
      <c r="AB318" s="41"/>
      <c r="AC318" s="41"/>
      <c r="AD318" s="41"/>
      <c r="AE318" s="41"/>
      <c r="AR318" s="226" t="s">
        <v>149</v>
      </c>
      <c r="AT318" s="226" t="s">
        <v>144</v>
      </c>
      <c r="AU318" s="226" t="s">
        <v>83</v>
      </c>
      <c r="AY318" s="20" t="s">
        <v>142</v>
      </c>
      <c r="BE318" s="227">
        <f>IF(N318="základní",J318,0)</f>
        <v>0</v>
      </c>
      <c r="BF318" s="227">
        <f>IF(N318="snížená",J318,0)</f>
        <v>0</v>
      </c>
      <c r="BG318" s="227">
        <f>IF(N318="zákl. přenesená",J318,0)</f>
        <v>0</v>
      </c>
      <c r="BH318" s="227">
        <f>IF(N318="sníž. přenesená",J318,0)</f>
        <v>0</v>
      </c>
      <c r="BI318" s="227">
        <f>IF(N318="nulová",J318,0)</f>
        <v>0</v>
      </c>
      <c r="BJ318" s="20" t="s">
        <v>83</v>
      </c>
      <c r="BK318" s="227">
        <f>ROUND(I318*H318,2)</f>
        <v>0</v>
      </c>
      <c r="BL318" s="20" t="s">
        <v>149</v>
      </c>
      <c r="BM318" s="226" t="s">
        <v>802</v>
      </c>
    </row>
    <row r="319" s="2" customFormat="1">
      <c r="A319" s="41"/>
      <c r="B319" s="42"/>
      <c r="C319" s="43"/>
      <c r="D319" s="228" t="s">
        <v>151</v>
      </c>
      <c r="E319" s="43"/>
      <c r="F319" s="229" t="s">
        <v>803</v>
      </c>
      <c r="G319" s="43"/>
      <c r="H319" s="43"/>
      <c r="I319" s="230"/>
      <c r="J319" s="43"/>
      <c r="K319" s="43"/>
      <c r="L319" s="47"/>
      <c r="M319" s="231"/>
      <c r="N319" s="232"/>
      <c r="O319" s="87"/>
      <c r="P319" s="87"/>
      <c r="Q319" s="87"/>
      <c r="R319" s="87"/>
      <c r="S319" s="87"/>
      <c r="T319" s="88"/>
      <c r="U319" s="41"/>
      <c r="V319" s="41"/>
      <c r="W319" s="41"/>
      <c r="X319" s="41"/>
      <c r="Y319" s="41"/>
      <c r="Z319" s="41"/>
      <c r="AA319" s="41"/>
      <c r="AB319" s="41"/>
      <c r="AC319" s="41"/>
      <c r="AD319" s="41"/>
      <c r="AE319" s="41"/>
      <c r="AT319" s="20" t="s">
        <v>151</v>
      </c>
      <c r="AU319" s="20" t="s">
        <v>83</v>
      </c>
    </row>
    <row r="320" s="2" customFormat="1" ht="16.5" customHeight="1">
      <c r="A320" s="41"/>
      <c r="B320" s="42"/>
      <c r="C320" s="277" t="s">
        <v>495</v>
      </c>
      <c r="D320" s="277" t="s">
        <v>252</v>
      </c>
      <c r="E320" s="278" t="s">
        <v>804</v>
      </c>
      <c r="F320" s="279" t="s">
        <v>805</v>
      </c>
      <c r="G320" s="280" t="s">
        <v>267</v>
      </c>
      <c r="H320" s="281">
        <v>2</v>
      </c>
      <c r="I320" s="282"/>
      <c r="J320" s="283">
        <f>ROUND(I320*H320,2)</f>
        <v>0</v>
      </c>
      <c r="K320" s="279" t="s">
        <v>148</v>
      </c>
      <c r="L320" s="284"/>
      <c r="M320" s="285" t="s">
        <v>19</v>
      </c>
      <c r="N320" s="286" t="s">
        <v>47</v>
      </c>
      <c r="O320" s="87"/>
      <c r="P320" s="224">
        <f>O320*H320</f>
        <v>0</v>
      </c>
      <c r="Q320" s="224">
        <v>0.057000000000000002</v>
      </c>
      <c r="R320" s="224">
        <f>Q320*H320</f>
        <v>0.114</v>
      </c>
      <c r="S320" s="224">
        <v>0</v>
      </c>
      <c r="T320" s="225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198</v>
      </c>
      <c r="AT320" s="226" t="s">
        <v>252</v>
      </c>
      <c r="AU320" s="226" t="s">
        <v>83</v>
      </c>
      <c r="AY320" s="20" t="s">
        <v>142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83</v>
      </c>
      <c r="BK320" s="227">
        <f>ROUND(I320*H320,2)</f>
        <v>0</v>
      </c>
      <c r="BL320" s="20" t="s">
        <v>149</v>
      </c>
      <c r="BM320" s="226" t="s">
        <v>806</v>
      </c>
    </row>
    <row r="321" s="2" customFormat="1" ht="16.5" customHeight="1">
      <c r="A321" s="41"/>
      <c r="B321" s="42"/>
      <c r="C321" s="215" t="s">
        <v>504</v>
      </c>
      <c r="D321" s="215" t="s">
        <v>144</v>
      </c>
      <c r="E321" s="216" t="s">
        <v>807</v>
      </c>
      <c r="F321" s="217" t="s">
        <v>808</v>
      </c>
      <c r="G321" s="218" t="s">
        <v>267</v>
      </c>
      <c r="H321" s="219">
        <v>2</v>
      </c>
      <c r="I321" s="220"/>
      <c r="J321" s="221">
        <f>ROUND(I321*H321,2)</f>
        <v>0</v>
      </c>
      <c r="K321" s="217" t="s">
        <v>148</v>
      </c>
      <c r="L321" s="47"/>
      <c r="M321" s="222" t="s">
        <v>19</v>
      </c>
      <c r="N321" s="223" t="s">
        <v>47</v>
      </c>
      <c r="O321" s="87"/>
      <c r="P321" s="224">
        <f>O321*H321</f>
        <v>0</v>
      </c>
      <c r="Q321" s="224">
        <v>0.029722999999999999</v>
      </c>
      <c r="R321" s="224">
        <f>Q321*H321</f>
        <v>0.059445999999999999</v>
      </c>
      <c r="S321" s="224">
        <v>0</v>
      </c>
      <c r="T321" s="225">
        <f>S321*H321</f>
        <v>0</v>
      </c>
      <c r="U321" s="41"/>
      <c r="V321" s="41"/>
      <c r="W321" s="41"/>
      <c r="X321" s="41"/>
      <c r="Y321" s="41"/>
      <c r="Z321" s="41"/>
      <c r="AA321" s="41"/>
      <c r="AB321" s="41"/>
      <c r="AC321" s="41"/>
      <c r="AD321" s="41"/>
      <c r="AE321" s="41"/>
      <c r="AR321" s="226" t="s">
        <v>149</v>
      </c>
      <c r="AT321" s="226" t="s">
        <v>144</v>
      </c>
      <c r="AU321" s="226" t="s">
        <v>83</v>
      </c>
      <c r="AY321" s="20" t="s">
        <v>142</v>
      </c>
      <c r="BE321" s="227">
        <f>IF(N321="základní",J321,0)</f>
        <v>0</v>
      </c>
      <c r="BF321" s="227">
        <f>IF(N321="snížená",J321,0)</f>
        <v>0</v>
      </c>
      <c r="BG321" s="227">
        <f>IF(N321="zákl. přenesená",J321,0)</f>
        <v>0</v>
      </c>
      <c r="BH321" s="227">
        <f>IF(N321="sníž. přenesená",J321,0)</f>
        <v>0</v>
      </c>
      <c r="BI321" s="227">
        <f>IF(N321="nulová",J321,0)</f>
        <v>0</v>
      </c>
      <c r="BJ321" s="20" t="s">
        <v>83</v>
      </c>
      <c r="BK321" s="227">
        <f>ROUND(I321*H321,2)</f>
        <v>0</v>
      </c>
      <c r="BL321" s="20" t="s">
        <v>149</v>
      </c>
      <c r="BM321" s="226" t="s">
        <v>809</v>
      </c>
    </row>
    <row r="322" s="2" customFormat="1">
      <c r="A322" s="41"/>
      <c r="B322" s="42"/>
      <c r="C322" s="43"/>
      <c r="D322" s="228" t="s">
        <v>151</v>
      </c>
      <c r="E322" s="43"/>
      <c r="F322" s="229" t="s">
        <v>810</v>
      </c>
      <c r="G322" s="43"/>
      <c r="H322" s="43"/>
      <c r="I322" s="230"/>
      <c r="J322" s="43"/>
      <c r="K322" s="43"/>
      <c r="L322" s="47"/>
      <c r="M322" s="231"/>
      <c r="N322" s="232"/>
      <c r="O322" s="87"/>
      <c r="P322" s="87"/>
      <c r="Q322" s="87"/>
      <c r="R322" s="87"/>
      <c r="S322" s="87"/>
      <c r="T322" s="88"/>
      <c r="U322" s="41"/>
      <c r="V322" s="41"/>
      <c r="W322" s="41"/>
      <c r="X322" s="41"/>
      <c r="Y322" s="41"/>
      <c r="Z322" s="41"/>
      <c r="AA322" s="41"/>
      <c r="AB322" s="41"/>
      <c r="AC322" s="41"/>
      <c r="AD322" s="41"/>
      <c r="AE322" s="41"/>
      <c r="AT322" s="20" t="s">
        <v>151</v>
      </c>
      <c r="AU322" s="20" t="s">
        <v>83</v>
      </c>
    </row>
    <row r="323" s="2" customFormat="1" ht="16.5" customHeight="1">
      <c r="A323" s="41"/>
      <c r="B323" s="42"/>
      <c r="C323" s="277" t="s">
        <v>511</v>
      </c>
      <c r="D323" s="277" t="s">
        <v>252</v>
      </c>
      <c r="E323" s="278" t="s">
        <v>811</v>
      </c>
      <c r="F323" s="279" t="s">
        <v>812</v>
      </c>
      <c r="G323" s="280" t="s">
        <v>267</v>
      </c>
      <c r="H323" s="281">
        <v>2</v>
      </c>
      <c r="I323" s="282"/>
      <c r="J323" s="283">
        <f>ROUND(I323*H323,2)</f>
        <v>0</v>
      </c>
      <c r="K323" s="279" t="s">
        <v>148</v>
      </c>
      <c r="L323" s="284"/>
      <c r="M323" s="285" t="s">
        <v>19</v>
      </c>
      <c r="N323" s="286" t="s">
        <v>47</v>
      </c>
      <c r="O323" s="87"/>
      <c r="P323" s="224">
        <f>O323*H323</f>
        <v>0</v>
      </c>
      <c r="Q323" s="224">
        <v>0.11</v>
      </c>
      <c r="R323" s="224">
        <f>Q323*H323</f>
        <v>0.22</v>
      </c>
      <c r="S323" s="224">
        <v>0</v>
      </c>
      <c r="T323" s="225">
        <f>S323*H323</f>
        <v>0</v>
      </c>
      <c r="U323" s="41"/>
      <c r="V323" s="41"/>
      <c r="W323" s="41"/>
      <c r="X323" s="41"/>
      <c r="Y323" s="41"/>
      <c r="Z323" s="41"/>
      <c r="AA323" s="41"/>
      <c r="AB323" s="41"/>
      <c r="AC323" s="41"/>
      <c r="AD323" s="41"/>
      <c r="AE323" s="41"/>
      <c r="AR323" s="226" t="s">
        <v>198</v>
      </c>
      <c r="AT323" s="226" t="s">
        <v>252</v>
      </c>
      <c r="AU323" s="226" t="s">
        <v>83</v>
      </c>
      <c r="AY323" s="20" t="s">
        <v>142</v>
      </c>
      <c r="BE323" s="227">
        <f>IF(N323="základní",J323,0)</f>
        <v>0</v>
      </c>
      <c r="BF323" s="227">
        <f>IF(N323="snížená",J323,0)</f>
        <v>0</v>
      </c>
      <c r="BG323" s="227">
        <f>IF(N323="zákl. přenesená",J323,0)</f>
        <v>0</v>
      </c>
      <c r="BH323" s="227">
        <f>IF(N323="sníž. přenesená",J323,0)</f>
        <v>0</v>
      </c>
      <c r="BI323" s="227">
        <f>IF(N323="nulová",J323,0)</f>
        <v>0</v>
      </c>
      <c r="BJ323" s="20" t="s">
        <v>83</v>
      </c>
      <c r="BK323" s="227">
        <f>ROUND(I323*H323,2)</f>
        <v>0</v>
      </c>
      <c r="BL323" s="20" t="s">
        <v>149</v>
      </c>
      <c r="BM323" s="226" t="s">
        <v>813</v>
      </c>
    </row>
    <row r="324" s="2" customFormat="1" ht="24.15" customHeight="1">
      <c r="A324" s="41"/>
      <c r="B324" s="42"/>
      <c r="C324" s="215" t="s">
        <v>516</v>
      </c>
      <c r="D324" s="215" t="s">
        <v>144</v>
      </c>
      <c r="E324" s="216" t="s">
        <v>814</v>
      </c>
      <c r="F324" s="217" t="s">
        <v>815</v>
      </c>
      <c r="G324" s="218" t="s">
        <v>267</v>
      </c>
      <c r="H324" s="219">
        <v>1</v>
      </c>
      <c r="I324" s="220"/>
      <c r="J324" s="221">
        <f>ROUND(I324*H324,2)</f>
        <v>0</v>
      </c>
      <c r="K324" s="217" t="s">
        <v>148</v>
      </c>
      <c r="L324" s="47"/>
      <c r="M324" s="222" t="s">
        <v>19</v>
      </c>
      <c r="N324" s="223" t="s">
        <v>47</v>
      </c>
      <c r="O324" s="87"/>
      <c r="P324" s="224">
        <f>O324*H324</f>
        <v>0</v>
      </c>
      <c r="Q324" s="224">
        <v>0.089999999999999997</v>
      </c>
      <c r="R324" s="224">
        <f>Q324*H324</f>
        <v>0.089999999999999997</v>
      </c>
      <c r="S324" s="224">
        <v>0</v>
      </c>
      <c r="T324" s="225">
        <f>S324*H324</f>
        <v>0</v>
      </c>
      <c r="U324" s="41"/>
      <c r="V324" s="41"/>
      <c r="W324" s="41"/>
      <c r="X324" s="41"/>
      <c r="Y324" s="41"/>
      <c r="Z324" s="41"/>
      <c r="AA324" s="41"/>
      <c r="AB324" s="41"/>
      <c r="AC324" s="41"/>
      <c r="AD324" s="41"/>
      <c r="AE324" s="41"/>
      <c r="AR324" s="226" t="s">
        <v>149</v>
      </c>
      <c r="AT324" s="226" t="s">
        <v>144</v>
      </c>
      <c r="AU324" s="226" t="s">
        <v>83</v>
      </c>
      <c r="AY324" s="20" t="s">
        <v>142</v>
      </c>
      <c r="BE324" s="227">
        <f>IF(N324="základní",J324,0)</f>
        <v>0</v>
      </c>
      <c r="BF324" s="227">
        <f>IF(N324="snížená",J324,0)</f>
        <v>0</v>
      </c>
      <c r="BG324" s="227">
        <f>IF(N324="zákl. přenesená",J324,0)</f>
        <v>0</v>
      </c>
      <c r="BH324" s="227">
        <f>IF(N324="sníž. přenesená",J324,0)</f>
        <v>0</v>
      </c>
      <c r="BI324" s="227">
        <f>IF(N324="nulová",J324,0)</f>
        <v>0</v>
      </c>
      <c r="BJ324" s="20" t="s">
        <v>83</v>
      </c>
      <c r="BK324" s="227">
        <f>ROUND(I324*H324,2)</f>
        <v>0</v>
      </c>
      <c r="BL324" s="20" t="s">
        <v>149</v>
      </c>
      <c r="BM324" s="226" t="s">
        <v>816</v>
      </c>
    </row>
    <row r="325" s="2" customFormat="1">
      <c r="A325" s="41"/>
      <c r="B325" s="42"/>
      <c r="C325" s="43"/>
      <c r="D325" s="228" t="s">
        <v>151</v>
      </c>
      <c r="E325" s="43"/>
      <c r="F325" s="229" t="s">
        <v>817</v>
      </c>
      <c r="G325" s="43"/>
      <c r="H325" s="43"/>
      <c r="I325" s="230"/>
      <c r="J325" s="43"/>
      <c r="K325" s="43"/>
      <c r="L325" s="47"/>
      <c r="M325" s="231"/>
      <c r="N325" s="232"/>
      <c r="O325" s="87"/>
      <c r="P325" s="87"/>
      <c r="Q325" s="87"/>
      <c r="R325" s="87"/>
      <c r="S325" s="87"/>
      <c r="T325" s="88"/>
      <c r="U325" s="41"/>
      <c r="V325" s="41"/>
      <c r="W325" s="41"/>
      <c r="X325" s="41"/>
      <c r="Y325" s="41"/>
      <c r="Z325" s="41"/>
      <c r="AA325" s="41"/>
      <c r="AB325" s="41"/>
      <c r="AC325" s="41"/>
      <c r="AD325" s="41"/>
      <c r="AE325" s="41"/>
      <c r="AT325" s="20" t="s">
        <v>151</v>
      </c>
      <c r="AU325" s="20" t="s">
        <v>83</v>
      </c>
    </row>
    <row r="326" s="2" customFormat="1" ht="16.5" customHeight="1">
      <c r="A326" s="41"/>
      <c r="B326" s="42"/>
      <c r="C326" s="277" t="s">
        <v>523</v>
      </c>
      <c r="D326" s="277" t="s">
        <v>252</v>
      </c>
      <c r="E326" s="278" t="s">
        <v>818</v>
      </c>
      <c r="F326" s="279" t="s">
        <v>819</v>
      </c>
      <c r="G326" s="280" t="s">
        <v>267</v>
      </c>
      <c r="H326" s="281">
        <v>1</v>
      </c>
      <c r="I326" s="282"/>
      <c r="J326" s="283">
        <f>ROUND(I326*H326,2)</f>
        <v>0</v>
      </c>
      <c r="K326" s="279" t="s">
        <v>148</v>
      </c>
      <c r="L326" s="284"/>
      <c r="M326" s="285" t="s">
        <v>19</v>
      </c>
      <c r="N326" s="286" t="s">
        <v>47</v>
      </c>
      <c r="O326" s="87"/>
      <c r="P326" s="224">
        <f>O326*H326</f>
        <v>0</v>
      </c>
      <c r="Q326" s="224">
        <v>0.056300000000000003</v>
      </c>
      <c r="R326" s="224">
        <f>Q326*H326</f>
        <v>0.056300000000000003</v>
      </c>
      <c r="S326" s="224">
        <v>0</v>
      </c>
      <c r="T326" s="225">
        <f>S326*H326</f>
        <v>0</v>
      </c>
      <c r="U326" s="41"/>
      <c r="V326" s="41"/>
      <c r="W326" s="41"/>
      <c r="X326" s="41"/>
      <c r="Y326" s="41"/>
      <c r="Z326" s="41"/>
      <c r="AA326" s="41"/>
      <c r="AB326" s="41"/>
      <c r="AC326" s="41"/>
      <c r="AD326" s="41"/>
      <c r="AE326" s="41"/>
      <c r="AR326" s="226" t="s">
        <v>198</v>
      </c>
      <c r="AT326" s="226" t="s">
        <v>252</v>
      </c>
      <c r="AU326" s="226" t="s">
        <v>83</v>
      </c>
      <c r="AY326" s="20" t="s">
        <v>142</v>
      </c>
      <c r="BE326" s="227">
        <f>IF(N326="základní",J326,0)</f>
        <v>0</v>
      </c>
      <c r="BF326" s="227">
        <f>IF(N326="snížená",J326,0)</f>
        <v>0</v>
      </c>
      <c r="BG326" s="227">
        <f>IF(N326="zákl. přenesená",J326,0)</f>
        <v>0</v>
      </c>
      <c r="BH326" s="227">
        <f>IF(N326="sníž. přenesená",J326,0)</f>
        <v>0</v>
      </c>
      <c r="BI326" s="227">
        <f>IF(N326="nulová",J326,0)</f>
        <v>0</v>
      </c>
      <c r="BJ326" s="20" t="s">
        <v>83</v>
      </c>
      <c r="BK326" s="227">
        <f>ROUND(I326*H326,2)</f>
        <v>0</v>
      </c>
      <c r="BL326" s="20" t="s">
        <v>149</v>
      </c>
      <c r="BM326" s="226" t="s">
        <v>820</v>
      </c>
    </row>
    <row r="327" s="2" customFormat="1" ht="16.5" customHeight="1">
      <c r="A327" s="41"/>
      <c r="B327" s="42"/>
      <c r="C327" s="215" t="s">
        <v>529</v>
      </c>
      <c r="D327" s="215" t="s">
        <v>144</v>
      </c>
      <c r="E327" s="216" t="s">
        <v>821</v>
      </c>
      <c r="F327" s="217" t="s">
        <v>822</v>
      </c>
      <c r="G327" s="218" t="s">
        <v>267</v>
      </c>
      <c r="H327" s="219">
        <v>2</v>
      </c>
      <c r="I327" s="220"/>
      <c r="J327" s="221">
        <f>ROUND(I327*H327,2)</f>
        <v>0</v>
      </c>
      <c r="K327" s="217" t="s">
        <v>148</v>
      </c>
      <c r="L327" s="47"/>
      <c r="M327" s="222" t="s">
        <v>19</v>
      </c>
      <c r="N327" s="223" t="s">
        <v>47</v>
      </c>
      <c r="O327" s="87"/>
      <c r="P327" s="224">
        <f>O327*H327</f>
        <v>0</v>
      </c>
      <c r="Q327" s="224">
        <v>0.217338</v>
      </c>
      <c r="R327" s="224">
        <f>Q327*H327</f>
        <v>0.43467600000000001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149</v>
      </c>
      <c r="AT327" s="226" t="s">
        <v>144</v>
      </c>
      <c r="AU327" s="226" t="s">
        <v>83</v>
      </c>
      <c r="AY327" s="20" t="s">
        <v>142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83</v>
      </c>
      <c r="BK327" s="227">
        <f>ROUND(I327*H327,2)</f>
        <v>0</v>
      </c>
      <c r="BL327" s="20" t="s">
        <v>149</v>
      </c>
      <c r="BM327" s="226" t="s">
        <v>823</v>
      </c>
    </row>
    <row r="328" s="2" customFormat="1">
      <c r="A328" s="41"/>
      <c r="B328" s="42"/>
      <c r="C328" s="43"/>
      <c r="D328" s="228" t="s">
        <v>151</v>
      </c>
      <c r="E328" s="43"/>
      <c r="F328" s="229" t="s">
        <v>824</v>
      </c>
      <c r="G328" s="43"/>
      <c r="H328" s="43"/>
      <c r="I328" s="230"/>
      <c r="J328" s="43"/>
      <c r="K328" s="43"/>
      <c r="L328" s="47"/>
      <c r="M328" s="231"/>
      <c r="N328" s="232"/>
      <c r="O328" s="87"/>
      <c r="P328" s="87"/>
      <c r="Q328" s="87"/>
      <c r="R328" s="87"/>
      <c r="S328" s="87"/>
      <c r="T328" s="88"/>
      <c r="U328" s="41"/>
      <c r="V328" s="41"/>
      <c r="W328" s="41"/>
      <c r="X328" s="41"/>
      <c r="Y328" s="41"/>
      <c r="Z328" s="41"/>
      <c r="AA328" s="41"/>
      <c r="AB328" s="41"/>
      <c r="AC328" s="41"/>
      <c r="AD328" s="41"/>
      <c r="AE328" s="41"/>
      <c r="AT328" s="20" t="s">
        <v>151</v>
      </c>
      <c r="AU328" s="20" t="s">
        <v>83</v>
      </c>
    </row>
    <row r="329" s="2" customFormat="1" ht="21.75" customHeight="1">
      <c r="A329" s="41"/>
      <c r="B329" s="42"/>
      <c r="C329" s="277" t="s">
        <v>534</v>
      </c>
      <c r="D329" s="277" t="s">
        <v>252</v>
      </c>
      <c r="E329" s="278" t="s">
        <v>825</v>
      </c>
      <c r="F329" s="279" t="s">
        <v>826</v>
      </c>
      <c r="G329" s="280" t="s">
        <v>267</v>
      </c>
      <c r="H329" s="281">
        <v>2</v>
      </c>
      <c r="I329" s="282"/>
      <c r="J329" s="283">
        <f>ROUND(I329*H329,2)</f>
        <v>0</v>
      </c>
      <c r="K329" s="279" t="s">
        <v>148</v>
      </c>
      <c r="L329" s="284"/>
      <c r="M329" s="285" t="s">
        <v>19</v>
      </c>
      <c r="N329" s="286" t="s">
        <v>47</v>
      </c>
      <c r="O329" s="87"/>
      <c r="P329" s="224">
        <f>O329*H329</f>
        <v>0</v>
      </c>
      <c r="Q329" s="224">
        <v>0.037999999999999999</v>
      </c>
      <c r="R329" s="224">
        <f>Q329*H329</f>
        <v>0.075999999999999998</v>
      </c>
      <c r="S329" s="224">
        <v>0</v>
      </c>
      <c r="T329" s="225">
        <f>S329*H329</f>
        <v>0</v>
      </c>
      <c r="U329" s="41"/>
      <c r="V329" s="41"/>
      <c r="W329" s="41"/>
      <c r="X329" s="41"/>
      <c r="Y329" s="41"/>
      <c r="Z329" s="41"/>
      <c r="AA329" s="41"/>
      <c r="AB329" s="41"/>
      <c r="AC329" s="41"/>
      <c r="AD329" s="41"/>
      <c r="AE329" s="41"/>
      <c r="AR329" s="226" t="s">
        <v>198</v>
      </c>
      <c r="AT329" s="226" t="s">
        <v>252</v>
      </c>
      <c r="AU329" s="226" t="s">
        <v>83</v>
      </c>
      <c r="AY329" s="20" t="s">
        <v>142</v>
      </c>
      <c r="BE329" s="227">
        <f>IF(N329="základní",J329,0)</f>
        <v>0</v>
      </c>
      <c r="BF329" s="227">
        <f>IF(N329="snížená",J329,0)</f>
        <v>0</v>
      </c>
      <c r="BG329" s="227">
        <f>IF(N329="zákl. přenesená",J329,0)</f>
        <v>0</v>
      </c>
      <c r="BH329" s="227">
        <f>IF(N329="sníž. přenesená",J329,0)</f>
        <v>0</v>
      </c>
      <c r="BI329" s="227">
        <f>IF(N329="nulová",J329,0)</f>
        <v>0</v>
      </c>
      <c r="BJ329" s="20" t="s">
        <v>83</v>
      </c>
      <c r="BK329" s="227">
        <f>ROUND(I329*H329,2)</f>
        <v>0</v>
      </c>
      <c r="BL329" s="20" t="s">
        <v>149</v>
      </c>
      <c r="BM329" s="226" t="s">
        <v>827</v>
      </c>
    </row>
    <row r="330" s="2" customFormat="1" ht="16.5" customHeight="1">
      <c r="A330" s="41"/>
      <c r="B330" s="42"/>
      <c r="C330" s="277" t="s">
        <v>541</v>
      </c>
      <c r="D330" s="277" t="s">
        <v>252</v>
      </c>
      <c r="E330" s="278" t="s">
        <v>828</v>
      </c>
      <c r="F330" s="279" t="s">
        <v>829</v>
      </c>
      <c r="G330" s="280" t="s">
        <v>267</v>
      </c>
      <c r="H330" s="281">
        <v>2</v>
      </c>
      <c r="I330" s="282"/>
      <c r="J330" s="283">
        <f>ROUND(I330*H330,2)</f>
        <v>0</v>
      </c>
      <c r="K330" s="279" t="s">
        <v>148</v>
      </c>
      <c r="L330" s="284"/>
      <c r="M330" s="285" t="s">
        <v>19</v>
      </c>
      <c r="N330" s="286" t="s">
        <v>47</v>
      </c>
      <c r="O330" s="87"/>
      <c r="P330" s="224">
        <f>O330*H330</f>
        <v>0</v>
      </c>
      <c r="Q330" s="224">
        <v>0.0071999999999999998</v>
      </c>
      <c r="R330" s="224">
        <f>Q330*H330</f>
        <v>0.0144</v>
      </c>
      <c r="S330" s="224">
        <v>0</v>
      </c>
      <c r="T330" s="225">
        <f>S330*H330</f>
        <v>0</v>
      </c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R330" s="226" t="s">
        <v>198</v>
      </c>
      <c r="AT330" s="226" t="s">
        <v>252</v>
      </c>
      <c r="AU330" s="226" t="s">
        <v>83</v>
      </c>
      <c r="AY330" s="20" t="s">
        <v>142</v>
      </c>
      <c r="BE330" s="227">
        <f>IF(N330="základní",J330,0)</f>
        <v>0</v>
      </c>
      <c r="BF330" s="227">
        <f>IF(N330="snížená",J330,0)</f>
        <v>0</v>
      </c>
      <c r="BG330" s="227">
        <f>IF(N330="zákl. přenesená",J330,0)</f>
        <v>0</v>
      </c>
      <c r="BH330" s="227">
        <f>IF(N330="sníž. přenesená",J330,0)</f>
        <v>0</v>
      </c>
      <c r="BI330" s="227">
        <f>IF(N330="nulová",J330,0)</f>
        <v>0</v>
      </c>
      <c r="BJ330" s="20" t="s">
        <v>83</v>
      </c>
      <c r="BK330" s="227">
        <f>ROUND(I330*H330,2)</f>
        <v>0</v>
      </c>
      <c r="BL330" s="20" t="s">
        <v>149</v>
      </c>
      <c r="BM330" s="226" t="s">
        <v>830</v>
      </c>
    </row>
    <row r="331" s="2" customFormat="1" ht="16.5" customHeight="1">
      <c r="A331" s="41"/>
      <c r="B331" s="42"/>
      <c r="C331" s="215" t="s">
        <v>831</v>
      </c>
      <c r="D331" s="215" t="s">
        <v>144</v>
      </c>
      <c r="E331" s="216" t="s">
        <v>832</v>
      </c>
      <c r="F331" s="217" t="s">
        <v>833</v>
      </c>
      <c r="G331" s="218" t="s">
        <v>323</v>
      </c>
      <c r="H331" s="219">
        <v>119.54000000000001</v>
      </c>
      <c r="I331" s="220"/>
      <c r="J331" s="221">
        <f>ROUND(I331*H331,2)</f>
        <v>0</v>
      </c>
      <c r="K331" s="217" t="s">
        <v>148</v>
      </c>
      <c r="L331" s="47"/>
      <c r="M331" s="222" t="s">
        <v>19</v>
      </c>
      <c r="N331" s="223" t="s">
        <v>47</v>
      </c>
      <c r="O331" s="87"/>
      <c r="P331" s="224">
        <f>O331*H331</f>
        <v>0</v>
      </c>
      <c r="Q331" s="224">
        <v>0.00019536</v>
      </c>
      <c r="R331" s="224">
        <f>Q331*H331</f>
        <v>0.023353334400000002</v>
      </c>
      <c r="S331" s="224">
        <v>0</v>
      </c>
      <c r="T331" s="225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6" t="s">
        <v>149</v>
      </c>
      <c r="AT331" s="226" t="s">
        <v>144</v>
      </c>
      <c r="AU331" s="226" t="s">
        <v>83</v>
      </c>
      <c r="AY331" s="20" t="s">
        <v>142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20" t="s">
        <v>83</v>
      </c>
      <c r="BK331" s="227">
        <f>ROUND(I331*H331,2)</f>
        <v>0</v>
      </c>
      <c r="BL331" s="20" t="s">
        <v>149</v>
      </c>
      <c r="BM331" s="226" t="s">
        <v>834</v>
      </c>
    </row>
    <row r="332" s="2" customFormat="1">
      <c r="A332" s="41"/>
      <c r="B332" s="42"/>
      <c r="C332" s="43"/>
      <c r="D332" s="228" t="s">
        <v>151</v>
      </c>
      <c r="E332" s="43"/>
      <c r="F332" s="229" t="s">
        <v>835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151</v>
      </c>
      <c r="AU332" s="20" t="s">
        <v>83</v>
      </c>
    </row>
    <row r="333" s="14" customFormat="1">
      <c r="A333" s="14"/>
      <c r="B333" s="244"/>
      <c r="C333" s="245"/>
      <c r="D333" s="235" t="s">
        <v>153</v>
      </c>
      <c r="E333" s="246" t="s">
        <v>19</v>
      </c>
      <c r="F333" s="247" t="s">
        <v>836</v>
      </c>
      <c r="G333" s="245"/>
      <c r="H333" s="248">
        <v>5</v>
      </c>
      <c r="I333" s="249"/>
      <c r="J333" s="245"/>
      <c r="K333" s="245"/>
      <c r="L333" s="250"/>
      <c r="M333" s="251"/>
      <c r="N333" s="252"/>
      <c r="O333" s="252"/>
      <c r="P333" s="252"/>
      <c r="Q333" s="252"/>
      <c r="R333" s="252"/>
      <c r="S333" s="252"/>
      <c r="T333" s="253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4" t="s">
        <v>153</v>
      </c>
      <c r="AU333" s="254" t="s">
        <v>83</v>
      </c>
      <c r="AV333" s="14" t="s">
        <v>85</v>
      </c>
      <c r="AW333" s="14" t="s">
        <v>37</v>
      </c>
      <c r="AX333" s="14" t="s">
        <v>76</v>
      </c>
      <c r="AY333" s="254" t="s">
        <v>142</v>
      </c>
    </row>
    <row r="334" s="14" customFormat="1">
      <c r="A334" s="14"/>
      <c r="B334" s="244"/>
      <c r="C334" s="245"/>
      <c r="D334" s="235" t="s">
        <v>153</v>
      </c>
      <c r="E334" s="246" t="s">
        <v>19</v>
      </c>
      <c r="F334" s="247" t="s">
        <v>670</v>
      </c>
      <c r="G334" s="245"/>
      <c r="H334" s="248">
        <v>24.899999999999999</v>
      </c>
      <c r="I334" s="249"/>
      <c r="J334" s="245"/>
      <c r="K334" s="245"/>
      <c r="L334" s="250"/>
      <c r="M334" s="251"/>
      <c r="N334" s="252"/>
      <c r="O334" s="252"/>
      <c r="P334" s="252"/>
      <c r="Q334" s="252"/>
      <c r="R334" s="252"/>
      <c r="S334" s="252"/>
      <c r="T334" s="253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4" t="s">
        <v>153</v>
      </c>
      <c r="AU334" s="254" t="s">
        <v>83</v>
      </c>
      <c r="AV334" s="14" t="s">
        <v>85</v>
      </c>
      <c r="AW334" s="14" t="s">
        <v>37</v>
      </c>
      <c r="AX334" s="14" t="s">
        <v>76</v>
      </c>
      <c r="AY334" s="254" t="s">
        <v>142</v>
      </c>
    </row>
    <row r="335" s="14" customFormat="1">
      <c r="A335" s="14"/>
      <c r="B335" s="244"/>
      <c r="C335" s="245"/>
      <c r="D335" s="235" t="s">
        <v>153</v>
      </c>
      <c r="E335" s="246" t="s">
        <v>19</v>
      </c>
      <c r="F335" s="247" t="s">
        <v>682</v>
      </c>
      <c r="G335" s="245"/>
      <c r="H335" s="248">
        <v>53.670000000000002</v>
      </c>
      <c r="I335" s="249"/>
      <c r="J335" s="245"/>
      <c r="K335" s="245"/>
      <c r="L335" s="250"/>
      <c r="M335" s="251"/>
      <c r="N335" s="252"/>
      <c r="O335" s="252"/>
      <c r="P335" s="252"/>
      <c r="Q335" s="252"/>
      <c r="R335" s="252"/>
      <c r="S335" s="252"/>
      <c r="T335" s="253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4" t="s">
        <v>153</v>
      </c>
      <c r="AU335" s="254" t="s">
        <v>83</v>
      </c>
      <c r="AV335" s="14" t="s">
        <v>85</v>
      </c>
      <c r="AW335" s="14" t="s">
        <v>37</v>
      </c>
      <c r="AX335" s="14" t="s">
        <v>76</v>
      </c>
      <c r="AY335" s="254" t="s">
        <v>142</v>
      </c>
    </row>
    <row r="336" s="14" customFormat="1">
      <c r="A336" s="14"/>
      <c r="B336" s="244"/>
      <c r="C336" s="245"/>
      <c r="D336" s="235" t="s">
        <v>153</v>
      </c>
      <c r="E336" s="246" t="s">
        <v>19</v>
      </c>
      <c r="F336" s="247" t="s">
        <v>694</v>
      </c>
      <c r="G336" s="245"/>
      <c r="H336" s="248">
        <v>35.969999999999999</v>
      </c>
      <c r="I336" s="249"/>
      <c r="J336" s="245"/>
      <c r="K336" s="245"/>
      <c r="L336" s="250"/>
      <c r="M336" s="251"/>
      <c r="N336" s="252"/>
      <c r="O336" s="252"/>
      <c r="P336" s="252"/>
      <c r="Q336" s="252"/>
      <c r="R336" s="252"/>
      <c r="S336" s="252"/>
      <c r="T336" s="253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4" t="s">
        <v>153</v>
      </c>
      <c r="AU336" s="254" t="s">
        <v>83</v>
      </c>
      <c r="AV336" s="14" t="s">
        <v>85</v>
      </c>
      <c r="AW336" s="14" t="s">
        <v>37</v>
      </c>
      <c r="AX336" s="14" t="s">
        <v>76</v>
      </c>
      <c r="AY336" s="254" t="s">
        <v>142</v>
      </c>
    </row>
    <row r="337" s="16" customFormat="1">
      <c r="A337" s="16"/>
      <c r="B337" s="266"/>
      <c r="C337" s="267"/>
      <c r="D337" s="235" t="s">
        <v>153</v>
      </c>
      <c r="E337" s="268" t="s">
        <v>19</v>
      </c>
      <c r="F337" s="269" t="s">
        <v>167</v>
      </c>
      <c r="G337" s="267"/>
      <c r="H337" s="270">
        <v>119.53999999999999</v>
      </c>
      <c r="I337" s="271"/>
      <c r="J337" s="267"/>
      <c r="K337" s="267"/>
      <c r="L337" s="272"/>
      <c r="M337" s="273"/>
      <c r="N337" s="274"/>
      <c r="O337" s="274"/>
      <c r="P337" s="274"/>
      <c r="Q337" s="274"/>
      <c r="R337" s="274"/>
      <c r="S337" s="274"/>
      <c r="T337" s="275"/>
      <c r="U337" s="16"/>
      <c r="V337" s="16"/>
      <c r="W337" s="16"/>
      <c r="X337" s="16"/>
      <c r="Y337" s="16"/>
      <c r="Z337" s="16"/>
      <c r="AA337" s="16"/>
      <c r="AB337" s="16"/>
      <c r="AC337" s="16"/>
      <c r="AD337" s="16"/>
      <c r="AE337" s="16"/>
      <c r="AT337" s="276" t="s">
        <v>153</v>
      </c>
      <c r="AU337" s="276" t="s">
        <v>83</v>
      </c>
      <c r="AV337" s="16" t="s">
        <v>149</v>
      </c>
      <c r="AW337" s="16" t="s">
        <v>37</v>
      </c>
      <c r="AX337" s="16" t="s">
        <v>83</v>
      </c>
      <c r="AY337" s="276" t="s">
        <v>142</v>
      </c>
    </row>
    <row r="338" s="2" customFormat="1" ht="16.5" customHeight="1">
      <c r="A338" s="41"/>
      <c r="B338" s="42"/>
      <c r="C338" s="215" t="s">
        <v>837</v>
      </c>
      <c r="D338" s="215" t="s">
        <v>144</v>
      </c>
      <c r="E338" s="216" t="s">
        <v>838</v>
      </c>
      <c r="F338" s="217" t="s">
        <v>839</v>
      </c>
      <c r="G338" s="218" t="s">
        <v>323</v>
      </c>
      <c r="H338" s="219">
        <v>119.54000000000001</v>
      </c>
      <c r="I338" s="220"/>
      <c r="J338" s="221">
        <f>ROUND(I338*H338,2)</f>
        <v>0</v>
      </c>
      <c r="K338" s="217" t="s">
        <v>148</v>
      </c>
      <c r="L338" s="47"/>
      <c r="M338" s="222" t="s">
        <v>19</v>
      </c>
      <c r="N338" s="223" t="s">
        <v>47</v>
      </c>
      <c r="O338" s="87"/>
      <c r="P338" s="224">
        <f>O338*H338</f>
        <v>0</v>
      </c>
      <c r="Q338" s="224">
        <v>0.000126</v>
      </c>
      <c r="R338" s="224">
        <f>Q338*H338</f>
        <v>0.015062040000000001</v>
      </c>
      <c r="S338" s="224">
        <v>0</v>
      </c>
      <c r="T338" s="225">
        <f>S338*H338</f>
        <v>0</v>
      </c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R338" s="226" t="s">
        <v>149</v>
      </c>
      <c r="AT338" s="226" t="s">
        <v>144</v>
      </c>
      <c r="AU338" s="226" t="s">
        <v>83</v>
      </c>
      <c r="AY338" s="20" t="s">
        <v>142</v>
      </c>
      <c r="BE338" s="227">
        <f>IF(N338="základní",J338,0)</f>
        <v>0</v>
      </c>
      <c r="BF338" s="227">
        <f>IF(N338="snížená",J338,0)</f>
        <v>0</v>
      </c>
      <c r="BG338" s="227">
        <f>IF(N338="zákl. přenesená",J338,0)</f>
        <v>0</v>
      </c>
      <c r="BH338" s="227">
        <f>IF(N338="sníž. přenesená",J338,0)</f>
        <v>0</v>
      </c>
      <c r="BI338" s="227">
        <f>IF(N338="nulová",J338,0)</f>
        <v>0</v>
      </c>
      <c r="BJ338" s="20" t="s">
        <v>83</v>
      </c>
      <c r="BK338" s="227">
        <f>ROUND(I338*H338,2)</f>
        <v>0</v>
      </c>
      <c r="BL338" s="20" t="s">
        <v>149</v>
      </c>
      <c r="BM338" s="226" t="s">
        <v>840</v>
      </c>
    </row>
    <row r="339" s="2" customFormat="1">
      <c r="A339" s="41"/>
      <c r="B339" s="42"/>
      <c r="C339" s="43"/>
      <c r="D339" s="228" t="s">
        <v>151</v>
      </c>
      <c r="E339" s="43"/>
      <c r="F339" s="229" t="s">
        <v>841</v>
      </c>
      <c r="G339" s="43"/>
      <c r="H339" s="43"/>
      <c r="I339" s="230"/>
      <c r="J339" s="43"/>
      <c r="K339" s="43"/>
      <c r="L339" s="47"/>
      <c r="M339" s="231"/>
      <c r="N339" s="232"/>
      <c r="O339" s="87"/>
      <c r="P339" s="87"/>
      <c r="Q339" s="87"/>
      <c r="R339" s="87"/>
      <c r="S339" s="87"/>
      <c r="T339" s="88"/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T339" s="20" t="s">
        <v>151</v>
      </c>
      <c r="AU339" s="20" t="s">
        <v>83</v>
      </c>
    </row>
    <row r="340" s="12" customFormat="1" ht="25.92" customHeight="1">
      <c r="A340" s="12"/>
      <c r="B340" s="199"/>
      <c r="C340" s="200"/>
      <c r="D340" s="201" t="s">
        <v>75</v>
      </c>
      <c r="E340" s="202" t="s">
        <v>203</v>
      </c>
      <c r="F340" s="202" t="s">
        <v>464</v>
      </c>
      <c r="G340" s="200"/>
      <c r="H340" s="200"/>
      <c r="I340" s="203"/>
      <c r="J340" s="204">
        <f>BK340</f>
        <v>0</v>
      </c>
      <c r="K340" s="200"/>
      <c r="L340" s="205"/>
      <c r="M340" s="206"/>
      <c r="N340" s="207"/>
      <c r="O340" s="207"/>
      <c r="P340" s="208">
        <f>SUM(P341:P346)</f>
        <v>0</v>
      </c>
      <c r="Q340" s="207"/>
      <c r="R340" s="208">
        <f>SUM(R341:R346)</f>
        <v>0.00014301629999999998</v>
      </c>
      <c r="S340" s="207"/>
      <c r="T340" s="209">
        <f>SUM(T341:T346)</f>
        <v>0</v>
      </c>
      <c r="U340" s="12"/>
      <c r="V340" s="12"/>
      <c r="W340" s="12"/>
      <c r="X340" s="12"/>
      <c r="Y340" s="12"/>
      <c r="Z340" s="12"/>
      <c r="AA340" s="12"/>
      <c r="AB340" s="12"/>
      <c r="AC340" s="12"/>
      <c r="AD340" s="12"/>
      <c r="AE340" s="12"/>
      <c r="AR340" s="210" t="s">
        <v>83</v>
      </c>
      <c r="AT340" s="211" t="s">
        <v>75</v>
      </c>
      <c r="AU340" s="211" t="s">
        <v>76</v>
      </c>
      <c r="AY340" s="210" t="s">
        <v>142</v>
      </c>
      <c r="BK340" s="212">
        <f>SUM(BK341:BK346)</f>
        <v>0</v>
      </c>
    </row>
    <row r="341" s="2" customFormat="1" ht="16.5" customHeight="1">
      <c r="A341" s="41"/>
      <c r="B341" s="42"/>
      <c r="C341" s="215" t="s">
        <v>842</v>
      </c>
      <c r="D341" s="215" t="s">
        <v>144</v>
      </c>
      <c r="E341" s="216" t="s">
        <v>466</v>
      </c>
      <c r="F341" s="217" t="s">
        <v>467</v>
      </c>
      <c r="G341" s="218" t="s">
        <v>323</v>
      </c>
      <c r="H341" s="219">
        <v>86.939999999999998</v>
      </c>
      <c r="I341" s="220"/>
      <c r="J341" s="221">
        <f>ROUND(I341*H341,2)</f>
        <v>0</v>
      </c>
      <c r="K341" s="217" t="s">
        <v>148</v>
      </c>
      <c r="L341" s="47"/>
      <c r="M341" s="222" t="s">
        <v>19</v>
      </c>
      <c r="N341" s="223" t="s">
        <v>47</v>
      </c>
      <c r="O341" s="87"/>
      <c r="P341" s="224">
        <f>O341*H341</f>
        <v>0</v>
      </c>
      <c r="Q341" s="224">
        <v>1.6449999999999999E-06</v>
      </c>
      <c r="R341" s="224">
        <f>Q341*H341</f>
        <v>0.00014301629999999998</v>
      </c>
      <c r="S341" s="224">
        <v>0</v>
      </c>
      <c r="T341" s="225">
        <f>S341*H341</f>
        <v>0</v>
      </c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R341" s="226" t="s">
        <v>149</v>
      </c>
      <c r="AT341" s="226" t="s">
        <v>144</v>
      </c>
      <c r="AU341" s="226" t="s">
        <v>83</v>
      </c>
      <c r="AY341" s="20" t="s">
        <v>142</v>
      </c>
      <c r="BE341" s="227">
        <f>IF(N341="základní",J341,0)</f>
        <v>0</v>
      </c>
      <c r="BF341" s="227">
        <f>IF(N341="snížená",J341,0)</f>
        <v>0</v>
      </c>
      <c r="BG341" s="227">
        <f>IF(N341="zákl. přenesená",J341,0)</f>
        <v>0</v>
      </c>
      <c r="BH341" s="227">
        <f>IF(N341="sníž. přenesená",J341,0)</f>
        <v>0</v>
      </c>
      <c r="BI341" s="227">
        <f>IF(N341="nulová",J341,0)</f>
        <v>0</v>
      </c>
      <c r="BJ341" s="20" t="s">
        <v>83</v>
      </c>
      <c r="BK341" s="227">
        <f>ROUND(I341*H341,2)</f>
        <v>0</v>
      </c>
      <c r="BL341" s="20" t="s">
        <v>149</v>
      </c>
      <c r="BM341" s="226" t="s">
        <v>843</v>
      </c>
    </row>
    <row r="342" s="2" customFormat="1">
      <c r="A342" s="41"/>
      <c r="B342" s="42"/>
      <c r="C342" s="43"/>
      <c r="D342" s="228" t="s">
        <v>151</v>
      </c>
      <c r="E342" s="43"/>
      <c r="F342" s="229" t="s">
        <v>469</v>
      </c>
      <c r="G342" s="43"/>
      <c r="H342" s="43"/>
      <c r="I342" s="230"/>
      <c r="J342" s="43"/>
      <c r="K342" s="43"/>
      <c r="L342" s="47"/>
      <c r="M342" s="231"/>
      <c r="N342" s="232"/>
      <c r="O342" s="87"/>
      <c r="P342" s="87"/>
      <c r="Q342" s="87"/>
      <c r="R342" s="87"/>
      <c r="S342" s="87"/>
      <c r="T342" s="88"/>
      <c r="U342" s="41"/>
      <c r="V342" s="41"/>
      <c r="W342" s="41"/>
      <c r="X342" s="41"/>
      <c r="Y342" s="41"/>
      <c r="Z342" s="41"/>
      <c r="AA342" s="41"/>
      <c r="AB342" s="41"/>
      <c r="AC342" s="41"/>
      <c r="AD342" s="41"/>
      <c r="AE342" s="41"/>
      <c r="AT342" s="20" t="s">
        <v>151</v>
      </c>
      <c r="AU342" s="20" t="s">
        <v>83</v>
      </c>
    </row>
    <row r="343" s="13" customFormat="1">
      <c r="A343" s="13"/>
      <c r="B343" s="233"/>
      <c r="C343" s="234"/>
      <c r="D343" s="235" t="s">
        <v>153</v>
      </c>
      <c r="E343" s="236" t="s">
        <v>19</v>
      </c>
      <c r="F343" s="237" t="s">
        <v>555</v>
      </c>
      <c r="G343" s="234"/>
      <c r="H343" s="236" t="s">
        <v>19</v>
      </c>
      <c r="I343" s="238"/>
      <c r="J343" s="234"/>
      <c r="K343" s="234"/>
      <c r="L343" s="239"/>
      <c r="M343" s="240"/>
      <c r="N343" s="241"/>
      <c r="O343" s="241"/>
      <c r="P343" s="241"/>
      <c r="Q343" s="241"/>
      <c r="R343" s="241"/>
      <c r="S343" s="241"/>
      <c r="T343" s="242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3" t="s">
        <v>153</v>
      </c>
      <c r="AU343" s="243" t="s">
        <v>83</v>
      </c>
      <c r="AV343" s="13" t="s">
        <v>83</v>
      </c>
      <c r="AW343" s="13" t="s">
        <v>37</v>
      </c>
      <c r="AX343" s="13" t="s">
        <v>76</v>
      </c>
      <c r="AY343" s="243" t="s">
        <v>142</v>
      </c>
    </row>
    <row r="344" s="14" customFormat="1">
      <c r="A344" s="14"/>
      <c r="B344" s="244"/>
      <c r="C344" s="245"/>
      <c r="D344" s="235" t="s">
        <v>153</v>
      </c>
      <c r="E344" s="246" t="s">
        <v>19</v>
      </c>
      <c r="F344" s="247" t="s">
        <v>844</v>
      </c>
      <c r="G344" s="245"/>
      <c r="H344" s="248">
        <v>49.799999999999997</v>
      </c>
      <c r="I344" s="249"/>
      <c r="J344" s="245"/>
      <c r="K344" s="245"/>
      <c r="L344" s="250"/>
      <c r="M344" s="251"/>
      <c r="N344" s="252"/>
      <c r="O344" s="252"/>
      <c r="P344" s="252"/>
      <c r="Q344" s="252"/>
      <c r="R344" s="252"/>
      <c r="S344" s="252"/>
      <c r="T344" s="253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4" t="s">
        <v>153</v>
      </c>
      <c r="AU344" s="254" t="s">
        <v>83</v>
      </c>
      <c r="AV344" s="14" t="s">
        <v>85</v>
      </c>
      <c r="AW344" s="14" t="s">
        <v>37</v>
      </c>
      <c r="AX344" s="14" t="s">
        <v>76</v>
      </c>
      <c r="AY344" s="254" t="s">
        <v>142</v>
      </c>
    </row>
    <row r="345" s="14" customFormat="1">
      <c r="A345" s="14"/>
      <c r="B345" s="244"/>
      <c r="C345" s="245"/>
      <c r="D345" s="235" t="s">
        <v>153</v>
      </c>
      <c r="E345" s="246" t="s">
        <v>19</v>
      </c>
      <c r="F345" s="247" t="s">
        <v>845</v>
      </c>
      <c r="G345" s="245"/>
      <c r="H345" s="248">
        <v>37.140000000000001</v>
      </c>
      <c r="I345" s="249"/>
      <c r="J345" s="245"/>
      <c r="K345" s="245"/>
      <c r="L345" s="250"/>
      <c r="M345" s="251"/>
      <c r="N345" s="252"/>
      <c r="O345" s="252"/>
      <c r="P345" s="252"/>
      <c r="Q345" s="252"/>
      <c r="R345" s="252"/>
      <c r="S345" s="252"/>
      <c r="T345" s="253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4" t="s">
        <v>153</v>
      </c>
      <c r="AU345" s="254" t="s">
        <v>83</v>
      </c>
      <c r="AV345" s="14" t="s">
        <v>85</v>
      </c>
      <c r="AW345" s="14" t="s">
        <v>37</v>
      </c>
      <c r="AX345" s="14" t="s">
        <v>76</v>
      </c>
      <c r="AY345" s="254" t="s">
        <v>142</v>
      </c>
    </row>
    <row r="346" s="16" customFormat="1">
      <c r="A346" s="16"/>
      <c r="B346" s="266"/>
      <c r="C346" s="267"/>
      <c r="D346" s="235" t="s">
        <v>153</v>
      </c>
      <c r="E346" s="268" t="s">
        <v>19</v>
      </c>
      <c r="F346" s="269" t="s">
        <v>167</v>
      </c>
      <c r="G346" s="267"/>
      <c r="H346" s="270">
        <v>86.939999999999998</v>
      </c>
      <c r="I346" s="271"/>
      <c r="J346" s="267"/>
      <c r="K346" s="267"/>
      <c r="L346" s="272"/>
      <c r="M346" s="273"/>
      <c r="N346" s="274"/>
      <c r="O346" s="274"/>
      <c r="P346" s="274"/>
      <c r="Q346" s="274"/>
      <c r="R346" s="274"/>
      <c r="S346" s="274"/>
      <c r="T346" s="275"/>
      <c r="U346" s="16"/>
      <c r="V346" s="16"/>
      <c r="W346" s="16"/>
      <c r="X346" s="16"/>
      <c r="Y346" s="16"/>
      <c r="Z346" s="16"/>
      <c r="AA346" s="16"/>
      <c r="AB346" s="16"/>
      <c r="AC346" s="16"/>
      <c r="AD346" s="16"/>
      <c r="AE346" s="16"/>
      <c r="AT346" s="276" t="s">
        <v>153</v>
      </c>
      <c r="AU346" s="276" t="s">
        <v>83</v>
      </c>
      <c r="AV346" s="16" t="s">
        <v>149</v>
      </c>
      <c r="AW346" s="16" t="s">
        <v>37</v>
      </c>
      <c r="AX346" s="16" t="s">
        <v>83</v>
      </c>
      <c r="AY346" s="276" t="s">
        <v>142</v>
      </c>
    </row>
    <row r="347" s="12" customFormat="1" ht="25.92" customHeight="1">
      <c r="A347" s="12"/>
      <c r="B347" s="199"/>
      <c r="C347" s="200"/>
      <c r="D347" s="201" t="s">
        <v>75</v>
      </c>
      <c r="E347" s="202" t="s">
        <v>471</v>
      </c>
      <c r="F347" s="202" t="s">
        <v>472</v>
      </c>
      <c r="G347" s="200"/>
      <c r="H347" s="200"/>
      <c r="I347" s="203"/>
      <c r="J347" s="204">
        <f>BK347</f>
        <v>0</v>
      </c>
      <c r="K347" s="200"/>
      <c r="L347" s="205"/>
      <c r="M347" s="206"/>
      <c r="N347" s="207"/>
      <c r="O347" s="207"/>
      <c r="P347" s="208">
        <f>SUM(P348:P357)</f>
        <v>0</v>
      </c>
      <c r="Q347" s="207"/>
      <c r="R347" s="208">
        <f>SUM(R348:R357)</f>
        <v>0</v>
      </c>
      <c r="S347" s="207"/>
      <c r="T347" s="209">
        <f>SUM(T348:T357)</f>
        <v>0</v>
      </c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R347" s="210" t="s">
        <v>83</v>
      </c>
      <c r="AT347" s="211" t="s">
        <v>75</v>
      </c>
      <c r="AU347" s="211" t="s">
        <v>76</v>
      </c>
      <c r="AY347" s="210" t="s">
        <v>142</v>
      </c>
      <c r="BK347" s="212">
        <f>SUM(BK348:BK357)</f>
        <v>0</v>
      </c>
    </row>
    <row r="348" s="2" customFormat="1" ht="24.15" customHeight="1">
      <c r="A348" s="41"/>
      <c r="B348" s="42"/>
      <c r="C348" s="215" t="s">
        <v>846</v>
      </c>
      <c r="D348" s="215" t="s">
        <v>144</v>
      </c>
      <c r="E348" s="216" t="s">
        <v>474</v>
      </c>
      <c r="F348" s="217" t="s">
        <v>475</v>
      </c>
      <c r="G348" s="218" t="s">
        <v>228</v>
      </c>
      <c r="H348" s="219">
        <v>26.951000000000001</v>
      </c>
      <c r="I348" s="220"/>
      <c r="J348" s="221">
        <f>ROUND(I348*H348,2)</f>
        <v>0</v>
      </c>
      <c r="K348" s="217" t="s">
        <v>148</v>
      </c>
      <c r="L348" s="47"/>
      <c r="M348" s="222" t="s">
        <v>19</v>
      </c>
      <c r="N348" s="223" t="s">
        <v>47</v>
      </c>
      <c r="O348" s="87"/>
      <c r="P348" s="224">
        <f>O348*H348</f>
        <v>0</v>
      </c>
      <c r="Q348" s="224">
        <v>0</v>
      </c>
      <c r="R348" s="224">
        <f>Q348*H348</f>
        <v>0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149</v>
      </c>
      <c r="AT348" s="226" t="s">
        <v>144</v>
      </c>
      <c r="AU348" s="226" t="s">
        <v>83</v>
      </c>
      <c r="AY348" s="20" t="s">
        <v>142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83</v>
      </c>
      <c r="BK348" s="227">
        <f>ROUND(I348*H348,2)</f>
        <v>0</v>
      </c>
      <c r="BL348" s="20" t="s">
        <v>149</v>
      </c>
      <c r="BM348" s="226" t="s">
        <v>847</v>
      </c>
    </row>
    <row r="349" s="2" customFormat="1">
      <c r="A349" s="41"/>
      <c r="B349" s="42"/>
      <c r="C349" s="43"/>
      <c r="D349" s="228" t="s">
        <v>151</v>
      </c>
      <c r="E349" s="43"/>
      <c r="F349" s="229" t="s">
        <v>477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151</v>
      </c>
      <c r="AU349" s="20" t="s">
        <v>83</v>
      </c>
    </row>
    <row r="350" s="2" customFormat="1" ht="24.15" customHeight="1">
      <c r="A350" s="41"/>
      <c r="B350" s="42"/>
      <c r="C350" s="215" t="s">
        <v>848</v>
      </c>
      <c r="D350" s="215" t="s">
        <v>144</v>
      </c>
      <c r="E350" s="216" t="s">
        <v>479</v>
      </c>
      <c r="F350" s="217" t="s">
        <v>480</v>
      </c>
      <c r="G350" s="218" t="s">
        <v>228</v>
      </c>
      <c r="H350" s="219">
        <v>1293.6479999999999</v>
      </c>
      <c r="I350" s="220"/>
      <c r="J350" s="221">
        <f>ROUND(I350*H350,2)</f>
        <v>0</v>
      </c>
      <c r="K350" s="217" t="s">
        <v>148</v>
      </c>
      <c r="L350" s="47"/>
      <c r="M350" s="222" t="s">
        <v>19</v>
      </c>
      <c r="N350" s="223" t="s">
        <v>47</v>
      </c>
      <c r="O350" s="87"/>
      <c r="P350" s="224">
        <f>O350*H350</f>
        <v>0</v>
      </c>
      <c r="Q350" s="224">
        <v>0</v>
      </c>
      <c r="R350" s="224">
        <f>Q350*H350</f>
        <v>0</v>
      </c>
      <c r="S350" s="224">
        <v>0</v>
      </c>
      <c r="T350" s="225">
        <f>S350*H350</f>
        <v>0</v>
      </c>
      <c r="U350" s="41"/>
      <c r="V350" s="41"/>
      <c r="W350" s="41"/>
      <c r="X350" s="41"/>
      <c r="Y350" s="41"/>
      <c r="Z350" s="41"/>
      <c r="AA350" s="41"/>
      <c r="AB350" s="41"/>
      <c r="AC350" s="41"/>
      <c r="AD350" s="41"/>
      <c r="AE350" s="41"/>
      <c r="AR350" s="226" t="s">
        <v>149</v>
      </c>
      <c r="AT350" s="226" t="s">
        <v>144</v>
      </c>
      <c r="AU350" s="226" t="s">
        <v>83</v>
      </c>
      <c r="AY350" s="20" t="s">
        <v>142</v>
      </c>
      <c r="BE350" s="227">
        <f>IF(N350="základní",J350,0)</f>
        <v>0</v>
      </c>
      <c r="BF350" s="227">
        <f>IF(N350="snížená",J350,0)</f>
        <v>0</v>
      </c>
      <c r="BG350" s="227">
        <f>IF(N350="zákl. přenesená",J350,0)</f>
        <v>0</v>
      </c>
      <c r="BH350" s="227">
        <f>IF(N350="sníž. přenesená",J350,0)</f>
        <v>0</v>
      </c>
      <c r="BI350" s="227">
        <f>IF(N350="nulová",J350,0)</f>
        <v>0</v>
      </c>
      <c r="BJ350" s="20" t="s">
        <v>83</v>
      </c>
      <c r="BK350" s="227">
        <f>ROUND(I350*H350,2)</f>
        <v>0</v>
      </c>
      <c r="BL350" s="20" t="s">
        <v>149</v>
      </c>
      <c r="BM350" s="226" t="s">
        <v>849</v>
      </c>
    </row>
    <row r="351" s="2" customFormat="1">
      <c r="A351" s="41"/>
      <c r="B351" s="42"/>
      <c r="C351" s="43"/>
      <c r="D351" s="228" t="s">
        <v>151</v>
      </c>
      <c r="E351" s="43"/>
      <c r="F351" s="229" t="s">
        <v>482</v>
      </c>
      <c r="G351" s="43"/>
      <c r="H351" s="43"/>
      <c r="I351" s="230"/>
      <c r="J351" s="43"/>
      <c r="K351" s="43"/>
      <c r="L351" s="47"/>
      <c r="M351" s="231"/>
      <c r="N351" s="232"/>
      <c r="O351" s="87"/>
      <c r="P351" s="87"/>
      <c r="Q351" s="87"/>
      <c r="R351" s="87"/>
      <c r="S351" s="87"/>
      <c r="T351" s="88"/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T351" s="20" t="s">
        <v>151</v>
      </c>
      <c r="AU351" s="20" t="s">
        <v>83</v>
      </c>
    </row>
    <row r="352" s="14" customFormat="1">
      <c r="A352" s="14"/>
      <c r="B352" s="244"/>
      <c r="C352" s="245"/>
      <c r="D352" s="235" t="s">
        <v>153</v>
      </c>
      <c r="E352" s="246" t="s">
        <v>19</v>
      </c>
      <c r="F352" s="247" t="s">
        <v>850</v>
      </c>
      <c r="G352" s="245"/>
      <c r="H352" s="248">
        <v>1293.6479999999999</v>
      </c>
      <c r="I352" s="249"/>
      <c r="J352" s="245"/>
      <c r="K352" s="245"/>
      <c r="L352" s="250"/>
      <c r="M352" s="251"/>
      <c r="N352" s="252"/>
      <c r="O352" s="252"/>
      <c r="P352" s="252"/>
      <c r="Q352" s="252"/>
      <c r="R352" s="252"/>
      <c r="S352" s="252"/>
      <c r="T352" s="253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T352" s="254" t="s">
        <v>153</v>
      </c>
      <c r="AU352" s="254" t="s">
        <v>83</v>
      </c>
      <c r="AV352" s="14" t="s">
        <v>85</v>
      </c>
      <c r="AW352" s="14" t="s">
        <v>37</v>
      </c>
      <c r="AX352" s="14" t="s">
        <v>76</v>
      </c>
      <c r="AY352" s="254" t="s">
        <v>142</v>
      </c>
    </row>
    <row r="353" s="16" customFormat="1">
      <c r="A353" s="16"/>
      <c r="B353" s="266"/>
      <c r="C353" s="267"/>
      <c r="D353" s="235" t="s">
        <v>153</v>
      </c>
      <c r="E353" s="268" t="s">
        <v>19</v>
      </c>
      <c r="F353" s="269" t="s">
        <v>167</v>
      </c>
      <c r="G353" s="267"/>
      <c r="H353" s="270">
        <v>1293.6479999999999</v>
      </c>
      <c r="I353" s="271"/>
      <c r="J353" s="267"/>
      <c r="K353" s="267"/>
      <c r="L353" s="272"/>
      <c r="M353" s="273"/>
      <c r="N353" s="274"/>
      <c r="O353" s="274"/>
      <c r="P353" s="274"/>
      <c r="Q353" s="274"/>
      <c r="R353" s="274"/>
      <c r="S353" s="274"/>
      <c r="T353" s="275"/>
      <c r="U353" s="16"/>
      <c r="V353" s="16"/>
      <c r="W353" s="16"/>
      <c r="X353" s="16"/>
      <c r="Y353" s="16"/>
      <c r="Z353" s="16"/>
      <c r="AA353" s="16"/>
      <c r="AB353" s="16"/>
      <c r="AC353" s="16"/>
      <c r="AD353" s="16"/>
      <c r="AE353" s="16"/>
      <c r="AT353" s="276" t="s">
        <v>153</v>
      </c>
      <c r="AU353" s="276" t="s">
        <v>83</v>
      </c>
      <c r="AV353" s="16" t="s">
        <v>149</v>
      </c>
      <c r="AW353" s="16" t="s">
        <v>37</v>
      </c>
      <c r="AX353" s="16" t="s">
        <v>83</v>
      </c>
      <c r="AY353" s="276" t="s">
        <v>142</v>
      </c>
    </row>
    <row r="354" s="2" customFormat="1" ht="24.15" customHeight="1">
      <c r="A354" s="41"/>
      <c r="B354" s="42"/>
      <c r="C354" s="215" t="s">
        <v>851</v>
      </c>
      <c r="D354" s="215" t="s">
        <v>144</v>
      </c>
      <c r="E354" s="216" t="s">
        <v>485</v>
      </c>
      <c r="F354" s="217" t="s">
        <v>227</v>
      </c>
      <c r="G354" s="218" t="s">
        <v>228</v>
      </c>
      <c r="H354" s="219">
        <v>17.388000000000002</v>
      </c>
      <c r="I354" s="220"/>
      <c r="J354" s="221">
        <f>ROUND(I354*H354,2)</f>
        <v>0</v>
      </c>
      <c r="K354" s="217" t="s">
        <v>148</v>
      </c>
      <c r="L354" s="47"/>
      <c r="M354" s="222" t="s">
        <v>19</v>
      </c>
      <c r="N354" s="223" t="s">
        <v>47</v>
      </c>
      <c r="O354" s="87"/>
      <c r="P354" s="224">
        <f>O354*H354</f>
        <v>0</v>
      </c>
      <c r="Q354" s="224">
        <v>0</v>
      </c>
      <c r="R354" s="224">
        <f>Q354*H354</f>
        <v>0</v>
      </c>
      <c r="S354" s="224">
        <v>0</v>
      </c>
      <c r="T354" s="225">
        <f>S354*H354</f>
        <v>0</v>
      </c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R354" s="226" t="s">
        <v>149</v>
      </c>
      <c r="AT354" s="226" t="s">
        <v>144</v>
      </c>
      <c r="AU354" s="226" t="s">
        <v>83</v>
      </c>
      <c r="AY354" s="20" t="s">
        <v>142</v>
      </c>
      <c r="BE354" s="227">
        <f>IF(N354="základní",J354,0)</f>
        <v>0</v>
      </c>
      <c r="BF354" s="227">
        <f>IF(N354="snížená",J354,0)</f>
        <v>0</v>
      </c>
      <c r="BG354" s="227">
        <f>IF(N354="zákl. přenesená",J354,0)</f>
        <v>0</v>
      </c>
      <c r="BH354" s="227">
        <f>IF(N354="sníž. přenesená",J354,0)</f>
        <v>0</v>
      </c>
      <c r="BI354" s="227">
        <f>IF(N354="nulová",J354,0)</f>
        <v>0</v>
      </c>
      <c r="BJ354" s="20" t="s">
        <v>83</v>
      </c>
      <c r="BK354" s="227">
        <f>ROUND(I354*H354,2)</f>
        <v>0</v>
      </c>
      <c r="BL354" s="20" t="s">
        <v>149</v>
      </c>
      <c r="BM354" s="226" t="s">
        <v>852</v>
      </c>
    </row>
    <row r="355" s="2" customFormat="1">
      <c r="A355" s="41"/>
      <c r="B355" s="42"/>
      <c r="C355" s="43"/>
      <c r="D355" s="228" t="s">
        <v>151</v>
      </c>
      <c r="E355" s="43"/>
      <c r="F355" s="229" t="s">
        <v>487</v>
      </c>
      <c r="G355" s="43"/>
      <c r="H355" s="43"/>
      <c r="I355" s="230"/>
      <c r="J355" s="43"/>
      <c r="K355" s="43"/>
      <c r="L355" s="47"/>
      <c r="M355" s="231"/>
      <c r="N355" s="232"/>
      <c r="O355" s="87"/>
      <c r="P355" s="87"/>
      <c r="Q355" s="87"/>
      <c r="R355" s="87"/>
      <c r="S355" s="87"/>
      <c r="T355" s="88"/>
      <c r="U355" s="41"/>
      <c r="V355" s="41"/>
      <c r="W355" s="41"/>
      <c r="X355" s="41"/>
      <c r="Y355" s="41"/>
      <c r="Z355" s="41"/>
      <c r="AA355" s="41"/>
      <c r="AB355" s="41"/>
      <c r="AC355" s="41"/>
      <c r="AD355" s="41"/>
      <c r="AE355" s="41"/>
      <c r="AT355" s="20" t="s">
        <v>151</v>
      </c>
      <c r="AU355" s="20" t="s">
        <v>83</v>
      </c>
    </row>
    <row r="356" s="2" customFormat="1" ht="24.15" customHeight="1">
      <c r="A356" s="41"/>
      <c r="B356" s="42"/>
      <c r="C356" s="215" t="s">
        <v>853</v>
      </c>
      <c r="D356" s="215" t="s">
        <v>144</v>
      </c>
      <c r="E356" s="216" t="s">
        <v>489</v>
      </c>
      <c r="F356" s="217" t="s">
        <v>490</v>
      </c>
      <c r="G356" s="218" t="s">
        <v>228</v>
      </c>
      <c r="H356" s="219">
        <v>9.5630000000000006</v>
      </c>
      <c r="I356" s="220"/>
      <c r="J356" s="221">
        <f>ROUND(I356*H356,2)</f>
        <v>0</v>
      </c>
      <c r="K356" s="217" t="s">
        <v>148</v>
      </c>
      <c r="L356" s="47"/>
      <c r="M356" s="222" t="s">
        <v>19</v>
      </c>
      <c r="N356" s="223" t="s">
        <v>47</v>
      </c>
      <c r="O356" s="87"/>
      <c r="P356" s="224">
        <f>O356*H356</f>
        <v>0</v>
      </c>
      <c r="Q356" s="224">
        <v>0</v>
      </c>
      <c r="R356" s="224">
        <f>Q356*H356</f>
        <v>0</v>
      </c>
      <c r="S356" s="224">
        <v>0</v>
      </c>
      <c r="T356" s="225">
        <f>S356*H356</f>
        <v>0</v>
      </c>
      <c r="U356" s="41"/>
      <c r="V356" s="41"/>
      <c r="W356" s="41"/>
      <c r="X356" s="41"/>
      <c r="Y356" s="41"/>
      <c r="Z356" s="41"/>
      <c r="AA356" s="41"/>
      <c r="AB356" s="41"/>
      <c r="AC356" s="41"/>
      <c r="AD356" s="41"/>
      <c r="AE356" s="41"/>
      <c r="AR356" s="226" t="s">
        <v>149</v>
      </c>
      <c r="AT356" s="226" t="s">
        <v>144</v>
      </c>
      <c r="AU356" s="226" t="s">
        <v>83</v>
      </c>
      <c r="AY356" s="20" t="s">
        <v>142</v>
      </c>
      <c r="BE356" s="227">
        <f>IF(N356="základní",J356,0)</f>
        <v>0</v>
      </c>
      <c r="BF356" s="227">
        <f>IF(N356="snížená",J356,0)</f>
        <v>0</v>
      </c>
      <c r="BG356" s="227">
        <f>IF(N356="zákl. přenesená",J356,0)</f>
        <v>0</v>
      </c>
      <c r="BH356" s="227">
        <f>IF(N356="sníž. přenesená",J356,0)</f>
        <v>0</v>
      </c>
      <c r="BI356" s="227">
        <f>IF(N356="nulová",J356,0)</f>
        <v>0</v>
      </c>
      <c r="BJ356" s="20" t="s">
        <v>83</v>
      </c>
      <c r="BK356" s="227">
        <f>ROUND(I356*H356,2)</f>
        <v>0</v>
      </c>
      <c r="BL356" s="20" t="s">
        <v>149</v>
      </c>
      <c r="BM356" s="226" t="s">
        <v>854</v>
      </c>
    </row>
    <row r="357" s="2" customFormat="1">
      <c r="A357" s="41"/>
      <c r="B357" s="42"/>
      <c r="C357" s="43"/>
      <c r="D357" s="228" t="s">
        <v>151</v>
      </c>
      <c r="E357" s="43"/>
      <c r="F357" s="229" t="s">
        <v>492</v>
      </c>
      <c r="G357" s="43"/>
      <c r="H357" s="43"/>
      <c r="I357" s="230"/>
      <c r="J357" s="43"/>
      <c r="K357" s="43"/>
      <c r="L357" s="47"/>
      <c r="M357" s="231"/>
      <c r="N357" s="232"/>
      <c r="O357" s="87"/>
      <c r="P357" s="87"/>
      <c r="Q357" s="87"/>
      <c r="R357" s="87"/>
      <c r="S357" s="87"/>
      <c r="T357" s="88"/>
      <c r="U357" s="41"/>
      <c r="V357" s="41"/>
      <c r="W357" s="41"/>
      <c r="X357" s="41"/>
      <c r="Y357" s="41"/>
      <c r="Z357" s="41"/>
      <c r="AA357" s="41"/>
      <c r="AB357" s="41"/>
      <c r="AC357" s="41"/>
      <c r="AD357" s="41"/>
      <c r="AE357" s="41"/>
      <c r="AT357" s="20" t="s">
        <v>151</v>
      </c>
      <c r="AU357" s="20" t="s">
        <v>83</v>
      </c>
    </row>
    <row r="358" s="12" customFormat="1" ht="25.92" customHeight="1">
      <c r="A358" s="12"/>
      <c r="B358" s="199"/>
      <c r="C358" s="200"/>
      <c r="D358" s="201" t="s">
        <v>75</v>
      </c>
      <c r="E358" s="202" t="s">
        <v>493</v>
      </c>
      <c r="F358" s="202" t="s">
        <v>494</v>
      </c>
      <c r="G358" s="200"/>
      <c r="H358" s="200"/>
      <c r="I358" s="203"/>
      <c r="J358" s="204">
        <f>BK358</f>
        <v>0</v>
      </c>
      <c r="K358" s="200"/>
      <c r="L358" s="205"/>
      <c r="M358" s="206"/>
      <c r="N358" s="207"/>
      <c r="O358" s="207"/>
      <c r="P358" s="208">
        <f>SUM(P359:P360)</f>
        <v>0</v>
      </c>
      <c r="Q358" s="207"/>
      <c r="R358" s="208">
        <f>SUM(R359:R360)</f>
        <v>0</v>
      </c>
      <c r="S358" s="207"/>
      <c r="T358" s="209">
        <f>SUM(T359:T360)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210" t="s">
        <v>83</v>
      </c>
      <c r="AT358" s="211" t="s">
        <v>75</v>
      </c>
      <c r="AU358" s="211" t="s">
        <v>76</v>
      </c>
      <c r="AY358" s="210" t="s">
        <v>142</v>
      </c>
      <c r="BK358" s="212">
        <f>SUM(BK359:BK360)</f>
        <v>0</v>
      </c>
    </row>
    <row r="359" s="2" customFormat="1" ht="24.15" customHeight="1">
      <c r="A359" s="41"/>
      <c r="B359" s="42"/>
      <c r="C359" s="215" t="s">
        <v>855</v>
      </c>
      <c r="D359" s="215" t="s">
        <v>144</v>
      </c>
      <c r="E359" s="216" t="s">
        <v>496</v>
      </c>
      <c r="F359" s="217" t="s">
        <v>497</v>
      </c>
      <c r="G359" s="218" t="s">
        <v>228</v>
      </c>
      <c r="H359" s="219">
        <v>115.166</v>
      </c>
      <c r="I359" s="220"/>
      <c r="J359" s="221">
        <f>ROUND(I359*H359,2)</f>
        <v>0</v>
      </c>
      <c r="K359" s="217" t="s">
        <v>148</v>
      </c>
      <c r="L359" s="47"/>
      <c r="M359" s="222" t="s">
        <v>19</v>
      </c>
      <c r="N359" s="223" t="s">
        <v>47</v>
      </c>
      <c r="O359" s="87"/>
      <c r="P359" s="224">
        <f>O359*H359</f>
        <v>0</v>
      </c>
      <c r="Q359" s="224">
        <v>0</v>
      </c>
      <c r="R359" s="224">
        <f>Q359*H359</f>
        <v>0</v>
      </c>
      <c r="S359" s="224">
        <v>0</v>
      </c>
      <c r="T359" s="225">
        <f>S359*H359</f>
        <v>0</v>
      </c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R359" s="226" t="s">
        <v>149</v>
      </c>
      <c r="AT359" s="226" t="s">
        <v>144</v>
      </c>
      <c r="AU359" s="226" t="s">
        <v>83</v>
      </c>
      <c r="AY359" s="20" t="s">
        <v>142</v>
      </c>
      <c r="BE359" s="227">
        <f>IF(N359="základní",J359,0)</f>
        <v>0</v>
      </c>
      <c r="BF359" s="227">
        <f>IF(N359="snížená",J359,0)</f>
        <v>0</v>
      </c>
      <c r="BG359" s="227">
        <f>IF(N359="zákl. přenesená",J359,0)</f>
        <v>0</v>
      </c>
      <c r="BH359" s="227">
        <f>IF(N359="sníž. přenesená",J359,0)</f>
        <v>0</v>
      </c>
      <c r="BI359" s="227">
        <f>IF(N359="nulová",J359,0)</f>
        <v>0</v>
      </c>
      <c r="BJ359" s="20" t="s">
        <v>83</v>
      </c>
      <c r="BK359" s="227">
        <f>ROUND(I359*H359,2)</f>
        <v>0</v>
      </c>
      <c r="BL359" s="20" t="s">
        <v>149</v>
      </c>
      <c r="BM359" s="226" t="s">
        <v>856</v>
      </c>
    </row>
    <row r="360" s="2" customFormat="1">
      <c r="A360" s="41"/>
      <c r="B360" s="42"/>
      <c r="C360" s="43"/>
      <c r="D360" s="228" t="s">
        <v>151</v>
      </c>
      <c r="E360" s="43"/>
      <c r="F360" s="229" t="s">
        <v>499</v>
      </c>
      <c r="G360" s="43"/>
      <c r="H360" s="43"/>
      <c r="I360" s="230"/>
      <c r="J360" s="43"/>
      <c r="K360" s="43"/>
      <c r="L360" s="47"/>
      <c r="M360" s="231"/>
      <c r="N360" s="232"/>
      <c r="O360" s="87"/>
      <c r="P360" s="87"/>
      <c r="Q360" s="87"/>
      <c r="R360" s="87"/>
      <c r="S360" s="87"/>
      <c r="T360" s="88"/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T360" s="20" t="s">
        <v>151</v>
      </c>
      <c r="AU360" s="20" t="s">
        <v>83</v>
      </c>
    </row>
    <row r="361" s="12" customFormat="1" ht="25.92" customHeight="1">
      <c r="A361" s="12"/>
      <c r="B361" s="199"/>
      <c r="C361" s="200"/>
      <c r="D361" s="201" t="s">
        <v>75</v>
      </c>
      <c r="E361" s="202" t="s">
        <v>500</v>
      </c>
      <c r="F361" s="202" t="s">
        <v>501</v>
      </c>
      <c r="G361" s="200"/>
      <c r="H361" s="200"/>
      <c r="I361" s="203"/>
      <c r="J361" s="204">
        <f>BK361</f>
        <v>0</v>
      </c>
      <c r="K361" s="200"/>
      <c r="L361" s="205"/>
      <c r="M361" s="206"/>
      <c r="N361" s="207"/>
      <c r="O361" s="207"/>
      <c r="P361" s="208">
        <f>P362+P369+P372+P377</f>
        <v>0</v>
      </c>
      <c r="Q361" s="207"/>
      <c r="R361" s="208">
        <f>R362+R369+R372+R377</f>
        <v>0</v>
      </c>
      <c r="S361" s="207"/>
      <c r="T361" s="209">
        <f>T362+T369+T372+T377</f>
        <v>0</v>
      </c>
      <c r="U361" s="12"/>
      <c r="V361" s="12"/>
      <c r="W361" s="12"/>
      <c r="X361" s="12"/>
      <c r="Y361" s="12"/>
      <c r="Z361" s="12"/>
      <c r="AA361" s="12"/>
      <c r="AB361" s="12"/>
      <c r="AC361" s="12"/>
      <c r="AD361" s="12"/>
      <c r="AE361" s="12"/>
      <c r="AR361" s="210" t="s">
        <v>179</v>
      </c>
      <c r="AT361" s="211" t="s">
        <v>75</v>
      </c>
      <c r="AU361" s="211" t="s">
        <v>76</v>
      </c>
      <c r="AY361" s="210" t="s">
        <v>142</v>
      </c>
      <c r="BK361" s="212">
        <f>BK362+BK369+BK372+BK377</f>
        <v>0</v>
      </c>
    </row>
    <row r="362" s="12" customFormat="1" ht="22.8" customHeight="1">
      <c r="A362" s="12"/>
      <c r="B362" s="199"/>
      <c r="C362" s="200"/>
      <c r="D362" s="201" t="s">
        <v>75</v>
      </c>
      <c r="E362" s="213" t="s">
        <v>502</v>
      </c>
      <c r="F362" s="213" t="s">
        <v>503</v>
      </c>
      <c r="G362" s="200"/>
      <c r="H362" s="200"/>
      <c r="I362" s="203"/>
      <c r="J362" s="214">
        <f>BK362</f>
        <v>0</v>
      </c>
      <c r="K362" s="200"/>
      <c r="L362" s="205"/>
      <c r="M362" s="206"/>
      <c r="N362" s="207"/>
      <c r="O362" s="207"/>
      <c r="P362" s="208">
        <f>SUM(P363:P368)</f>
        <v>0</v>
      </c>
      <c r="Q362" s="207"/>
      <c r="R362" s="208">
        <f>SUM(R363:R368)</f>
        <v>0</v>
      </c>
      <c r="S362" s="207"/>
      <c r="T362" s="209">
        <f>SUM(T363:T368)</f>
        <v>0</v>
      </c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R362" s="210" t="s">
        <v>179</v>
      </c>
      <c r="AT362" s="211" t="s">
        <v>75</v>
      </c>
      <c r="AU362" s="211" t="s">
        <v>83</v>
      </c>
      <c r="AY362" s="210" t="s">
        <v>142</v>
      </c>
      <c r="BK362" s="212">
        <f>SUM(BK363:BK368)</f>
        <v>0</v>
      </c>
    </row>
    <row r="363" s="2" customFormat="1" ht="16.5" customHeight="1">
      <c r="A363" s="41"/>
      <c r="B363" s="42"/>
      <c r="C363" s="215" t="s">
        <v>857</v>
      </c>
      <c r="D363" s="215" t="s">
        <v>144</v>
      </c>
      <c r="E363" s="216" t="s">
        <v>505</v>
      </c>
      <c r="F363" s="217" t="s">
        <v>506</v>
      </c>
      <c r="G363" s="218" t="s">
        <v>507</v>
      </c>
      <c r="H363" s="219">
        <v>1</v>
      </c>
      <c r="I363" s="220"/>
      <c r="J363" s="221">
        <f>ROUND(I363*H363,2)</f>
        <v>0</v>
      </c>
      <c r="K363" s="217" t="s">
        <v>148</v>
      </c>
      <c r="L363" s="47"/>
      <c r="M363" s="222" t="s">
        <v>19</v>
      </c>
      <c r="N363" s="223" t="s">
        <v>47</v>
      </c>
      <c r="O363" s="87"/>
      <c r="P363" s="224">
        <f>O363*H363</f>
        <v>0</v>
      </c>
      <c r="Q363" s="224">
        <v>0</v>
      </c>
      <c r="R363" s="224">
        <f>Q363*H363</f>
        <v>0</v>
      </c>
      <c r="S363" s="224">
        <v>0</v>
      </c>
      <c r="T363" s="225">
        <f>S363*H363</f>
        <v>0</v>
      </c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R363" s="226" t="s">
        <v>508</v>
      </c>
      <c r="AT363" s="226" t="s">
        <v>144</v>
      </c>
      <c r="AU363" s="226" t="s">
        <v>85</v>
      </c>
      <c r="AY363" s="20" t="s">
        <v>142</v>
      </c>
      <c r="BE363" s="227">
        <f>IF(N363="základní",J363,0)</f>
        <v>0</v>
      </c>
      <c r="BF363" s="227">
        <f>IF(N363="snížená",J363,0)</f>
        <v>0</v>
      </c>
      <c r="BG363" s="227">
        <f>IF(N363="zákl. přenesená",J363,0)</f>
        <v>0</v>
      </c>
      <c r="BH363" s="227">
        <f>IF(N363="sníž. přenesená",J363,0)</f>
        <v>0</v>
      </c>
      <c r="BI363" s="227">
        <f>IF(N363="nulová",J363,0)</f>
        <v>0</v>
      </c>
      <c r="BJ363" s="20" t="s">
        <v>83</v>
      </c>
      <c r="BK363" s="227">
        <f>ROUND(I363*H363,2)</f>
        <v>0</v>
      </c>
      <c r="BL363" s="20" t="s">
        <v>508</v>
      </c>
      <c r="BM363" s="226" t="s">
        <v>858</v>
      </c>
    </row>
    <row r="364" s="2" customFormat="1">
      <c r="A364" s="41"/>
      <c r="B364" s="42"/>
      <c r="C364" s="43"/>
      <c r="D364" s="228" t="s">
        <v>151</v>
      </c>
      <c r="E364" s="43"/>
      <c r="F364" s="229" t="s">
        <v>510</v>
      </c>
      <c r="G364" s="43"/>
      <c r="H364" s="43"/>
      <c r="I364" s="230"/>
      <c r="J364" s="43"/>
      <c r="K364" s="43"/>
      <c r="L364" s="47"/>
      <c r="M364" s="231"/>
      <c r="N364" s="232"/>
      <c r="O364" s="87"/>
      <c r="P364" s="87"/>
      <c r="Q364" s="87"/>
      <c r="R364" s="87"/>
      <c r="S364" s="87"/>
      <c r="T364" s="88"/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T364" s="20" t="s">
        <v>151</v>
      </c>
      <c r="AU364" s="20" t="s">
        <v>85</v>
      </c>
    </row>
    <row r="365" s="2" customFormat="1" ht="16.5" customHeight="1">
      <c r="A365" s="41"/>
      <c r="B365" s="42"/>
      <c r="C365" s="215" t="s">
        <v>859</v>
      </c>
      <c r="D365" s="215" t="s">
        <v>144</v>
      </c>
      <c r="E365" s="216" t="s">
        <v>512</v>
      </c>
      <c r="F365" s="217" t="s">
        <v>513</v>
      </c>
      <c r="G365" s="218" t="s">
        <v>507</v>
      </c>
      <c r="H365" s="219">
        <v>1</v>
      </c>
      <c r="I365" s="220"/>
      <c r="J365" s="221">
        <f>ROUND(I365*H365,2)</f>
        <v>0</v>
      </c>
      <c r="K365" s="217" t="s">
        <v>148</v>
      </c>
      <c r="L365" s="47"/>
      <c r="M365" s="222" t="s">
        <v>19</v>
      </c>
      <c r="N365" s="223" t="s">
        <v>47</v>
      </c>
      <c r="O365" s="87"/>
      <c r="P365" s="224">
        <f>O365*H365</f>
        <v>0</v>
      </c>
      <c r="Q365" s="224">
        <v>0</v>
      </c>
      <c r="R365" s="224">
        <f>Q365*H365</f>
        <v>0</v>
      </c>
      <c r="S365" s="224">
        <v>0</v>
      </c>
      <c r="T365" s="225">
        <f>S365*H365</f>
        <v>0</v>
      </c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R365" s="226" t="s">
        <v>508</v>
      </c>
      <c r="AT365" s="226" t="s">
        <v>144</v>
      </c>
      <c r="AU365" s="226" t="s">
        <v>85</v>
      </c>
      <c r="AY365" s="20" t="s">
        <v>142</v>
      </c>
      <c r="BE365" s="227">
        <f>IF(N365="základní",J365,0)</f>
        <v>0</v>
      </c>
      <c r="BF365" s="227">
        <f>IF(N365="snížená",J365,0)</f>
        <v>0</v>
      </c>
      <c r="BG365" s="227">
        <f>IF(N365="zákl. přenesená",J365,0)</f>
        <v>0</v>
      </c>
      <c r="BH365" s="227">
        <f>IF(N365="sníž. přenesená",J365,0)</f>
        <v>0</v>
      </c>
      <c r="BI365" s="227">
        <f>IF(N365="nulová",J365,0)</f>
        <v>0</v>
      </c>
      <c r="BJ365" s="20" t="s">
        <v>83</v>
      </c>
      <c r="BK365" s="227">
        <f>ROUND(I365*H365,2)</f>
        <v>0</v>
      </c>
      <c r="BL365" s="20" t="s">
        <v>508</v>
      </c>
      <c r="BM365" s="226" t="s">
        <v>860</v>
      </c>
    </row>
    <row r="366" s="2" customFormat="1">
      <c r="A366" s="41"/>
      <c r="B366" s="42"/>
      <c r="C366" s="43"/>
      <c r="D366" s="228" t="s">
        <v>151</v>
      </c>
      <c r="E366" s="43"/>
      <c r="F366" s="229" t="s">
        <v>515</v>
      </c>
      <c r="G366" s="43"/>
      <c r="H366" s="43"/>
      <c r="I366" s="230"/>
      <c r="J366" s="43"/>
      <c r="K366" s="43"/>
      <c r="L366" s="47"/>
      <c r="M366" s="231"/>
      <c r="N366" s="232"/>
      <c r="O366" s="87"/>
      <c r="P366" s="87"/>
      <c r="Q366" s="87"/>
      <c r="R366" s="87"/>
      <c r="S366" s="87"/>
      <c r="T366" s="88"/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T366" s="20" t="s">
        <v>151</v>
      </c>
      <c r="AU366" s="20" t="s">
        <v>85</v>
      </c>
    </row>
    <row r="367" s="2" customFormat="1" ht="16.5" customHeight="1">
      <c r="A367" s="41"/>
      <c r="B367" s="42"/>
      <c r="C367" s="215" t="s">
        <v>861</v>
      </c>
      <c r="D367" s="215" t="s">
        <v>144</v>
      </c>
      <c r="E367" s="216" t="s">
        <v>517</v>
      </c>
      <c r="F367" s="217" t="s">
        <v>518</v>
      </c>
      <c r="G367" s="218" t="s">
        <v>507</v>
      </c>
      <c r="H367" s="219">
        <v>1</v>
      </c>
      <c r="I367" s="220"/>
      <c r="J367" s="221">
        <f>ROUND(I367*H367,2)</f>
        <v>0</v>
      </c>
      <c r="K367" s="217" t="s">
        <v>148</v>
      </c>
      <c r="L367" s="47"/>
      <c r="M367" s="222" t="s">
        <v>19</v>
      </c>
      <c r="N367" s="223" t="s">
        <v>47</v>
      </c>
      <c r="O367" s="87"/>
      <c r="P367" s="224">
        <f>O367*H367</f>
        <v>0</v>
      </c>
      <c r="Q367" s="224">
        <v>0</v>
      </c>
      <c r="R367" s="224">
        <f>Q367*H367</f>
        <v>0</v>
      </c>
      <c r="S367" s="224">
        <v>0</v>
      </c>
      <c r="T367" s="225">
        <f>S367*H367</f>
        <v>0</v>
      </c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R367" s="226" t="s">
        <v>508</v>
      </c>
      <c r="AT367" s="226" t="s">
        <v>144</v>
      </c>
      <c r="AU367" s="226" t="s">
        <v>85</v>
      </c>
      <c r="AY367" s="20" t="s">
        <v>142</v>
      </c>
      <c r="BE367" s="227">
        <f>IF(N367="základní",J367,0)</f>
        <v>0</v>
      </c>
      <c r="BF367" s="227">
        <f>IF(N367="snížená",J367,0)</f>
        <v>0</v>
      </c>
      <c r="BG367" s="227">
        <f>IF(N367="zákl. přenesená",J367,0)</f>
        <v>0</v>
      </c>
      <c r="BH367" s="227">
        <f>IF(N367="sníž. přenesená",J367,0)</f>
        <v>0</v>
      </c>
      <c r="BI367" s="227">
        <f>IF(N367="nulová",J367,0)</f>
        <v>0</v>
      </c>
      <c r="BJ367" s="20" t="s">
        <v>83</v>
      </c>
      <c r="BK367" s="227">
        <f>ROUND(I367*H367,2)</f>
        <v>0</v>
      </c>
      <c r="BL367" s="20" t="s">
        <v>508</v>
      </c>
      <c r="BM367" s="226" t="s">
        <v>862</v>
      </c>
    </row>
    <row r="368" s="2" customFormat="1">
      <c r="A368" s="41"/>
      <c r="B368" s="42"/>
      <c r="C368" s="43"/>
      <c r="D368" s="228" t="s">
        <v>151</v>
      </c>
      <c r="E368" s="43"/>
      <c r="F368" s="229" t="s">
        <v>520</v>
      </c>
      <c r="G368" s="43"/>
      <c r="H368" s="43"/>
      <c r="I368" s="230"/>
      <c r="J368" s="43"/>
      <c r="K368" s="43"/>
      <c r="L368" s="47"/>
      <c r="M368" s="231"/>
      <c r="N368" s="232"/>
      <c r="O368" s="87"/>
      <c r="P368" s="87"/>
      <c r="Q368" s="87"/>
      <c r="R368" s="87"/>
      <c r="S368" s="87"/>
      <c r="T368" s="88"/>
      <c r="U368" s="41"/>
      <c r="V368" s="41"/>
      <c r="W368" s="41"/>
      <c r="X368" s="41"/>
      <c r="Y368" s="41"/>
      <c r="Z368" s="41"/>
      <c r="AA368" s="41"/>
      <c r="AB368" s="41"/>
      <c r="AC368" s="41"/>
      <c r="AD368" s="41"/>
      <c r="AE368" s="41"/>
      <c r="AT368" s="20" t="s">
        <v>151</v>
      </c>
      <c r="AU368" s="20" t="s">
        <v>85</v>
      </c>
    </row>
    <row r="369" s="12" customFormat="1" ht="22.8" customHeight="1">
      <c r="A369" s="12"/>
      <c r="B369" s="199"/>
      <c r="C369" s="200"/>
      <c r="D369" s="201" t="s">
        <v>75</v>
      </c>
      <c r="E369" s="213" t="s">
        <v>521</v>
      </c>
      <c r="F369" s="213" t="s">
        <v>522</v>
      </c>
      <c r="G369" s="200"/>
      <c r="H369" s="200"/>
      <c r="I369" s="203"/>
      <c r="J369" s="214">
        <f>BK369</f>
        <v>0</v>
      </c>
      <c r="K369" s="200"/>
      <c r="L369" s="205"/>
      <c r="M369" s="206"/>
      <c r="N369" s="207"/>
      <c r="O369" s="207"/>
      <c r="P369" s="208">
        <f>SUM(P370:P371)</f>
        <v>0</v>
      </c>
      <c r="Q369" s="207"/>
      <c r="R369" s="208">
        <f>SUM(R370:R371)</f>
        <v>0</v>
      </c>
      <c r="S369" s="207"/>
      <c r="T369" s="209">
        <f>SUM(T370:T371)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10" t="s">
        <v>179</v>
      </c>
      <c r="AT369" s="211" t="s">
        <v>75</v>
      </c>
      <c r="AU369" s="211" t="s">
        <v>83</v>
      </c>
      <c r="AY369" s="210" t="s">
        <v>142</v>
      </c>
      <c r="BK369" s="212">
        <f>SUM(BK370:BK371)</f>
        <v>0</v>
      </c>
    </row>
    <row r="370" s="2" customFormat="1" ht="16.5" customHeight="1">
      <c r="A370" s="41"/>
      <c r="B370" s="42"/>
      <c r="C370" s="215" t="s">
        <v>863</v>
      </c>
      <c r="D370" s="215" t="s">
        <v>144</v>
      </c>
      <c r="E370" s="216" t="s">
        <v>524</v>
      </c>
      <c r="F370" s="217" t="s">
        <v>522</v>
      </c>
      <c r="G370" s="218" t="s">
        <v>507</v>
      </c>
      <c r="H370" s="219">
        <v>1</v>
      </c>
      <c r="I370" s="220"/>
      <c r="J370" s="221">
        <f>ROUND(I370*H370,2)</f>
        <v>0</v>
      </c>
      <c r="K370" s="217" t="s">
        <v>148</v>
      </c>
      <c r="L370" s="47"/>
      <c r="M370" s="222" t="s">
        <v>19</v>
      </c>
      <c r="N370" s="223" t="s">
        <v>47</v>
      </c>
      <c r="O370" s="87"/>
      <c r="P370" s="224">
        <f>O370*H370</f>
        <v>0</v>
      </c>
      <c r="Q370" s="224">
        <v>0</v>
      </c>
      <c r="R370" s="224">
        <f>Q370*H370</f>
        <v>0</v>
      </c>
      <c r="S370" s="224">
        <v>0</v>
      </c>
      <c r="T370" s="225">
        <f>S370*H370</f>
        <v>0</v>
      </c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R370" s="226" t="s">
        <v>508</v>
      </c>
      <c r="AT370" s="226" t="s">
        <v>144</v>
      </c>
      <c r="AU370" s="226" t="s">
        <v>85</v>
      </c>
      <c r="AY370" s="20" t="s">
        <v>142</v>
      </c>
      <c r="BE370" s="227">
        <f>IF(N370="základní",J370,0)</f>
        <v>0</v>
      </c>
      <c r="BF370" s="227">
        <f>IF(N370="snížená",J370,0)</f>
        <v>0</v>
      </c>
      <c r="BG370" s="227">
        <f>IF(N370="zákl. přenesená",J370,0)</f>
        <v>0</v>
      </c>
      <c r="BH370" s="227">
        <f>IF(N370="sníž. přenesená",J370,0)</f>
        <v>0</v>
      </c>
      <c r="BI370" s="227">
        <f>IF(N370="nulová",J370,0)</f>
        <v>0</v>
      </c>
      <c r="BJ370" s="20" t="s">
        <v>83</v>
      </c>
      <c r="BK370" s="227">
        <f>ROUND(I370*H370,2)</f>
        <v>0</v>
      </c>
      <c r="BL370" s="20" t="s">
        <v>508</v>
      </c>
      <c r="BM370" s="226" t="s">
        <v>864</v>
      </c>
    </row>
    <row r="371" s="2" customFormat="1">
      <c r="A371" s="41"/>
      <c r="B371" s="42"/>
      <c r="C371" s="43"/>
      <c r="D371" s="228" t="s">
        <v>151</v>
      </c>
      <c r="E371" s="43"/>
      <c r="F371" s="229" t="s">
        <v>526</v>
      </c>
      <c r="G371" s="43"/>
      <c r="H371" s="43"/>
      <c r="I371" s="230"/>
      <c r="J371" s="43"/>
      <c r="K371" s="43"/>
      <c r="L371" s="47"/>
      <c r="M371" s="231"/>
      <c r="N371" s="232"/>
      <c r="O371" s="87"/>
      <c r="P371" s="87"/>
      <c r="Q371" s="87"/>
      <c r="R371" s="87"/>
      <c r="S371" s="87"/>
      <c r="T371" s="88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  <c r="AT371" s="20" t="s">
        <v>151</v>
      </c>
      <c r="AU371" s="20" t="s">
        <v>85</v>
      </c>
    </row>
    <row r="372" s="12" customFormat="1" ht="22.8" customHeight="1">
      <c r="A372" s="12"/>
      <c r="B372" s="199"/>
      <c r="C372" s="200"/>
      <c r="D372" s="201" t="s">
        <v>75</v>
      </c>
      <c r="E372" s="213" t="s">
        <v>527</v>
      </c>
      <c r="F372" s="213" t="s">
        <v>528</v>
      </c>
      <c r="G372" s="200"/>
      <c r="H372" s="200"/>
      <c r="I372" s="203"/>
      <c r="J372" s="214">
        <f>BK372</f>
        <v>0</v>
      </c>
      <c r="K372" s="200"/>
      <c r="L372" s="205"/>
      <c r="M372" s="206"/>
      <c r="N372" s="207"/>
      <c r="O372" s="207"/>
      <c r="P372" s="208">
        <f>SUM(P373:P376)</f>
        <v>0</v>
      </c>
      <c r="Q372" s="207"/>
      <c r="R372" s="208">
        <f>SUM(R373:R376)</f>
        <v>0</v>
      </c>
      <c r="S372" s="207"/>
      <c r="T372" s="209">
        <f>SUM(T373:T376)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10" t="s">
        <v>179</v>
      </c>
      <c r="AT372" s="211" t="s">
        <v>75</v>
      </c>
      <c r="AU372" s="211" t="s">
        <v>83</v>
      </c>
      <c r="AY372" s="210" t="s">
        <v>142</v>
      </c>
      <c r="BK372" s="212">
        <f>SUM(BK373:BK376)</f>
        <v>0</v>
      </c>
    </row>
    <row r="373" s="2" customFormat="1" ht="16.5" customHeight="1">
      <c r="A373" s="41"/>
      <c r="B373" s="42"/>
      <c r="C373" s="215" t="s">
        <v>865</v>
      </c>
      <c r="D373" s="215" t="s">
        <v>144</v>
      </c>
      <c r="E373" s="216" t="s">
        <v>530</v>
      </c>
      <c r="F373" s="217" t="s">
        <v>531</v>
      </c>
      <c r="G373" s="218" t="s">
        <v>507</v>
      </c>
      <c r="H373" s="219">
        <v>1</v>
      </c>
      <c r="I373" s="220"/>
      <c r="J373" s="221">
        <f>ROUND(I373*H373,2)</f>
        <v>0</v>
      </c>
      <c r="K373" s="217" t="s">
        <v>148</v>
      </c>
      <c r="L373" s="47"/>
      <c r="M373" s="222" t="s">
        <v>19</v>
      </c>
      <c r="N373" s="223" t="s">
        <v>47</v>
      </c>
      <c r="O373" s="87"/>
      <c r="P373" s="224">
        <f>O373*H373</f>
        <v>0</v>
      </c>
      <c r="Q373" s="224">
        <v>0</v>
      </c>
      <c r="R373" s="224">
        <f>Q373*H373</f>
        <v>0</v>
      </c>
      <c r="S373" s="224">
        <v>0</v>
      </c>
      <c r="T373" s="225">
        <f>S373*H373</f>
        <v>0</v>
      </c>
      <c r="U373" s="41"/>
      <c r="V373" s="41"/>
      <c r="W373" s="41"/>
      <c r="X373" s="41"/>
      <c r="Y373" s="41"/>
      <c r="Z373" s="41"/>
      <c r="AA373" s="41"/>
      <c r="AB373" s="41"/>
      <c r="AC373" s="41"/>
      <c r="AD373" s="41"/>
      <c r="AE373" s="41"/>
      <c r="AR373" s="226" t="s">
        <v>508</v>
      </c>
      <c r="AT373" s="226" t="s">
        <v>144</v>
      </c>
      <c r="AU373" s="226" t="s">
        <v>85</v>
      </c>
      <c r="AY373" s="20" t="s">
        <v>142</v>
      </c>
      <c r="BE373" s="227">
        <f>IF(N373="základní",J373,0)</f>
        <v>0</v>
      </c>
      <c r="BF373" s="227">
        <f>IF(N373="snížená",J373,0)</f>
        <v>0</v>
      </c>
      <c r="BG373" s="227">
        <f>IF(N373="zákl. přenesená",J373,0)</f>
        <v>0</v>
      </c>
      <c r="BH373" s="227">
        <f>IF(N373="sníž. přenesená",J373,0)</f>
        <v>0</v>
      </c>
      <c r="BI373" s="227">
        <f>IF(N373="nulová",J373,0)</f>
        <v>0</v>
      </c>
      <c r="BJ373" s="20" t="s">
        <v>83</v>
      </c>
      <c r="BK373" s="227">
        <f>ROUND(I373*H373,2)</f>
        <v>0</v>
      </c>
      <c r="BL373" s="20" t="s">
        <v>508</v>
      </c>
      <c r="BM373" s="226" t="s">
        <v>866</v>
      </c>
    </row>
    <row r="374" s="2" customFormat="1">
      <c r="A374" s="41"/>
      <c r="B374" s="42"/>
      <c r="C374" s="43"/>
      <c r="D374" s="228" t="s">
        <v>151</v>
      </c>
      <c r="E374" s="43"/>
      <c r="F374" s="229" t="s">
        <v>533</v>
      </c>
      <c r="G374" s="43"/>
      <c r="H374" s="43"/>
      <c r="I374" s="230"/>
      <c r="J374" s="43"/>
      <c r="K374" s="43"/>
      <c r="L374" s="47"/>
      <c r="M374" s="231"/>
      <c r="N374" s="232"/>
      <c r="O374" s="87"/>
      <c r="P374" s="87"/>
      <c r="Q374" s="87"/>
      <c r="R374" s="87"/>
      <c r="S374" s="87"/>
      <c r="T374" s="88"/>
      <c r="U374" s="41"/>
      <c r="V374" s="41"/>
      <c r="W374" s="41"/>
      <c r="X374" s="41"/>
      <c r="Y374" s="41"/>
      <c r="Z374" s="41"/>
      <c r="AA374" s="41"/>
      <c r="AB374" s="41"/>
      <c r="AC374" s="41"/>
      <c r="AD374" s="41"/>
      <c r="AE374" s="41"/>
      <c r="AT374" s="20" t="s">
        <v>151</v>
      </c>
      <c r="AU374" s="20" t="s">
        <v>85</v>
      </c>
    </row>
    <row r="375" s="2" customFormat="1" ht="16.5" customHeight="1">
      <c r="A375" s="41"/>
      <c r="B375" s="42"/>
      <c r="C375" s="215" t="s">
        <v>867</v>
      </c>
      <c r="D375" s="215" t="s">
        <v>144</v>
      </c>
      <c r="E375" s="216" t="s">
        <v>535</v>
      </c>
      <c r="F375" s="217" t="s">
        <v>536</v>
      </c>
      <c r="G375" s="218" t="s">
        <v>507</v>
      </c>
      <c r="H375" s="219">
        <v>1</v>
      </c>
      <c r="I375" s="220"/>
      <c r="J375" s="221">
        <f>ROUND(I375*H375,2)</f>
        <v>0</v>
      </c>
      <c r="K375" s="217" t="s">
        <v>148</v>
      </c>
      <c r="L375" s="47"/>
      <c r="M375" s="222" t="s">
        <v>19</v>
      </c>
      <c r="N375" s="223" t="s">
        <v>47</v>
      </c>
      <c r="O375" s="87"/>
      <c r="P375" s="224">
        <f>O375*H375</f>
        <v>0</v>
      </c>
      <c r="Q375" s="224">
        <v>0</v>
      </c>
      <c r="R375" s="224">
        <f>Q375*H375</f>
        <v>0</v>
      </c>
      <c r="S375" s="224">
        <v>0</v>
      </c>
      <c r="T375" s="225">
        <f>S375*H375</f>
        <v>0</v>
      </c>
      <c r="U375" s="41"/>
      <c r="V375" s="41"/>
      <c r="W375" s="41"/>
      <c r="X375" s="41"/>
      <c r="Y375" s="41"/>
      <c r="Z375" s="41"/>
      <c r="AA375" s="41"/>
      <c r="AB375" s="41"/>
      <c r="AC375" s="41"/>
      <c r="AD375" s="41"/>
      <c r="AE375" s="41"/>
      <c r="AR375" s="226" t="s">
        <v>508</v>
      </c>
      <c r="AT375" s="226" t="s">
        <v>144</v>
      </c>
      <c r="AU375" s="226" t="s">
        <v>85</v>
      </c>
      <c r="AY375" s="20" t="s">
        <v>142</v>
      </c>
      <c r="BE375" s="227">
        <f>IF(N375="základní",J375,0)</f>
        <v>0</v>
      </c>
      <c r="BF375" s="227">
        <f>IF(N375="snížená",J375,0)</f>
        <v>0</v>
      </c>
      <c r="BG375" s="227">
        <f>IF(N375="zákl. přenesená",J375,0)</f>
        <v>0</v>
      </c>
      <c r="BH375" s="227">
        <f>IF(N375="sníž. přenesená",J375,0)</f>
        <v>0</v>
      </c>
      <c r="BI375" s="227">
        <f>IF(N375="nulová",J375,0)</f>
        <v>0</v>
      </c>
      <c r="BJ375" s="20" t="s">
        <v>83</v>
      </c>
      <c r="BK375" s="227">
        <f>ROUND(I375*H375,2)</f>
        <v>0</v>
      </c>
      <c r="BL375" s="20" t="s">
        <v>508</v>
      </c>
      <c r="BM375" s="226" t="s">
        <v>868</v>
      </c>
    </row>
    <row r="376" s="2" customFormat="1">
      <c r="A376" s="41"/>
      <c r="B376" s="42"/>
      <c r="C376" s="43"/>
      <c r="D376" s="228" t="s">
        <v>151</v>
      </c>
      <c r="E376" s="43"/>
      <c r="F376" s="229" t="s">
        <v>538</v>
      </c>
      <c r="G376" s="43"/>
      <c r="H376" s="43"/>
      <c r="I376" s="230"/>
      <c r="J376" s="43"/>
      <c r="K376" s="43"/>
      <c r="L376" s="47"/>
      <c r="M376" s="231"/>
      <c r="N376" s="232"/>
      <c r="O376" s="87"/>
      <c r="P376" s="87"/>
      <c r="Q376" s="87"/>
      <c r="R376" s="87"/>
      <c r="S376" s="87"/>
      <c r="T376" s="88"/>
      <c r="U376" s="41"/>
      <c r="V376" s="41"/>
      <c r="W376" s="41"/>
      <c r="X376" s="41"/>
      <c r="Y376" s="41"/>
      <c r="Z376" s="41"/>
      <c r="AA376" s="41"/>
      <c r="AB376" s="41"/>
      <c r="AC376" s="41"/>
      <c r="AD376" s="41"/>
      <c r="AE376" s="41"/>
      <c r="AT376" s="20" t="s">
        <v>151</v>
      </c>
      <c r="AU376" s="20" t="s">
        <v>85</v>
      </c>
    </row>
    <row r="377" s="12" customFormat="1" ht="22.8" customHeight="1">
      <c r="A377" s="12"/>
      <c r="B377" s="199"/>
      <c r="C377" s="200"/>
      <c r="D377" s="201" t="s">
        <v>75</v>
      </c>
      <c r="E377" s="213" t="s">
        <v>539</v>
      </c>
      <c r="F377" s="213" t="s">
        <v>540</v>
      </c>
      <c r="G377" s="200"/>
      <c r="H377" s="200"/>
      <c r="I377" s="203"/>
      <c r="J377" s="214">
        <f>BK377</f>
        <v>0</v>
      </c>
      <c r="K377" s="200"/>
      <c r="L377" s="205"/>
      <c r="M377" s="206"/>
      <c r="N377" s="207"/>
      <c r="O377" s="207"/>
      <c r="P377" s="208">
        <f>SUM(P378:P379)</f>
        <v>0</v>
      </c>
      <c r="Q377" s="207"/>
      <c r="R377" s="208">
        <f>SUM(R378:R379)</f>
        <v>0</v>
      </c>
      <c r="S377" s="207"/>
      <c r="T377" s="209">
        <f>SUM(T378:T379)</f>
        <v>0</v>
      </c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R377" s="210" t="s">
        <v>179</v>
      </c>
      <c r="AT377" s="211" t="s">
        <v>75</v>
      </c>
      <c r="AU377" s="211" t="s">
        <v>83</v>
      </c>
      <c r="AY377" s="210" t="s">
        <v>142</v>
      </c>
      <c r="BK377" s="212">
        <f>SUM(BK378:BK379)</f>
        <v>0</v>
      </c>
    </row>
    <row r="378" s="2" customFormat="1" ht="16.5" customHeight="1">
      <c r="A378" s="41"/>
      <c r="B378" s="42"/>
      <c r="C378" s="215" t="s">
        <v>869</v>
      </c>
      <c r="D378" s="215" t="s">
        <v>144</v>
      </c>
      <c r="E378" s="216" t="s">
        <v>542</v>
      </c>
      <c r="F378" s="217" t="s">
        <v>543</v>
      </c>
      <c r="G378" s="218" t="s">
        <v>507</v>
      </c>
      <c r="H378" s="219">
        <v>1</v>
      </c>
      <c r="I378" s="220"/>
      <c r="J378" s="221">
        <f>ROUND(I378*H378,2)</f>
        <v>0</v>
      </c>
      <c r="K378" s="217" t="s">
        <v>148</v>
      </c>
      <c r="L378" s="47"/>
      <c r="M378" s="222" t="s">
        <v>19</v>
      </c>
      <c r="N378" s="223" t="s">
        <v>47</v>
      </c>
      <c r="O378" s="87"/>
      <c r="P378" s="224">
        <f>O378*H378</f>
        <v>0</v>
      </c>
      <c r="Q378" s="224">
        <v>0</v>
      </c>
      <c r="R378" s="224">
        <f>Q378*H378</f>
        <v>0</v>
      </c>
      <c r="S378" s="224">
        <v>0</v>
      </c>
      <c r="T378" s="225">
        <f>S378*H378</f>
        <v>0</v>
      </c>
      <c r="U378" s="41"/>
      <c r="V378" s="41"/>
      <c r="W378" s="41"/>
      <c r="X378" s="41"/>
      <c r="Y378" s="41"/>
      <c r="Z378" s="41"/>
      <c r="AA378" s="41"/>
      <c r="AB378" s="41"/>
      <c r="AC378" s="41"/>
      <c r="AD378" s="41"/>
      <c r="AE378" s="41"/>
      <c r="AR378" s="226" t="s">
        <v>508</v>
      </c>
      <c r="AT378" s="226" t="s">
        <v>144</v>
      </c>
      <c r="AU378" s="226" t="s">
        <v>85</v>
      </c>
      <c r="AY378" s="20" t="s">
        <v>142</v>
      </c>
      <c r="BE378" s="227">
        <f>IF(N378="základní",J378,0)</f>
        <v>0</v>
      </c>
      <c r="BF378" s="227">
        <f>IF(N378="snížená",J378,0)</f>
        <v>0</v>
      </c>
      <c r="BG378" s="227">
        <f>IF(N378="zákl. přenesená",J378,0)</f>
        <v>0</v>
      </c>
      <c r="BH378" s="227">
        <f>IF(N378="sníž. přenesená",J378,0)</f>
        <v>0</v>
      </c>
      <c r="BI378" s="227">
        <f>IF(N378="nulová",J378,0)</f>
        <v>0</v>
      </c>
      <c r="BJ378" s="20" t="s">
        <v>83</v>
      </c>
      <c r="BK378" s="227">
        <f>ROUND(I378*H378,2)</f>
        <v>0</v>
      </c>
      <c r="BL378" s="20" t="s">
        <v>508</v>
      </c>
      <c r="BM378" s="226" t="s">
        <v>870</v>
      </c>
    </row>
    <row r="379" s="2" customFormat="1">
      <c r="A379" s="41"/>
      <c r="B379" s="42"/>
      <c r="C379" s="43"/>
      <c r="D379" s="228" t="s">
        <v>151</v>
      </c>
      <c r="E379" s="43"/>
      <c r="F379" s="229" t="s">
        <v>545</v>
      </c>
      <c r="G379" s="43"/>
      <c r="H379" s="43"/>
      <c r="I379" s="230"/>
      <c r="J379" s="43"/>
      <c r="K379" s="43"/>
      <c r="L379" s="47"/>
      <c r="M379" s="288"/>
      <c r="N379" s="289"/>
      <c r="O379" s="290"/>
      <c r="P379" s="290"/>
      <c r="Q379" s="290"/>
      <c r="R379" s="290"/>
      <c r="S379" s="290"/>
      <c r="T379" s="291"/>
      <c r="U379" s="41"/>
      <c r="V379" s="41"/>
      <c r="W379" s="41"/>
      <c r="X379" s="41"/>
      <c r="Y379" s="41"/>
      <c r="Z379" s="41"/>
      <c r="AA379" s="41"/>
      <c r="AB379" s="41"/>
      <c r="AC379" s="41"/>
      <c r="AD379" s="41"/>
      <c r="AE379" s="41"/>
      <c r="AT379" s="20" t="s">
        <v>151</v>
      </c>
      <c r="AU379" s="20" t="s">
        <v>85</v>
      </c>
    </row>
    <row r="380" s="2" customFormat="1" ht="6.96" customHeight="1">
      <c r="A380" s="41"/>
      <c r="B380" s="62"/>
      <c r="C380" s="63"/>
      <c r="D380" s="63"/>
      <c r="E380" s="63"/>
      <c r="F380" s="63"/>
      <c r="G380" s="63"/>
      <c r="H380" s="63"/>
      <c r="I380" s="63"/>
      <c r="J380" s="63"/>
      <c r="K380" s="63"/>
      <c r="L380" s="47"/>
      <c r="M380" s="41"/>
      <c r="O380" s="41"/>
      <c r="P380" s="41"/>
      <c r="Q380" s="41"/>
      <c r="R380" s="41"/>
      <c r="S380" s="41"/>
      <c r="T380" s="41"/>
      <c r="U380" s="41"/>
      <c r="V380" s="41"/>
      <c r="W380" s="41"/>
      <c r="X380" s="41"/>
      <c r="Y380" s="41"/>
      <c r="Z380" s="41"/>
      <c r="AA380" s="41"/>
      <c r="AB380" s="41"/>
      <c r="AC380" s="41"/>
      <c r="AD380" s="41"/>
      <c r="AE380" s="41"/>
    </row>
  </sheetData>
  <sheetProtection sheet="1" autoFilter="0" formatColumns="0" formatRows="0" objects="1" scenarios="1" spinCount="100000" saltValue="t9IcGIztv1c8gppVKzbMNfHyJmbfv9sq6WYDGbPCfyC7r6mq2vfS4eqtH1sav65+GNtFvARLIyV9MQv4O+f/QA==" hashValue="oUS2c4VK4Xn6b0dxnutn7SyxP08F1cw9HNXWJN+OpXe+fGx4hjQkXO09yBmt8gP0wZZwDPjjPEqgGg4z/4MIGQ==" algorithmName="SHA-512" password="C7E4"/>
  <autoFilter ref="C96:K379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5:H85"/>
    <mergeCell ref="E87:H87"/>
    <mergeCell ref="E89:H89"/>
    <mergeCell ref="L2:V2"/>
  </mergeCells>
  <hyperlinks>
    <hyperlink ref="F100" r:id="rId1" display="https://podminky.urs.cz/item/CS_URS_2025_02/113107182"/>
    <hyperlink ref="F106" r:id="rId2" display="https://podminky.urs.cz/item/CS_URS_2025_02/113152111"/>
    <hyperlink ref="F112" r:id="rId3" display="https://podminky.urs.cz/item/CS_URS_2025_02/115101201"/>
    <hyperlink ref="F116" r:id="rId4" display="https://podminky.urs.cz/item/CS_URS_2025_02/115108111"/>
    <hyperlink ref="F120" r:id="rId5" display="https://podminky.urs.cz/item/CS_URS_2025_02/132254104"/>
    <hyperlink ref="F131" r:id="rId6" display="https://podminky.urs.cz/item/CS_URS_2025_02/132354104"/>
    <hyperlink ref="F142" r:id="rId7" display="https://podminky.urs.cz/item/CS_URS_2025_02/133251101"/>
    <hyperlink ref="F153" r:id="rId8" display="https://podminky.urs.cz/item/CS_URS_2025_02/133351101"/>
    <hyperlink ref="F164" r:id="rId9" display="https://podminky.urs.cz/item/CS_URS_2025_02/151101201"/>
    <hyperlink ref="F174" r:id="rId10" display="https://podminky.urs.cz/item/CS_URS_2025_02/151101211"/>
    <hyperlink ref="F176" r:id="rId11" display="https://podminky.urs.cz/item/CS_URS_2025_02/151101301"/>
    <hyperlink ref="F178" r:id="rId12" display="https://podminky.urs.cz/item/CS_URS_2025_02/151101311"/>
    <hyperlink ref="F180" r:id="rId13" display="https://podminky.urs.cz/item/CS_URS_2025_02/162751117"/>
    <hyperlink ref="F185" r:id="rId14" display="https://podminky.urs.cz/item/CS_URS_2025_02/162751119"/>
    <hyperlink ref="F189" r:id="rId15" display="https://podminky.urs.cz/item/CS_URS_2025_02/171201231"/>
    <hyperlink ref="F193" r:id="rId16" display="https://podminky.urs.cz/item/CS_URS_2025_02/171251201"/>
    <hyperlink ref="F195" r:id="rId17" display="https://podminky.urs.cz/item/CS_URS_2025_02/174151101"/>
    <hyperlink ref="F204" r:id="rId18" display="https://podminky.urs.cz/item/CS_URS_2025_02/175151101"/>
    <hyperlink ref="F214" r:id="rId19" display="https://podminky.urs.cz/item/CS_URS_2025_02/451572111"/>
    <hyperlink ref="F221" r:id="rId20" display="https://podminky.urs.cz/item/CS_URS_2025_02/452112111"/>
    <hyperlink ref="F225" r:id="rId21" display="https://podminky.urs.cz/item/CS_URS_2025_02/564861111"/>
    <hyperlink ref="F231" r:id="rId22" display="https://podminky.urs.cz/item/CS_URS_2025_02/573231111"/>
    <hyperlink ref="F233" r:id="rId23" display="https://podminky.urs.cz/item/CS_URS_2025_02/577134111"/>
    <hyperlink ref="F235" r:id="rId24" display="https://podminky.urs.cz/item/CS_URS_2025_02/577155012"/>
    <hyperlink ref="F238" r:id="rId25" display="https://podminky.urs.cz/item/CS_URS_2025_02/871310310"/>
    <hyperlink ref="F245" r:id="rId26" display="https://podminky.urs.cz/item/CS_URS_2025_02/871360310"/>
    <hyperlink ref="F252" r:id="rId27" display="https://podminky.urs.cz/item/CS_URS_2025_02/871370310"/>
    <hyperlink ref="F259" r:id="rId28" display="https://podminky.urs.cz/item/CS_URS_2025_02/871420310"/>
    <hyperlink ref="F266" r:id="rId29" display="https://podminky.urs.cz/item/CS_URS_2025_02/892351111"/>
    <hyperlink ref="F271" r:id="rId30" display="https://podminky.urs.cz/item/CS_URS_2025_02/892362121"/>
    <hyperlink ref="F273" r:id="rId31" display="https://podminky.urs.cz/item/CS_URS_2025_02/892372111"/>
    <hyperlink ref="F275" r:id="rId32" display="https://podminky.urs.cz/item/CS_URS_2025_02/892372121"/>
    <hyperlink ref="F277" r:id="rId33" display="https://podminky.urs.cz/item/CS_URS_2025_02/892381111"/>
    <hyperlink ref="F282" r:id="rId34" display="https://podminky.urs.cz/item/CS_URS_2025_02/892421111"/>
    <hyperlink ref="F286" r:id="rId35" display="https://podminky.urs.cz/item/CS_URS_2025_02/892422121"/>
    <hyperlink ref="F288" r:id="rId36" display="https://podminky.urs.cz/item/CS_URS_2025_02/892442111"/>
    <hyperlink ref="F290" r:id="rId37" display="https://podminky.urs.cz/item/CS_URS_2025_02/894411311"/>
    <hyperlink ref="F295" r:id="rId38" display="https://podminky.urs.cz/item/CS_URS_2025_02/894412411"/>
    <hyperlink ref="F298" r:id="rId39" display="https://podminky.urs.cz/item/CS_URS_2025_02/894414111"/>
    <hyperlink ref="F301" r:id="rId40" display="https://podminky.urs.cz/item/CS_URS_2025_02/894811237"/>
    <hyperlink ref="F303" r:id="rId41" display="https://podminky.urs.cz/item/CS_URS_2025_02/894812511"/>
    <hyperlink ref="F305" r:id="rId42" display="https://podminky.urs.cz/item/CS_URS_2025_02/894812521"/>
    <hyperlink ref="F307" r:id="rId43" display="https://podminky.urs.cz/item/CS_URS_2025_02/894812522"/>
    <hyperlink ref="F309" r:id="rId44" display="https://podminky.urs.cz/item/CS_URS_2025_02/894812529"/>
    <hyperlink ref="F311" r:id="rId45" display="https://podminky.urs.cz/item/CS_URS_2025_02/894812552"/>
    <hyperlink ref="F313" r:id="rId46" display="https://podminky.urs.cz/item/CS_URS_2025_02/895941301"/>
    <hyperlink ref="F316" r:id="rId47" display="https://podminky.urs.cz/item/CS_URS_2025_02/895941313"/>
    <hyperlink ref="F319" r:id="rId48" display="https://podminky.urs.cz/item/CS_URS_2025_02/895941322"/>
    <hyperlink ref="F322" r:id="rId49" display="https://podminky.urs.cz/item/CS_URS_2025_02/895941323"/>
    <hyperlink ref="F325" r:id="rId50" display="https://podminky.urs.cz/item/CS_URS_2025_02/899104112"/>
    <hyperlink ref="F328" r:id="rId51" display="https://podminky.urs.cz/item/CS_URS_2025_02/899204112"/>
    <hyperlink ref="F332" r:id="rId52" display="https://podminky.urs.cz/item/CS_URS_2025_02/899721112"/>
    <hyperlink ref="F339" r:id="rId53" display="https://podminky.urs.cz/item/CS_URS_2025_02/899722114"/>
    <hyperlink ref="F342" r:id="rId54" display="https://podminky.urs.cz/item/CS_URS_2025_02/919735112"/>
    <hyperlink ref="F349" r:id="rId55" display="https://podminky.urs.cz/item/CS_URS_2025_02/997221551"/>
    <hyperlink ref="F351" r:id="rId56" display="https://podminky.urs.cz/item/CS_URS_2025_02/997221559"/>
    <hyperlink ref="F355" r:id="rId57" display="https://podminky.urs.cz/item/CS_URS_2025_02/997221873"/>
    <hyperlink ref="F357" r:id="rId58" display="https://podminky.urs.cz/item/CS_URS_2025_02/997221875"/>
    <hyperlink ref="F360" r:id="rId59" display="https://podminky.urs.cz/item/CS_URS_2025_02/998276101"/>
    <hyperlink ref="F364" r:id="rId60" display="https://podminky.urs.cz/item/CS_URS_2025_02/012164000"/>
    <hyperlink ref="F366" r:id="rId61" display="https://podminky.urs.cz/item/CS_URS_2025_02/012344000"/>
    <hyperlink ref="F368" r:id="rId62" display="https://podminky.urs.cz/item/CS_URS_2025_02/012444000"/>
    <hyperlink ref="F371" r:id="rId63" display="https://podminky.urs.cz/item/CS_URS_2025_02/030001000"/>
    <hyperlink ref="F374" r:id="rId64" display="https://podminky.urs.cz/item/CS_URS_2025_02/063002000"/>
    <hyperlink ref="F376" r:id="rId65" display="https://podminky.urs.cz/item/CS_URS_2025_02/063603000"/>
    <hyperlink ref="F379" r:id="rId66" display="https://podminky.urs.cz/item/CS_URS_2025_02/07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67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96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106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871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ROUND(J94,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ROUND((SUM(BE94:BE212)),  2)</f>
        <v>0</v>
      </c>
      <c r="G35" s="41"/>
      <c r="H35" s="41"/>
      <c r="I35" s="160">
        <v>0.20999999999999999</v>
      </c>
      <c r="J35" s="159">
        <f>ROUND(((SUM(BE94:BE212))*I35),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ROUND((SUM(BF94:BF212)),  2)</f>
        <v>0</v>
      </c>
      <c r="G36" s="41"/>
      <c r="H36" s="41"/>
      <c r="I36" s="160">
        <v>0.12</v>
      </c>
      <c r="J36" s="159">
        <f>ROUND(((SUM(BF94:BF212))*I36),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ROUND((SUM(BG94:BG212)),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ROUND((SUM(BH94:BH212)),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ROUND((SUM(BI94:BI212)),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106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03 - Splašková kanalizace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J94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547</v>
      </c>
      <c r="E64" s="180"/>
      <c r="F64" s="180"/>
      <c r="G64" s="180"/>
      <c r="H64" s="180"/>
      <c r="I64" s="180"/>
      <c r="J64" s="181">
        <f>J95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548</v>
      </c>
      <c r="E65" s="180"/>
      <c r="F65" s="180"/>
      <c r="G65" s="180"/>
      <c r="H65" s="180"/>
      <c r="I65" s="180"/>
      <c r="J65" s="181">
        <f>J153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550</v>
      </c>
      <c r="E66" s="180"/>
      <c r="F66" s="180"/>
      <c r="G66" s="180"/>
      <c r="H66" s="180"/>
      <c r="I66" s="180"/>
      <c r="J66" s="181">
        <f>J159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7"/>
      <c r="C67" s="178"/>
      <c r="D67" s="179" t="s">
        <v>553</v>
      </c>
      <c r="E67" s="180"/>
      <c r="F67" s="180"/>
      <c r="G67" s="180"/>
      <c r="H67" s="180"/>
      <c r="I67" s="180"/>
      <c r="J67" s="181">
        <f>J191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7"/>
      <c r="C68" s="178"/>
      <c r="D68" s="179" t="s">
        <v>122</v>
      </c>
      <c r="E68" s="180"/>
      <c r="F68" s="180"/>
      <c r="G68" s="180"/>
      <c r="H68" s="180"/>
      <c r="I68" s="180"/>
      <c r="J68" s="181">
        <f>J194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10" customFormat="1" ht="19.92" customHeight="1">
      <c r="A69" s="10"/>
      <c r="B69" s="183"/>
      <c r="C69" s="128"/>
      <c r="D69" s="184" t="s">
        <v>123</v>
      </c>
      <c r="E69" s="185"/>
      <c r="F69" s="185"/>
      <c r="G69" s="185"/>
      <c r="H69" s="185"/>
      <c r="I69" s="185"/>
      <c r="J69" s="186">
        <f>J195</f>
        <v>0</v>
      </c>
      <c r="K69" s="128"/>
      <c r="L69" s="18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83"/>
      <c r="C70" s="128"/>
      <c r="D70" s="184" t="s">
        <v>124</v>
      </c>
      <c r="E70" s="185"/>
      <c r="F70" s="185"/>
      <c r="G70" s="185"/>
      <c r="H70" s="185"/>
      <c r="I70" s="185"/>
      <c r="J70" s="186">
        <f>J202</f>
        <v>0</v>
      </c>
      <c r="K70" s="128"/>
      <c r="L70" s="18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10" customFormat="1" ht="19.92" customHeight="1">
      <c r="A71" s="10"/>
      <c r="B71" s="183"/>
      <c r="C71" s="128"/>
      <c r="D71" s="184" t="s">
        <v>125</v>
      </c>
      <c r="E71" s="185"/>
      <c r="F71" s="185"/>
      <c r="G71" s="185"/>
      <c r="H71" s="185"/>
      <c r="I71" s="185"/>
      <c r="J71" s="186">
        <f>J205</f>
        <v>0</v>
      </c>
      <c r="K71" s="128"/>
      <c r="L71" s="187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</row>
    <row r="72" s="10" customFormat="1" ht="19.92" customHeight="1">
      <c r="A72" s="10"/>
      <c r="B72" s="183"/>
      <c r="C72" s="128"/>
      <c r="D72" s="184" t="s">
        <v>126</v>
      </c>
      <c r="E72" s="185"/>
      <c r="F72" s="185"/>
      <c r="G72" s="185"/>
      <c r="H72" s="185"/>
      <c r="I72" s="185"/>
      <c r="J72" s="186">
        <f>J210</f>
        <v>0</v>
      </c>
      <c r="K72" s="128"/>
      <c r="L72" s="187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</row>
    <row r="73" s="2" customFormat="1" ht="21.84" customHeight="1">
      <c r="A73" s="41"/>
      <c r="B73" s="42"/>
      <c r="C73" s="43"/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62"/>
      <c r="C74" s="63"/>
      <c r="D74" s="63"/>
      <c r="E74" s="63"/>
      <c r="F74" s="63"/>
      <c r="G74" s="63"/>
      <c r="H74" s="63"/>
      <c r="I74" s="63"/>
      <c r="J74" s="63"/>
      <c r="K74" s="6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8" s="2" customFormat="1" ht="6.96" customHeight="1">
      <c r="A78" s="41"/>
      <c r="B78" s="64"/>
      <c r="C78" s="65"/>
      <c r="D78" s="65"/>
      <c r="E78" s="65"/>
      <c r="F78" s="65"/>
      <c r="G78" s="65"/>
      <c r="H78" s="65"/>
      <c r="I78" s="65"/>
      <c r="J78" s="65"/>
      <c r="K78" s="65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24.96" customHeight="1">
      <c r="A79" s="41"/>
      <c r="B79" s="42"/>
      <c r="C79" s="26" t="s">
        <v>127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6.96" customHeight="1">
      <c r="A80" s="41"/>
      <c r="B80" s="42"/>
      <c r="C80" s="43"/>
      <c r="D80" s="43"/>
      <c r="E80" s="43"/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12" customHeight="1">
      <c r="A81" s="41"/>
      <c r="B81" s="42"/>
      <c r="C81" s="35" t="s">
        <v>16</v>
      </c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6.5" customHeight="1">
      <c r="A82" s="41"/>
      <c r="B82" s="42"/>
      <c r="C82" s="43"/>
      <c r="D82" s="43"/>
      <c r="E82" s="172" t="str">
        <f>E7</f>
        <v>Dešťová a splašková kanalizace v zastavěném území mistní části Pelhřimova - Skrýšov - 2.etapa</v>
      </c>
      <c r="F82" s="35"/>
      <c r="G82" s="35"/>
      <c r="H82" s="35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1" customFormat="1" ht="12" customHeight="1">
      <c r="B83" s="24"/>
      <c r="C83" s="35" t="s">
        <v>105</v>
      </c>
      <c r="D83" s="25"/>
      <c r="E83" s="25"/>
      <c r="F83" s="25"/>
      <c r="G83" s="25"/>
      <c r="H83" s="25"/>
      <c r="I83" s="25"/>
      <c r="J83" s="25"/>
      <c r="K83" s="25"/>
      <c r="L83" s="23"/>
    </row>
    <row r="84" s="2" customFormat="1" ht="16.5" customHeight="1">
      <c r="A84" s="41"/>
      <c r="B84" s="42"/>
      <c r="C84" s="43"/>
      <c r="D84" s="43"/>
      <c r="E84" s="172" t="s">
        <v>106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2" customHeight="1">
      <c r="A85" s="41"/>
      <c r="B85" s="42"/>
      <c r="C85" s="35" t="s">
        <v>107</v>
      </c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6.5" customHeight="1">
      <c r="A86" s="41"/>
      <c r="B86" s="42"/>
      <c r="C86" s="43"/>
      <c r="D86" s="43"/>
      <c r="E86" s="72" t="str">
        <f>E11</f>
        <v>IO 03 - Splašková kanalizace</v>
      </c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2" customHeight="1">
      <c r="A88" s="41"/>
      <c r="B88" s="42"/>
      <c r="C88" s="35" t="s">
        <v>21</v>
      </c>
      <c r="D88" s="43"/>
      <c r="E88" s="43"/>
      <c r="F88" s="30" t="str">
        <f>F14</f>
        <v xml:space="preserve"> </v>
      </c>
      <c r="G88" s="43"/>
      <c r="H88" s="43"/>
      <c r="I88" s="35" t="s">
        <v>23</v>
      </c>
      <c r="J88" s="75" t="str">
        <f>IF(J14="","",J14)</f>
        <v>1. 6. 2026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6.96" customHeight="1">
      <c r="A89" s="41"/>
      <c r="B89" s="42"/>
      <c r="C89" s="43"/>
      <c r="D89" s="43"/>
      <c r="E89" s="43"/>
      <c r="F89" s="43"/>
      <c r="G89" s="43"/>
      <c r="H89" s="43"/>
      <c r="I89" s="43"/>
      <c r="J89" s="43"/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5.15" customHeight="1">
      <c r="A90" s="41"/>
      <c r="B90" s="42"/>
      <c r="C90" s="35" t="s">
        <v>25</v>
      </c>
      <c r="D90" s="43"/>
      <c r="E90" s="43"/>
      <c r="F90" s="30" t="str">
        <f>E17</f>
        <v>Město Pelhřimov</v>
      </c>
      <c r="G90" s="43"/>
      <c r="H90" s="43"/>
      <c r="I90" s="35" t="s">
        <v>33</v>
      </c>
      <c r="J90" s="39" t="str">
        <f>E23</f>
        <v>Studio A s.r.o.</v>
      </c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2" customFormat="1" ht="15.15" customHeight="1">
      <c r="A91" s="41"/>
      <c r="B91" s="42"/>
      <c r="C91" s="35" t="s">
        <v>31</v>
      </c>
      <c r="D91" s="43"/>
      <c r="E91" s="43"/>
      <c r="F91" s="30" t="str">
        <f>IF(E20="","",E20)</f>
        <v>Vyplň údaj</v>
      </c>
      <c r="G91" s="43"/>
      <c r="H91" s="43"/>
      <c r="I91" s="35" t="s">
        <v>38</v>
      </c>
      <c r="J91" s="39" t="str">
        <f>E26</f>
        <v xml:space="preserve"> </v>
      </c>
      <c r="K91" s="43"/>
      <c r="L91" s="147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</row>
    <row r="92" s="2" customFormat="1" ht="10.32" customHeight="1">
      <c r="A92" s="41"/>
      <c r="B92" s="42"/>
      <c r="C92" s="43"/>
      <c r="D92" s="43"/>
      <c r="E92" s="43"/>
      <c r="F92" s="43"/>
      <c r="G92" s="43"/>
      <c r="H92" s="43"/>
      <c r="I92" s="43"/>
      <c r="J92" s="43"/>
      <c r="K92" s="43"/>
      <c r="L92" s="147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</row>
    <row r="93" s="11" customFormat="1" ht="29.28" customHeight="1">
      <c r="A93" s="188"/>
      <c r="B93" s="189"/>
      <c r="C93" s="190" t="s">
        <v>128</v>
      </c>
      <c r="D93" s="191" t="s">
        <v>61</v>
      </c>
      <c r="E93" s="191" t="s">
        <v>57</v>
      </c>
      <c r="F93" s="191" t="s">
        <v>58</v>
      </c>
      <c r="G93" s="191" t="s">
        <v>129</v>
      </c>
      <c r="H93" s="191" t="s">
        <v>130</v>
      </c>
      <c r="I93" s="191" t="s">
        <v>131</v>
      </c>
      <c r="J93" s="191" t="s">
        <v>111</v>
      </c>
      <c r="K93" s="192" t="s">
        <v>132</v>
      </c>
      <c r="L93" s="193"/>
      <c r="M93" s="95" t="s">
        <v>19</v>
      </c>
      <c r="N93" s="96" t="s">
        <v>46</v>
      </c>
      <c r="O93" s="96" t="s">
        <v>133</v>
      </c>
      <c r="P93" s="96" t="s">
        <v>134</v>
      </c>
      <c r="Q93" s="96" t="s">
        <v>135</v>
      </c>
      <c r="R93" s="96" t="s">
        <v>136</v>
      </c>
      <c r="S93" s="96" t="s">
        <v>137</v>
      </c>
      <c r="T93" s="97" t="s">
        <v>138</v>
      </c>
      <c r="U93" s="188"/>
      <c r="V93" s="188"/>
      <c r="W93" s="188"/>
      <c r="X93" s="188"/>
      <c r="Y93" s="188"/>
      <c r="Z93" s="188"/>
      <c r="AA93" s="188"/>
      <c r="AB93" s="188"/>
      <c r="AC93" s="188"/>
      <c r="AD93" s="188"/>
      <c r="AE93" s="188"/>
    </row>
    <row r="94" s="2" customFormat="1" ht="22.8" customHeight="1">
      <c r="A94" s="41"/>
      <c r="B94" s="42"/>
      <c r="C94" s="102" t="s">
        <v>139</v>
      </c>
      <c r="D94" s="43"/>
      <c r="E94" s="43"/>
      <c r="F94" s="43"/>
      <c r="G94" s="43"/>
      <c r="H94" s="43"/>
      <c r="I94" s="43"/>
      <c r="J94" s="194">
        <f>BK94</f>
        <v>0</v>
      </c>
      <c r="K94" s="43"/>
      <c r="L94" s="47"/>
      <c r="M94" s="98"/>
      <c r="N94" s="195"/>
      <c r="O94" s="99"/>
      <c r="P94" s="196">
        <f>P95+P153+P159+P191+P194</f>
        <v>0</v>
      </c>
      <c r="Q94" s="99"/>
      <c r="R94" s="196">
        <f>R95+R153+R159+R191+R194</f>
        <v>83.169991759439995</v>
      </c>
      <c r="S94" s="99"/>
      <c r="T94" s="197">
        <f>T95+T153+T159+T191+T194</f>
        <v>0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T94" s="20" t="s">
        <v>75</v>
      </c>
      <c r="AU94" s="20" t="s">
        <v>112</v>
      </c>
      <c r="BK94" s="198">
        <f>BK95+BK153+BK159+BK191+BK194</f>
        <v>0</v>
      </c>
    </row>
    <row r="95" s="12" customFormat="1" ht="25.92" customHeight="1">
      <c r="A95" s="12"/>
      <c r="B95" s="199"/>
      <c r="C95" s="200"/>
      <c r="D95" s="201" t="s">
        <v>75</v>
      </c>
      <c r="E95" s="202" t="s">
        <v>83</v>
      </c>
      <c r="F95" s="202" t="s">
        <v>143</v>
      </c>
      <c r="G95" s="200"/>
      <c r="H95" s="200"/>
      <c r="I95" s="203"/>
      <c r="J95" s="204">
        <f>BK95</f>
        <v>0</v>
      </c>
      <c r="K95" s="200"/>
      <c r="L95" s="205"/>
      <c r="M95" s="206"/>
      <c r="N95" s="207"/>
      <c r="O95" s="207"/>
      <c r="P95" s="208">
        <f>SUM(P96:P152)</f>
        <v>0</v>
      </c>
      <c r="Q95" s="207"/>
      <c r="R95" s="208">
        <f>SUM(R96:R152)</f>
        <v>78.856295919039994</v>
      </c>
      <c r="S95" s="207"/>
      <c r="T95" s="209">
        <f>SUM(T96:T152)</f>
        <v>0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R95" s="210" t="s">
        <v>83</v>
      </c>
      <c r="AT95" s="211" t="s">
        <v>75</v>
      </c>
      <c r="AU95" s="211" t="s">
        <v>76</v>
      </c>
      <c r="AY95" s="210" t="s">
        <v>142</v>
      </c>
      <c r="BK95" s="212">
        <f>SUM(BK96:BK152)</f>
        <v>0</v>
      </c>
    </row>
    <row r="96" s="2" customFormat="1" ht="24.15" customHeight="1">
      <c r="A96" s="41"/>
      <c r="B96" s="42"/>
      <c r="C96" s="215" t="s">
        <v>83</v>
      </c>
      <c r="D96" s="215" t="s">
        <v>144</v>
      </c>
      <c r="E96" s="216" t="s">
        <v>564</v>
      </c>
      <c r="F96" s="217" t="s">
        <v>565</v>
      </c>
      <c r="G96" s="218" t="s">
        <v>147</v>
      </c>
      <c r="H96" s="219">
        <v>128.727</v>
      </c>
      <c r="I96" s="220"/>
      <c r="J96" s="221">
        <f>ROUND(I96*H96,2)</f>
        <v>0</v>
      </c>
      <c r="K96" s="217" t="s">
        <v>148</v>
      </c>
      <c r="L96" s="47"/>
      <c r="M96" s="222" t="s">
        <v>19</v>
      </c>
      <c r="N96" s="223" t="s">
        <v>47</v>
      </c>
      <c r="O96" s="87"/>
      <c r="P96" s="224">
        <f>O96*H96</f>
        <v>0</v>
      </c>
      <c r="Q96" s="224">
        <v>0</v>
      </c>
      <c r="R96" s="224">
        <f>Q96*H96</f>
        <v>0</v>
      </c>
      <c r="S96" s="224">
        <v>0</v>
      </c>
      <c r="T96" s="225">
        <f>S96*H96</f>
        <v>0</v>
      </c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R96" s="226" t="s">
        <v>149</v>
      </c>
      <c r="AT96" s="226" t="s">
        <v>144</v>
      </c>
      <c r="AU96" s="226" t="s">
        <v>83</v>
      </c>
      <c r="AY96" s="20" t="s">
        <v>142</v>
      </c>
      <c r="BE96" s="227">
        <f>IF(N96="základní",J96,0)</f>
        <v>0</v>
      </c>
      <c r="BF96" s="227">
        <f>IF(N96="snížená",J96,0)</f>
        <v>0</v>
      </c>
      <c r="BG96" s="227">
        <f>IF(N96="zákl. přenesená",J96,0)</f>
        <v>0</v>
      </c>
      <c r="BH96" s="227">
        <f>IF(N96="sníž. přenesená",J96,0)</f>
        <v>0</v>
      </c>
      <c r="BI96" s="227">
        <f>IF(N96="nulová",J96,0)</f>
        <v>0</v>
      </c>
      <c r="BJ96" s="20" t="s">
        <v>83</v>
      </c>
      <c r="BK96" s="227">
        <f>ROUND(I96*H96,2)</f>
        <v>0</v>
      </c>
      <c r="BL96" s="20" t="s">
        <v>149</v>
      </c>
      <c r="BM96" s="226" t="s">
        <v>872</v>
      </c>
    </row>
    <row r="97" s="2" customFormat="1">
      <c r="A97" s="41"/>
      <c r="B97" s="42"/>
      <c r="C97" s="43"/>
      <c r="D97" s="228" t="s">
        <v>151</v>
      </c>
      <c r="E97" s="43"/>
      <c r="F97" s="229" t="s">
        <v>567</v>
      </c>
      <c r="G97" s="43"/>
      <c r="H97" s="43"/>
      <c r="I97" s="230"/>
      <c r="J97" s="43"/>
      <c r="K97" s="43"/>
      <c r="L97" s="47"/>
      <c r="M97" s="231"/>
      <c r="N97" s="232"/>
      <c r="O97" s="87"/>
      <c r="P97" s="87"/>
      <c r="Q97" s="87"/>
      <c r="R97" s="87"/>
      <c r="S97" s="87"/>
      <c r="T97" s="88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T97" s="20" t="s">
        <v>151</v>
      </c>
      <c r="AU97" s="20" t="s">
        <v>83</v>
      </c>
    </row>
    <row r="98" s="13" customFormat="1">
      <c r="A98" s="13"/>
      <c r="B98" s="233"/>
      <c r="C98" s="234"/>
      <c r="D98" s="235" t="s">
        <v>153</v>
      </c>
      <c r="E98" s="236" t="s">
        <v>19</v>
      </c>
      <c r="F98" s="237" t="s">
        <v>873</v>
      </c>
      <c r="G98" s="234"/>
      <c r="H98" s="236" t="s">
        <v>19</v>
      </c>
      <c r="I98" s="238"/>
      <c r="J98" s="234"/>
      <c r="K98" s="234"/>
      <c r="L98" s="239"/>
      <c r="M98" s="240"/>
      <c r="N98" s="241"/>
      <c r="O98" s="241"/>
      <c r="P98" s="241"/>
      <c r="Q98" s="241"/>
      <c r="R98" s="241"/>
      <c r="S98" s="241"/>
      <c r="T98" s="242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T98" s="243" t="s">
        <v>153</v>
      </c>
      <c r="AU98" s="243" t="s">
        <v>83</v>
      </c>
      <c r="AV98" s="13" t="s">
        <v>83</v>
      </c>
      <c r="AW98" s="13" t="s">
        <v>37</v>
      </c>
      <c r="AX98" s="13" t="s">
        <v>76</v>
      </c>
      <c r="AY98" s="243" t="s">
        <v>142</v>
      </c>
    </row>
    <row r="99" s="14" customFormat="1">
      <c r="A99" s="14"/>
      <c r="B99" s="244"/>
      <c r="C99" s="245"/>
      <c r="D99" s="235" t="s">
        <v>153</v>
      </c>
      <c r="E99" s="246" t="s">
        <v>19</v>
      </c>
      <c r="F99" s="247" t="s">
        <v>874</v>
      </c>
      <c r="G99" s="245"/>
      <c r="H99" s="248">
        <v>257.45299999999997</v>
      </c>
      <c r="I99" s="249"/>
      <c r="J99" s="245"/>
      <c r="K99" s="245"/>
      <c r="L99" s="250"/>
      <c r="M99" s="251"/>
      <c r="N99" s="252"/>
      <c r="O99" s="252"/>
      <c r="P99" s="252"/>
      <c r="Q99" s="252"/>
      <c r="R99" s="252"/>
      <c r="S99" s="252"/>
      <c r="T99" s="253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54" t="s">
        <v>153</v>
      </c>
      <c r="AU99" s="254" t="s">
        <v>83</v>
      </c>
      <c r="AV99" s="14" t="s">
        <v>85</v>
      </c>
      <c r="AW99" s="14" t="s">
        <v>37</v>
      </c>
      <c r="AX99" s="14" t="s">
        <v>76</v>
      </c>
      <c r="AY99" s="254" t="s">
        <v>142</v>
      </c>
    </row>
    <row r="100" s="15" customFormat="1">
      <c r="A100" s="15"/>
      <c r="B100" s="255"/>
      <c r="C100" s="256"/>
      <c r="D100" s="235" t="s">
        <v>153</v>
      </c>
      <c r="E100" s="257" t="s">
        <v>19</v>
      </c>
      <c r="F100" s="258" t="s">
        <v>157</v>
      </c>
      <c r="G100" s="256"/>
      <c r="H100" s="259">
        <v>257.45299999999997</v>
      </c>
      <c r="I100" s="260"/>
      <c r="J100" s="256"/>
      <c r="K100" s="256"/>
      <c r="L100" s="261"/>
      <c r="M100" s="262"/>
      <c r="N100" s="263"/>
      <c r="O100" s="263"/>
      <c r="P100" s="263"/>
      <c r="Q100" s="263"/>
      <c r="R100" s="263"/>
      <c r="S100" s="263"/>
      <c r="T100" s="264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65" t="s">
        <v>153</v>
      </c>
      <c r="AU100" s="265" t="s">
        <v>83</v>
      </c>
      <c r="AV100" s="15" t="s">
        <v>158</v>
      </c>
      <c r="AW100" s="15" t="s">
        <v>37</v>
      </c>
      <c r="AX100" s="15" t="s">
        <v>76</v>
      </c>
      <c r="AY100" s="265" t="s">
        <v>142</v>
      </c>
    </row>
    <row r="101" s="13" customFormat="1">
      <c r="A101" s="13"/>
      <c r="B101" s="233"/>
      <c r="C101" s="234"/>
      <c r="D101" s="235" t="s">
        <v>153</v>
      </c>
      <c r="E101" s="236" t="s">
        <v>19</v>
      </c>
      <c r="F101" s="237" t="s">
        <v>574</v>
      </c>
      <c r="G101" s="234"/>
      <c r="H101" s="236" t="s">
        <v>19</v>
      </c>
      <c r="I101" s="238"/>
      <c r="J101" s="234"/>
      <c r="K101" s="234"/>
      <c r="L101" s="239"/>
      <c r="M101" s="240"/>
      <c r="N101" s="241"/>
      <c r="O101" s="241"/>
      <c r="P101" s="241"/>
      <c r="Q101" s="241"/>
      <c r="R101" s="241"/>
      <c r="S101" s="241"/>
      <c r="T101" s="242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T101" s="243" t="s">
        <v>153</v>
      </c>
      <c r="AU101" s="243" t="s">
        <v>83</v>
      </c>
      <c r="AV101" s="13" t="s">
        <v>83</v>
      </c>
      <c r="AW101" s="13" t="s">
        <v>37</v>
      </c>
      <c r="AX101" s="13" t="s">
        <v>76</v>
      </c>
      <c r="AY101" s="243" t="s">
        <v>142</v>
      </c>
    </row>
    <row r="102" s="14" customFormat="1">
      <c r="A102" s="14"/>
      <c r="B102" s="244"/>
      <c r="C102" s="245"/>
      <c r="D102" s="235" t="s">
        <v>153</v>
      </c>
      <c r="E102" s="246" t="s">
        <v>19</v>
      </c>
      <c r="F102" s="247" t="s">
        <v>875</v>
      </c>
      <c r="G102" s="245"/>
      <c r="H102" s="248">
        <v>128.727</v>
      </c>
      <c r="I102" s="249"/>
      <c r="J102" s="245"/>
      <c r="K102" s="245"/>
      <c r="L102" s="250"/>
      <c r="M102" s="251"/>
      <c r="N102" s="252"/>
      <c r="O102" s="252"/>
      <c r="P102" s="252"/>
      <c r="Q102" s="252"/>
      <c r="R102" s="252"/>
      <c r="S102" s="252"/>
      <c r="T102" s="253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54" t="s">
        <v>153</v>
      </c>
      <c r="AU102" s="254" t="s">
        <v>83</v>
      </c>
      <c r="AV102" s="14" t="s">
        <v>85</v>
      </c>
      <c r="AW102" s="14" t="s">
        <v>37</v>
      </c>
      <c r="AX102" s="14" t="s">
        <v>83</v>
      </c>
      <c r="AY102" s="254" t="s">
        <v>142</v>
      </c>
    </row>
    <row r="103" s="2" customFormat="1" ht="24.15" customHeight="1">
      <c r="A103" s="41"/>
      <c r="B103" s="42"/>
      <c r="C103" s="215" t="s">
        <v>85</v>
      </c>
      <c r="D103" s="215" t="s">
        <v>144</v>
      </c>
      <c r="E103" s="216" t="s">
        <v>576</v>
      </c>
      <c r="F103" s="217" t="s">
        <v>577</v>
      </c>
      <c r="G103" s="218" t="s">
        <v>147</v>
      </c>
      <c r="H103" s="219">
        <v>128.727</v>
      </c>
      <c r="I103" s="220"/>
      <c r="J103" s="221">
        <f>ROUND(I103*H103,2)</f>
        <v>0</v>
      </c>
      <c r="K103" s="217" t="s">
        <v>148</v>
      </c>
      <c r="L103" s="47"/>
      <c r="M103" s="222" t="s">
        <v>19</v>
      </c>
      <c r="N103" s="223" t="s">
        <v>47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149</v>
      </c>
      <c r="AT103" s="226" t="s">
        <v>144</v>
      </c>
      <c r="AU103" s="226" t="s">
        <v>83</v>
      </c>
      <c r="AY103" s="20" t="s">
        <v>142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83</v>
      </c>
      <c r="BK103" s="227">
        <f>ROUND(I103*H103,2)</f>
        <v>0</v>
      </c>
      <c r="BL103" s="20" t="s">
        <v>149</v>
      </c>
      <c r="BM103" s="226" t="s">
        <v>876</v>
      </c>
    </row>
    <row r="104" s="2" customFormat="1">
      <c r="A104" s="41"/>
      <c r="B104" s="42"/>
      <c r="C104" s="43"/>
      <c r="D104" s="228" t="s">
        <v>151</v>
      </c>
      <c r="E104" s="43"/>
      <c r="F104" s="229" t="s">
        <v>579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151</v>
      </c>
      <c r="AU104" s="20" t="s">
        <v>83</v>
      </c>
    </row>
    <row r="105" s="13" customFormat="1">
      <c r="A105" s="13"/>
      <c r="B105" s="233"/>
      <c r="C105" s="234"/>
      <c r="D105" s="235" t="s">
        <v>153</v>
      </c>
      <c r="E105" s="236" t="s">
        <v>19</v>
      </c>
      <c r="F105" s="237" t="s">
        <v>873</v>
      </c>
      <c r="G105" s="234"/>
      <c r="H105" s="236" t="s">
        <v>19</v>
      </c>
      <c r="I105" s="238"/>
      <c r="J105" s="234"/>
      <c r="K105" s="234"/>
      <c r="L105" s="239"/>
      <c r="M105" s="240"/>
      <c r="N105" s="241"/>
      <c r="O105" s="241"/>
      <c r="P105" s="241"/>
      <c r="Q105" s="241"/>
      <c r="R105" s="241"/>
      <c r="S105" s="241"/>
      <c r="T105" s="242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T105" s="243" t="s">
        <v>153</v>
      </c>
      <c r="AU105" s="243" t="s">
        <v>83</v>
      </c>
      <c r="AV105" s="13" t="s">
        <v>83</v>
      </c>
      <c r="AW105" s="13" t="s">
        <v>37</v>
      </c>
      <c r="AX105" s="13" t="s">
        <v>76</v>
      </c>
      <c r="AY105" s="243" t="s">
        <v>142</v>
      </c>
    </row>
    <row r="106" s="14" customFormat="1">
      <c r="A106" s="14"/>
      <c r="B106" s="244"/>
      <c r="C106" s="245"/>
      <c r="D106" s="235" t="s">
        <v>153</v>
      </c>
      <c r="E106" s="246" t="s">
        <v>19</v>
      </c>
      <c r="F106" s="247" t="s">
        <v>874</v>
      </c>
      <c r="G106" s="245"/>
      <c r="H106" s="248">
        <v>257.45299999999997</v>
      </c>
      <c r="I106" s="249"/>
      <c r="J106" s="245"/>
      <c r="K106" s="245"/>
      <c r="L106" s="250"/>
      <c r="M106" s="251"/>
      <c r="N106" s="252"/>
      <c r="O106" s="252"/>
      <c r="P106" s="252"/>
      <c r="Q106" s="252"/>
      <c r="R106" s="252"/>
      <c r="S106" s="252"/>
      <c r="T106" s="253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54" t="s">
        <v>153</v>
      </c>
      <c r="AU106" s="254" t="s">
        <v>83</v>
      </c>
      <c r="AV106" s="14" t="s">
        <v>85</v>
      </c>
      <c r="AW106" s="14" t="s">
        <v>37</v>
      </c>
      <c r="AX106" s="14" t="s">
        <v>76</v>
      </c>
      <c r="AY106" s="254" t="s">
        <v>142</v>
      </c>
    </row>
    <row r="107" s="15" customFormat="1">
      <c r="A107" s="15"/>
      <c r="B107" s="255"/>
      <c r="C107" s="256"/>
      <c r="D107" s="235" t="s">
        <v>153</v>
      </c>
      <c r="E107" s="257" t="s">
        <v>19</v>
      </c>
      <c r="F107" s="258" t="s">
        <v>157</v>
      </c>
      <c r="G107" s="256"/>
      <c r="H107" s="259">
        <v>257.45299999999997</v>
      </c>
      <c r="I107" s="260"/>
      <c r="J107" s="256"/>
      <c r="K107" s="256"/>
      <c r="L107" s="261"/>
      <c r="M107" s="262"/>
      <c r="N107" s="263"/>
      <c r="O107" s="263"/>
      <c r="P107" s="263"/>
      <c r="Q107" s="263"/>
      <c r="R107" s="263"/>
      <c r="S107" s="263"/>
      <c r="T107" s="264"/>
      <c r="U107" s="15"/>
      <c r="V107" s="15"/>
      <c r="W107" s="15"/>
      <c r="X107" s="15"/>
      <c r="Y107" s="15"/>
      <c r="Z107" s="15"/>
      <c r="AA107" s="15"/>
      <c r="AB107" s="15"/>
      <c r="AC107" s="15"/>
      <c r="AD107" s="15"/>
      <c r="AE107" s="15"/>
      <c r="AT107" s="265" t="s">
        <v>153</v>
      </c>
      <c r="AU107" s="265" t="s">
        <v>83</v>
      </c>
      <c r="AV107" s="15" t="s">
        <v>158</v>
      </c>
      <c r="AW107" s="15" t="s">
        <v>37</v>
      </c>
      <c r="AX107" s="15" t="s">
        <v>76</v>
      </c>
      <c r="AY107" s="265" t="s">
        <v>142</v>
      </c>
    </row>
    <row r="108" s="13" customFormat="1">
      <c r="A108" s="13"/>
      <c r="B108" s="233"/>
      <c r="C108" s="234"/>
      <c r="D108" s="235" t="s">
        <v>153</v>
      </c>
      <c r="E108" s="236" t="s">
        <v>19</v>
      </c>
      <c r="F108" s="237" t="s">
        <v>574</v>
      </c>
      <c r="G108" s="234"/>
      <c r="H108" s="236" t="s">
        <v>19</v>
      </c>
      <c r="I108" s="238"/>
      <c r="J108" s="234"/>
      <c r="K108" s="234"/>
      <c r="L108" s="239"/>
      <c r="M108" s="240"/>
      <c r="N108" s="241"/>
      <c r="O108" s="241"/>
      <c r="P108" s="241"/>
      <c r="Q108" s="241"/>
      <c r="R108" s="241"/>
      <c r="S108" s="241"/>
      <c r="T108" s="242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243" t="s">
        <v>153</v>
      </c>
      <c r="AU108" s="243" t="s">
        <v>83</v>
      </c>
      <c r="AV108" s="13" t="s">
        <v>83</v>
      </c>
      <c r="AW108" s="13" t="s">
        <v>37</v>
      </c>
      <c r="AX108" s="13" t="s">
        <v>76</v>
      </c>
      <c r="AY108" s="243" t="s">
        <v>142</v>
      </c>
    </row>
    <row r="109" s="14" customFormat="1">
      <c r="A109" s="14"/>
      <c r="B109" s="244"/>
      <c r="C109" s="245"/>
      <c r="D109" s="235" t="s">
        <v>153</v>
      </c>
      <c r="E109" s="246" t="s">
        <v>19</v>
      </c>
      <c r="F109" s="247" t="s">
        <v>875</v>
      </c>
      <c r="G109" s="245"/>
      <c r="H109" s="248">
        <v>128.727</v>
      </c>
      <c r="I109" s="249"/>
      <c r="J109" s="245"/>
      <c r="K109" s="245"/>
      <c r="L109" s="250"/>
      <c r="M109" s="251"/>
      <c r="N109" s="252"/>
      <c r="O109" s="252"/>
      <c r="P109" s="252"/>
      <c r="Q109" s="252"/>
      <c r="R109" s="252"/>
      <c r="S109" s="252"/>
      <c r="T109" s="25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4" t="s">
        <v>153</v>
      </c>
      <c r="AU109" s="254" t="s">
        <v>83</v>
      </c>
      <c r="AV109" s="14" t="s">
        <v>85</v>
      </c>
      <c r="AW109" s="14" t="s">
        <v>37</v>
      </c>
      <c r="AX109" s="14" t="s">
        <v>83</v>
      </c>
      <c r="AY109" s="254" t="s">
        <v>142</v>
      </c>
    </row>
    <row r="110" s="2" customFormat="1" ht="16.5" customHeight="1">
      <c r="A110" s="41"/>
      <c r="B110" s="42"/>
      <c r="C110" s="215" t="s">
        <v>158</v>
      </c>
      <c r="D110" s="215" t="s">
        <v>144</v>
      </c>
      <c r="E110" s="216" t="s">
        <v>594</v>
      </c>
      <c r="F110" s="217" t="s">
        <v>595</v>
      </c>
      <c r="G110" s="218" t="s">
        <v>163</v>
      </c>
      <c r="H110" s="219">
        <v>623.572</v>
      </c>
      <c r="I110" s="220"/>
      <c r="J110" s="221">
        <f>ROUND(I110*H110,2)</f>
        <v>0</v>
      </c>
      <c r="K110" s="217" t="s">
        <v>148</v>
      </c>
      <c r="L110" s="47"/>
      <c r="M110" s="222" t="s">
        <v>19</v>
      </c>
      <c r="N110" s="223" t="s">
        <v>47</v>
      </c>
      <c r="O110" s="87"/>
      <c r="P110" s="224">
        <f>O110*H110</f>
        <v>0</v>
      </c>
      <c r="Q110" s="224">
        <v>0.00070100000000000002</v>
      </c>
      <c r="R110" s="224">
        <f>Q110*H110</f>
        <v>0.43712397200000003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149</v>
      </c>
      <c r="AT110" s="226" t="s">
        <v>144</v>
      </c>
      <c r="AU110" s="226" t="s">
        <v>83</v>
      </c>
      <c r="AY110" s="20" t="s">
        <v>142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83</v>
      </c>
      <c r="BK110" s="227">
        <f>ROUND(I110*H110,2)</f>
        <v>0</v>
      </c>
      <c r="BL110" s="20" t="s">
        <v>149</v>
      </c>
      <c r="BM110" s="226" t="s">
        <v>877</v>
      </c>
    </row>
    <row r="111" s="2" customFormat="1">
      <c r="A111" s="41"/>
      <c r="B111" s="42"/>
      <c r="C111" s="43"/>
      <c r="D111" s="228" t="s">
        <v>151</v>
      </c>
      <c r="E111" s="43"/>
      <c r="F111" s="229" t="s">
        <v>597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151</v>
      </c>
      <c r="AU111" s="20" t="s">
        <v>83</v>
      </c>
    </row>
    <row r="112" s="13" customFormat="1">
      <c r="A112" s="13"/>
      <c r="B112" s="233"/>
      <c r="C112" s="234"/>
      <c r="D112" s="235" t="s">
        <v>153</v>
      </c>
      <c r="E112" s="236" t="s">
        <v>19</v>
      </c>
      <c r="F112" s="237" t="s">
        <v>873</v>
      </c>
      <c r="G112" s="234"/>
      <c r="H112" s="236" t="s">
        <v>19</v>
      </c>
      <c r="I112" s="238"/>
      <c r="J112" s="234"/>
      <c r="K112" s="234"/>
      <c r="L112" s="239"/>
      <c r="M112" s="240"/>
      <c r="N112" s="241"/>
      <c r="O112" s="241"/>
      <c r="P112" s="241"/>
      <c r="Q112" s="241"/>
      <c r="R112" s="241"/>
      <c r="S112" s="241"/>
      <c r="T112" s="242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T112" s="243" t="s">
        <v>153</v>
      </c>
      <c r="AU112" s="243" t="s">
        <v>83</v>
      </c>
      <c r="AV112" s="13" t="s">
        <v>83</v>
      </c>
      <c r="AW112" s="13" t="s">
        <v>37</v>
      </c>
      <c r="AX112" s="13" t="s">
        <v>76</v>
      </c>
      <c r="AY112" s="243" t="s">
        <v>142</v>
      </c>
    </row>
    <row r="113" s="14" customFormat="1">
      <c r="A113" s="14"/>
      <c r="B113" s="244"/>
      <c r="C113" s="245"/>
      <c r="D113" s="235" t="s">
        <v>153</v>
      </c>
      <c r="E113" s="246" t="s">
        <v>19</v>
      </c>
      <c r="F113" s="247" t="s">
        <v>878</v>
      </c>
      <c r="G113" s="245"/>
      <c r="H113" s="248">
        <v>623.572</v>
      </c>
      <c r="I113" s="249"/>
      <c r="J113" s="245"/>
      <c r="K113" s="245"/>
      <c r="L113" s="250"/>
      <c r="M113" s="251"/>
      <c r="N113" s="252"/>
      <c r="O113" s="252"/>
      <c r="P113" s="252"/>
      <c r="Q113" s="252"/>
      <c r="R113" s="252"/>
      <c r="S113" s="252"/>
      <c r="T113" s="253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T113" s="254" t="s">
        <v>153</v>
      </c>
      <c r="AU113" s="254" t="s">
        <v>83</v>
      </c>
      <c r="AV113" s="14" t="s">
        <v>85</v>
      </c>
      <c r="AW113" s="14" t="s">
        <v>37</v>
      </c>
      <c r="AX113" s="14" t="s">
        <v>76</v>
      </c>
      <c r="AY113" s="254" t="s">
        <v>142</v>
      </c>
    </row>
    <row r="114" s="15" customFormat="1">
      <c r="A114" s="15"/>
      <c r="B114" s="255"/>
      <c r="C114" s="256"/>
      <c r="D114" s="235" t="s">
        <v>153</v>
      </c>
      <c r="E114" s="257" t="s">
        <v>19</v>
      </c>
      <c r="F114" s="258" t="s">
        <v>157</v>
      </c>
      <c r="G114" s="256"/>
      <c r="H114" s="259">
        <v>623.572</v>
      </c>
      <c r="I114" s="260"/>
      <c r="J114" s="256"/>
      <c r="K114" s="256"/>
      <c r="L114" s="261"/>
      <c r="M114" s="262"/>
      <c r="N114" s="263"/>
      <c r="O114" s="263"/>
      <c r="P114" s="263"/>
      <c r="Q114" s="263"/>
      <c r="R114" s="263"/>
      <c r="S114" s="263"/>
      <c r="T114" s="264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T114" s="265" t="s">
        <v>153</v>
      </c>
      <c r="AU114" s="265" t="s">
        <v>83</v>
      </c>
      <c r="AV114" s="15" t="s">
        <v>158</v>
      </c>
      <c r="AW114" s="15" t="s">
        <v>37</v>
      </c>
      <c r="AX114" s="15" t="s">
        <v>76</v>
      </c>
      <c r="AY114" s="265" t="s">
        <v>142</v>
      </c>
    </row>
    <row r="115" s="16" customFormat="1">
      <c r="A115" s="16"/>
      <c r="B115" s="266"/>
      <c r="C115" s="267"/>
      <c r="D115" s="235" t="s">
        <v>153</v>
      </c>
      <c r="E115" s="268" t="s">
        <v>19</v>
      </c>
      <c r="F115" s="269" t="s">
        <v>167</v>
      </c>
      <c r="G115" s="267"/>
      <c r="H115" s="270">
        <v>623.572</v>
      </c>
      <c r="I115" s="271"/>
      <c r="J115" s="267"/>
      <c r="K115" s="267"/>
      <c r="L115" s="272"/>
      <c r="M115" s="273"/>
      <c r="N115" s="274"/>
      <c r="O115" s="274"/>
      <c r="P115" s="274"/>
      <c r="Q115" s="274"/>
      <c r="R115" s="274"/>
      <c r="S115" s="274"/>
      <c r="T115" s="275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T115" s="276" t="s">
        <v>153</v>
      </c>
      <c r="AU115" s="276" t="s">
        <v>83</v>
      </c>
      <c r="AV115" s="16" t="s">
        <v>149</v>
      </c>
      <c r="AW115" s="16" t="s">
        <v>37</v>
      </c>
      <c r="AX115" s="16" t="s">
        <v>83</v>
      </c>
      <c r="AY115" s="276" t="s">
        <v>142</v>
      </c>
    </row>
    <row r="116" s="2" customFormat="1" ht="24.15" customHeight="1">
      <c r="A116" s="41"/>
      <c r="B116" s="42"/>
      <c r="C116" s="215" t="s">
        <v>149</v>
      </c>
      <c r="D116" s="215" t="s">
        <v>144</v>
      </c>
      <c r="E116" s="216" t="s">
        <v>603</v>
      </c>
      <c r="F116" s="217" t="s">
        <v>604</v>
      </c>
      <c r="G116" s="218" t="s">
        <v>163</v>
      </c>
      <c r="H116" s="219">
        <v>623.572</v>
      </c>
      <c r="I116" s="220"/>
      <c r="J116" s="221">
        <f>ROUND(I116*H116,2)</f>
        <v>0</v>
      </c>
      <c r="K116" s="217" t="s">
        <v>148</v>
      </c>
      <c r="L116" s="47"/>
      <c r="M116" s="222" t="s">
        <v>19</v>
      </c>
      <c r="N116" s="223" t="s">
        <v>47</v>
      </c>
      <c r="O116" s="87"/>
      <c r="P116" s="224">
        <f>O116*H116</f>
        <v>0</v>
      </c>
      <c r="Q116" s="224">
        <v>0</v>
      </c>
      <c r="R116" s="224">
        <f>Q116*H116</f>
        <v>0</v>
      </c>
      <c r="S116" s="224">
        <v>0</v>
      </c>
      <c r="T116" s="225">
        <f>S116*H116</f>
        <v>0</v>
      </c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R116" s="226" t="s">
        <v>149</v>
      </c>
      <c r="AT116" s="226" t="s">
        <v>144</v>
      </c>
      <c r="AU116" s="226" t="s">
        <v>83</v>
      </c>
      <c r="AY116" s="20" t="s">
        <v>142</v>
      </c>
      <c r="BE116" s="227">
        <f>IF(N116="základní",J116,0)</f>
        <v>0</v>
      </c>
      <c r="BF116" s="227">
        <f>IF(N116="snížená",J116,0)</f>
        <v>0</v>
      </c>
      <c r="BG116" s="227">
        <f>IF(N116="zákl. přenesená",J116,0)</f>
        <v>0</v>
      </c>
      <c r="BH116" s="227">
        <f>IF(N116="sníž. přenesená",J116,0)</f>
        <v>0</v>
      </c>
      <c r="BI116" s="227">
        <f>IF(N116="nulová",J116,0)</f>
        <v>0</v>
      </c>
      <c r="BJ116" s="20" t="s">
        <v>83</v>
      </c>
      <c r="BK116" s="227">
        <f>ROUND(I116*H116,2)</f>
        <v>0</v>
      </c>
      <c r="BL116" s="20" t="s">
        <v>149</v>
      </c>
      <c r="BM116" s="226" t="s">
        <v>879</v>
      </c>
    </row>
    <row r="117" s="2" customFormat="1">
      <c r="A117" s="41"/>
      <c r="B117" s="42"/>
      <c r="C117" s="43"/>
      <c r="D117" s="228" t="s">
        <v>151</v>
      </c>
      <c r="E117" s="43"/>
      <c r="F117" s="229" t="s">
        <v>606</v>
      </c>
      <c r="G117" s="43"/>
      <c r="H117" s="43"/>
      <c r="I117" s="230"/>
      <c r="J117" s="43"/>
      <c r="K117" s="43"/>
      <c r="L117" s="47"/>
      <c r="M117" s="231"/>
      <c r="N117" s="232"/>
      <c r="O117" s="87"/>
      <c r="P117" s="87"/>
      <c r="Q117" s="87"/>
      <c r="R117" s="87"/>
      <c r="S117" s="87"/>
      <c r="T117" s="88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T117" s="20" t="s">
        <v>151</v>
      </c>
      <c r="AU117" s="20" t="s">
        <v>83</v>
      </c>
    </row>
    <row r="118" s="2" customFormat="1" ht="21.75" customHeight="1">
      <c r="A118" s="41"/>
      <c r="B118" s="42"/>
      <c r="C118" s="215" t="s">
        <v>179</v>
      </c>
      <c r="D118" s="215" t="s">
        <v>144</v>
      </c>
      <c r="E118" s="216" t="s">
        <v>204</v>
      </c>
      <c r="F118" s="217" t="s">
        <v>205</v>
      </c>
      <c r="G118" s="218" t="s">
        <v>147</v>
      </c>
      <c r="H118" s="219">
        <v>623.572</v>
      </c>
      <c r="I118" s="220"/>
      <c r="J118" s="221">
        <f>ROUND(I118*H118,2)</f>
        <v>0</v>
      </c>
      <c r="K118" s="217" t="s">
        <v>148</v>
      </c>
      <c r="L118" s="47"/>
      <c r="M118" s="222" t="s">
        <v>19</v>
      </c>
      <c r="N118" s="223" t="s">
        <v>47</v>
      </c>
      <c r="O118" s="87"/>
      <c r="P118" s="224">
        <f>O118*H118</f>
        <v>0</v>
      </c>
      <c r="Q118" s="224">
        <v>0.00045731999999999999</v>
      </c>
      <c r="R118" s="224">
        <f>Q118*H118</f>
        <v>0.28517194703999998</v>
      </c>
      <c r="S118" s="224">
        <v>0</v>
      </c>
      <c r="T118" s="225">
        <f>S118*H118</f>
        <v>0</v>
      </c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R118" s="226" t="s">
        <v>149</v>
      </c>
      <c r="AT118" s="226" t="s">
        <v>144</v>
      </c>
      <c r="AU118" s="226" t="s">
        <v>83</v>
      </c>
      <c r="AY118" s="20" t="s">
        <v>142</v>
      </c>
      <c r="BE118" s="227">
        <f>IF(N118="základní",J118,0)</f>
        <v>0</v>
      </c>
      <c r="BF118" s="227">
        <f>IF(N118="snížená",J118,0)</f>
        <v>0</v>
      </c>
      <c r="BG118" s="227">
        <f>IF(N118="zákl. přenesená",J118,0)</f>
        <v>0</v>
      </c>
      <c r="BH118" s="227">
        <f>IF(N118="sníž. přenesená",J118,0)</f>
        <v>0</v>
      </c>
      <c r="BI118" s="227">
        <f>IF(N118="nulová",J118,0)</f>
        <v>0</v>
      </c>
      <c r="BJ118" s="20" t="s">
        <v>83</v>
      </c>
      <c r="BK118" s="227">
        <f>ROUND(I118*H118,2)</f>
        <v>0</v>
      </c>
      <c r="BL118" s="20" t="s">
        <v>149</v>
      </c>
      <c r="BM118" s="226" t="s">
        <v>880</v>
      </c>
    </row>
    <row r="119" s="2" customFormat="1">
      <c r="A119" s="41"/>
      <c r="B119" s="42"/>
      <c r="C119" s="43"/>
      <c r="D119" s="228" t="s">
        <v>151</v>
      </c>
      <c r="E119" s="43"/>
      <c r="F119" s="229" t="s">
        <v>207</v>
      </c>
      <c r="G119" s="43"/>
      <c r="H119" s="43"/>
      <c r="I119" s="230"/>
      <c r="J119" s="43"/>
      <c r="K119" s="43"/>
      <c r="L119" s="47"/>
      <c r="M119" s="231"/>
      <c r="N119" s="232"/>
      <c r="O119" s="87"/>
      <c r="P119" s="87"/>
      <c r="Q119" s="87"/>
      <c r="R119" s="87"/>
      <c r="S119" s="87"/>
      <c r="T119" s="88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T119" s="20" t="s">
        <v>151</v>
      </c>
      <c r="AU119" s="20" t="s">
        <v>83</v>
      </c>
    </row>
    <row r="120" s="2" customFormat="1" ht="24.15" customHeight="1">
      <c r="A120" s="41"/>
      <c r="B120" s="42"/>
      <c r="C120" s="215" t="s">
        <v>186</v>
      </c>
      <c r="D120" s="215" t="s">
        <v>144</v>
      </c>
      <c r="E120" s="216" t="s">
        <v>209</v>
      </c>
      <c r="F120" s="217" t="s">
        <v>210</v>
      </c>
      <c r="G120" s="218" t="s">
        <v>147</v>
      </c>
      <c r="H120" s="219">
        <v>623.572</v>
      </c>
      <c r="I120" s="220"/>
      <c r="J120" s="221">
        <f>ROUND(I120*H120,2)</f>
        <v>0</v>
      </c>
      <c r="K120" s="217" t="s">
        <v>148</v>
      </c>
      <c r="L120" s="47"/>
      <c r="M120" s="222" t="s">
        <v>19</v>
      </c>
      <c r="N120" s="223" t="s">
        <v>47</v>
      </c>
      <c r="O120" s="87"/>
      <c r="P120" s="224">
        <f>O120*H120</f>
        <v>0</v>
      </c>
      <c r="Q120" s="224">
        <v>0</v>
      </c>
      <c r="R120" s="224">
        <f>Q120*H120</f>
        <v>0</v>
      </c>
      <c r="S120" s="224">
        <v>0</v>
      </c>
      <c r="T120" s="225">
        <f>S120*H120</f>
        <v>0</v>
      </c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R120" s="226" t="s">
        <v>149</v>
      </c>
      <c r="AT120" s="226" t="s">
        <v>144</v>
      </c>
      <c r="AU120" s="226" t="s">
        <v>83</v>
      </c>
      <c r="AY120" s="20" t="s">
        <v>142</v>
      </c>
      <c r="BE120" s="227">
        <f>IF(N120="základní",J120,0)</f>
        <v>0</v>
      </c>
      <c r="BF120" s="227">
        <f>IF(N120="snížená",J120,0)</f>
        <v>0</v>
      </c>
      <c r="BG120" s="227">
        <f>IF(N120="zákl. přenesená",J120,0)</f>
        <v>0</v>
      </c>
      <c r="BH120" s="227">
        <f>IF(N120="sníž. přenesená",J120,0)</f>
        <v>0</v>
      </c>
      <c r="BI120" s="227">
        <f>IF(N120="nulová",J120,0)</f>
        <v>0</v>
      </c>
      <c r="BJ120" s="20" t="s">
        <v>83</v>
      </c>
      <c r="BK120" s="227">
        <f>ROUND(I120*H120,2)</f>
        <v>0</v>
      </c>
      <c r="BL120" s="20" t="s">
        <v>149</v>
      </c>
      <c r="BM120" s="226" t="s">
        <v>881</v>
      </c>
    </row>
    <row r="121" s="2" customFormat="1">
      <c r="A121" s="41"/>
      <c r="B121" s="42"/>
      <c r="C121" s="43"/>
      <c r="D121" s="228" t="s">
        <v>151</v>
      </c>
      <c r="E121" s="43"/>
      <c r="F121" s="229" t="s">
        <v>212</v>
      </c>
      <c r="G121" s="43"/>
      <c r="H121" s="43"/>
      <c r="I121" s="230"/>
      <c r="J121" s="43"/>
      <c r="K121" s="43"/>
      <c r="L121" s="47"/>
      <c r="M121" s="231"/>
      <c r="N121" s="232"/>
      <c r="O121" s="87"/>
      <c r="P121" s="87"/>
      <c r="Q121" s="87"/>
      <c r="R121" s="87"/>
      <c r="S121" s="87"/>
      <c r="T121" s="88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T121" s="20" t="s">
        <v>151</v>
      </c>
      <c r="AU121" s="20" t="s">
        <v>83</v>
      </c>
    </row>
    <row r="122" s="2" customFormat="1" ht="37.8" customHeight="1">
      <c r="A122" s="41"/>
      <c r="B122" s="42"/>
      <c r="C122" s="215" t="s">
        <v>191</v>
      </c>
      <c r="D122" s="215" t="s">
        <v>144</v>
      </c>
      <c r="E122" s="216" t="s">
        <v>609</v>
      </c>
      <c r="F122" s="217" t="s">
        <v>610</v>
      </c>
      <c r="G122" s="218" t="s">
        <v>147</v>
      </c>
      <c r="H122" s="219">
        <v>54.963999999999999</v>
      </c>
      <c r="I122" s="220"/>
      <c r="J122" s="221">
        <f>ROUND(I122*H122,2)</f>
        <v>0</v>
      </c>
      <c r="K122" s="217" t="s">
        <v>148</v>
      </c>
      <c r="L122" s="47"/>
      <c r="M122" s="222" t="s">
        <v>19</v>
      </c>
      <c r="N122" s="223" t="s">
        <v>47</v>
      </c>
      <c r="O122" s="87"/>
      <c r="P122" s="224">
        <f>O122*H122</f>
        <v>0</v>
      </c>
      <c r="Q122" s="224">
        <v>0</v>
      </c>
      <c r="R122" s="224">
        <f>Q122*H122</f>
        <v>0</v>
      </c>
      <c r="S122" s="224">
        <v>0</v>
      </c>
      <c r="T122" s="225">
        <f>S122*H122</f>
        <v>0</v>
      </c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R122" s="226" t="s">
        <v>149</v>
      </c>
      <c r="AT122" s="226" t="s">
        <v>144</v>
      </c>
      <c r="AU122" s="226" t="s">
        <v>83</v>
      </c>
      <c r="AY122" s="20" t="s">
        <v>142</v>
      </c>
      <c r="BE122" s="227">
        <f>IF(N122="základní",J122,0)</f>
        <v>0</v>
      </c>
      <c r="BF122" s="227">
        <f>IF(N122="snížená",J122,0)</f>
        <v>0</v>
      </c>
      <c r="BG122" s="227">
        <f>IF(N122="zákl. přenesená",J122,0)</f>
        <v>0</v>
      </c>
      <c r="BH122" s="227">
        <f>IF(N122="sníž. přenesená",J122,0)</f>
        <v>0</v>
      </c>
      <c r="BI122" s="227">
        <f>IF(N122="nulová",J122,0)</f>
        <v>0</v>
      </c>
      <c r="BJ122" s="20" t="s">
        <v>83</v>
      </c>
      <c r="BK122" s="227">
        <f>ROUND(I122*H122,2)</f>
        <v>0</v>
      </c>
      <c r="BL122" s="20" t="s">
        <v>149</v>
      </c>
      <c r="BM122" s="226" t="s">
        <v>882</v>
      </c>
    </row>
    <row r="123" s="2" customFormat="1">
      <c r="A123" s="41"/>
      <c r="B123" s="42"/>
      <c r="C123" s="43"/>
      <c r="D123" s="228" t="s">
        <v>151</v>
      </c>
      <c r="E123" s="43"/>
      <c r="F123" s="229" t="s">
        <v>612</v>
      </c>
      <c r="G123" s="43"/>
      <c r="H123" s="43"/>
      <c r="I123" s="230"/>
      <c r="J123" s="43"/>
      <c r="K123" s="43"/>
      <c r="L123" s="47"/>
      <c r="M123" s="231"/>
      <c r="N123" s="232"/>
      <c r="O123" s="87"/>
      <c r="P123" s="87"/>
      <c r="Q123" s="87"/>
      <c r="R123" s="87"/>
      <c r="S123" s="87"/>
      <c r="T123" s="88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T123" s="20" t="s">
        <v>151</v>
      </c>
      <c r="AU123" s="20" t="s">
        <v>83</v>
      </c>
    </row>
    <row r="124" s="14" customFormat="1">
      <c r="A124" s="14"/>
      <c r="B124" s="244"/>
      <c r="C124" s="245"/>
      <c r="D124" s="235" t="s">
        <v>153</v>
      </c>
      <c r="E124" s="246" t="s">
        <v>19</v>
      </c>
      <c r="F124" s="247" t="s">
        <v>883</v>
      </c>
      <c r="G124" s="245"/>
      <c r="H124" s="248">
        <v>257.45400000000001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153</v>
      </c>
      <c r="AU124" s="254" t="s">
        <v>83</v>
      </c>
      <c r="AV124" s="14" t="s">
        <v>85</v>
      </c>
      <c r="AW124" s="14" t="s">
        <v>37</v>
      </c>
      <c r="AX124" s="14" t="s">
        <v>76</v>
      </c>
      <c r="AY124" s="254" t="s">
        <v>142</v>
      </c>
    </row>
    <row r="125" s="14" customFormat="1">
      <c r="A125" s="14"/>
      <c r="B125" s="244"/>
      <c r="C125" s="245"/>
      <c r="D125" s="235" t="s">
        <v>153</v>
      </c>
      <c r="E125" s="246" t="s">
        <v>19</v>
      </c>
      <c r="F125" s="247" t="s">
        <v>884</v>
      </c>
      <c r="G125" s="245"/>
      <c r="H125" s="248">
        <v>-202.49000000000001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153</v>
      </c>
      <c r="AU125" s="254" t="s">
        <v>83</v>
      </c>
      <c r="AV125" s="14" t="s">
        <v>85</v>
      </c>
      <c r="AW125" s="14" t="s">
        <v>37</v>
      </c>
      <c r="AX125" s="14" t="s">
        <v>76</v>
      </c>
      <c r="AY125" s="254" t="s">
        <v>142</v>
      </c>
    </row>
    <row r="126" s="16" customFormat="1">
      <c r="A126" s="16"/>
      <c r="B126" s="266"/>
      <c r="C126" s="267"/>
      <c r="D126" s="235" t="s">
        <v>153</v>
      </c>
      <c r="E126" s="268" t="s">
        <v>19</v>
      </c>
      <c r="F126" s="269" t="s">
        <v>167</v>
      </c>
      <c r="G126" s="267"/>
      <c r="H126" s="270">
        <v>54.963999999999999</v>
      </c>
      <c r="I126" s="271"/>
      <c r="J126" s="267"/>
      <c r="K126" s="267"/>
      <c r="L126" s="272"/>
      <c r="M126" s="273"/>
      <c r="N126" s="274"/>
      <c r="O126" s="274"/>
      <c r="P126" s="274"/>
      <c r="Q126" s="274"/>
      <c r="R126" s="274"/>
      <c r="S126" s="274"/>
      <c r="T126" s="275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T126" s="276" t="s">
        <v>153</v>
      </c>
      <c r="AU126" s="276" t="s">
        <v>83</v>
      </c>
      <c r="AV126" s="16" t="s">
        <v>149</v>
      </c>
      <c r="AW126" s="16" t="s">
        <v>37</v>
      </c>
      <c r="AX126" s="16" t="s">
        <v>83</v>
      </c>
      <c r="AY126" s="276" t="s">
        <v>142</v>
      </c>
    </row>
    <row r="127" s="2" customFormat="1" ht="37.8" customHeight="1">
      <c r="A127" s="41"/>
      <c r="B127" s="42"/>
      <c r="C127" s="215" t="s">
        <v>198</v>
      </c>
      <c r="D127" s="215" t="s">
        <v>144</v>
      </c>
      <c r="E127" s="216" t="s">
        <v>615</v>
      </c>
      <c r="F127" s="217" t="s">
        <v>616</v>
      </c>
      <c r="G127" s="218" t="s">
        <v>147</v>
      </c>
      <c r="H127" s="219">
        <v>2143.596</v>
      </c>
      <c r="I127" s="220"/>
      <c r="J127" s="221">
        <f>ROUND(I127*H127,2)</f>
        <v>0</v>
      </c>
      <c r="K127" s="217" t="s">
        <v>148</v>
      </c>
      <c r="L127" s="47"/>
      <c r="M127" s="222" t="s">
        <v>19</v>
      </c>
      <c r="N127" s="223" t="s">
        <v>47</v>
      </c>
      <c r="O127" s="87"/>
      <c r="P127" s="224">
        <f>O127*H127</f>
        <v>0</v>
      </c>
      <c r="Q127" s="224">
        <v>0</v>
      </c>
      <c r="R127" s="224">
        <f>Q127*H127</f>
        <v>0</v>
      </c>
      <c r="S127" s="224">
        <v>0</v>
      </c>
      <c r="T127" s="225">
        <f>S127*H127</f>
        <v>0</v>
      </c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R127" s="226" t="s">
        <v>149</v>
      </c>
      <c r="AT127" s="226" t="s">
        <v>144</v>
      </c>
      <c r="AU127" s="226" t="s">
        <v>83</v>
      </c>
      <c r="AY127" s="20" t="s">
        <v>142</v>
      </c>
      <c r="BE127" s="227">
        <f>IF(N127="základní",J127,0)</f>
        <v>0</v>
      </c>
      <c r="BF127" s="227">
        <f>IF(N127="snížená",J127,0)</f>
        <v>0</v>
      </c>
      <c r="BG127" s="227">
        <f>IF(N127="zákl. přenesená",J127,0)</f>
        <v>0</v>
      </c>
      <c r="BH127" s="227">
        <f>IF(N127="sníž. přenesená",J127,0)</f>
        <v>0</v>
      </c>
      <c r="BI127" s="227">
        <f>IF(N127="nulová",J127,0)</f>
        <v>0</v>
      </c>
      <c r="BJ127" s="20" t="s">
        <v>83</v>
      </c>
      <c r="BK127" s="227">
        <f>ROUND(I127*H127,2)</f>
        <v>0</v>
      </c>
      <c r="BL127" s="20" t="s">
        <v>149</v>
      </c>
      <c r="BM127" s="226" t="s">
        <v>885</v>
      </c>
    </row>
    <row r="128" s="2" customFormat="1">
      <c r="A128" s="41"/>
      <c r="B128" s="42"/>
      <c r="C128" s="43"/>
      <c r="D128" s="228" t="s">
        <v>151</v>
      </c>
      <c r="E128" s="43"/>
      <c r="F128" s="229" t="s">
        <v>618</v>
      </c>
      <c r="G128" s="43"/>
      <c r="H128" s="43"/>
      <c r="I128" s="230"/>
      <c r="J128" s="43"/>
      <c r="K128" s="43"/>
      <c r="L128" s="47"/>
      <c r="M128" s="231"/>
      <c r="N128" s="232"/>
      <c r="O128" s="87"/>
      <c r="P128" s="87"/>
      <c r="Q128" s="87"/>
      <c r="R128" s="87"/>
      <c r="S128" s="87"/>
      <c r="T128" s="88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T128" s="20" t="s">
        <v>151</v>
      </c>
      <c r="AU128" s="20" t="s">
        <v>83</v>
      </c>
    </row>
    <row r="129" s="14" customFormat="1">
      <c r="A129" s="14"/>
      <c r="B129" s="244"/>
      <c r="C129" s="245"/>
      <c r="D129" s="235" t="s">
        <v>153</v>
      </c>
      <c r="E129" s="246" t="s">
        <v>19</v>
      </c>
      <c r="F129" s="247" t="s">
        <v>886</v>
      </c>
      <c r="G129" s="245"/>
      <c r="H129" s="248">
        <v>2143.596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153</v>
      </c>
      <c r="AU129" s="254" t="s">
        <v>83</v>
      </c>
      <c r="AV129" s="14" t="s">
        <v>85</v>
      </c>
      <c r="AW129" s="14" t="s">
        <v>37</v>
      </c>
      <c r="AX129" s="14" t="s">
        <v>76</v>
      </c>
      <c r="AY129" s="254" t="s">
        <v>142</v>
      </c>
    </row>
    <row r="130" s="16" customFormat="1">
      <c r="A130" s="16"/>
      <c r="B130" s="266"/>
      <c r="C130" s="267"/>
      <c r="D130" s="235" t="s">
        <v>153</v>
      </c>
      <c r="E130" s="268" t="s">
        <v>19</v>
      </c>
      <c r="F130" s="269" t="s">
        <v>167</v>
      </c>
      <c r="G130" s="267"/>
      <c r="H130" s="270">
        <v>2143.596</v>
      </c>
      <c r="I130" s="271"/>
      <c r="J130" s="267"/>
      <c r="K130" s="267"/>
      <c r="L130" s="272"/>
      <c r="M130" s="273"/>
      <c r="N130" s="274"/>
      <c r="O130" s="274"/>
      <c r="P130" s="274"/>
      <c r="Q130" s="274"/>
      <c r="R130" s="274"/>
      <c r="S130" s="274"/>
      <c r="T130" s="275"/>
      <c r="U130" s="16"/>
      <c r="V130" s="16"/>
      <c r="W130" s="16"/>
      <c r="X130" s="16"/>
      <c r="Y130" s="16"/>
      <c r="Z130" s="16"/>
      <c r="AA130" s="16"/>
      <c r="AB130" s="16"/>
      <c r="AC130" s="16"/>
      <c r="AD130" s="16"/>
      <c r="AE130" s="16"/>
      <c r="AT130" s="276" t="s">
        <v>153</v>
      </c>
      <c r="AU130" s="276" t="s">
        <v>83</v>
      </c>
      <c r="AV130" s="16" t="s">
        <v>149</v>
      </c>
      <c r="AW130" s="16" t="s">
        <v>37</v>
      </c>
      <c r="AX130" s="16" t="s">
        <v>83</v>
      </c>
      <c r="AY130" s="276" t="s">
        <v>142</v>
      </c>
    </row>
    <row r="131" s="2" customFormat="1" ht="24.15" customHeight="1">
      <c r="A131" s="41"/>
      <c r="B131" s="42"/>
      <c r="C131" s="215" t="s">
        <v>203</v>
      </c>
      <c r="D131" s="215" t="s">
        <v>144</v>
      </c>
      <c r="E131" s="216" t="s">
        <v>226</v>
      </c>
      <c r="F131" s="217" t="s">
        <v>227</v>
      </c>
      <c r="G131" s="218" t="s">
        <v>228</v>
      </c>
      <c r="H131" s="219">
        <v>98.935000000000002</v>
      </c>
      <c r="I131" s="220"/>
      <c r="J131" s="221">
        <f>ROUND(I131*H131,2)</f>
        <v>0</v>
      </c>
      <c r="K131" s="217" t="s">
        <v>148</v>
      </c>
      <c r="L131" s="47"/>
      <c r="M131" s="222" t="s">
        <v>19</v>
      </c>
      <c r="N131" s="223" t="s">
        <v>47</v>
      </c>
      <c r="O131" s="87"/>
      <c r="P131" s="224">
        <f>O131*H131</f>
        <v>0</v>
      </c>
      <c r="Q131" s="224">
        <v>0</v>
      </c>
      <c r="R131" s="224">
        <f>Q131*H131</f>
        <v>0</v>
      </c>
      <c r="S131" s="224">
        <v>0</v>
      </c>
      <c r="T131" s="225">
        <f>S131*H131</f>
        <v>0</v>
      </c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R131" s="226" t="s">
        <v>149</v>
      </c>
      <c r="AT131" s="226" t="s">
        <v>144</v>
      </c>
      <c r="AU131" s="226" t="s">
        <v>83</v>
      </c>
      <c r="AY131" s="20" t="s">
        <v>142</v>
      </c>
      <c r="BE131" s="227">
        <f>IF(N131="základní",J131,0)</f>
        <v>0</v>
      </c>
      <c r="BF131" s="227">
        <f>IF(N131="snížená",J131,0)</f>
        <v>0</v>
      </c>
      <c r="BG131" s="227">
        <f>IF(N131="zákl. přenesená",J131,0)</f>
        <v>0</v>
      </c>
      <c r="BH131" s="227">
        <f>IF(N131="sníž. přenesená",J131,0)</f>
        <v>0</v>
      </c>
      <c r="BI131" s="227">
        <f>IF(N131="nulová",J131,0)</f>
        <v>0</v>
      </c>
      <c r="BJ131" s="20" t="s">
        <v>83</v>
      </c>
      <c r="BK131" s="227">
        <f>ROUND(I131*H131,2)</f>
        <v>0</v>
      </c>
      <c r="BL131" s="20" t="s">
        <v>149</v>
      </c>
      <c r="BM131" s="226" t="s">
        <v>887</v>
      </c>
    </row>
    <row r="132" s="2" customFormat="1">
      <c r="A132" s="41"/>
      <c r="B132" s="42"/>
      <c r="C132" s="43"/>
      <c r="D132" s="228" t="s">
        <v>151</v>
      </c>
      <c r="E132" s="43"/>
      <c r="F132" s="229" t="s">
        <v>230</v>
      </c>
      <c r="G132" s="43"/>
      <c r="H132" s="43"/>
      <c r="I132" s="230"/>
      <c r="J132" s="43"/>
      <c r="K132" s="43"/>
      <c r="L132" s="47"/>
      <c r="M132" s="231"/>
      <c r="N132" s="232"/>
      <c r="O132" s="87"/>
      <c r="P132" s="87"/>
      <c r="Q132" s="87"/>
      <c r="R132" s="87"/>
      <c r="S132" s="87"/>
      <c r="T132" s="88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T132" s="20" t="s">
        <v>151</v>
      </c>
      <c r="AU132" s="20" t="s">
        <v>83</v>
      </c>
    </row>
    <row r="133" s="14" customFormat="1">
      <c r="A133" s="14"/>
      <c r="B133" s="244"/>
      <c r="C133" s="245"/>
      <c r="D133" s="235" t="s">
        <v>153</v>
      </c>
      <c r="E133" s="246" t="s">
        <v>19</v>
      </c>
      <c r="F133" s="247" t="s">
        <v>888</v>
      </c>
      <c r="G133" s="245"/>
      <c r="H133" s="248">
        <v>98.935000000000002</v>
      </c>
      <c r="I133" s="249"/>
      <c r="J133" s="245"/>
      <c r="K133" s="245"/>
      <c r="L133" s="250"/>
      <c r="M133" s="251"/>
      <c r="N133" s="252"/>
      <c r="O133" s="252"/>
      <c r="P133" s="252"/>
      <c r="Q133" s="252"/>
      <c r="R133" s="252"/>
      <c r="S133" s="252"/>
      <c r="T133" s="253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4" t="s">
        <v>153</v>
      </c>
      <c r="AU133" s="254" t="s">
        <v>83</v>
      </c>
      <c r="AV133" s="14" t="s">
        <v>85</v>
      </c>
      <c r="AW133" s="14" t="s">
        <v>37</v>
      </c>
      <c r="AX133" s="14" t="s">
        <v>76</v>
      </c>
      <c r="AY133" s="254" t="s">
        <v>142</v>
      </c>
    </row>
    <row r="134" s="16" customFormat="1">
      <c r="A134" s="16"/>
      <c r="B134" s="266"/>
      <c r="C134" s="267"/>
      <c r="D134" s="235" t="s">
        <v>153</v>
      </c>
      <c r="E134" s="268" t="s">
        <v>19</v>
      </c>
      <c r="F134" s="269" t="s">
        <v>167</v>
      </c>
      <c r="G134" s="267"/>
      <c r="H134" s="270">
        <v>98.935000000000002</v>
      </c>
      <c r="I134" s="271"/>
      <c r="J134" s="267"/>
      <c r="K134" s="267"/>
      <c r="L134" s="272"/>
      <c r="M134" s="273"/>
      <c r="N134" s="274"/>
      <c r="O134" s="274"/>
      <c r="P134" s="274"/>
      <c r="Q134" s="274"/>
      <c r="R134" s="274"/>
      <c r="S134" s="274"/>
      <c r="T134" s="275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76" t="s">
        <v>153</v>
      </c>
      <c r="AU134" s="276" t="s">
        <v>83</v>
      </c>
      <c r="AV134" s="16" t="s">
        <v>149</v>
      </c>
      <c r="AW134" s="16" t="s">
        <v>37</v>
      </c>
      <c r="AX134" s="16" t="s">
        <v>83</v>
      </c>
      <c r="AY134" s="276" t="s">
        <v>142</v>
      </c>
    </row>
    <row r="135" s="2" customFormat="1" ht="24.15" customHeight="1">
      <c r="A135" s="41"/>
      <c r="B135" s="42"/>
      <c r="C135" s="215" t="s">
        <v>208</v>
      </c>
      <c r="D135" s="215" t="s">
        <v>144</v>
      </c>
      <c r="E135" s="216" t="s">
        <v>233</v>
      </c>
      <c r="F135" s="217" t="s">
        <v>234</v>
      </c>
      <c r="G135" s="218" t="s">
        <v>147</v>
      </c>
      <c r="H135" s="219">
        <v>54.963999999999999</v>
      </c>
      <c r="I135" s="220"/>
      <c r="J135" s="221">
        <f>ROUND(I135*H135,2)</f>
        <v>0</v>
      </c>
      <c r="K135" s="217" t="s">
        <v>148</v>
      </c>
      <c r="L135" s="47"/>
      <c r="M135" s="222" t="s">
        <v>19</v>
      </c>
      <c r="N135" s="223" t="s">
        <v>47</v>
      </c>
      <c r="O135" s="87"/>
      <c r="P135" s="224">
        <f>O135*H135</f>
        <v>0</v>
      </c>
      <c r="Q135" s="224">
        <v>0</v>
      </c>
      <c r="R135" s="224">
        <f>Q135*H135</f>
        <v>0</v>
      </c>
      <c r="S135" s="224">
        <v>0</v>
      </c>
      <c r="T135" s="225">
        <f>S135*H135</f>
        <v>0</v>
      </c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R135" s="226" t="s">
        <v>149</v>
      </c>
      <c r="AT135" s="226" t="s">
        <v>144</v>
      </c>
      <c r="AU135" s="226" t="s">
        <v>83</v>
      </c>
      <c r="AY135" s="20" t="s">
        <v>142</v>
      </c>
      <c r="BE135" s="227">
        <f>IF(N135="základní",J135,0)</f>
        <v>0</v>
      </c>
      <c r="BF135" s="227">
        <f>IF(N135="snížená",J135,0)</f>
        <v>0</v>
      </c>
      <c r="BG135" s="227">
        <f>IF(N135="zákl. přenesená",J135,0)</f>
        <v>0</v>
      </c>
      <c r="BH135" s="227">
        <f>IF(N135="sníž. přenesená",J135,0)</f>
        <v>0</v>
      </c>
      <c r="BI135" s="227">
        <f>IF(N135="nulová",J135,0)</f>
        <v>0</v>
      </c>
      <c r="BJ135" s="20" t="s">
        <v>83</v>
      </c>
      <c r="BK135" s="227">
        <f>ROUND(I135*H135,2)</f>
        <v>0</v>
      </c>
      <c r="BL135" s="20" t="s">
        <v>149</v>
      </c>
      <c r="BM135" s="226" t="s">
        <v>889</v>
      </c>
    </row>
    <row r="136" s="2" customFormat="1">
      <c r="A136" s="41"/>
      <c r="B136" s="42"/>
      <c r="C136" s="43"/>
      <c r="D136" s="228" t="s">
        <v>151</v>
      </c>
      <c r="E136" s="43"/>
      <c r="F136" s="229" t="s">
        <v>236</v>
      </c>
      <c r="G136" s="43"/>
      <c r="H136" s="43"/>
      <c r="I136" s="230"/>
      <c r="J136" s="43"/>
      <c r="K136" s="43"/>
      <c r="L136" s="47"/>
      <c r="M136" s="231"/>
      <c r="N136" s="232"/>
      <c r="O136" s="87"/>
      <c r="P136" s="87"/>
      <c r="Q136" s="87"/>
      <c r="R136" s="87"/>
      <c r="S136" s="87"/>
      <c r="T136" s="88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T136" s="20" t="s">
        <v>151</v>
      </c>
      <c r="AU136" s="20" t="s">
        <v>83</v>
      </c>
    </row>
    <row r="137" s="2" customFormat="1" ht="24.15" customHeight="1">
      <c r="A137" s="41"/>
      <c r="B137" s="42"/>
      <c r="C137" s="215" t="s">
        <v>213</v>
      </c>
      <c r="D137" s="215" t="s">
        <v>144</v>
      </c>
      <c r="E137" s="216" t="s">
        <v>238</v>
      </c>
      <c r="F137" s="217" t="s">
        <v>239</v>
      </c>
      <c r="G137" s="218" t="s">
        <v>147</v>
      </c>
      <c r="H137" s="219">
        <v>202.49000000000001</v>
      </c>
      <c r="I137" s="220"/>
      <c r="J137" s="221">
        <f>ROUND(I137*H137,2)</f>
        <v>0</v>
      </c>
      <c r="K137" s="217" t="s">
        <v>148</v>
      </c>
      <c r="L137" s="47"/>
      <c r="M137" s="222" t="s">
        <v>19</v>
      </c>
      <c r="N137" s="223" t="s">
        <v>47</v>
      </c>
      <c r="O137" s="87"/>
      <c r="P137" s="224">
        <f>O137*H137</f>
        <v>0</v>
      </c>
      <c r="Q137" s="224">
        <v>0</v>
      </c>
      <c r="R137" s="224">
        <f>Q137*H137</f>
        <v>0</v>
      </c>
      <c r="S137" s="224">
        <v>0</v>
      </c>
      <c r="T137" s="225">
        <f>S137*H137</f>
        <v>0</v>
      </c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R137" s="226" t="s">
        <v>149</v>
      </c>
      <c r="AT137" s="226" t="s">
        <v>144</v>
      </c>
      <c r="AU137" s="226" t="s">
        <v>83</v>
      </c>
      <c r="AY137" s="20" t="s">
        <v>142</v>
      </c>
      <c r="BE137" s="227">
        <f>IF(N137="základní",J137,0)</f>
        <v>0</v>
      </c>
      <c r="BF137" s="227">
        <f>IF(N137="snížená",J137,0)</f>
        <v>0</v>
      </c>
      <c r="BG137" s="227">
        <f>IF(N137="zákl. přenesená",J137,0)</f>
        <v>0</v>
      </c>
      <c r="BH137" s="227">
        <f>IF(N137="sníž. přenesená",J137,0)</f>
        <v>0</v>
      </c>
      <c r="BI137" s="227">
        <f>IF(N137="nulová",J137,0)</f>
        <v>0</v>
      </c>
      <c r="BJ137" s="20" t="s">
        <v>83</v>
      </c>
      <c r="BK137" s="227">
        <f>ROUND(I137*H137,2)</f>
        <v>0</v>
      </c>
      <c r="BL137" s="20" t="s">
        <v>149</v>
      </c>
      <c r="BM137" s="226" t="s">
        <v>890</v>
      </c>
    </row>
    <row r="138" s="2" customFormat="1">
      <c r="A138" s="41"/>
      <c r="B138" s="42"/>
      <c r="C138" s="43"/>
      <c r="D138" s="228" t="s">
        <v>151</v>
      </c>
      <c r="E138" s="43"/>
      <c r="F138" s="229" t="s">
        <v>241</v>
      </c>
      <c r="G138" s="43"/>
      <c r="H138" s="43"/>
      <c r="I138" s="230"/>
      <c r="J138" s="43"/>
      <c r="K138" s="43"/>
      <c r="L138" s="47"/>
      <c r="M138" s="231"/>
      <c r="N138" s="232"/>
      <c r="O138" s="87"/>
      <c r="P138" s="87"/>
      <c r="Q138" s="87"/>
      <c r="R138" s="87"/>
      <c r="S138" s="87"/>
      <c r="T138" s="88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T138" s="20" t="s">
        <v>151</v>
      </c>
      <c r="AU138" s="20" t="s">
        <v>83</v>
      </c>
    </row>
    <row r="139" s="14" customFormat="1">
      <c r="A139" s="14"/>
      <c r="B139" s="244"/>
      <c r="C139" s="245"/>
      <c r="D139" s="235" t="s">
        <v>153</v>
      </c>
      <c r="E139" s="246" t="s">
        <v>19</v>
      </c>
      <c r="F139" s="247" t="s">
        <v>883</v>
      </c>
      <c r="G139" s="245"/>
      <c r="H139" s="248">
        <v>257.45400000000001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153</v>
      </c>
      <c r="AU139" s="254" t="s">
        <v>83</v>
      </c>
      <c r="AV139" s="14" t="s">
        <v>85</v>
      </c>
      <c r="AW139" s="14" t="s">
        <v>37</v>
      </c>
      <c r="AX139" s="14" t="s">
        <v>76</v>
      </c>
      <c r="AY139" s="254" t="s">
        <v>142</v>
      </c>
    </row>
    <row r="140" s="15" customFormat="1">
      <c r="A140" s="15"/>
      <c r="B140" s="255"/>
      <c r="C140" s="256"/>
      <c r="D140" s="235" t="s">
        <v>153</v>
      </c>
      <c r="E140" s="257" t="s">
        <v>19</v>
      </c>
      <c r="F140" s="258" t="s">
        <v>157</v>
      </c>
      <c r="G140" s="256"/>
      <c r="H140" s="259">
        <v>257.45400000000001</v>
      </c>
      <c r="I140" s="260"/>
      <c r="J140" s="256"/>
      <c r="K140" s="256"/>
      <c r="L140" s="261"/>
      <c r="M140" s="262"/>
      <c r="N140" s="263"/>
      <c r="O140" s="263"/>
      <c r="P140" s="263"/>
      <c r="Q140" s="263"/>
      <c r="R140" s="263"/>
      <c r="S140" s="263"/>
      <c r="T140" s="264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5" t="s">
        <v>153</v>
      </c>
      <c r="AU140" s="265" t="s">
        <v>83</v>
      </c>
      <c r="AV140" s="15" t="s">
        <v>158</v>
      </c>
      <c r="AW140" s="15" t="s">
        <v>37</v>
      </c>
      <c r="AX140" s="15" t="s">
        <v>76</v>
      </c>
      <c r="AY140" s="265" t="s">
        <v>142</v>
      </c>
    </row>
    <row r="141" s="14" customFormat="1">
      <c r="A141" s="14"/>
      <c r="B141" s="244"/>
      <c r="C141" s="245"/>
      <c r="D141" s="235" t="s">
        <v>153</v>
      </c>
      <c r="E141" s="246" t="s">
        <v>19</v>
      </c>
      <c r="F141" s="247" t="s">
        <v>891</v>
      </c>
      <c r="G141" s="245"/>
      <c r="H141" s="248">
        <v>-13.022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153</v>
      </c>
      <c r="AU141" s="254" t="s">
        <v>83</v>
      </c>
      <c r="AV141" s="14" t="s">
        <v>85</v>
      </c>
      <c r="AW141" s="14" t="s">
        <v>37</v>
      </c>
      <c r="AX141" s="14" t="s">
        <v>76</v>
      </c>
      <c r="AY141" s="254" t="s">
        <v>142</v>
      </c>
    </row>
    <row r="142" s="14" customFormat="1">
      <c r="A142" s="14"/>
      <c r="B142" s="244"/>
      <c r="C142" s="245"/>
      <c r="D142" s="235" t="s">
        <v>153</v>
      </c>
      <c r="E142" s="246" t="s">
        <v>19</v>
      </c>
      <c r="F142" s="247" t="s">
        <v>892</v>
      </c>
      <c r="G142" s="245"/>
      <c r="H142" s="248">
        <v>-39.067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4" t="s">
        <v>153</v>
      </c>
      <c r="AU142" s="254" t="s">
        <v>83</v>
      </c>
      <c r="AV142" s="14" t="s">
        <v>85</v>
      </c>
      <c r="AW142" s="14" t="s">
        <v>37</v>
      </c>
      <c r="AX142" s="14" t="s">
        <v>76</v>
      </c>
      <c r="AY142" s="254" t="s">
        <v>142</v>
      </c>
    </row>
    <row r="143" s="14" customFormat="1">
      <c r="A143" s="14"/>
      <c r="B143" s="244"/>
      <c r="C143" s="245"/>
      <c r="D143" s="235" t="s">
        <v>153</v>
      </c>
      <c r="E143" s="246" t="s">
        <v>19</v>
      </c>
      <c r="F143" s="247" t="s">
        <v>893</v>
      </c>
      <c r="G143" s="245"/>
      <c r="H143" s="248">
        <v>-2.875</v>
      </c>
      <c r="I143" s="249"/>
      <c r="J143" s="245"/>
      <c r="K143" s="245"/>
      <c r="L143" s="250"/>
      <c r="M143" s="251"/>
      <c r="N143" s="252"/>
      <c r="O143" s="252"/>
      <c r="P143" s="252"/>
      <c r="Q143" s="252"/>
      <c r="R143" s="252"/>
      <c r="S143" s="252"/>
      <c r="T143" s="253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4" t="s">
        <v>153</v>
      </c>
      <c r="AU143" s="254" t="s">
        <v>83</v>
      </c>
      <c r="AV143" s="14" t="s">
        <v>85</v>
      </c>
      <c r="AW143" s="14" t="s">
        <v>37</v>
      </c>
      <c r="AX143" s="14" t="s">
        <v>76</v>
      </c>
      <c r="AY143" s="254" t="s">
        <v>142</v>
      </c>
    </row>
    <row r="144" s="15" customFormat="1">
      <c r="A144" s="15"/>
      <c r="B144" s="255"/>
      <c r="C144" s="256"/>
      <c r="D144" s="235" t="s">
        <v>153</v>
      </c>
      <c r="E144" s="257" t="s">
        <v>19</v>
      </c>
      <c r="F144" s="258" t="s">
        <v>157</v>
      </c>
      <c r="G144" s="256"/>
      <c r="H144" s="259">
        <v>-54.963999999999999</v>
      </c>
      <c r="I144" s="260"/>
      <c r="J144" s="256"/>
      <c r="K144" s="256"/>
      <c r="L144" s="261"/>
      <c r="M144" s="262"/>
      <c r="N144" s="263"/>
      <c r="O144" s="263"/>
      <c r="P144" s="263"/>
      <c r="Q144" s="263"/>
      <c r="R144" s="263"/>
      <c r="S144" s="263"/>
      <c r="T144" s="264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65" t="s">
        <v>153</v>
      </c>
      <c r="AU144" s="265" t="s">
        <v>83</v>
      </c>
      <c r="AV144" s="15" t="s">
        <v>158</v>
      </c>
      <c r="AW144" s="15" t="s">
        <v>37</v>
      </c>
      <c r="AX144" s="15" t="s">
        <v>76</v>
      </c>
      <c r="AY144" s="265" t="s">
        <v>142</v>
      </c>
    </row>
    <row r="145" s="16" customFormat="1">
      <c r="A145" s="16"/>
      <c r="B145" s="266"/>
      <c r="C145" s="267"/>
      <c r="D145" s="235" t="s">
        <v>153</v>
      </c>
      <c r="E145" s="268" t="s">
        <v>19</v>
      </c>
      <c r="F145" s="269" t="s">
        <v>167</v>
      </c>
      <c r="G145" s="267"/>
      <c r="H145" s="270">
        <v>202.49000000000001</v>
      </c>
      <c r="I145" s="271"/>
      <c r="J145" s="267"/>
      <c r="K145" s="267"/>
      <c r="L145" s="272"/>
      <c r="M145" s="273"/>
      <c r="N145" s="274"/>
      <c r="O145" s="274"/>
      <c r="P145" s="274"/>
      <c r="Q145" s="274"/>
      <c r="R145" s="274"/>
      <c r="S145" s="274"/>
      <c r="T145" s="275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T145" s="276" t="s">
        <v>153</v>
      </c>
      <c r="AU145" s="276" t="s">
        <v>83</v>
      </c>
      <c r="AV145" s="16" t="s">
        <v>149</v>
      </c>
      <c r="AW145" s="16" t="s">
        <v>37</v>
      </c>
      <c r="AX145" s="16" t="s">
        <v>83</v>
      </c>
      <c r="AY145" s="276" t="s">
        <v>142</v>
      </c>
    </row>
    <row r="146" s="2" customFormat="1" ht="37.8" customHeight="1">
      <c r="A146" s="41"/>
      <c r="B146" s="42"/>
      <c r="C146" s="215" t="s">
        <v>8</v>
      </c>
      <c r="D146" s="215" t="s">
        <v>144</v>
      </c>
      <c r="E146" s="216" t="s">
        <v>245</v>
      </c>
      <c r="F146" s="217" t="s">
        <v>246</v>
      </c>
      <c r="G146" s="218" t="s">
        <v>147</v>
      </c>
      <c r="H146" s="219">
        <v>39.067</v>
      </c>
      <c r="I146" s="220"/>
      <c r="J146" s="221">
        <f>ROUND(I146*H146,2)</f>
        <v>0</v>
      </c>
      <c r="K146" s="217" t="s">
        <v>148</v>
      </c>
      <c r="L146" s="47"/>
      <c r="M146" s="222" t="s">
        <v>19</v>
      </c>
      <c r="N146" s="223" t="s">
        <v>47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149</v>
      </c>
      <c r="AT146" s="226" t="s">
        <v>144</v>
      </c>
      <c r="AU146" s="226" t="s">
        <v>83</v>
      </c>
      <c r="AY146" s="20" t="s">
        <v>142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83</v>
      </c>
      <c r="BK146" s="227">
        <f>ROUND(I146*H146,2)</f>
        <v>0</v>
      </c>
      <c r="BL146" s="20" t="s">
        <v>149</v>
      </c>
      <c r="BM146" s="226" t="s">
        <v>894</v>
      </c>
    </row>
    <row r="147" s="2" customFormat="1">
      <c r="A147" s="41"/>
      <c r="B147" s="42"/>
      <c r="C147" s="43"/>
      <c r="D147" s="228" t="s">
        <v>151</v>
      </c>
      <c r="E147" s="43"/>
      <c r="F147" s="229" t="s">
        <v>248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151</v>
      </c>
      <c r="AU147" s="20" t="s">
        <v>83</v>
      </c>
    </row>
    <row r="148" s="14" customFormat="1">
      <c r="A148" s="14"/>
      <c r="B148" s="244"/>
      <c r="C148" s="245"/>
      <c r="D148" s="235" t="s">
        <v>153</v>
      </c>
      <c r="E148" s="246" t="s">
        <v>19</v>
      </c>
      <c r="F148" s="247" t="s">
        <v>895</v>
      </c>
      <c r="G148" s="245"/>
      <c r="H148" s="248">
        <v>39.067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153</v>
      </c>
      <c r="AU148" s="254" t="s">
        <v>83</v>
      </c>
      <c r="AV148" s="14" t="s">
        <v>85</v>
      </c>
      <c r="AW148" s="14" t="s">
        <v>37</v>
      </c>
      <c r="AX148" s="14" t="s">
        <v>76</v>
      </c>
      <c r="AY148" s="254" t="s">
        <v>142</v>
      </c>
    </row>
    <row r="149" s="15" customFormat="1">
      <c r="A149" s="15"/>
      <c r="B149" s="255"/>
      <c r="C149" s="256"/>
      <c r="D149" s="235" t="s">
        <v>153</v>
      </c>
      <c r="E149" s="257" t="s">
        <v>19</v>
      </c>
      <c r="F149" s="258" t="s">
        <v>157</v>
      </c>
      <c r="G149" s="256"/>
      <c r="H149" s="259">
        <v>39.067</v>
      </c>
      <c r="I149" s="260"/>
      <c r="J149" s="256"/>
      <c r="K149" s="256"/>
      <c r="L149" s="261"/>
      <c r="M149" s="262"/>
      <c r="N149" s="263"/>
      <c r="O149" s="263"/>
      <c r="P149" s="263"/>
      <c r="Q149" s="263"/>
      <c r="R149" s="263"/>
      <c r="S149" s="263"/>
      <c r="T149" s="264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T149" s="265" t="s">
        <v>153</v>
      </c>
      <c r="AU149" s="265" t="s">
        <v>83</v>
      </c>
      <c r="AV149" s="15" t="s">
        <v>158</v>
      </c>
      <c r="AW149" s="15" t="s">
        <v>37</v>
      </c>
      <c r="AX149" s="15" t="s">
        <v>76</v>
      </c>
      <c r="AY149" s="265" t="s">
        <v>142</v>
      </c>
    </row>
    <row r="150" s="16" customFormat="1">
      <c r="A150" s="16"/>
      <c r="B150" s="266"/>
      <c r="C150" s="267"/>
      <c r="D150" s="235" t="s">
        <v>153</v>
      </c>
      <c r="E150" s="268" t="s">
        <v>19</v>
      </c>
      <c r="F150" s="269" t="s">
        <v>167</v>
      </c>
      <c r="G150" s="267"/>
      <c r="H150" s="270">
        <v>39.067</v>
      </c>
      <c r="I150" s="271"/>
      <c r="J150" s="267"/>
      <c r="K150" s="267"/>
      <c r="L150" s="272"/>
      <c r="M150" s="273"/>
      <c r="N150" s="274"/>
      <c r="O150" s="274"/>
      <c r="P150" s="274"/>
      <c r="Q150" s="274"/>
      <c r="R150" s="274"/>
      <c r="S150" s="274"/>
      <c r="T150" s="275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6" t="s">
        <v>153</v>
      </c>
      <c r="AU150" s="276" t="s">
        <v>83</v>
      </c>
      <c r="AV150" s="16" t="s">
        <v>149</v>
      </c>
      <c r="AW150" s="16" t="s">
        <v>37</v>
      </c>
      <c r="AX150" s="16" t="s">
        <v>83</v>
      </c>
      <c r="AY150" s="276" t="s">
        <v>142</v>
      </c>
    </row>
    <row r="151" s="2" customFormat="1" ht="16.5" customHeight="1">
      <c r="A151" s="41"/>
      <c r="B151" s="42"/>
      <c r="C151" s="277" t="s">
        <v>225</v>
      </c>
      <c r="D151" s="277" t="s">
        <v>252</v>
      </c>
      <c r="E151" s="278" t="s">
        <v>634</v>
      </c>
      <c r="F151" s="279" t="s">
        <v>635</v>
      </c>
      <c r="G151" s="280" t="s">
        <v>228</v>
      </c>
      <c r="H151" s="281">
        <v>78.134</v>
      </c>
      <c r="I151" s="282"/>
      <c r="J151" s="283">
        <f>ROUND(I151*H151,2)</f>
        <v>0</v>
      </c>
      <c r="K151" s="279" t="s">
        <v>148</v>
      </c>
      <c r="L151" s="284"/>
      <c r="M151" s="285" t="s">
        <v>19</v>
      </c>
      <c r="N151" s="286" t="s">
        <v>47</v>
      </c>
      <c r="O151" s="87"/>
      <c r="P151" s="224">
        <f>O151*H151</f>
        <v>0</v>
      </c>
      <c r="Q151" s="224">
        <v>1</v>
      </c>
      <c r="R151" s="224">
        <f>Q151*H151</f>
        <v>78.134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198</v>
      </c>
      <c r="AT151" s="226" t="s">
        <v>252</v>
      </c>
      <c r="AU151" s="226" t="s">
        <v>83</v>
      </c>
      <c r="AY151" s="20" t="s">
        <v>142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83</v>
      </c>
      <c r="BK151" s="227">
        <f>ROUND(I151*H151,2)</f>
        <v>0</v>
      </c>
      <c r="BL151" s="20" t="s">
        <v>149</v>
      </c>
      <c r="BM151" s="226" t="s">
        <v>896</v>
      </c>
    </row>
    <row r="152" s="14" customFormat="1">
      <c r="A152" s="14"/>
      <c r="B152" s="244"/>
      <c r="C152" s="245"/>
      <c r="D152" s="235" t="s">
        <v>153</v>
      </c>
      <c r="E152" s="246" t="s">
        <v>19</v>
      </c>
      <c r="F152" s="247" t="s">
        <v>897</v>
      </c>
      <c r="G152" s="245"/>
      <c r="H152" s="248">
        <v>78.134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153</v>
      </c>
      <c r="AU152" s="254" t="s">
        <v>83</v>
      </c>
      <c r="AV152" s="14" t="s">
        <v>85</v>
      </c>
      <c r="AW152" s="14" t="s">
        <v>37</v>
      </c>
      <c r="AX152" s="14" t="s">
        <v>83</v>
      </c>
      <c r="AY152" s="254" t="s">
        <v>142</v>
      </c>
    </row>
    <row r="153" s="12" customFormat="1" ht="25.92" customHeight="1">
      <c r="A153" s="12"/>
      <c r="B153" s="199"/>
      <c r="C153" s="200"/>
      <c r="D153" s="201" t="s">
        <v>75</v>
      </c>
      <c r="E153" s="202" t="s">
        <v>149</v>
      </c>
      <c r="F153" s="202" t="s">
        <v>274</v>
      </c>
      <c r="G153" s="200"/>
      <c r="H153" s="200"/>
      <c r="I153" s="203"/>
      <c r="J153" s="204">
        <f>BK153</f>
        <v>0</v>
      </c>
      <c r="K153" s="200"/>
      <c r="L153" s="205"/>
      <c r="M153" s="206"/>
      <c r="N153" s="207"/>
      <c r="O153" s="207"/>
      <c r="P153" s="208">
        <f>SUM(P154:P158)</f>
        <v>0</v>
      </c>
      <c r="Q153" s="207"/>
      <c r="R153" s="208">
        <f>SUM(R154:R158)</f>
        <v>0</v>
      </c>
      <c r="S153" s="207"/>
      <c r="T153" s="209">
        <f>SUM(T154:T158)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10" t="s">
        <v>83</v>
      </c>
      <c r="AT153" s="211" t="s">
        <v>75</v>
      </c>
      <c r="AU153" s="211" t="s">
        <v>76</v>
      </c>
      <c r="AY153" s="210" t="s">
        <v>142</v>
      </c>
      <c r="BK153" s="212">
        <f>SUM(BK154:BK158)</f>
        <v>0</v>
      </c>
    </row>
    <row r="154" s="2" customFormat="1" ht="21.75" customHeight="1">
      <c r="A154" s="41"/>
      <c r="B154" s="42"/>
      <c r="C154" s="215" t="s">
        <v>232</v>
      </c>
      <c r="D154" s="215" t="s">
        <v>144</v>
      </c>
      <c r="E154" s="216" t="s">
        <v>275</v>
      </c>
      <c r="F154" s="217" t="s">
        <v>276</v>
      </c>
      <c r="G154" s="218" t="s">
        <v>147</v>
      </c>
      <c r="H154" s="219">
        <v>13.022</v>
      </c>
      <c r="I154" s="220"/>
      <c r="J154" s="221">
        <f>ROUND(I154*H154,2)</f>
        <v>0</v>
      </c>
      <c r="K154" s="217" t="s">
        <v>148</v>
      </c>
      <c r="L154" s="47"/>
      <c r="M154" s="222" t="s">
        <v>19</v>
      </c>
      <c r="N154" s="223" t="s">
        <v>47</v>
      </c>
      <c r="O154" s="87"/>
      <c r="P154" s="224">
        <f>O154*H154</f>
        <v>0</v>
      </c>
      <c r="Q154" s="224">
        <v>0</v>
      </c>
      <c r="R154" s="224">
        <f>Q154*H154</f>
        <v>0</v>
      </c>
      <c r="S154" s="224">
        <v>0</v>
      </c>
      <c r="T154" s="225">
        <f>S154*H154</f>
        <v>0</v>
      </c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R154" s="226" t="s">
        <v>149</v>
      </c>
      <c r="AT154" s="226" t="s">
        <v>144</v>
      </c>
      <c r="AU154" s="226" t="s">
        <v>83</v>
      </c>
      <c r="AY154" s="20" t="s">
        <v>142</v>
      </c>
      <c r="BE154" s="227">
        <f>IF(N154="základní",J154,0)</f>
        <v>0</v>
      </c>
      <c r="BF154" s="227">
        <f>IF(N154="snížená",J154,0)</f>
        <v>0</v>
      </c>
      <c r="BG154" s="227">
        <f>IF(N154="zákl. přenesená",J154,0)</f>
        <v>0</v>
      </c>
      <c r="BH154" s="227">
        <f>IF(N154="sníž. přenesená",J154,0)</f>
        <v>0</v>
      </c>
      <c r="BI154" s="227">
        <f>IF(N154="nulová",J154,0)</f>
        <v>0</v>
      </c>
      <c r="BJ154" s="20" t="s">
        <v>83</v>
      </c>
      <c r="BK154" s="227">
        <f>ROUND(I154*H154,2)</f>
        <v>0</v>
      </c>
      <c r="BL154" s="20" t="s">
        <v>149</v>
      </c>
      <c r="BM154" s="226" t="s">
        <v>898</v>
      </c>
    </row>
    <row r="155" s="2" customFormat="1">
      <c r="A155" s="41"/>
      <c r="B155" s="42"/>
      <c r="C155" s="43"/>
      <c r="D155" s="228" t="s">
        <v>151</v>
      </c>
      <c r="E155" s="43"/>
      <c r="F155" s="229" t="s">
        <v>278</v>
      </c>
      <c r="G155" s="43"/>
      <c r="H155" s="43"/>
      <c r="I155" s="230"/>
      <c r="J155" s="43"/>
      <c r="K155" s="43"/>
      <c r="L155" s="47"/>
      <c r="M155" s="231"/>
      <c r="N155" s="232"/>
      <c r="O155" s="87"/>
      <c r="P155" s="87"/>
      <c r="Q155" s="87"/>
      <c r="R155" s="87"/>
      <c r="S155" s="87"/>
      <c r="T155" s="88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T155" s="20" t="s">
        <v>151</v>
      </c>
      <c r="AU155" s="20" t="s">
        <v>83</v>
      </c>
    </row>
    <row r="156" s="14" customFormat="1">
      <c r="A156" s="14"/>
      <c r="B156" s="244"/>
      <c r="C156" s="245"/>
      <c r="D156" s="235" t="s">
        <v>153</v>
      </c>
      <c r="E156" s="246" t="s">
        <v>19</v>
      </c>
      <c r="F156" s="247" t="s">
        <v>899</v>
      </c>
      <c r="G156" s="245"/>
      <c r="H156" s="248">
        <v>13.022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153</v>
      </c>
      <c r="AU156" s="254" t="s">
        <v>83</v>
      </c>
      <c r="AV156" s="14" t="s">
        <v>85</v>
      </c>
      <c r="AW156" s="14" t="s">
        <v>37</v>
      </c>
      <c r="AX156" s="14" t="s">
        <v>76</v>
      </c>
      <c r="AY156" s="254" t="s">
        <v>142</v>
      </c>
    </row>
    <row r="157" s="15" customFormat="1">
      <c r="A157" s="15"/>
      <c r="B157" s="255"/>
      <c r="C157" s="256"/>
      <c r="D157" s="235" t="s">
        <v>153</v>
      </c>
      <c r="E157" s="257" t="s">
        <v>19</v>
      </c>
      <c r="F157" s="258" t="s">
        <v>157</v>
      </c>
      <c r="G157" s="256"/>
      <c r="H157" s="259">
        <v>13.022</v>
      </c>
      <c r="I157" s="260"/>
      <c r="J157" s="256"/>
      <c r="K157" s="256"/>
      <c r="L157" s="261"/>
      <c r="M157" s="262"/>
      <c r="N157" s="263"/>
      <c r="O157" s="263"/>
      <c r="P157" s="263"/>
      <c r="Q157" s="263"/>
      <c r="R157" s="263"/>
      <c r="S157" s="263"/>
      <c r="T157" s="264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65" t="s">
        <v>153</v>
      </c>
      <c r="AU157" s="265" t="s">
        <v>83</v>
      </c>
      <c r="AV157" s="15" t="s">
        <v>158</v>
      </c>
      <c r="AW157" s="15" t="s">
        <v>37</v>
      </c>
      <c r="AX157" s="15" t="s">
        <v>76</v>
      </c>
      <c r="AY157" s="265" t="s">
        <v>142</v>
      </c>
    </row>
    <row r="158" s="16" customFormat="1">
      <c r="A158" s="16"/>
      <c r="B158" s="266"/>
      <c r="C158" s="267"/>
      <c r="D158" s="235" t="s">
        <v>153</v>
      </c>
      <c r="E158" s="268" t="s">
        <v>19</v>
      </c>
      <c r="F158" s="269" t="s">
        <v>167</v>
      </c>
      <c r="G158" s="267"/>
      <c r="H158" s="270">
        <v>13.022</v>
      </c>
      <c r="I158" s="271"/>
      <c r="J158" s="267"/>
      <c r="K158" s="267"/>
      <c r="L158" s="272"/>
      <c r="M158" s="273"/>
      <c r="N158" s="274"/>
      <c r="O158" s="274"/>
      <c r="P158" s="274"/>
      <c r="Q158" s="274"/>
      <c r="R158" s="274"/>
      <c r="S158" s="274"/>
      <c r="T158" s="275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6" t="s">
        <v>153</v>
      </c>
      <c r="AU158" s="276" t="s">
        <v>83</v>
      </c>
      <c r="AV158" s="16" t="s">
        <v>149</v>
      </c>
      <c r="AW158" s="16" t="s">
        <v>37</v>
      </c>
      <c r="AX158" s="16" t="s">
        <v>83</v>
      </c>
      <c r="AY158" s="276" t="s">
        <v>142</v>
      </c>
    </row>
    <row r="159" s="12" customFormat="1" ht="25.92" customHeight="1">
      <c r="A159" s="12"/>
      <c r="B159" s="199"/>
      <c r="C159" s="200"/>
      <c r="D159" s="201" t="s">
        <v>75</v>
      </c>
      <c r="E159" s="202" t="s">
        <v>198</v>
      </c>
      <c r="F159" s="202" t="s">
        <v>302</v>
      </c>
      <c r="G159" s="200"/>
      <c r="H159" s="200"/>
      <c r="I159" s="203"/>
      <c r="J159" s="204">
        <f>BK159</f>
        <v>0</v>
      </c>
      <c r="K159" s="200"/>
      <c r="L159" s="205"/>
      <c r="M159" s="206"/>
      <c r="N159" s="207"/>
      <c r="O159" s="207"/>
      <c r="P159" s="208">
        <f>SUM(P160:P190)</f>
        <v>0</v>
      </c>
      <c r="Q159" s="207"/>
      <c r="R159" s="208">
        <f>SUM(R160:R190)</f>
        <v>4.3136958403999994</v>
      </c>
      <c r="S159" s="207"/>
      <c r="T159" s="209">
        <f>SUM(T160:T190)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10" t="s">
        <v>83</v>
      </c>
      <c r="AT159" s="211" t="s">
        <v>75</v>
      </c>
      <c r="AU159" s="211" t="s">
        <v>76</v>
      </c>
      <c r="AY159" s="210" t="s">
        <v>142</v>
      </c>
      <c r="BK159" s="212">
        <f>SUM(BK160:BK190)</f>
        <v>0</v>
      </c>
    </row>
    <row r="160" s="2" customFormat="1" ht="16.5" customHeight="1">
      <c r="A160" s="41"/>
      <c r="B160" s="42"/>
      <c r="C160" s="215" t="s">
        <v>237</v>
      </c>
      <c r="D160" s="215" t="s">
        <v>144</v>
      </c>
      <c r="E160" s="216" t="s">
        <v>655</v>
      </c>
      <c r="F160" s="217" t="s">
        <v>656</v>
      </c>
      <c r="G160" s="218" t="s">
        <v>323</v>
      </c>
      <c r="H160" s="219">
        <v>162.78</v>
      </c>
      <c r="I160" s="220"/>
      <c r="J160" s="221">
        <f>ROUND(I160*H160,2)</f>
        <v>0</v>
      </c>
      <c r="K160" s="217" t="s">
        <v>148</v>
      </c>
      <c r="L160" s="47"/>
      <c r="M160" s="222" t="s">
        <v>19</v>
      </c>
      <c r="N160" s="223" t="s">
        <v>47</v>
      </c>
      <c r="O160" s="87"/>
      <c r="P160" s="224">
        <f>O160*H160</f>
        <v>0</v>
      </c>
      <c r="Q160" s="224">
        <v>1.1E-05</v>
      </c>
      <c r="R160" s="224">
        <f>Q160*H160</f>
        <v>0.00179058</v>
      </c>
      <c r="S160" s="224">
        <v>0</v>
      </c>
      <c r="T160" s="225">
        <f>S160*H160</f>
        <v>0</v>
      </c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R160" s="226" t="s">
        <v>149</v>
      </c>
      <c r="AT160" s="226" t="s">
        <v>144</v>
      </c>
      <c r="AU160" s="226" t="s">
        <v>83</v>
      </c>
      <c r="AY160" s="20" t="s">
        <v>142</v>
      </c>
      <c r="BE160" s="227">
        <f>IF(N160="základní",J160,0)</f>
        <v>0</v>
      </c>
      <c r="BF160" s="227">
        <f>IF(N160="snížená",J160,0)</f>
        <v>0</v>
      </c>
      <c r="BG160" s="227">
        <f>IF(N160="zákl. přenesená",J160,0)</f>
        <v>0</v>
      </c>
      <c r="BH160" s="227">
        <f>IF(N160="sníž. přenesená",J160,0)</f>
        <v>0</v>
      </c>
      <c r="BI160" s="227">
        <f>IF(N160="nulová",J160,0)</f>
        <v>0</v>
      </c>
      <c r="BJ160" s="20" t="s">
        <v>83</v>
      </c>
      <c r="BK160" s="227">
        <f>ROUND(I160*H160,2)</f>
        <v>0</v>
      </c>
      <c r="BL160" s="20" t="s">
        <v>149</v>
      </c>
      <c r="BM160" s="226" t="s">
        <v>900</v>
      </c>
    </row>
    <row r="161" s="2" customFormat="1">
      <c r="A161" s="41"/>
      <c r="B161" s="42"/>
      <c r="C161" s="43"/>
      <c r="D161" s="228" t="s">
        <v>151</v>
      </c>
      <c r="E161" s="43"/>
      <c r="F161" s="229" t="s">
        <v>658</v>
      </c>
      <c r="G161" s="43"/>
      <c r="H161" s="43"/>
      <c r="I161" s="230"/>
      <c r="J161" s="43"/>
      <c r="K161" s="43"/>
      <c r="L161" s="47"/>
      <c r="M161" s="231"/>
      <c r="N161" s="232"/>
      <c r="O161" s="87"/>
      <c r="P161" s="87"/>
      <c r="Q161" s="87"/>
      <c r="R161" s="87"/>
      <c r="S161" s="87"/>
      <c r="T161" s="88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T161" s="20" t="s">
        <v>151</v>
      </c>
      <c r="AU161" s="20" t="s">
        <v>83</v>
      </c>
    </row>
    <row r="162" s="13" customFormat="1">
      <c r="A162" s="13"/>
      <c r="B162" s="233"/>
      <c r="C162" s="234"/>
      <c r="D162" s="235" t="s">
        <v>153</v>
      </c>
      <c r="E162" s="236" t="s">
        <v>19</v>
      </c>
      <c r="F162" s="237" t="s">
        <v>901</v>
      </c>
      <c r="G162" s="234"/>
      <c r="H162" s="236" t="s">
        <v>19</v>
      </c>
      <c r="I162" s="238"/>
      <c r="J162" s="234"/>
      <c r="K162" s="234"/>
      <c r="L162" s="239"/>
      <c r="M162" s="240"/>
      <c r="N162" s="241"/>
      <c r="O162" s="241"/>
      <c r="P162" s="241"/>
      <c r="Q162" s="241"/>
      <c r="R162" s="241"/>
      <c r="S162" s="241"/>
      <c r="T162" s="242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43" t="s">
        <v>153</v>
      </c>
      <c r="AU162" s="243" t="s">
        <v>83</v>
      </c>
      <c r="AV162" s="13" t="s">
        <v>83</v>
      </c>
      <c r="AW162" s="13" t="s">
        <v>37</v>
      </c>
      <c r="AX162" s="13" t="s">
        <v>76</v>
      </c>
      <c r="AY162" s="243" t="s">
        <v>142</v>
      </c>
    </row>
    <row r="163" s="14" customFormat="1">
      <c r="A163" s="14"/>
      <c r="B163" s="244"/>
      <c r="C163" s="245"/>
      <c r="D163" s="235" t="s">
        <v>153</v>
      </c>
      <c r="E163" s="246" t="s">
        <v>19</v>
      </c>
      <c r="F163" s="247" t="s">
        <v>902</v>
      </c>
      <c r="G163" s="245"/>
      <c r="H163" s="248">
        <v>162.78</v>
      </c>
      <c r="I163" s="249"/>
      <c r="J163" s="245"/>
      <c r="K163" s="245"/>
      <c r="L163" s="250"/>
      <c r="M163" s="251"/>
      <c r="N163" s="252"/>
      <c r="O163" s="252"/>
      <c r="P163" s="252"/>
      <c r="Q163" s="252"/>
      <c r="R163" s="252"/>
      <c r="S163" s="252"/>
      <c r="T163" s="253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4" t="s">
        <v>153</v>
      </c>
      <c r="AU163" s="254" t="s">
        <v>83</v>
      </c>
      <c r="AV163" s="14" t="s">
        <v>85</v>
      </c>
      <c r="AW163" s="14" t="s">
        <v>37</v>
      </c>
      <c r="AX163" s="14" t="s">
        <v>76</v>
      </c>
      <c r="AY163" s="254" t="s">
        <v>142</v>
      </c>
    </row>
    <row r="164" s="16" customFormat="1">
      <c r="A164" s="16"/>
      <c r="B164" s="266"/>
      <c r="C164" s="267"/>
      <c r="D164" s="235" t="s">
        <v>153</v>
      </c>
      <c r="E164" s="268" t="s">
        <v>19</v>
      </c>
      <c r="F164" s="269" t="s">
        <v>167</v>
      </c>
      <c r="G164" s="267"/>
      <c r="H164" s="270">
        <v>162.78</v>
      </c>
      <c r="I164" s="271"/>
      <c r="J164" s="267"/>
      <c r="K164" s="267"/>
      <c r="L164" s="272"/>
      <c r="M164" s="273"/>
      <c r="N164" s="274"/>
      <c r="O164" s="274"/>
      <c r="P164" s="274"/>
      <c r="Q164" s="274"/>
      <c r="R164" s="274"/>
      <c r="S164" s="274"/>
      <c r="T164" s="275"/>
      <c r="U164" s="16"/>
      <c r="V164" s="16"/>
      <c r="W164" s="16"/>
      <c r="X164" s="16"/>
      <c r="Y164" s="16"/>
      <c r="Z164" s="16"/>
      <c r="AA164" s="16"/>
      <c r="AB164" s="16"/>
      <c r="AC164" s="16"/>
      <c r="AD164" s="16"/>
      <c r="AE164" s="16"/>
      <c r="AT164" s="276" t="s">
        <v>153</v>
      </c>
      <c r="AU164" s="276" t="s">
        <v>83</v>
      </c>
      <c r="AV164" s="16" t="s">
        <v>149</v>
      </c>
      <c r="AW164" s="16" t="s">
        <v>37</v>
      </c>
      <c r="AX164" s="16" t="s">
        <v>83</v>
      </c>
      <c r="AY164" s="276" t="s">
        <v>142</v>
      </c>
    </row>
    <row r="165" s="2" customFormat="1" ht="16.5" customHeight="1">
      <c r="A165" s="41"/>
      <c r="B165" s="42"/>
      <c r="C165" s="277" t="s">
        <v>244</v>
      </c>
      <c r="D165" s="277" t="s">
        <v>252</v>
      </c>
      <c r="E165" s="278" t="s">
        <v>661</v>
      </c>
      <c r="F165" s="279" t="s">
        <v>662</v>
      </c>
      <c r="G165" s="280" t="s">
        <v>323</v>
      </c>
      <c r="H165" s="281">
        <v>165.22200000000001</v>
      </c>
      <c r="I165" s="282"/>
      <c r="J165" s="283">
        <f>ROUND(I165*H165,2)</f>
        <v>0</v>
      </c>
      <c r="K165" s="279" t="s">
        <v>663</v>
      </c>
      <c r="L165" s="284"/>
      <c r="M165" s="285" t="s">
        <v>19</v>
      </c>
      <c r="N165" s="286" t="s">
        <v>47</v>
      </c>
      <c r="O165" s="87"/>
      <c r="P165" s="224">
        <f>O165*H165</f>
        <v>0</v>
      </c>
      <c r="Q165" s="224">
        <v>0.0040000000000000001</v>
      </c>
      <c r="R165" s="224">
        <f>Q165*H165</f>
        <v>0.66088800000000003</v>
      </c>
      <c r="S165" s="224">
        <v>0</v>
      </c>
      <c r="T165" s="225">
        <f>S165*H165</f>
        <v>0</v>
      </c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R165" s="226" t="s">
        <v>198</v>
      </c>
      <c r="AT165" s="226" t="s">
        <v>252</v>
      </c>
      <c r="AU165" s="226" t="s">
        <v>83</v>
      </c>
      <c r="AY165" s="20" t="s">
        <v>142</v>
      </c>
      <c r="BE165" s="227">
        <f>IF(N165="základní",J165,0)</f>
        <v>0</v>
      </c>
      <c r="BF165" s="227">
        <f>IF(N165="snížená",J165,0)</f>
        <v>0</v>
      </c>
      <c r="BG165" s="227">
        <f>IF(N165="zákl. přenesená",J165,0)</f>
        <v>0</v>
      </c>
      <c r="BH165" s="227">
        <f>IF(N165="sníž. přenesená",J165,0)</f>
        <v>0</v>
      </c>
      <c r="BI165" s="227">
        <f>IF(N165="nulová",J165,0)</f>
        <v>0</v>
      </c>
      <c r="BJ165" s="20" t="s">
        <v>83</v>
      </c>
      <c r="BK165" s="227">
        <f>ROUND(I165*H165,2)</f>
        <v>0</v>
      </c>
      <c r="BL165" s="20" t="s">
        <v>149</v>
      </c>
      <c r="BM165" s="226" t="s">
        <v>903</v>
      </c>
    </row>
    <row r="166" s="14" customFormat="1">
      <c r="A166" s="14"/>
      <c r="B166" s="244"/>
      <c r="C166" s="245"/>
      <c r="D166" s="235" t="s">
        <v>153</v>
      </c>
      <c r="E166" s="246" t="s">
        <v>19</v>
      </c>
      <c r="F166" s="247" t="s">
        <v>904</v>
      </c>
      <c r="G166" s="245"/>
      <c r="H166" s="248">
        <v>165.22200000000001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153</v>
      </c>
      <c r="AU166" s="254" t="s">
        <v>83</v>
      </c>
      <c r="AV166" s="14" t="s">
        <v>85</v>
      </c>
      <c r="AW166" s="14" t="s">
        <v>37</v>
      </c>
      <c r="AX166" s="14" t="s">
        <v>83</v>
      </c>
      <c r="AY166" s="254" t="s">
        <v>142</v>
      </c>
    </row>
    <row r="167" s="2" customFormat="1" ht="16.5" customHeight="1">
      <c r="A167" s="41"/>
      <c r="B167" s="42"/>
      <c r="C167" s="215" t="s">
        <v>251</v>
      </c>
      <c r="D167" s="215" t="s">
        <v>144</v>
      </c>
      <c r="E167" s="216" t="s">
        <v>702</v>
      </c>
      <c r="F167" s="217" t="s">
        <v>703</v>
      </c>
      <c r="G167" s="218" t="s">
        <v>323</v>
      </c>
      <c r="H167" s="219">
        <v>162.78</v>
      </c>
      <c r="I167" s="220"/>
      <c r="J167" s="221">
        <f>ROUND(I167*H167,2)</f>
        <v>0</v>
      </c>
      <c r="K167" s="217" t="s">
        <v>148</v>
      </c>
      <c r="L167" s="47"/>
      <c r="M167" s="222" t="s">
        <v>19</v>
      </c>
      <c r="N167" s="223" t="s">
        <v>47</v>
      </c>
      <c r="O167" s="87"/>
      <c r="P167" s="224">
        <f>O167*H167</f>
        <v>0</v>
      </c>
      <c r="Q167" s="224">
        <v>0</v>
      </c>
      <c r="R167" s="224">
        <f>Q167*H167</f>
        <v>0</v>
      </c>
      <c r="S167" s="224">
        <v>0</v>
      </c>
      <c r="T167" s="225">
        <f>S167*H167</f>
        <v>0</v>
      </c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R167" s="226" t="s">
        <v>149</v>
      </c>
      <c r="AT167" s="226" t="s">
        <v>144</v>
      </c>
      <c r="AU167" s="226" t="s">
        <v>83</v>
      </c>
      <c r="AY167" s="20" t="s">
        <v>142</v>
      </c>
      <c r="BE167" s="227">
        <f>IF(N167="základní",J167,0)</f>
        <v>0</v>
      </c>
      <c r="BF167" s="227">
        <f>IF(N167="snížená",J167,0)</f>
        <v>0</v>
      </c>
      <c r="BG167" s="227">
        <f>IF(N167="zákl. přenesená",J167,0)</f>
        <v>0</v>
      </c>
      <c r="BH167" s="227">
        <f>IF(N167="sníž. přenesená",J167,0)</f>
        <v>0</v>
      </c>
      <c r="BI167" s="227">
        <f>IF(N167="nulová",J167,0)</f>
        <v>0</v>
      </c>
      <c r="BJ167" s="20" t="s">
        <v>83</v>
      </c>
      <c r="BK167" s="227">
        <f>ROUND(I167*H167,2)</f>
        <v>0</v>
      </c>
      <c r="BL167" s="20" t="s">
        <v>149</v>
      </c>
      <c r="BM167" s="226" t="s">
        <v>905</v>
      </c>
    </row>
    <row r="168" s="2" customFormat="1">
      <c r="A168" s="41"/>
      <c r="B168" s="42"/>
      <c r="C168" s="43"/>
      <c r="D168" s="228" t="s">
        <v>151</v>
      </c>
      <c r="E168" s="43"/>
      <c r="F168" s="229" t="s">
        <v>705</v>
      </c>
      <c r="G168" s="43"/>
      <c r="H168" s="43"/>
      <c r="I168" s="230"/>
      <c r="J168" s="43"/>
      <c r="K168" s="43"/>
      <c r="L168" s="47"/>
      <c r="M168" s="231"/>
      <c r="N168" s="232"/>
      <c r="O168" s="87"/>
      <c r="P168" s="87"/>
      <c r="Q168" s="87"/>
      <c r="R168" s="87"/>
      <c r="S168" s="87"/>
      <c r="T168" s="88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T168" s="20" t="s">
        <v>151</v>
      </c>
      <c r="AU168" s="20" t="s">
        <v>83</v>
      </c>
    </row>
    <row r="169" s="2" customFormat="1" ht="16.5" customHeight="1">
      <c r="A169" s="41"/>
      <c r="B169" s="42"/>
      <c r="C169" s="215" t="s">
        <v>258</v>
      </c>
      <c r="D169" s="215" t="s">
        <v>144</v>
      </c>
      <c r="E169" s="216" t="s">
        <v>706</v>
      </c>
      <c r="F169" s="217" t="s">
        <v>707</v>
      </c>
      <c r="G169" s="218" t="s">
        <v>708</v>
      </c>
      <c r="H169" s="219">
        <v>7</v>
      </c>
      <c r="I169" s="220"/>
      <c r="J169" s="221">
        <f>ROUND(I169*H169,2)</f>
        <v>0</v>
      </c>
      <c r="K169" s="217" t="s">
        <v>148</v>
      </c>
      <c r="L169" s="47"/>
      <c r="M169" s="222" t="s">
        <v>19</v>
      </c>
      <c r="N169" s="223" t="s">
        <v>47</v>
      </c>
      <c r="O169" s="87"/>
      <c r="P169" s="224">
        <f>O169*H169</f>
        <v>0</v>
      </c>
      <c r="Q169" s="224">
        <v>0.0003102</v>
      </c>
      <c r="R169" s="224">
        <f>Q169*H169</f>
        <v>0.0021714</v>
      </c>
      <c r="S169" s="224">
        <v>0</v>
      </c>
      <c r="T169" s="225">
        <f>S169*H169</f>
        <v>0</v>
      </c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R169" s="226" t="s">
        <v>149</v>
      </c>
      <c r="AT169" s="226" t="s">
        <v>144</v>
      </c>
      <c r="AU169" s="226" t="s">
        <v>83</v>
      </c>
      <c r="AY169" s="20" t="s">
        <v>142</v>
      </c>
      <c r="BE169" s="227">
        <f>IF(N169="základní",J169,0)</f>
        <v>0</v>
      </c>
      <c r="BF169" s="227">
        <f>IF(N169="snížená",J169,0)</f>
        <v>0</v>
      </c>
      <c r="BG169" s="227">
        <f>IF(N169="zákl. přenesená",J169,0)</f>
        <v>0</v>
      </c>
      <c r="BH169" s="227">
        <f>IF(N169="sníž. přenesená",J169,0)</f>
        <v>0</v>
      </c>
      <c r="BI169" s="227">
        <f>IF(N169="nulová",J169,0)</f>
        <v>0</v>
      </c>
      <c r="BJ169" s="20" t="s">
        <v>83</v>
      </c>
      <c r="BK169" s="227">
        <f>ROUND(I169*H169,2)</f>
        <v>0</v>
      </c>
      <c r="BL169" s="20" t="s">
        <v>149</v>
      </c>
      <c r="BM169" s="226" t="s">
        <v>906</v>
      </c>
    </row>
    <row r="170" s="2" customFormat="1">
      <c r="A170" s="41"/>
      <c r="B170" s="42"/>
      <c r="C170" s="43"/>
      <c r="D170" s="228" t="s">
        <v>151</v>
      </c>
      <c r="E170" s="43"/>
      <c r="F170" s="229" t="s">
        <v>710</v>
      </c>
      <c r="G170" s="43"/>
      <c r="H170" s="43"/>
      <c r="I170" s="230"/>
      <c r="J170" s="43"/>
      <c r="K170" s="43"/>
      <c r="L170" s="47"/>
      <c r="M170" s="231"/>
      <c r="N170" s="232"/>
      <c r="O170" s="87"/>
      <c r="P170" s="87"/>
      <c r="Q170" s="87"/>
      <c r="R170" s="87"/>
      <c r="S170" s="87"/>
      <c r="T170" s="88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T170" s="20" t="s">
        <v>151</v>
      </c>
      <c r="AU170" s="20" t="s">
        <v>83</v>
      </c>
    </row>
    <row r="171" s="2" customFormat="1" ht="16.5" customHeight="1">
      <c r="A171" s="41"/>
      <c r="B171" s="42"/>
      <c r="C171" s="215" t="s">
        <v>264</v>
      </c>
      <c r="D171" s="215" t="s">
        <v>144</v>
      </c>
      <c r="E171" s="216" t="s">
        <v>711</v>
      </c>
      <c r="F171" s="217" t="s">
        <v>712</v>
      </c>
      <c r="G171" s="218" t="s">
        <v>267</v>
      </c>
      <c r="H171" s="219">
        <v>7</v>
      </c>
      <c r="I171" s="220"/>
      <c r="J171" s="221">
        <f>ROUND(I171*H171,2)</f>
        <v>0</v>
      </c>
      <c r="K171" s="217" t="s">
        <v>148</v>
      </c>
      <c r="L171" s="47"/>
      <c r="M171" s="222" t="s">
        <v>19</v>
      </c>
      <c r="N171" s="223" t="s">
        <v>47</v>
      </c>
      <c r="O171" s="87"/>
      <c r="P171" s="224">
        <f>O171*H171</f>
        <v>0</v>
      </c>
      <c r="Q171" s="224">
        <v>0.45937290600000003</v>
      </c>
      <c r="R171" s="224">
        <f>Q171*H171</f>
        <v>3.2156103420000002</v>
      </c>
      <c r="S171" s="224">
        <v>0</v>
      </c>
      <c r="T171" s="225">
        <f>S171*H171</f>
        <v>0</v>
      </c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R171" s="226" t="s">
        <v>149</v>
      </c>
      <c r="AT171" s="226" t="s">
        <v>144</v>
      </c>
      <c r="AU171" s="226" t="s">
        <v>83</v>
      </c>
      <c r="AY171" s="20" t="s">
        <v>142</v>
      </c>
      <c r="BE171" s="227">
        <f>IF(N171="základní",J171,0)</f>
        <v>0</v>
      </c>
      <c r="BF171" s="227">
        <f>IF(N171="snížená",J171,0)</f>
        <v>0</v>
      </c>
      <c r="BG171" s="227">
        <f>IF(N171="zákl. přenesená",J171,0)</f>
        <v>0</v>
      </c>
      <c r="BH171" s="227">
        <f>IF(N171="sníž. přenesená",J171,0)</f>
        <v>0</v>
      </c>
      <c r="BI171" s="227">
        <f>IF(N171="nulová",J171,0)</f>
        <v>0</v>
      </c>
      <c r="BJ171" s="20" t="s">
        <v>83</v>
      </c>
      <c r="BK171" s="227">
        <f>ROUND(I171*H171,2)</f>
        <v>0</v>
      </c>
      <c r="BL171" s="20" t="s">
        <v>149</v>
      </c>
      <c r="BM171" s="226" t="s">
        <v>907</v>
      </c>
    </row>
    <row r="172" s="2" customFormat="1">
      <c r="A172" s="41"/>
      <c r="B172" s="42"/>
      <c r="C172" s="43"/>
      <c r="D172" s="228" t="s">
        <v>151</v>
      </c>
      <c r="E172" s="43"/>
      <c r="F172" s="229" t="s">
        <v>714</v>
      </c>
      <c r="G172" s="43"/>
      <c r="H172" s="43"/>
      <c r="I172" s="230"/>
      <c r="J172" s="43"/>
      <c r="K172" s="43"/>
      <c r="L172" s="47"/>
      <c r="M172" s="231"/>
      <c r="N172" s="232"/>
      <c r="O172" s="87"/>
      <c r="P172" s="87"/>
      <c r="Q172" s="87"/>
      <c r="R172" s="87"/>
      <c r="S172" s="87"/>
      <c r="T172" s="88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T172" s="20" t="s">
        <v>151</v>
      </c>
      <c r="AU172" s="20" t="s">
        <v>83</v>
      </c>
    </row>
    <row r="173" s="2" customFormat="1" ht="24.15" customHeight="1">
      <c r="A173" s="41"/>
      <c r="B173" s="42"/>
      <c r="C173" s="215" t="s">
        <v>270</v>
      </c>
      <c r="D173" s="215" t="s">
        <v>144</v>
      </c>
      <c r="E173" s="216" t="s">
        <v>908</v>
      </c>
      <c r="F173" s="217" t="s">
        <v>909</v>
      </c>
      <c r="G173" s="218" t="s">
        <v>267</v>
      </c>
      <c r="H173" s="219">
        <v>5</v>
      </c>
      <c r="I173" s="220"/>
      <c r="J173" s="221">
        <f>ROUND(I173*H173,2)</f>
        <v>0</v>
      </c>
      <c r="K173" s="217" t="s">
        <v>148</v>
      </c>
      <c r="L173" s="47"/>
      <c r="M173" s="222" t="s">
        <v>19</v>
      </c>
      <c r="N173" s="223" t="s">
        <v>47</v>
      </c>
      <c r="O173" s="87"/>
      <c r="P173" s="224">
        <f>O173*H173</f>
        <v>0</v>
      </c>
      <c r="Q173" s="224">
        <v>0.0337591</v>
      </c>
      <c r="R173" s="224">
        <f>Q173*H173</f>
        <v>0.16879549999999999</v>
      </c>
      <c r="S173" s="224">
        <v>0</v>
      </c>
      <c r="T173" s="225">
        <f>S173*H173</f>
        <v>0</v>
      </c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R173" s="226" t="s">
        <v>149</v>
      </c>
      <c r="AT173" s="226" t="s">
        <v>144</v>
      </c>
      <c r="AU173" s="226" t="s">
        <v>83</v>
      </c>
      <c r="AY173" s="20" t="s">
        <v>142</v>
      </c>
      <c r="BE173" s="227">
        <f>IF(N173="základní",J173,0)</f>
        <v>0</v>
      </c>
      <c r="BF173" s="227">
        <f>IF(N173="snížená",J173,0)</f>
        <v>0</v>
      </c>
      <c r="BG173" s="227">
        <f>IF(N173="zákl. přenesená",J173,0)</f>
        <v>0</v>
      </c>
      <c r="BH173" s="227">
        <f>IF(N173="sníž. přenesená",J173,0)</f>
        <v>0</v>
      </c>
      <c r="BI173" s="227">
        <f>IF(N173="nulová",J173,0)</f>
        <v>0</v>
      </c>
      <c r="BJ173" s="20" t="s">
        <v>83</v>
      </c>
      <c r="BK173" s="227">
        <f>ROUND(I173*H173,2)</f>
        <v>0</v>
      </c>
      <c r="BL173" s="20" t="s">
        <v>149</v>
      </c>
      <c r="BM173" s="226" t="s">
        <v>910</v>
      </c>
    </row>
    <row r="174" s="2" customFormat="1">
      <c r="A174" s="41"/>
      <c r="B174" s="42"/>
      <c r="C174" s="43"/>
      <c r="D174" s="228" t="s">
        <v>151</v>
      </c>
      <c r="E174" s="43"/>
      <c r="F174" s="229" t="s">
        <v>911</v>
      </c>
      <c r="G174" s="43"/>
      <c r="H174" s="43"/>
      <c r="I174" s="230"/>
      <c r="J174" s="43"/>
      <c r="K174" s="43"/>
      <c r="L174" s="47"/>
      <c r="M174" s="231"/>
      <c r="N174" s="232"/>
      <c r="O174" s="87"/>
      <c r="P174" s="87"/>
      <c r="Q174" s="87"/>
      <c r="R174" s="87"/>
      <c r="S174" s="87"/>
      <c r="T174" s="88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T174" s="20" t="s">
        <v>151</v>
      </c>
      <c r="AU174" s="20" t="s">
        <v>83</v>
      </c>
    </row>
    <row r="175" s="2" customFormat="1" ht="24.15" customHeight="1">
      <c r="A175" s="41"/>
      <c r="B175" s="42"/>
      <c r="C175" s="215" t="s">
        <v>7</v>
      </c>
      <c r="D175" s="215" t="s">
        <v>144</v>
      </c>
      <c r="E175" s="216" t="s">
        <v>912</v>
      </c>
      <c r="F175" s="217" t="s">
        <v>913</v>
      </c>
      <c r="G175" s="218" t="s">
        <v>267</v>
      </c>
      <c r="H175" s="219">
        <v>1</v>
      </c>
      <c r="I175" s="220"/>
      <c r="J175" s="221">
        <f>ROUND(I175*H175,2)</f>
        <v>0</v>
      </c>
      <c r="K175" s="217" t="s">
        <v>148</v>
      </c>
      <c r="L175" s="47"/>
      <c r="M175" s="222" t="s">
        <v>19</v>
      </c>
      <c r="N175" s="223" t="s">
        <v>47</v>
      </c>
      <c r="O175" s="87"/>
      <c r="P175" s="224">
        <f>O175*H175</f>
        <v>0</v>
      </c>
      <c r="Q175" s="224">
        <v>0.036935811999999998</v>
      </c>
      <c r="R175" s="224">
        <f>Q175*H175</f>
        <v>0.036935811999999998</v>
      </c>
      <c r="S175" s="224">
        <v>0</v>
      </c>
      <c r="T175" s="225">
        <f>S175*H175</f>
        <v>0</v>
      </c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R175" s="226" t="s">
        <v>149</v>
      </c>
      <c r="AT175" s="226" t="s">
        <v>144</v>
      </c>
      <c r="AU175" s="226" t="s">
        <v>83</v>
      </c>
      <c r="AY175" s="20" t="s">
        <v>142</v>
      </c>
      <c r="BE175" s="227">
        <f>IF(N175="základní",J175,0)</f>
        <v>0</v>
      </c>
      <c r="BF175" s="227">
        <f>IF(N175="snížená",J175,0)</f>
        <v>0</v>
      </c>
      <c r="BG175" s="227">
        <f>IF(N175="zákl. přenesená",J175,0)</f>
        <v>0</v>
      </c>
      <c r="BH175" s="227">
        <f>IF(N175="sníž. přenesená",J175,0)</f>
        <v>0</v>
      </c>
      <c r="BI175" s="227">
        <f>IF(N175="nulová",J175,0)</f>
        <v>0</v>
      </c>
      <c r="BJ175" s="20" t="s">
        <v>83</v>
      </c>
      <c r="BK175" s="227">
        <f>ROUND(I175*H175,2)</f>
        <v>0</v>
      </c>
      <c r="BL175" s="20" t="s">
        <v>149</v>
      </c>
      <c r="BM175" s="226" t="s">
        <v>914</v>
      </c>
    </row>
    <row r="176" s="2" customFormat="1">
      <c r="A176" s="41"/>
      <c r="B176" s="42"/>
      <c r="C176" s="43"/>
      <c r="D176" s="228" t="s">
        <v>151</v>
      </c>
      <c r="E176" s="43"/>
      <c r="F176" s="229" t="s">
        <v>915</v>
      </c>
      <c r="G176" s="43"/>
      <c r="H176" s="43"/>
      <c r="I176" s="230"/>
      <c r="J176" s="43"/>
      <c r="K176" s="43"/>
      <c r="L176" s="47"/>
      <c r="M176" s="231"/>
      <c r="N176" s="232"/>
      <c r="O176" s="87"/>
      <c r="P176" s="87"/>
      <c r="Q176" s="87"/>
      <c r="R176" s="87"/>
      <c r="S176" s="87"/>
      <c r="T176" s="88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T176" s="20" t="s">
        <v>151</v>
      </c>
      <c r="AU176" s="20" t="s">
        <v>83</v>
      </c>
    </row>
    <row r="177" s="2" customFormat="1" ht="24.15" customHeight="1">
      <c r="A177" s="41"/>
      <c r="B177" s="42"/>
      <c r="C177" s="215" t="s">
        <v>282</v>
      </c>
      <c r="D177" s="215" t="s">
        <v>144</v>
      </c>
      <c r="E177" s="216" t="s">
        <v>762</v>
      </c>
      <c r="F177" s="217" t="s">
        <v>763</v>
      </c>
      <c r="G177" s="218" t="s">
        <v>267</v>
      </c>
      <c r="H177" s="219">
        <v>2</v>
      </c>
      <c r="I177" s="220"/>
      <c r="J177" s="221">
        <f>ROUND(I177*H177,2)</f>
        <v>0</v>
      </c>
      <c r="K177" s="217" t="s">
        <v>148</v>
      </c>
      <c r="L177" s="47"/>
      <c r="M177" s="222" t="s">
        <v>19</v>
      </c>
      <c r="N177" s="223" t="s">
        <v>47</v>
      </c>
      <c r="O177" s="87"/>
      <c r="P177" s="224">
        <f>O177*H177</f>
        <v>0</v>
      </c>
      <c r="Q177" s="224">
        <v>0.040122100000000001</v>
      </c>
      <c r="R177" s="224">
        <f>Q177*H177</f>
        <v>0.080244200000000002</v>
      </c>
      <c r="S177" s="224">
        <v>0</v>
      </c>
      <c r="T177" s="225">
        <f>S177*H177</f>
        <v>0</v>
      </c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R177" s="226" t="s">
        <v>149</v>
      </c>
      <c r="AT177" s="226" t="s">
        <v>144</v>
      </c>
      <c r="AU177" s="226" t="s">
        <v>83</v>
      </c>
      <c r="AY177" s="20" t="s">
        <v>142</v>
      </c>
      <c r="BE177" s="227">
        <f>IF(N177="základní",J177,0)</f>
        <v>0</v>
      </c>
      <c r="BF177" s="227">
        <f>IF(N177="snížená",J177,0)</f>
        <v>0</v>
      </c>
      <c r="BG177" s="227">
        <f>IF(N177="zákl. přenesená",J177,0)</f>
        <v>0</v>
      </c>
      <c r="BH177" s="227">
        <f>IF(N177="sníž. přenesená",J177,0)</f>
        <v>0</v>
      </c>
      <c r="BI177" s="227">
        <f>IF(N177="nulová",J177,0)</f>
        <v>0</v>
      </c>
      <c r="BJ177" s="20" t="s">
        <v>83</v>
      </c>
      <c r="BK177" s="227">
        <f>ROUND(I177*H177,2)</f>
        <v>0</v>
      </c>
      <c r="BL177" s="20" t="s">
        <v>149</v>
      </c>
      <c r="BM177" s="226" t="s">
        <v>916</v>
      </c>
    </row>
    <row r="178" s="2" customFormat="1">
      <c r="A178" s="41"/>
      <c r="B178" s="42"/>
      <c r="C178" s="43"/>
      <c r="D178" s="228" t="s">
        <v>151</v>
      </c>
      <c r="E178" s="43"/>
      <c r="F178" s="229" t="s">
        <v>765</v>
      </c>
      <c r="G178" s="43"/>
      <c r="H178" s="43"/>
      <c r="I178" s="230"/>
      <c r="J178" s="43"/>
      <c r="K178" s="43"/>
      <c r="L178" s="47"/>
      <c r="M178" s="231"/>
      <c r="N178" s="232"/>
      <c r="O178" s="87"/>
      <c r="P178" s="87"/>
      <c r="Q178" s="87"/>
      <c r="R178" s="87"/>
      <c r="S178" s="87"/>
      <c r="T178" s="88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T178" s="20" t="s">
        <v>151</v>
      </c>
      <c r="AU178" s="20" t="s">
        <v>83</v>
      </c>
    </row>
    <row r="179" s="2" customFormat="1" ht="16.5" customHeight="1">
      <c r="A179" s="41"/>
      <c r="B179" s="42"/>
      <c r="C179" s="215" t="s">
        <v>287</v>
      </c>
      <c r="D179" s="215" t="s">
        <v>144</v>
      </c>
      <c r="E179" s="216" t="s">
        <v>832</v>
      </c>
      <c r="F179" s="217" t="s">
        <v>833</v>
      </c>
      <c r="G179" s="218" t="s">
        <v>323</v>
      </c>
      <c r="H179" s="219">
        <v>458.24000000000001</v>
      </c>
      <c r="I179" s="220"/>
      <c r="J179" s="221">
        <f>ROUND(I179*H179,2)</f>
        <v>0</v>
      </c>
      <c r="K179" s="217" t="s">
        <v>148</v>
      </c>
      <c r="L179" s="47"/>
      <c r="M179" s="222" t="s">
        <v>19</v>
      </c>
      <c r="N179" s="223" t="s">
        <v>47</v>
      </c>
      <c r="O179" s="87"/>
      <c r="P179" s="224">
        <f>O179*H179</f>
        <v>0</v>
      </c>
      <c r="Q179" s="224">
        <v>0.00019536</v>
      </c>
      <c r="R179" s="224">
        <f>Q179*H179</f>
        <v>0.089521766400000008</v>
      </c>
      <c r="S179" s="224">
        <v>0</v>
      </c>
      <c r="T179" s="225">
        <f>S179*H179</f>
        <v>0</v>
      </c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R179" s="226" t="s">
        <v>149</v>
      </c>
      <c r="AT179" s="226" t="s">
        <v>144</v>
      </c>
      <c r="AU179" s="226" t="s">
        <v>83</v>
      </c>
      <c r="AY179" s="20" t="s">
        <v>142</v>
      </c>
      <c r="BE179" s="227">
        <f>IF(N179="základní",J179,0)</f>
        <v>0</v>
      </c>
      <c r="BF179" s="227">
        <f>IF(N179="snížená",J179,0)</f>
        <v>0</v>
      </c>
      <c r="BG179" s="227">
        <f>IF(N179="zákl. přenesená",J179,0)</f>
        <v>0</v>
      </c>
      <c r="BH179" s="227">
        <f>IF(N179="sníž. přenesená",J179,0)</f>
        <v>0</v>
      </c>
      <c r="BI179" s="227">
        <f>IF(N179="nulová",J179,0)</f>
        <v>0</v>
      </c>
      <c r="BJ179" s="20" t="s">
        <v>83</v>
      </c>
      <c r="BK179" s="227">
        <f>ROUND(I179*H179,2)</f>
        <v>0</v>
      </c>
      <c r="BL179" s="20" t="s">
        <v>149</v>
      </c>
      <c r="BM179" s="226" t="s">
        <v>917</v>
      </c>
    </row>
    <row r="180" s="2" customFormat="1">
      <c r="A180" s="41"/>
      <c r="B180" s="42"/>
      <c r="C180" s="43"/>
      <c r="D180" s="228" t="s">
        <v>151</v>
      </c>
      <c r="E180" s="43"/>
      <c r="F180" s="229" t="s">
        <v>835</v>
      </c>
      <c r="G180" s="43"/>
      <c r="H180" s="43"/>
      <c r="I180" s="230"/>
      <c r="J180" s="43"/>
      <c r="K180" s="43"/>
      <c r="L180" s="47"/>
      <c r="M180" s="231"/>
      <c r="N180" s="232"/>
      <c r="O180" s="87"/>
      <c r="P180" s="87"/>
      <c r="Q180" s="87"/>
      <c r="R180" s="87"/>
      <c r="S180" s="87"/>
      <c r="T180" s="88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T180" s="20" t="s">
        <v>151</v>
      </c>
      <c r="AU180" s="20" t="s">
        <v>83</v>
      </c>
    </row>
    <row r="181" s="14" customFormat="1">
      <c r="A181" s="14"/>
      <c r="B181" s="244"/>
      <c r="C181" s="245"/>
      <c r="D181" s="235" t="s">
        <v>153</v>
      </c>
      <c r="E181" s="246" t="s">
        <v>19</v>
      </c>
      <c r="F181" s="247" t="s">
        <v>918</v>
      </c>
      <c r="G181" s="245"/>
      <c r="H181" s="248">
        <v>162.78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153</v>
      </c>
      <c r="AU181" s="254" t="s">
        <v>83</v>
      </c>
      <c r="AV181" s="14" t="s">
        <v>85</v>
      </c>
      <c r="AW181" s="14" t="s">
        <v>37</v>
      </c>
      <c r="AX181" s="14" t="s">
        <v>76</v>
      </c>
      <c r="AY181" s="254" t="s">
        <v>142</v>
      </c>
    </row>
    <row r="182" s="15" customFormat="1">
      <c r="A182" s="15"/>
      <c r="B182" s="255"/>
      <c r="C182" s="256"/>
      <c r="D182" s="235" t="s">
        <v>153</v>
      </c>
      <c r="E182" s="257" t="s">
        <v>19</v>
      </c>
      <c r="F182" s="258" t="s">
        <v>157</v>
      </c>
      <c r="G182" s="256"/>
      <c r="H182" s="259">
        <v>162.78</v>
      </c>
      <c r="I182" s="260"/>
      <c r="J182" s="256"/>
      <c r="K182" s="256"/>
      <c r="L182" s="261"/>
      <c r="M182" s="262"/>
      <c r="N182" s="263"/>
      <c r="O182" s="263"/>
      <c r="P182" s="263"/>
      <c r="Q182" s="263"/>
      <c r="R182" s="263"/>
      <c r="S182" s="263"/>
      <c r="T182" s="264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5" t="s">
        <v>153</v>
      </c>
      <c r="AU182" s="265" t="s">
        <v>83</v>
      </c>
      <c r="AV182" s="15" t="s">
        <v>158</v>
      </c>
      <c r="AW182" s="15" t="s">
        <v>37</v>
      </c>
      <c r="AX182" s="15" t="s">
        <v>76</v>
      </c>
      <c r="AY182" s="265" t="s">
        <v>142</v>
      </c>
    </row>
    <row r="183" s="14" customFormat="1">
      <c r="A183" s="14"/>
      <c r="B183" s="244"/>
      <c r="C183" s="245"/>
      <c r="D183" s="235" t="s">
        <v>153</v>
      </c>
      <c r="E183" s="246" t="s">
        <v>19</v>
      </c>
      <c r="F183" s="247" t="s">
        <v>919</v>
      </c>
      <c r="G183" s="245"/>
      <c r="H183" s="248">
        <v>21.140000000000001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153</v>
      </c>
      <c r="AU183" s="254" t="s">
        <v>83</v>
      </c>
      <c r="AV183" s="14" t="s">
        <v>85</v>
      </c>
      <c r="AW183" s="14" t="s">
        <v>37</v>
      </c>
      <c r="AX183" s="14" t="s">
        <v>76</v>
      </c>
      <c r="AY183" s="254" t="s">
        <v>142</v>
      </c>
    </row>
    <row r="184" s="15" customFormat="1">
      <c r="A184" s="15"/>
      <c r="B184" s="255"/>
      <c r="C184" s="256"/>
      <c r="D184" s="235" t="s">
        <v>153</v>
      </c>
      <c r="E184" s="257" t="s">
        <v>19</v>
      </c>
      <c r="F184" s="258" t="s">
        <v>157</v>
      </c>
      <c r="G184" s="256"/>
      <c r="H184" s="259">
        <v>21.140000000000001</v>
      </c>
      <c r="I184" s="260"/>
      <c r="J184" s="256"/>
      <c r="K184" s="256"/>
      <c r="L184" s="261"/>
      <c r="M184" s="262"/>
      <c r="N184" s="263"/>
      <c r="O184" s="263"/>
      <c r="P184" s="263"/>
      <c r="Q184" s="263"/>
      <c r="R184" s="263"/>
      <c r="S184" s="263"/>
      <c r="T184" s="264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65" t="s">
        <v>153</v>
      </c>
      <c r="AU184" s="265" t="s">
        <v>83</v>
      </c>
      <c r="AV184" s="15" t="s">
        <v>158</v>
      </c>
      <c r="AW184" s="15" t="s">
        <v>37</v>
      </c>
      <c r="AX184" s="15" t="s">
        <v>76</v>
      </c>
      <c r="AY184" s="265" t="s">
        <v>142</v>
      </c>
    </row>
    <row r="185" s="13" customFormat="1">
      <c r="A185" s="13"/>
      <c r="B185" s="233"/>
      <c r="C185" s="234"/>
      <c r="D185" s="235" t="s">
        <v>153</v>
      </c>
      <c r="E185" s="236" t="s">
        <v>19</v>
      </c>
      <c r="F185" s="237" t="s">
        <v>920</v>
      </c>
      <c r="G185" s="234"/>
      <c r="H185" s="236" t="s">
        <v>19</v>
      </c>
      <c r="I185" s="238"/>
      <c r="J185" s="234"/>
      <c r="K185" s="234"/>
      <c r="L185" s="239"/>
      <c r="M185" s="240"/>
      <c r="N185" s="241"/>
      <c r="O185" s="241"/>
      <c r="P185" s="241"/>
      <c r="Q185" s="241"/>
      <c r="R185" s="241"/>
      <c r="S185" s="241"/>
      <c r="T185" s="242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43" t="s">
        <v>153</v>
      </c>
      <c r="AU185" s="243" t="s">
        <v>83</v>
      </c>
      <c r="AV185" s="13" t="s">
        <v>83</v>
      </c>
      <c r="AW185" s="13" t="s">
        <v>37</v>
      </c>
      <c r="AX185" s="13" t="s">
        <v>76</v>
      </c>
      <c r="AY185" s="243" t="s">
        <v>142</v>
      </c>
    </row>
    <row r="186" s="14" customFormat="1">
      <c r="A186" s="14"/>
      <c r="B186" s="244"/>
      <c r="C186" s="245"/>
      <c r="D186" s="235" t="s">
        <v>153</v>
      </c>
      <c r="E186" s="246" t="s">
        <v>19</v>
      </c>
      <c r="F186" s="247" t="s">
        <v>921</v>
      </c>
      <c r="G186" s="245"/>
      <c r="H186" s="248">
        <v>274.31999999999999</v>
      </c>
      <c r="I186" s="249"/>
      <c r="J186" s="245"/>
      <c r="K186" s="245"/>
      <c r="L186" s="250"/>
      <c r="M186" s="251"/>
      <c r="N186" s="252"/>
      <c r="O186" s="252"/>
      <c r="P186" s="252"/>
      <c r="Q186" s="252"/>
      <c r="R186" s="252"/>
      <c r="S186" s="252"/>
      <c r="T186" s="253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4" t="s">
        <v>153</v>
      </c>
      <c r="AU186" s="254" t="s">
        <v>83</v>
      </c>
      <c r="AV186" s="14" t="s">
        <v>85</v>
      </c>
      <c r="AW186" s="14" t="s">
        <v>37</v>
      </c>
      <c r="AX186" s="14" t="s">
        <v>76</v>
      </c>
      <c r="AY186" s="254" t="s">
        <v>142</v>
      </c>
    </row>
    <row r="187" s="15" customFormat="1">
      <c r="A187" s="15"/>
      <c r="B187" s="255"/>
      <c r="C187" s="256"/>
      <c r="D187" s="235" t="s">
        <v>153</v>
      </c>
      <c r="E187" s="257" t="s">
        <v>19</v>
      </c>
      <c r="F187" s="258" t="s">
        <v>157</v>
      </c>
      <c r="G187" s="256"/>
      <c r="H187" s="259">
        <v>274.31999999999999</v>
      </c>
      <c r="I187" s="260"/>
      <c r="J187" s="256"/>
      <c r="K187" s="256"/>
      <c r="L187" s="261"/>
      <c r="M187" s="262"/>
      <c r="N187" s="263"/>
      <c r="O187" s="263"/>
      <c r="P187" s="263"/>
      <c r="Q187" s="263"/>
      <c r="R187" s="263"/>
      <c r="S187" s="263"/>
      <c r="T187" s="264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65" t="s">
        <v>153</v>
      </c>
      <c r="AU187" s="265" t="s">
        <v>83</v>
      </c>
      <c r="AV187" s="15" t="s">
        <v>158</v>
      </c>
      <c r="AW187" s="15" t="s">
        <v>37</v>
      </c>
      <c r="AX187" s="15" t="s">
        <v>76</v>
      </c>
      <c r="AY187" s="265" t="s">
        <v>142</v>
      </c>
    </row>
    <row r="188" s="16" customFormat="1">
      <c r="A188" s="16"/>
      <c r="B188" s="266"/>
      <c r="C188" s="267"/>
      <c r="D188" s="235" t="s">
        <v>153</v>
      </c>
      <c r="E188" s="268" t="s">
        <v>19</v>
      </c>
      <c r="F188" s="269" t="s">
        <v>167</v>
      </c>
      <c r="G188" s="267"/>
      <c r="H188" s="270">
        <v>458.24000000000001</v>
      </c>
      <c r="I188" s="271"/>
      <c r="J188" s="267"/>
      <c r="K188" s="267"/>
      <c r="L188" s="272"/>
      <c r="M188" s="273"/>
      <c r="N188" s="274"/>
      <c r="O188" s="274"/>
      <c r="P188" s="274"/>
      <c r="Q188" s="274"/>
      <c r="R188" s="274"/>
      <c r="S188" s="274"/>
      <c r="T188" s="275"/>
      <c r="U188" s="16"/>
      <c r="V188" s="16"/>
      <c r="W188" s="16"/>
      <c r="X188" s="16"/>
      <c r="Y188" s="16"/>
      <c r="Z188" s="16"/>
      <c r="AA188" s="16"/>
      <c r="AB188" s="16"/>
      <c r="AC188" s="16"/>
      <c r="AD188" s="16"/>
      <c r="AE188" s="16"/>
      <c r="AT188" s="276" t="s">
        <v>153</v>
      </c>
      <c r="AU188" s="276" t="s">
        <v>83</v>
      </c>
      <c r="AV188" s="16" t="s">
        <v>149</v>
      </c>
      <c r="AW188" s="16" t="s">
        <v>37</v>
      </c>
      <c r="AX188" s="16" t="s">
        <v>83</v>
      </c>
      <c r="AY188" s="276" t="s">
        <v>142</v>
      </c>
    </row>
    <row r="189" s="2" customFormat="1" ht="16.5" customHeight="1">
      <c r="A189" s="41"/>
      <c r="B189" s="42"/>
      <c r="C189" s="215" t="s">
        <v>292</v>
      </c>
      <c r="D189" s="215" t="s">
        <v>144</v>
      </c>
      <c r="E189" s="216" t="s">
        <v>838</v>
      </c>
      <c r="F189" s="217" t="s">
        <v>839</v>
      </c>
      <c r="G189" s="218" t="s">
        <v>323</v>
      </c>
      <c r="H189" s="219">
        <v>458.24000000000001</v>
      </c>
      <c r="I189" s="220"/>
      <c r="J189" s="221">
        <f>ROUND(I189*H189,2)</f>
        <v>0</v>
      </c>
      <c r="K189" s="217" t="s">
        <v>148</v>
      </c>
      <c r="L189" s="47"/>
      <c r="M189" s="222" t="s">
        <v>19</v>
      </c>
      <c r="N189" s="223" t="s">
        <v>47</v>
      </c>
      <c r="O189" s="87"/>
      <c r="P189" s="224">
        <f>O189*H189</f>
        <v>0</v>
      </c>
      <c r="Q189" s="224">
        <v>0.000126</v>
      </c>
      <c r="R189" s="224">
        <f>Q189*H189</f>
        <v>0.057738240000000003</v>
      </c>
      <c r="S189" s="224">
        <v>0</v>
      </c>
      <c r="T189" s="225">
        <f>S189*H189</f>
        <v>0</v>
      </c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R189" s="226" t="s">
        <v>149</v>
      </c>
      <c r="AT189" s="226" t="s">
        <v>144</v>
      </c>
      <c r="AU189" s="226" t="s">
        <v>83</v>
      </c>
      <c r="AY189" s="20" t="s">
        <v>142</v>
      </c>
      <c r="BE189" s="227">
        <f>IF(N189="základní",J189,0)</f>
        <v>0</v>
      </c>
      <c r="BF189" s="227">
        <f>IF(N189="snížená",J189,0)</f>
        <v>0</v>
      </c>
      <c r="BG189" s="227">
        <f>IF(N189="zákl. přenesená",J189,0)</f>
        <v>0</v>
      </c>
      <c r="BH189" s="227">
        <f>IF(N189="sníž. přenesená",J189,0)</f>
        <v>0</v>
      </c>
      <c r="BI189" s="227">
        <f>IF(N189="nulová",J189,0)</f>
        <v>0</v>
      </c>
      <c r="BJ189" s="20" t="s">
        <v>83</v>
      </c>
      <c r="BK189" s="227">
        <f>ROUND(I189*H189,2)</f>
        <v>0</v>
      </c>
      <c r="BL189" s="20" t="s">
        <v>149</v>
      </c>
      <c r="BM189" s="226" t="s">
        <v>922</v>
      </c>
    </row>
    <row r="190" s="2" customFormat="1">
      <c r="A190" s="41"/>
      <c r="B190" s="42"/>
      <c r="C190" s="43"/>
      <c r="D190" s="228" t="s">
        <v>151</v>
      </c>
      <c r="E190" s="43"/>
      <c r="F190" s="229" t="s">
        <v>841</v>
      </c>
      <c r="G190" s="43"/>
      <c r="H190" s="43"/>
      <c r="I190" s="230"/>
      <c r="J190" s="43"/>
      <c r="K190" s="43"/>
      <c r="L190" s="47"/>
      <c r="M190" s="231"/>
      <c r="N190" s="232"/>
      <c r="O190" s="87"/>
      <c r="P190" s="87"/>
      <c r="Q190" s="87"/>
      <c r="R190" s="87"/>
      <c r="S190" s="87"/>
      <c r="T190" s="88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T190" s="20" t="s">
        <v>151</v>
      </c>
      <c r="AU190" s="20" t="s">
        <v>83</v>
      </c>
    </row>
    <row r="191" s="12" customFormat="1" ht="25.92" customHeight="1">
      <c r="A191" s="12"/>
      <c r="B191" s="199"/>
      <c r="C191" s="200"/>
      <c r="D191" s="201" t="s">
        <v>75</v>
      </c>
      <c r="E191" s="202" t="s">
        <v>493</v>
      </c>
      <c r="F191" s="202" t="s">
        <v>494</v>
      </c>
      <c r="G191" s="200"/>
      <c r="H191" s="200"/>
      <c r="I191" s="203"/>
      <c r="J191" s="204">
        <f>BK191</f>
        <v>0</v>
      </c>
      <c r="K191" s="200"/>
      <c r="L191" s="205"/>
      <c r="M191" s="206"/>
      <c r="N191" s="207"/>
      <c r="O191" s="207"/>
      <c r="P191" s="208">
        <f>SUM(P192:P193)</f>
        <v>0</v>
      </c>
      <c r="Q191" s="207"/>
      <c r="R191" s="208">
        <f>SUM(R192:R193)</f>
        <v>0</v>
      </c>
      <c r="S191" s="207"/>
      <c r="T191" s="209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10" t="s">
        <v>83</v>
      </c>
      <c r="AT191" s="211" t="s">
        <v>75</v>
      </c>
      <c r="AU191" s="211" t="s">
        <v>76</v>
      </c>
      <c r="AY191" s="210" t="s">
        <v>142</v>
      </c>
      <c r="BK191" s="212">
        <f>SUM(BK192:BK193)</f>
        <v>0</v>
      </c>
    </row>
    <row r="192" s="2" customFormat="1" ht="24.15" customHeight="1">
      <c r="A192" s="41"/>
      <c r="B192" s="42"/>
      <c r="C192" s="215" t="s">
        <v>297</v>
      </c>
      <c r="D192" s="215" t="s">
        <v>144</v>
      </c>
      <c r="E192" s="216" t="s">
        <v>496</v>
      </c>
      <c r="F192" s="217" t="s">
        <v>497</v>
      </c>
      <c r="G192" s="218" t="s">
        <v>228</v>
      </c>
      <c r="H192" s="219">
        <v>82.989999999999995</v>
      </c>
      <c r="I192" s="220"/>
      <c r="J192" s="221">
        <f>ROUND(I192*H192,2)</f>
        <v>0</v>
      </c>
      <c r="K192" s="217" t="s">
        <v>148</v>
      </c>
      <c r="L192" s="47"/>
      <c r="M192" s="222" t="s">
        <v>19</v>
      </c>
      <c r="N192" s="223" t="s">
        <v>47</v>
      </c>
      <c r="O192" s="87"/>
      <c r="P192" s="224">
        <f>O192*H192</f>
        <v>0</v>
      </c>
      <c r="Q192" s="224">
        <v>0</v>
      </c>
      <c r="R192" s="224">
        <f>Q192*H192</f>
        <v>0</v>
      </c>
      <c r="S192" s="224">
        <v>0</v>
      </c>
      <c r="T192" s="225">
        <f>S192*H192</f>
        <v>0</v>
      </c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R192" s="226" t="s">
        <v>149</v>
      </c>
      <c r="AT192" s="226" t="s">
        <v>144</v>
      </c>
      <c r="AU192" s="226" t="s">
        <v>83</v>
      </c>
      <c r="AY192" s="20" t="s">
        <v>142</v>
      </c>
      <c r="BE192" s="227">
        <f>IF(N192="základní",J192,0)</f>
        <v>0</v>
      </c>
      <c r="BF192" s="227">
        <f>IF(N192="snížená",J192,0)</f>
        <v>0</v>
      </c>
      <c r="BG192" s="227">
        <f>IF(N192="zákl. přenesená",J192,0)</f>
        <v>0</v>
      </c>
      <c r="BH192" s="227">
        <f>IF(N192="sníž. přenesená",J192,0)</f>
        <v>0</v>
      </c>
      <c r="BI192" s="227">
        <f>IF(N192="nulová",J192,0)</f>
        <v>0</v>
      </c>
      <c r="BJ192" s="20" t="s">
        <v>83</v>
      </c>
      <c r="BK192" s="227">
        <f>ROUND(I192*H192,2)</f>
        <v>0</v>
      </c>
      <c r="BL192" s="20" t="s">
        <v>149</v>
      </c>
      <c r="BM192" s="226" t="s">
        <v>923</v>
      </c>
    </row>
    <row r="193" s="2" customFormat="1">
      <c r="A193" s="41"/>
      <c r="B193" s="42"/>
      <c r="C193" s="43"/>
      <c r="D193" s="228" t="s">
        <v>151</v>
      </c>
      <c r="E193" s="43"/>
      <c r="F193" s="229" t="s">
        <v>499</v>
      </c>
      <c r="G193" s="43"/>
      <c r="H193" s="43"/>
      <c r="I193" s="230"/>
      <c r="J193" s="43"/>
      <c r="K193" s="43"/>
      <c r="L193" s="47"/>
      <c r="M193" s="231"/>
      <c r="N193" s="232"/>
      <c r="O193" s="87"/>
      <c r="P193" s="87"/>
      <c r="Q193" s="87"/>
      <c r="R193" s="87"/>
      <c r="S193" s="87"/>
      <c r="T193" s="88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T193" s="20" t="s">
        <v>151</v>
      </c>
      <c r="AU193" s="20" t="s">
        <v>83</v>
      </c>
    </row>
    <row r="194" s="12" customFormat="1" ht="25.92" customHeight="1">
      <c r="A194" s="12"/>
      <c r="B194" s="199"/>
      <c r="C194" s="200"/>
      <c r="D194" s="201" t="s">
        <v>75</v>
      </c>
      <c r="E194" s="202" t="s">
        <v>500</v>
      </c>
      <c r="F194" s="202" t="s">
        <v>501</v>
      </c>
      <c r="G194" s="200"/>
      <c r="H194" s="200"/>
      <c r="I194" s="203"/>
      <c r="J194" s="204">
        <f>BK194</f>
        <v>0</v>
      </c>
      <c r="K194" s="200"/>
      <c r="L194" s="205"/>
      <c r="M194" s="206"/>
      <c r="N194" s="207"/>
      <c r="O194" s="207"/>
      <c r="P194" s="208">
        <f>P195+P202+P205+P210</f>
        <v>0</v>
      </c>
      <c r="Q194" s="207"/>
      <c r="R194" s="208">
        <f>R195+R202+R205+R210</f>
        <v>0</v>
      </c>
      <c r="S194" s="207"/>
      <c r="T194" s="209">
        <f>T195+T202+T205+T210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10" t="s">
        <v>179</v>
      </c>
      <c r="AT194" s="211" t="s">
        <v>75</v>
      </c>
      <c r="AU194" s="211" t="s">
        <v>76</v>
      </c>
      <c r="AY194" s="210" t="s">
        <v>142</v>
      </c>
      <c r="BK194" s="212">
        <f>BK195+BK202+BK205+BK210</f>
        <v>0</v>
      </c>
    </row>
    <row r="195" s="12" customFormat="1" ht="22.8" customHeight="1">
      <c r="A195" s="12"/>
      <c r="B195" s="199"/>
      <c r="C195" s="200"/>
      <c r="D195" s="201" t="s">
        <v>75</v>
      </c>
      <c r="E195" s="213" t="s">
        <v>502</v>
      </c>
      <c r="F195" s="213" t="s">
        <v>503</v>
      </c>
      <c r="G195" s="200"/>
      <c r="H195" s="200"/>
      <c r="I195" s="203"/>
      <c r="J195" s="214">
        <f>BK195</f>
        <v>0</v>
      </c>
      <c r="K195" s="200"/>
      <c r="L195" s="205"/>
      <c r="M195" s="206"/>
      <c r="N195" s="207"/>
      <c r="O195" s="207"/>
      <c r="P195" s="208">
        <f>SUM(P196:P201)</f>
        <v>0</v>
      </c>
      <c r="Q195" s="207"/>
      <c r="R195" s="208">
        <f>SUM(R196:R201)</f>
        <v>0</v>
      </c>
      <c r="S195" s="207"/>
      <c r="T195" s="209">
        <f>SUM(T196:T201)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10" t="s">
        <v>179</v>
      </c>
      <c r="AT195" s="211" t="s">
        <v>75</v>
      </c>
      <c r="AU195" s="211" t="s">
        <v>83</v>
      </c>
      <c r="AY195" s="210" t="s">
        <v>142</v>
      </c>
      <c r="BK195" s="212">
        <f>SUM(BK196:BK201)</f>
        <v>0</v>
      </c>
    </row>
    <row r="196" s="2" customFormat="1" ht="16.5" customHeight="1">
      <c r="A196" s="41"/>
      <c r="B196" s="42"/>
      <c r="C196" s="215" t="s">
        <v>478</v>
      </c>
      <c r="D196" s="215" t="s">
        <v>144</v>
      </c>
      <c r="E196" s="216" t="s">
        <v>505</v>
      </c>
      <c r="F196" s="217" t="s">
        <v>506</v>
      </c>
      <c r="G196" s="218" t="s">
        <v>507</v>
      </c>
      <c r="H196" s="219">
        <v>1</v>
      </c>
      <c r="I196" s="220"/>
      <c r="J196" s="221">
        <f>ROUND(I196*H196,2)</f>
        <v>0</v>
      </c>
      <c r="K196" s="217" t="s">
        <v>148</v>
      </c>
      <c r="L196" s="47"/>
      <c r="M196" s="222" t="s">
        <v>19</v>
      </c>
      <c r="N196" s="223" t="s">
        <v>47</v>
      </c>
      <c r="O196" s="87"/>
      <c r="P196" s="224">
        <f>O196*H196</f>
        <v>0</v>
      </c>
      <c r="Q196" s="224">
        <v>0</v>
      </c>
      <c r="R196" s="224">
        <f>Q196*H196</f>
        <v>0</v>
      </c>
      <c r="S196" s="224">
        <v>0</v>
      </c>
      <c r="T196" s="225">
        <f>S196*H196</f>
        <v>0</v>
      </c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R196" s="226" t="s">
        <v>508</v>
      </c>
      <c r="AT196" s="226" t="s">
        <v>144</v>
      </c>
      <c r="AU196" s="226" t="s">
        <v>85</v>
      </c>
      <c r="AY196" s="20" t="s">
        <v>142</v>
      </c>
      <c r="BE196" s="227">
        <f>IF(N196="základní",J196,0)</f>
        <v>0</v>
      </c>
      <c r="BF196" s="227">
        <f>IF(N196="snížená",J196,0)</f>
        <v>0</v>
      </c>
      <c r="BG196" s="227">
        <f>IF(N196="zákl. přenesená",J196,0)</f>
        <v>0</v>
      </c>
      <c r="BH196" s="227">
        <f>IF(N196="sníž. přenesená",J196,0)</f>
        <v>0</v>
      </c>
      <c r="BI196" s="227">
        <f>IF(N196="nulová",J196,0)</f>
        <v>0</v>
      </c>
      <c r="BJ196" s="20" t="s">
        <v>83</v>
      </c>
      <c r="BK196" s="227">
        <f>ROUND(I196*H196,2)</f>
        <v>0</v>
      </c>
      <c r="BL196" s="20" t="s">
        <v>508</v>
      </c>
      <c r="BM196" s="226" t="s">
        <v>924</v>
      </c>
    </row>
    <row r="197" s="2" customFormat="1">
      <c r="A197" s="41"/>
      <c r="B197" s="42"/>
      <c r="C197" s="43"/>
      <c r="D197" s="228" t="s">
        <v>151</v>
      </c>
      <c r="E197" s="43"/>
      <c r="F197" s="229" t="s">
        <v>510</v>
      </c>
      <c r="G197" s="43"/>
      <c r="H197" s="43"/>
      <c r="I197" s="230"/>
      <c r="J197" s="43"/>
      <c r="K197" s="43"/>
      <c r="L197" s="47"/>
      <c r="M197" s="231"/>
      <c r="N197" s="232"/>
      <c r="O197" s="87"/>
      <c r="P197" s="87"/>
      <c r="Q197" s="87"/>
      <c r="R197" s="87"/>
      <c r="S197" s="87"/>
      <c r="T197" s="88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T197" s="20" t="s">
        <v>151</v>
      </c>
      <c r="AU197" s="20" t="s">
        <v>85</v>
      </c>
    </row>
    <row r="198" s="2" customFormat="1" ht="16.5" customHeight="1">
      <c r="A198" s="41"/>
      <c r="B198" s="42"/>
      <c r="C198" s="215" t="s">
        <v>484</v>
      </c>
      <c r="D198" s="215" t="s">
        <v>144</v>
      </c>
      <c r="E198" s="216" t="s">
        <v>512</v>
      </c>
      <c r="F198" s="217" t="s">
        <v>513</v>
      </c>
      <c r="G198" s="218" t="s">
        <v>507</v>
      </c>
      <c r="H198" s="219">
        <v>1</v>
      </c>
      <c r="I198" s="220"/>
      <c r="J198" s="221">
        <f>ROUND(I198*H198,2)</f>
        <v>0</v>
      </c>
      <c r="K198" s="217" t="s">
        <v>148</v>
      </c>
      <c r="L198" s="47"/>
      <c r="M198" s="222" t="s">
        <v>19</v>
      </c>
      <c r="N198" s="223" t="s">
        <v>47</v>
      </c>
      <c r="O198" s="87"/>
      <c r="P198" s="224">
        <f>O198*H198</f>
        <v>0</v>
      </c>
      <c r="Q198" s="224">
        <v>0</v>
      </c>
      <c r="R198" s="224">
        <f>Q198*H198</f>
        <v>0</v>
      </c>
      <c r="S198" s="224">
        <v>0</v>
      </c>
      <c r="T198" s="225">
        <f>S198*H198</f>
        <v>0</v>
      </c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R198" s="226" t="s">
        <v>508</v>
      </c>
      <c r="AT198" s="226" t="s">
        <v>144</v>
      </c>
      <c r="AU198" s="226" t="s">
        <v>85</v>
      </c>
      <c r="AY198" s="20" t="s">
        <v>142</v>
      </c>
      <c r="BE198" s="227">
        <f>IF(N198="základní",J198,0)</f>
        <v>0</v>
      </c>
      <c r="BF198" s="227">
        <f>IF(N198="snížená",J198,0)</f>
        <v>0</v>
      </c>
      <c r="BG198" s="227">
        <f>IF(N198="zákl. přenesená",J198,0)</f>
        <v>0</v>
      </c>
      <c r="BH198" s="227">
        <f>IF(N198="sníž. přenesená",J198,0)</f>
        <v>0</v>
      </c>
      <c r="BI198" s="227">
        <f>IF(N198="nulová",J198,0)</f>
        <v>0</v>
      </c>
      <c r="BJ198" s="20" t="s">
        <v>83</v>
      </c>
      <c r="BK198" s="227">
        <f>ROUND(I198*H198,2)</f>
        <v>0</v>
      </c>
      <c r="BL198" s="20" t="s">
        <v>508</v>
      </c>
      <c r="BM198" s="226" t="s">
        <v>925</v>
      </c>
    </row>
    <row r="199" s="2" customFormat="1">
      <c r="A199" s="41"/>
      <c r="B199" s="42"/>
      <c r="C199" s="43"/>
      <c r="D199" s="228" t="s">
        <v>151</v>
      </c>
      <c r="E199" s="43"/>
      <c r="F199" s="229" t="s">
        <v>515</v>
      </c>
      <c r="G199" s="43"/>
      <c r="H199" s="43"/>
      <c r="I199" s="230"/>
      <c r="J199" s="43"/>
      <c r="K199" s="43"/>
      <c r="L199" s="47"/>
      <c r="M199" s="231"/>
      <c r="N199" s="232"/>
      <c r="O199" s="87"/>
      <c r="P199" s="87"/>
      <c r="Q199" s="87"/>
      <c r="R199" s="87"/>
      <c r="S199" s="87"/>
      <c r="T199" s="88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T199" s="20" t="s">
        <v>151</v>
      </c>
      <c r="AU199" s="20" t="s">
        <v>85</v>
      </c>
    </row>
    <row r="200" s="2" customFormat="1" ht="16.5" customHeight="1">
      <c r="A200" s="41"/>
      <c r="B200" s="42"/>
      <c r="C200" s="215" t="s">
        <v>488</v>
      </c>
      <c r="D200" s="215" t="s">
        <v>144</v>
      </c>
      <c r="E200" s="216" t="s">
        <v>517</v>
      </c>
      <c r="F200" s="217" t="s">
        <v>518</v>
      </c>
      <c r="G200" s="218" t="s">
        <v>507</v>
      </c>
      <c r="H200" s="219">
        <v>1</v>
      </c>
      <c r="I200" s="220"/>
      <c r="J200" s="221">
        <f>ROUND(I200*H200,2)</f>
        <v>0</v>
      </c>
      <c r="K200" s="217" t="s">
        <v>148</v>
      </c>
      <c r="L200" s="47"/>
      <c r="M200" s="222" t="s">
        <v>19</v>
      </c>
      <c r="N200" s="223" t="s">
        <v>47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508</v>
      </c>
      <c r="AT200" s="226" t="s">
        <v>144</v>
      </c>
      <c r="AU200" s="226" t="s">
        <v>85</v>
      </c>
      <c r="AY200" s="20" t="s">
        <v>142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83</v>
      </c>
      <c r="BK200" s="227">
        <f>ROUND(I200*H200,2)</f>
        <v>0</v>
      </c>
      <c r="BL200" s="20" t="s">
        <v>508</v>
      </c>
      <c r="BM200" s="226" t="s">
        <v>926</v>
      </c>
    </row>
    <row r="201" s="2" customFormat="1">
      <c r="A201" s="41"/>
      <c r="B201" s="42"/>
      <c r="C201" s="43"/>
      <c r="D201" s="228" t="s">
        <v>151</v>
      </c>
      <c r="E201" s="43"/>
      <c r="F201" s="229" t="s">
        <v>520</v>
      </c>
      <c r="G201" s="43"/>
      <c r="H201" s="43"/>
      <c r="I201" s="230"/>
      <c r="J201" s="43"/>
      <c r="K201" s="43"/>
      <c r="L201" s="47"/>
      <c r="M201" s="231"/>
      <c r="N201" s="232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151</v>
      </c>
      <c r="AU201" s="20" t="s">
        <v>85</v>
      </c>
    </row>
    <row r="202" s="12" customFormat="1" ht="22.8" customHeight="1">
      <c r="A202" s="12"/>
      <c r="B202" s="199"/>
      <c r="C202" s="200"/>
      <c r="D202" s="201" t="s">
        <v>75</v>
      </c>
      <c r="E202" s="213" t="s">
        <v>521</v>
      </c>
      <c r="F202" s="213" t="s">
        <v>522</v>
      </c>
      <c r="G202" s="200"/>
      <c r="H202" s="200"/>
      <c r="I202" s="203"/>
      <c r="J202" s="214">
        <f>BK202</f>
        <v>0</v>
      </c>
      <c r="K202" s="200"/>
      <c r="L202" s="205"/>
      <c r="M202" s="206"/>
      <c r="N202" s="207"/>
      <c r="O202" s="207"/>
      <c r="P202" s="208">
        <f>SUM(P203:P204)</f>
        <v>0</v>
      </c>
      <c r="Q202" s="207"/>
      <c r="R202" s="208">
        <f>SUM(R203:R204)</f>
        <v>0</v>
      </c>
      <c r="S202" s="207"/>
      <c r="T202" s="209">
        <f>SUM(T203:T204)</f>
        <v>0</v>
      </c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R202" s="210" t="s">
        <v>179</v>
      </c>
      <c r="AT202" s="211" t="s">
        <v>75</v>
      </c>
      <c r="AU202" s="211" t="s">
        <v>83</v>
      </c>
      <c r="AY202" s="210" t="s">
        <v>142</v>
      </c>
      <c r="BK202" s="212">
        <f>SUM(BK203:BK204)</f>
        <v>0</v>
      </c>
    </row>
    <row r="203" s="2" customFormat="1" ht="16.5" customHeight="1">
      <c r="A203" s="41"/>
      <c r="B203" s="42"/>
      <c r="C203" s="215" t="s">
        <v>495</v>
      </c>
      <c r="D203" s="215" t="s">
        <v>144</v>
      </c>
      <c r="E203" s="216" t="s">
        <v>524</v>
      </c>
      <c r="F203" s="217" t="s">
        <v>522</v>
      </c>
      <c r="G203" s="218" t="s">
        <v>507</v>
      </c>
      <c r="H203" s="219">
        <v>1</v>
      </c>
      <c r="I203" s="220"/>
      <c r="J203" s="221">
        <f>ROUND(I203*H203,2)</f>
        <v>0</v>
      </c>
      <c r="K203" s="217" t="s">
        <v>148</v>
      </c>
      <c r="L203" s="47"/>
      <c r="M203" s="222" t="s">
        <v>19</v>
      </c>
      <c r="N203" s="223" t="s">
        <v>47</v>
      </c>
      <c r="O203" s="87"/>
      <c r="P203" s="224">
        <f>O203*H203</f>
        <v>0</v>
      </c>
      <c r="Q203" s="224">
        <v>0</v>
      </c>
      <c r="R203" s="224">
        <f>Q203*H203</f>
        <v>0</v>
      </c>
      <c r="S203" s="224">
        <v>0</v>
      </c>
      <c r="T203" s="225">
        <f>S203*H203</f>
        <v>0</v>
      </c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R203" s="226" t="s">
        <v>508</v>
      </c>
      <c r="AT203" s="226" t="s">
        <v>144</v>
      </c>
      <c r="AU203" s="226" t="s">
        <v>85</v>
      </c>
      <c r="AY203" s="20" t="s">
        <v>142</v>
      </c>
      <c r="BE203" s="227">
        <f>IF(N203="základní",J203,0)</f>
        <v>0</v>
      </c>
      <c r="BF203" s="227">
        <f>IF(N203="snížená",J203,0)</f>
        <v>0</v>
      </c>
      <c r="BG203" s="227">
        <f>IF(N203="zákl. přenesená",J203,0)</f>
        <v>0</v>
      </c>
      <c r="BH203" s="227">
        <f>IF(N203="sníž. přenesená",J203,0)</f>
        <v>0</v>
      </c>
      <c r="BI203" s="227">
        <f>IF(N203="nulová",J203,0)</f>
        <v>0</v>
      </c>
      <c r="BJ203" s="20" t="s">
        <v>83</v>
      </c>
      <c r="BK203" s="227">
        <f>ROUND(I203*H203,2)</f>
        <v>0</v>
      </c>
      <c r="BL203" s="20" t="s">
        <v>508</v>
      </c>
      <c r="BM203" s="226" t="s">
        <v>927</v>
      </c>
    </row>
    <row r="204" s="2" customFormat="1">
      <c r="A204" s="41"/>
      <c r="B204" s="42"/>
      <c r="C204" s="43"/>
      <c r="D204" s="228" t="s">
        <v>151</v>
      </c>
      <c r="E204" s="43"/>
      <c r="F204" s="229" t="s">
        <v>526</v>
      </c>
      <c r="G204" s="43"/>
      <c r="H204" s="43"/>
      <c r="I204" s="230"/>
      <c r="J204" s="43"/>
      <c r="K204" s="43"/>
      <c r="L204" s="47"/>
      <c r="M204" s="231"/>
      <c r="N204" s="232"/>
      <c r="O204" s="87"/>
      <c r="P204" s="87"/>
      <c r="Q204" s="87"/>
      <c r="R204" s="87"/>
      <c r="S204" s="87"/>
      <c r="T204" s="88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T204" s="20" t="s">
        <v>151</v>
      </c>
      <c r="AU204" s="20" t="s">
        <v>85</v>
      </c>
    </row>
    <row r="205" s="12" customFormat="1" ht="22.8" customHeight="1">
      <c r="A205" s="12"/>
      <c r="B205" s="199"/>
      <c r="C205" s="200"/>
      <c r="D205" s="201" t="s">
        <v>75</v>
      </c>
      <c r="E205" s="213" t="s">
        <v>527</v>
      </c>
      <c r="F205" s="213" t="s">
        <v>528</v>
      </c>
      <c r="G205" s="200"/>
      <c r="H205" s="200"/>
      <c r="I205" s="203"/>
      <c r="J205" s="214">
        <f>BK205</f>
        <v>0</v>
      </c>
      <c r="K205" s="200"/>
      <c r="L205" s="205"/>
      <c r="M205" s="206"/>
      <c r="N205" s="207"/>
      <c r="O205" s="207"/>
      <c r="P205" s="208">
        <f>SUM(P206:P209)</f>
        <v>0</v>
      </c>
      <c r="Q205" s="207"/>
      <c r="R205" s="208">
        <f>SUM(R206:R209)</f>
        <v>0</v>
      </c>
      <c r="S205" s="207"/>
      <c r="T205" s="209">
        <f>SUM(T206:T209)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10" t="s">
        <v>179</v>
      </c>
      <c r="AT205" s="211" t="s">
        <v>75</v>
      </c>
      <c r="AU205" s="211" t="s">
        <v>83</v>
      </c>
      <c r="AY205" s="210" t="s">
        <v>142</v>
      </c>
      <c r="BK205" s="212">
        <f>SUM(BK206:BK209)</f>
        <v>0</v>
      </c>
    </row>
    <row r="206" s="2" customFormat="1" ht="16.5" customHeight="1">
      <c r="A206" s="41"/>
      <c r="B206" s="42"/>
      <c r="C206" s="215" t="s">
        <v>504</v>
      </c>
      <c r="D206" s="215" t="s">
        <v>144</v>
      </c>
      <c r="E206" s="216" t="s">
        <v>530</v>
      </c>
      <c r="F206" s="217" t="s">
        <v>531</v>
      </c>
      <c r="G206" s="218" t="s">
        <v>507</v>
      </c>
      <c r="H206" s="219">
        <v>1</v>
      </c>
      <c r="I206" s="220"/>
      <c r="J206" s="221">
        <f>ROUND(I206*H206,2)</f>
        <v>0</v>
      </c>
      <c r="K206" s="217" t="s">
        <v>148</v>
      </c>
      <c r="L206" s="47"/>
      <c r="M206" s="222" t="s">
        <v>19</v>
      </c>
      <c r="N206" s="223" t="s">
        <v>47</v>
      </c>
      <c r="O206" s="87"/>
      <c r="P206" s="224">
        <f>O206*H206</f>
        <v>0</v>
      </c>
      <c r="Q206" s="224">
        <v>0</v>
      </c>
      <c r="R206" s="224">
        <f>Q206*H206</f>
        <v>0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508</v>
      </c>
      <c r="AT206" s="226" t="s">
        <v>144</v>
      </c>
      <c r="AU206" s="226" t="s">
        <v>85</v>
      </c>
      <c r="AY206" s="20" t="s">
        <v>142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83</v>
      </c>
      <c r="BK206" s="227">
        <f>ROUND(I206*H206,2)</f>
        <v>0</v>
      </c>
      <c r="BL206" s="20" t="s">
        <v>508</v>
      </c>
      <c r="BM206" s="226" t="s">
        <v>928</v>
      </c>
    </row>
    <row r="207" s="2" customFormat="1">
      <c r="A207" s="41"/>
      <c r="B207" s="42"/>
      <c r="C207" s="43"/>
      <c r="D207" s="228" t="s">
        <v>151</v>
      </c>
      <c r="E207" s="43"/>
      <c r="F207" s="229" t="s">
        <v>533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151</v>
      </c>
      <c r="AU207" s="20" t="s">
        <v>85</v>
      </c>
    </row>
    <row r="208" s="2" customFormat="1" ht="16.5" customHeight="1">
      <c r="A208" s="41"/>
      <c r="B208" s="42"/>
      <c r="C208" s="215" t="s">
        <v>511</v>
      </c>
      <c r="D208" s="215" t="s">
        <v>144</v>
      </c>
      <c r="E208" s="216" t="s">
        <v>535</v>
      </c>
      <c r="F208" s="217" t="s">
        <v>536</v>
      </c>
      <c r="G208" s="218" t="s">
        <v>507</v>
      </c>
      <c r="H208" s="219">
        <v>1</v>
      </c>
      <c r="I208" s="220"/>
      <c r="J208" s="221">
        <f>ROUND(I208*H208,2)</f>
        <v>0</v>
      </c>
      <c r="K208" s="217" t="s">
        <v>148</v>
      </c>
      <c r="L208" s="47"/>
      <c r="M208" s="222" t="s">
        <v>19</v>
      </c>
      <c r="N208" s="223" t="s">
        <v>47</v>
      </c>
      <c r="O208" s="87"/>
      <c r="P208" s="224">
        <f>O208*H208</f>
        <v>0</v>
      </c>
      <c r="Q208" s="224">
        <v>0</v>
      </c>
      <c r="R208" s="224">
        <f>Q208*H208</f>
        <v>0</v>
      </c>
      <c r="S208" s="224">
        <v>0</v>
      </c>
      <c r="T208" s="225">
        <f>S208*H208</f>
        <v>0</v>
      </c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R208" s="226" t="s">
        <v>508</v>
      </c>
      <c r="AT208" s="226" t="s">
        <v>144</v>
      </c>
      <c r="AU208" s="226" t="s">
        <v>85</v>
      </c>
      <c r="AY208" s="20" t="s">
        <v>142</v>
      </c>
      <c r="BE208" s="227">
        <f>IF(N208="základní",J208,0)</f>
        <v>0</v>
      </c>
      <c r="BF208" s="227">
        <f>IF(N208="snížená",J208,0)</f>
        <v>0</v>
      </c>
      <c r="BG208" s="227">
        <f>IF(N208="zákl. přenesená",J208,0)</f>
        <v>0</v>
      </c>
      <c r="BH208" s="227">
        <f>IF(N208="sníž. přenesená",J208,0)</f>
        <v>0</v>
      </c>
      <c r="BI208" s="227">
        <f>IF(N208="nulová",J208,0)</f>
        <v>0</v>
      </c>
      <c r="BJ208" s="20" t="s">
        <v>83</v>
      </c>
      <c r="BK208" s="227">
        <f>ROUND(I208*H208,2)</f>
        <v>0</v>
      </c>
      <c r="BL208" s="20" t="s">
        <v>508</v>
      </c>
      <c r="BM208" s="226" t="s">
        <v>929</v>
      </c>
    </row>
    <row r="209" s="2" customFormat="1">
      <c r="A209" s="41"/>
      <c r="B209" s="42"/>
      <c r="C209" s="43"/>
      <c r="D209" s="228" t="s">
        <v>151</v>
      </c>
      <c r="E209" s="43"/>
      <c r="F209" s="229" t="s">
        <v>538</v>
      </c>
      <c r="G209" s="43"/>
      <c r="H209" s="43"/>
      <c r="I209" s="230"/>
      <c r="J209" s="43"/>
      <c r="K209" s="43"/>
      <c r="L209" s="47"/>
      <c r="M209" s="231"/>
      <c r="N209" s="232"/>
      <c r="O209" s="87"/>
      <c r="P209" s="87"/>
      <c r="Q209" s="87"/>
      <c r="R209" s="87"/>
      <c r="S209" s="87"/>
      <c r="T209" s="88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T209" s="20" t="s">
        <v>151</v>
      </c>
      <c r="AU209" s="20" t="s">
        <v>85</v>
      </c>
    </row>
    <row r="210" s="12" customFormat="1" ht="22.8" customHeight="1">
      <c r="A210" s="12"/>
      <c r="B210" s="199"/>
      <c r="C210" s="200"/>
      <c r="D210" s="201" t="s">
        <v>75</v>
      </c>
      <c r="E210" s="213" t="s">
        <v>539</v>
      </c>
      <c r="F210" s="213" t="s">
        <v>540</v>
      </c>
      <c r="G210" s="200"/>
      <c r="H210" s="200"/>
      <c r="I210" s="203"/>
      <c r="J210" s="214">
        <f>BK210</f>
        <v>0</v>
      </c>
      <c r="K210" s="200"/>
      <c r="L210" s="205"/>
      <c r="M210" s="206"/>
      <c r="N210" s="207"/>
      <c r="O210" s="207"/>
      <c r="P210" s="208">
        <f>SUM(P211:P212)</f>
        <v>0</v>
      </c>
      <c r="Q210" s="207"/>
      <c r="R210" s="208">
        <f>SUM(R211:R212)</f>
        <v>0</v>
      </c>
      <c r="S210" s="207"/>
      <c r="T210" s="209">
        <f>SUM(T211:T212)</f>
        <v>0</v>
      </c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R210" s="210" t="s">
        <v>179</v>
      </c>
      <c r="AT210" s="211" t="s">
        <v>75</v>
      </c>
      <c r="AU210" s="211" t="s">
        <v>83</v>
      </c>
      <c r="AY210" s="210" t="s">
        <v>142</v>
      </c>
      <c r="BK210" s="212">
        <f>SUM(BK211:BK212)</f>
        <v>0</v>
      </c>
    </row>
    <row r="211" s="2" customFormat="1" ht="16.5" customHeight="1">
      <c r="A211" s="41"/>
      <c r="B211" s="42"/>
      <c r="C211" s="215" t="s">
        <v>516</v>
      </c>
      <c r="D211" s="215" t="s">
        <v>144</v>
      </c>
      <c r="E211" s="216" t="s">
        <v>542</v>
      </c>
      <c r="F211" s="217" t="s">
        <v>543</v>
      </c>
      <c r="G211" s="218" t="s">
        <v>507</v>
      </c>
      <c r="H211" s="219">
        <v>1</v>
      </c>
      <c r="I211" s="220"/>
      <c r="J211" s="221">
        <f>ROUND(I211*H211,2)</f>
        <v>0</v>
      </c>
      <c r="K211" s="217" t="s">
        <v>148</v>
      </c>
      <c r="L211" s="47"/>
      <c r="M211" s="222" t="s">
        <v>19</v>
      </c>
      <c r="N211" s="223" t="s">
        <v>47</v>
      </c>
      <c r="O211" s="87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6" t="s">
        <v>508</v>
      </c>
      <c r="AT211" s="226" t="s">
        <v>144</v>
      </c>
      <c r="AU211" s="226" t="s">
        <v>85</v>
      </c>
      <c r="AY211" s="20" t="s">
        <v>142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0" t="s">
        <v>83</v>
      </c>
      <c r="BK211" s="227">
        <f>ROUND(I211*H211,2)</f>
        <v>0</v>
      </c>
      <c r="BL211" s="20" t="s">
        <v>508</v>
      </c>
      <c r="BM211" s="226" t="s">
        <v>930</v>
      </c>
    </row>
    <row r="212" s="2" customFormat="1">
      <c r="A212" s="41"/>
      <c r="B212" s="42"/>
      <c r="C212" s="43"/>
      <c r="D212" s="228" t="s">
        <v>151</v>
      </c>
      <c r="E212" s="43"/>
      <c r="F212" s="229" t="s">
        <v>545</v>
      </c>
      <c r="G212" s="43"/>
      <c r="H212" s="43"/>
      <c r="I212" s="230"/>
      <c r="J212" s="43"/>
      <c r="K212" s="43"/>
      <c r="L212" s="47"/>
      <c r="M212" s="288"/>
      <c r="N212" s="289"/>
      <c r="O212" s="290"/>
      <c r="P212" s="290"/>
      <c r="Q212" s="290"/>
      <c r="R212" s="290"/>
      <c r="S212" s="290"/>
      <c r="T212" s="29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151</v>
      </c>
      <c r="AU212" s="20" t="s">
        <v>85</v>
      </c>
    </row>
    <row r="213" s="2" customFormat="1" ht="6.96" customHeight="1">
      <c r="A213" s="41"/>
      <c r="B213" s="62"/>
      <c r="C213" s="63"/>
      <c r="D213" s="63"/>
      <c r="E213" s="63"/>
      <c r="F213" s="63"/>
      <c r="G213" s="63"/>
      <c r="H213" s="63"/>
      <c r="I213" s="63"/>
      <c r="J213" s="63"/>
      <c r="K213" s="63"/>
      <c r="L213" s="47"/>
      <c r="M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</row>
  </sheetData>
  <sheetProtection sheet="1" autoFilter="0" formatColumns="0" formatRows="0" objects="1" scenarios="1" spinCount="100000" saltValue="sXXmPYksLSPrNbsTtFQRIzg9oxcC434gC930+4If94bUZMms/UGZh/wxt9mBucQCS1S1RPEP2kq7urmRzOcvXw==" hashValue="uJ+Cq4EH8bg+mcLSVgd71FmQw2Rto+SC6RfcsLg6HjYpT8PLEEfq0EfY63IEcL514QzsnFv8W+4rpwl/RZD/zw==" algorithmName="SHA-512" password="C7E4"/>
  <autoFilter ref="C93:K21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2:H82"/>
    <mergeCell ref="E84:H84"/>
    <mergeCell ref="E86:H86"/>
    <mergeCell ref="L2:V2"/>
  </mergeCells>
  <hyperlinks>
    <hyperlink ref="F97" r:id="rId1" display="https://podminky.urs.cz/item/CS_URS_2025_02/132254104"/>
    <hyperlink ref="F104" r:id="rId2" display="https://podminky.urs.cz/item/CS_URS_2025_02/132354104"/>
    <hyperlink ref="F111" r:id="rId3" display="https://podminky.urs.cz/item/CS_URS_2025_02/151101201"/>
    <hyperlink ref="F117" r:id="rId4" display="https://podminky.urs.cz/item/CS_URS_2025_02/151101211"/>
    <hyperlink ref="F119" r:id="rId5" display="https://podminky.urs.cz/item/CS_URS_2025_02/151101301"/>
    <hyperlink ref="F121" r:id="rId6" display="https://podminky.urs.cz/item/CS_URS_2025_02/151101311"/>
    <hyperlink ref="F123" r:id="rId7" display="https://podminky.urs.cz/item/CS_URS_2025_02/162751117"/>
    <hyperlink ref="F128" r:id="rId8" display="https://podminky.urs.cz/item/CS_URS_2025_02/162751119"/>
    <hyperlink ref="F132" r:id="rId9" display="https://podminky.urs.cz/item/CS_URS_2025_02/171201231"/>
    <hyperlink ref="F136" r:id="rId10" display="https://podminky.urs.cz/item/CS_URS_2025_02/171251201"/>
    <hyperlink ref="F138" r:id="rId11" display="https://podminky.urs.cz/item/CS_URS_2025_02/174151101"/>
    <hyperlink ref="F147" r:id="rId12" display="https://podminky.urs.cz/item/CS_URS_2025_02/175151101"/>
    <hyperlink ref="F155" r:id="rId13" display="https://podminky.urs.cz/item/CS_URS_2025_02/451572111"/>
    <hyperlink ref="F161" r:id="rId14" display="https://podminky.urs.cz/item/CS_URS_2025_02/871310310"/>
    <hyperlink ref="F168" r:id="rId15" display="https://podminky.urs.cz/item/CS_URS_2025_02/892351111"/>
    <hyperlink ref="F170" r:id="rId16" display="https://podminky.urs.cz/item/CS_URS_2025_02/892362121"/>
    <hyperlink ref="F172" r:id="rId17" display="https://podminky.urs.cz/item/CS_URS_2025_02/892372111"/>
    <hyperlink ref="F174" r:id="rId18" display="https://podminky.urs.cz/item/CS_URS_2025_02/894811233"/>
    <hyperlink ref="F176" r:id="rId19" display="https://podminky.urs.cz/item/CS_URS_2025_02/894811235"/>
    <hyperlink ref="F178" r:id="rId20" display="https://podminky.urs.cz/item/CS_URS_2025_02/894811237"/>
    <hyperlink ref="F180" r:id="rId21" display="https://podminky.urs.cz/item/CS_URS_2025_02/899721112"/>
    <hyperlink ref="F190" r:id="rId22" display="https://podminky.urs.cz/item/CS_URS_2025_02/899722114"/>
    <hyperlink ref="F193" r:id="rId23" display="https://podminky.urs.cz/item/CS_URS_2025_02/998276101"/>
    <hyperlink ref="F197" r:id="rId24" display="https://podminky.urs.cz/item/CS_URS_2025_02/012164000"/>
    <hyperlink ref="F199" r:id="rId25" display="https://podminky.urs.cz/item/CS_URS_2025_02/012344000"/>
    <hyperlink ref="F201" r:id="rId26" display="https://podminky.urs.cz/item/CS_URS_2025_02/012444000"/>
    <hyperlink ref="F204" r:id="rId27" display="https://podminky.urs.cz/item/CS_URS_2025_02/030001000"/>
    <hyperlink ref="F207" r:id="rId28" display="https://podminky.urs.cz/item/CS_URS_2025_02/063002000"/>
    <hyperlink ref="F209" r:id="rId29" display="https://podminky.urs.cz/item/CS_URS_2025_02/063603000"/>
    <hyperlink ref="F212" r:id="rId30" display="https://podminky.urs.cz/item/CS_URS_2025_02/072203000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3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100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931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871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ROUND(J92,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ROUND((SUM(BE92:BE370)),  2)</f>
        <v>0</v>
      </c>
      <c r="G35" s="41"/>
      <c r="H35" s="41"/>
      <c r="I35" s="160">
        <v>0.20999999999999999</v>
      </c>
      <c r="J35" s="159">
        <f>ROUND(((SUM(BE92:BE370))*I35),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ROUND((SUM(BF92:BF370)),  2)</f>
        <v>0</v>
      </c>
      <c r="G36" s="41"/>
      <c r="H36" s="41"/>
      <c r="I36" s="160">
        <v>0.12</v>
      </c>
      <c r="J36" s="159">
        <f>ROUND(((SUM(BF92:BF370))*I36),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ROUND((SUM(BG92:BG370)),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ROUND((SUM(BH92:BH370)),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ROUND((SUM(BI92:BI370)),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931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03 - Splašková kanalizace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J92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547</v>
      </c>
      <c r="E64" s="180"/>
      <c r="F64" s="180"/>
      <c r="G64" s="180"/>
      <c r="H64" s="180"/>
      <c r="I64" s="180"/>
      <c r="J64" s="181">
        <f>J93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9" customFormat="1" ht="24.96" customHeight="1">
      <c r="A65" s="9"/>
      <c r="B65" s="177"/>
      <c r="C65" s="178"/>
      <c r="D65" s="179" t="s">
        <v>548</v>
      </c>
      <c r="E65" s="180"/>
      <c r="F65" s="180"/>
      <c r="G65" s="180"/>
      <c r="H65" s="180"/>
      <c r="I65" s="180"/>
      <c r="J65" s="181">
        <f>J252</f>
        <v>0</v>
      </c>
      <c r="K65" s="178"/>
      <c r="L65" s="182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</row>
    <row r="66" s="9" customFormat="1" ht="24.96" customHeight="1">
      <c r="A66" s="9"/>
      <c r="B66" s="177"/>
      <c r="C66" s="178"/>
      <c r="D66" s="179" t="s">
        <v>549</v>
      </c>
      <c r="E66" s="180"/>
      <c r="F66" s="180"/>
      <c r="G66" s="180"/>
      <c r="H66" s="180"/>
      <c r="I66" s="180"/>
      <c r="J66" s="181">
        <f>J264</f>
        <v>0</v>
      </c>
      <c r="K66" s="178"/>
      <c r="L66" s="182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</row>
    <row r="67" s="9" customFormat="1" ht="24.96" customHeight="1">
      <c r="A67" s="9"/>
      <c r="B67" s="177"/>
      <c r="C67" s="178"/>
      <c r="D67" s="179" t="s">
        <v>550</v>
      </c>
      <c r="E67" s="180"/>
      <c r="F67" s="180"/>
      <c r="G67" s="180"/>
      <c r="H67" s="180"/>
      <c r="I67" s="180"/>
      <c r="J67" s="181">
        <f>J277</f>
        <v>0</v>
      </c>
      <c r="K67" s="178"/>
      <c r="L67" s="182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</row>
    <row r="68" s="9" customFormat="1" ht="24.96" customHeight="1">
      <c r="A68" s="9"/>
      <c r="B68" s="177"/>
      <c r="C68" s="178"/>
      <c r="D68" s="179" t="s">
        <v>551</v>
      </c>
      <c r="E68" s="180"/>
      <c r="F68" s="180"/>
      <c r="G68" s="180"/>
      <c r="H68" s="180"/>
      <c r="I68" s="180"/>
      <c r="J68" s="181">
        <f>J350</f>
        <v>0</v>
      </c>
      <c r="K68" s="178"/>
      <c r="L68" s="182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</row>
    <row r="69" s="9" customFormat="1" ht="24.96" customHeight="1">
      <c r="A69" s="9"/>
      <c r="B69" s="177"/>
      <c r="C69" s="178"/>
      <c r="D69" s="179" t="s">
        <v>552</v>
      </c>
      <c r="E69" s="180"/>
      <c r="F69" s="180"/>
      <c r="G69" s="180"/>
      <c r="H69" s="180"/>
      <c r="I69" s="180"/>
      <c r="J69" s="181">
        <f>J357</f>
        <v>0</v>
      </c>
      <c r="K69" s="178"/>
      <c r="L69" s="182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="9" customFormat="1" ht="24.96" customHeight="1">
      <c r="A70" s="9"/>
      <c r="B70" s="177"/>
      <c r="C70" s="178"/>
      <c r="D70" s="179" t="s">
        <v>553</v>
      </c>
      <c r="E70" s="180"/>
      <c r="F70" s="180"/>
      <c r="G70" s="180"/>
      <c r="H70" s="180"/>
      <c r="I70" s="180"/>
      <c r="J70" s="181">
        <f>J368</f>
        <v>0</v>
      </c>
      <c r="K70" s="178"/>
      <c r="L70" s="182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</row>
    <row r="71" s="2" customFormat="1" ht="21.84" customHeight="1">
      <c r="A71" s="41"/>
      <c r="B71" s="42"/>
      <c r="C71" s="43"/>
      <c r="D71" s="43"/>
      <c r="E71" s="43"/>
      <c r="F71" s="43"/>
      <c r="G71" s="43"/>
      <c r="H71" s="43"/>
      <c r="I71" s="43"/>
      <c r="J71" s="43"/>
      <c r="K71" s="43"/>
      <c r="L71" s="147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</row>
    <row r="72" s="2" customFormat="1" ht="6.96" customHeight="1">
      <c r="A72" s="41"/>
      <c r="B72" s="62"/>
      <c r="C72" s="63"/>
      <c r="D72" s="63"/>
      <c r="E72" s="63"/>
      <c r="F72" s="63"/>
      <c r="G72" s="63"/>
      <c r="H72" s="63"/>
      <c r="I72" s="63"/>
      <c r="J72" s="63"/>
      <c r="K72" s="63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6" s="2" customFormat="1" ht="6.96" customHeight="1">
      <c r="A76" s="41"/>
      <c r="B76" s="64"/>
      <c r="C76" s="65"/>
      <c r="D76" s="65"/>
      <c r="E76" s="65"/>
      <c r="F76" s="65"/>
      <c r="G76" s="65"/>
      <c r="H76" s="65"/>
      <c r="I76" s="65"/>
      <c r="J76" s="65"/>
      <c r="K76" s="65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2" customFormat="1" ht="24.96" customHeight="1">
      <c r="A77" s="41"/>
      <c r="B77" s="42"/>
      <c r="C77" s="26" t="s">
        <v>127</v>
      </c>
      <c r="D77" s="43"/>
      <c r="E77" s="43"/>
      <c r="F77" s="43"/>
      <c r="G77" s="43"/>
      <c r="H77" s="43"/>
      <c r="I77" s="43"/>
      <c r="J77" s="43"/>
      <c r="K77" s="43"/>
      <c r="L77" s="147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</row>
    <row r="78" s="2" customFormat="1" ht="6.96" customHeight="1">
      <c r="A78" s="41"/>
      <c r="B78" s="42"/>
      <c r="C78" s="43"/>
      <c r="D78" s="43"/>
      <c r="E78" s="43"/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16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172" t="str">
        <f>E7</f>
        <v>Dešťová a splašková kanalizace v zastavěném území mistní části Pelhřimova - Skrýšov - 2.etapa</v>
      </c>
      <c r="F80" s="35"/>
      <c r="G80" s="35"/>
      <c r="H80" s="35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1" customFormat="1" ht="12" customHeight="1">
      <c r="B81" s="24"/>
      <c r="C81" s="35" t="s">
        <v>105</v>
      </c>
      <c r="D81" s="25"/>
      <c r="E81" s="25"/>
      <c r="F81" s="25"/>
      <c r="G81" s="25"/>
      <c r="H81" s="25"/>
      <c r="I81" s="25"/>
      <c r="J81" s="25"/>
      <c r="K81" s="25"/>
      <c r="L81" s="23"/>
    </row>
    <row r="82" s="2" customFormat="1" ht="16.5" customHeight="1">
      <c r="A82" s="41"/>
      <c r="B82" s="42"/>
      <c r="C82" s="43"/>
      <c r="D82" s="43"/>
      <c r="E82" s="172" t="s">
        <v>931</v>
      </c>
      <c r="F82" s="43"/>
      <c r="G82" s="43"/>
      <c r="H82" s="43"/>
      <c r="I82" s="43"/>
      <c r="J82" s="43"/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12" customHeight="1">
      <c r="A83" s="41"/>
      <c r="B83" s="42"/>
      <c r="C83" s="35" t="s">
        <v>107</v>
      </c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6.5" customHeight="1">
      <c r="A84" s="41"/>
      <c r="B84" s="42"/>
      <c r="C84" s="43"/>
      <c r="D84" s="43"/>
      <c r="E84" s="72" t="str">
        <f>E11</f>
        <v>IO 03 - Splašková kanalizace</v>
      </c>
      <c r="F84" s="43"/>
      <c r="G84" s="43"/>
      <c r="H84" s="43"/>
      <c r="I84" s="43"/>
      <c r="J84" s="43"/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6.96" customHeight="1">
      <c r="A85" s="41"/>
      <c r="B85" s="42"/>
      <c r="C85" s="43"/>
      <c r="D85" s="43"/>
      <c r="E85" s="43"/>
      <c r="F85" s="43"/>
      <c r="G85" s="43"/>
      <c r="H85" s="43"/>
      <c r="I85" s="43"/>
      <c r="J85" s="43"/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2" customHeight="1">
      <c r="A86" s="41"/>
      <c r="B86" s="42"/>
      <c r="C86" s="35" t="s">
        <v>21</v>
      </c>
      <c r="D86" s="43"/>
      <c r="E86" s="43"/>
      <c r="F86" s="30" t="str">
        <f>F14</f>
        <v xml:space="preserve"> </v>
      </c>
      <c r="G86" s="43"/>
      <c r="H86" s="43"/>
      <c r="I86" s="35" t="s">
        <v>23</v>
      </c>
      <c r="J86" s="75" t="str">
        <f>IF(J14="","",J14)</f>
        <v>1. 6. 2026</v>
      </c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2" customFormat="1" ht="6.96" customHeight="1">
      <c r="A87" s="41"/>
      <c r="B87" s="42"/>
      <c r="C87" s="43"/>
      <c r="D87" s="43"/>
      <c r="E87" s="43"/>
      <c r="F87" s="43"/>
      <c r="G87" s="43"/>
      <c r="H87" s="43"/>
      <c r="I87" s="43"/>
      <c r="J87" s="43"/>
      <c r="K87" s="43"/>
      <c r="L87" s="147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</row>
    <row r="88" s="2" customFormat="1" ht="15.15" customHeight="1">
      <c r="A88" s="41"/>
      <c r="B88" s="42"/>
      <c r="C88" s="35" t="s">
        <v>25</v>
      </c>
      <c r="D88" s="43"/>
      <c r="E88" s="43"/>
      <c r="F88" s="30" t="str">
        <f>E17</f>
        <v>Město Pelhřimov</v>
      </c>
      <c r="G88" s="43"/>
      <c r="H88" s="43"/>
      <c r="I88" s="35" t="s">
        <v>33</v>
      </c>
      <c r="J88" s="39" t="str">
        <f>E23</f>
        <v>Studio A s.r.o.</v>
      </c>
      <c r="K88" s="43"/>
      <c r="L88" s="147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</row>
    <row r="89" s="2" customFormat="1" ht="15.15" customHeight="1">
      <c r="A89" s="41"/>
      <c r="B89" s="42"/>
      <c r="C89" s="35" t="s">
        <v>31</v>
      </c>
      <c r="D89" s="43"/>
      <c r="E89" s="43"/>
      <c r="F89" s="30" t="str">
        <f>IF(E20="","",E20)</f>
        <v>Vyplň údaj</v>
      </c>
      <c r="G89" s="43"/>
      <c r="H89" s="43"/>
      <c r="I89" s="35" t="s">
        <v>38</v>
      </c>
      <c r="J89" s="39" t="str">
        <f>E26</f>
        <v xml:space="preserve"> </v>
      </c>
      <c r="K89" s="43"/>
      <c r="L89" s="147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</row>
    <row r="90" s="2" customFormat="1" ht="10.32" customHeight="1">
      <c r="A90" s="41"/>
      <c r="B90" s="42"/>
      <c r="C90" s="43"/>
      <c r="D90" s="43"/>
      <c r="E90" s="43"/>
      <c r="F90" s="43"/>
      <c r="G90" s="43"/>
      <c r="H90" s="43"/>
      <c r="I90" s="43"/>
      <c r="J90" s="43"/>
      <c r="K90" s="43"/>
      <c r="L90" s="147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</row>
    <row r="91" s="11" customFormat="1" ht="29.28" customHeight="1">
      <c r="A91" s="188"/>
      <c r="B91" s="189"/>
      <c r="C91" s="190" t="s">
        <v>128</v>
      </c>
      <c r="D91" s="191" t="s">
        <v>61</v>
      </c>
      <c r="E91" s="191" t="s">
        <v>57</v>
      </c>
      <c r="F91" s="191" t="s">
        <v>58</v>
      </c>
      <c r="G91" s="191" t="s">
        <v>129</v>
      </c>
      <c r="H91" s="191" t="s">
        <v>130</v>
      </c>
      <c r="I91" s="191" t="s">
        <v>131</v>
      </c>
      <c r="J91" s="191" t="s">
        <v>111</v>
      </c>
      <c r="K91" s="192" t="s">
        <v>132</v>
      </c>
      <c r="L91" s="193"/>
      <c r="M91" s="95" t="s">
        <v>19</v>
      </c>
      <c r="N91" s="96" t="s">
        <v>46</v>
      </c>
      <c r="O91" s="96" t="s">
        <v>133</v>
      </c>
      <c r="P91" s="96" t="s">
        <v>134</v>
      </c>
      <c r="Q91" s="96" t="s">
        <v>135</v>
      </c>
      <c r="R91" s="96" t="s">
        <v>136</v>
      </c>
      <c r="S91" s="96" t="s">
        <v>137</v>
      </c>
      <c r="T91" s="97" t="s">
        <v>138</v>
      </c>
      <c r="U91" s="188"/>
      <c r="V91" s="188"/>
      <c r="W91" s="188"/>
      <c r="X91" s="188"/>
      <c r="Y91" s="188"/>
      <c r="Z91" s="188"/>
      <c r="AA91" s="188"/>
      <c r="AB91" s="188"/>
      <c r="AC91" s="188"/>
      <c r="AD91" s="188"/>
      <c r="AE91" s="188"/>
    </row>
    <row r="92" s="2" customFormat="1" ht="22.8" customHeight="1">
      <c r="A92" s="41"/>
      <c r="B92" s="42"/>
      <c r="C92" s="102" t="s">
        <v>139</v>
      </c>
      <c r="D92" s="43"/>
      <c r="E92" s="43"/>
      <c r="F92" s="43"/>
      <c r="G92" s="43"/>
      <c r="H92" s="43"/>
      <c r="I92" s="43"/>
      <c r="J92" s="194">
        <f>BK92</f>
        <v>0</v>
      </c>
      <c r="K92" s="43"/>
      <c r="L92" s="47"/>
      <c r="M92" s="98"/>
      <c r="N92" s="195"/>
      <c r="O92" s="99"/>
      <c r="P92" s="196">
        <f>P93+P252+P264+P277+P350+P357+P368</f>
        <v>0</v>
      </c>
      <c r="Q92" s="99"/>
      <c r="R92" s="196">
        <f>R93+R252+R264+R277+R350+R357+R368</f>
        <v>276.42601626938</v>
      </c>
      <c r="S92" s="99"/>
      <c r="T92" s="197">
        <f>T93+T252+T264+T277+T350+T357+T368</f>
        <v>25.227800000000002</v>
      </c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75</v>
      </c>
      <c r="AU92" s="20" t="s">
        <v>112</v>
      </c>
      <c r="BK92" s="198">
        <f>BK93+BK252+BK264+BK277+BK350+BK357+BK368</f>
        <v>0</v>
      </c>
    </row>
    <row r="93" s="12" customFormat="1" ht="25.92" customHeight="1">
      <c r="A93" s="12"/>
      <c r="B93" s="199"/>
      <c r="C93" s="200"/>
      <c r="D93" s="201" t="s">
        <v>75</v>
      </c>
      <c r="E93" s="202" t="s">
        <v>83</v>
      </c>
      <c r="F93" s="202" t="s">
        <v>143</v>
      </c>
      <c r="G93" s="200"/>
      <c r="H93" s="200"/>
      <c r="I93" s="203"/>
      <c r="J93" s="204">
        <f>BK93</f>
        <v>0</v>
      </c>
      <c r="K93" s="200"/>
      <c r="L93" s="205"/>
      <c r="M93" s="206"/>
      <c r="N93" s="207"/>
      <c r="O93" s="207"/>
      <c r="P93" s="208">
        <f>SUM(P94:P251)</f>
        <v>0</v>
      </c>
      <c r="Q93" s="207"/>
      <c r="R93" s="208">
        <f>SUM(R94:R251)</f>
        <v>190.59967963567999</v>
      </c>
      <c r="S93" s="207"/>
      <c r="T93" s="209">
        <f>SUM(T94:T251)</f>
        <v>25.227800000000002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210" t="s">
        <v>83</v>
      </c>
      <c r="AT93" s="211" t="s">
        <v>75</v>
      </c>
      <c r="AU93" s="211" t="s">
        <v>76</v>
      </c>
      <c r="AY93" s="210" t="s">
        <v>142</v>
      </c>
      <c r="BK93" s="212">
        <f>SUM(BK94:BK251)</f>
        <v>0</v>
      </c>
    </row>
    <row r="94" s="2" customFormat="1" ht="37.8" customHeight="1">
      <c r="A94" s="41"/>
      <c r="B94" s="42"/>
      <c r="C94" s="215" t="s">
        <v>83</v>
      </c>
      <c r="D94" s="215" t="s">
        <v>144</v>
      </c>
      <c r="E94" s="216" t="s">
        <v>161</v>
      </c>
      <c r="F94" s="217" t="s">
        <v>162</v>
      </c>
      <c r="G94" s="218" t="s">
        <v>163</v>
      </c>
      <c r="H94" s="219">
        <v>40.689999999999998</v>
      </c>
      <c r="I94" s="220"/>
      <c r="J94" s="221">
        <f>ROUND(I94*H94,2)</f>
        <v>0</v>
      </c>
      <c r="K94" s="217" t="s">
        <v>148</v>
      </c>
      <c r="L94" s="47"/>
      <c r="M94" s="222" t="s">
        <v>19</v>
      </c>
      <c r="N94" s="223" t="s">
        <v>47</v>
      </c>
      <c r="O94" s="87"/>
      <c r="P94" s="224">
        <f>O94*H94</f>
        <v>0</v>
      </c>
      <c r="Q94" s="224">
        <v>0</v>
      </c>
      <c r="R94" s="224">
        <f>Q94*H94</f>
        <v>0</v>
      </c>
      <c r="S94" s="224">
        <v>0.22</v>
      </c>
      <c r="T94" s="225">
        <f>S94*H94</f>
        <v>8.9518000000000004</v>
      </c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R94" s="226" t="s">
        <v>149</v>
      </c>
      <c r="AT94" s="226" t="s">
        <v>144</v>
      </c>
      <c r="AU94" s="226" t="s">
        <v>83</v>
      </c>
      <c r="AY94" s="20" t="s">
        <v>142</v>
      </c>
      <c r="BE94" s="227">
        <f>IF(N94="základní",J94,0)</f>
        <v>0</v>
      </c>
      <c r="BF94" s="227">
        <f>IF(N94="snížená",J94,0)</f>
        <v>0</v>
      </c>
      <c r="BG94" s="227">
        <f>IF(N94="zákl. přenesená",J94,0)</f>
        <v>0</v>
      </c>
      <c r="BH94" s="227">
        <f>IF(N94="sníž. přenesená",J94,0)</f>
        <v>0</v>
      </c>
      <c r="BI94" s="227">
        <f>IF(N94="nulová",J94,0)</f>
        <v>0</v>
      </c>
      <c r="BJ94" s="20" t="s">
        <v>83</v>
      </c>
      <c r="BK94" s="227">
        <f>ROUND(I94*H94,2)</f>
        <v>0</v>
      </c>
      <c r="BL94" s="20" t="s">
        <v>149</v>
      </c>
      <c r="BM94" s="226" t="s">
        <v>932</v>
      </c>
    </row>
    <row r="95" s="2" customFormat="1">
      <c r="A95" s="41"/>
      <c r="B95" s="42"/>
      <c r="C95" s="43"/>
      <c r="D95" s="228" t="s">
        <v>151</v>
      </c>
      <c r="E95" s="43"/>
      <c r="F95" s="229" t="s">
        <v>165</v>
      </c>
      <c r="G95" s="43"/>
      <c r="H95" s="43"/>
      <c r="I95" s="230"/>
      <c r="J95" s="43"/>
      <c r="K95" s="43"/>
      <c r="L95" s="47"/>
      <c r="M95" s="231"/>
      <c r="N95" s="232"/>
      <c r="O95" s="87"/>
      <c r="P95" s="87"/>
      <c r="Q95" s="87"/>
      <c r="R95" s="87"/>
      <c r="S95" s="87"/>
      <c r="T95" s="88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T95" s="20" t="s">
        <v>151</v>
      </c>
      <c r="AU95" s="20" t="s">
        <v>83</v>
      </c>
    </row>
    <row r="96" s="13" customFormat="1">
      <c r="A96" s="13"/>
      <c r="B96" s="233"/>
      <c r="C96" s="234"/>
      <c r="D96" s="235" t="s">
        <v>153</v>
      </c>
      <c r="E96" s="236" t="s">
        <v>19</v>
      </c>
      <c r="F96" s="237" t="s">
        <v>555</v>
      </c>
      <c r="G96" s="234"/>
      <c r="H96" s="236" t="s">
        <v>19</v>
      </c>
      <c r="I96" s="238"/>
      <c r="J96" s="234"/>
      <c r="K96" s="234"/>
      <c r="L96" s="239"/>
      <c r="M96" s="240"/>
      <c r="N96" s="241"/>
      <c r="O96" s="241"/>
      <c r="P96" s="241"/>
      <c r="Q96" s="241"/>
      <c r="R96" s="241"/>
      <c r="S96" s="241"/>
      <c r="T96" s="242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T96" s="243" t="s">
        <v>153</v>
      </c>
      <c r="AU96" s="243" t="s">
        <v>83</v>
      </c>
      <c r="AV96" s="13" t="s">
        <v>83</v>
      </c>
      <c r="AW96" s="13" t="s">
        <v>37</v>
      </c>
      <c r="AX96" s="13" t="s">
        <v>76</v>
      </c>
      <c r="AY96" s="243" t="s">
        <v>142</v>
      </c>
    </row>
    <row r="97" s="14" customFormat="1">
      <c r="A97" s="14"/>
      <c r="B97" s="244"/>
      <c r="C97" s="245"/>
      <c r="D97" s="235" t="s">
        <v>153</v>
      </c>
      <c r="E97" s="246" t="s">
        <v>19</v>
      </c>
      <c r="F97" s="247" t="s">
        <v>933</v>
      </c>
      <c r="G97" s="245"/>
      <c r="H97" s="248">
        <v>21.140000000000001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4" t="s">
        <v>153</v>
      </c>
      <c r="AU97" s="254" t="s">
        <v>83</v>
      </c>
      <c r="AV97" s="14" t="s">
        <v>85</v>
      </c>
      <c r="AW97" s="14" t="s">
        <v>37</v>
      </c>
      <c r="AX97" s="14" t="s">
        <v>76</v>
      </c>
      <c r="AY97" s="254" t="s">
        <v>142</v>
      </c>
    </row>
    <row r="98" s="14" customFormat="1">
      <c r="A98" s="14"/>
      <c r="B98" s="244"/>
      <c r="C98" s="245"/>
      <c r="D98" s="235" t="s">
        <v>153</v>
      </c>
      <c r="E98" s="246" t="s">
        <v>19</v>
      </c>
      <c r="F98" s="247" t="s">
        <v>934</v>
      </c>
      <c r="G98" s="245"/>
      <c r="H98" s="248">
        <v>19.550000000000001</v>
      </c>
      <c r="I98" s="249"/>
      <c r="J98" s="245"/>
      <c r="K98" s="245"/>
      <c r="L98" s="250"/>
      <c r="M98" s="251"/>
      <c r="N98" s="252"/>
      <c r="O98" s="252"/>
      <c r="P98" s="252"/>
      <c r="Q98" s="252"/>
      <c r="R98" s="252"/>
      <c r="S98" s="252"/>
      <c r="T98" s="253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54" t="s">
        <v>153</v>
      </c>
      <c r="AU98" s="254" t="s">
        <v>83</v>
      </c>
      <c r="AV98" s="14" t="s">
        <v>85</v>
      </c>
      <c r="AW98" s="14" t="s">
        <v>37</v>
      </c>
      <c r="AX98" s="14" t="s">
        <v>76</v>
      </c>
      <c r="AY98" s="254" t="s">
        <v>142</v>
      </c>
    </row>
    <row r="99" s="16" customFormat="1">
      <c r="A99" s="16"/>
      <c r="B99" s="266"/>
      <c r="C99" s="267"/>
      <c r="D99" s="235" t="s">
        <v>153</v>
      </c>
      <c r="E99" s="268" t="s">
        <v>19</v>
      </c>
      <c r="F99" s="269" t="s">
        <v>167</v>
      </c>
      <c r="G99" s="267"/>
      <c r="H99" s="270">
        <v>40.689999999999998</v>
      </c>
      <c r="I99" s="271"/>
      <c r="J99" s="267"/>
      <c r="K99" s="267"/>
      <c r="L99" s="272"/>
      <c r="M99" s="273"/>
      <c r="N99" s="274"/>
      <c r="O99" s="274"/>
      <c r="P99" s="274"/>
      <c r="Q99" s="274"/>
      <c r="R99" s="274"/>
      <c r="S99" s="274"/>
      <c r="T99" s="275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T99" s="276" t="s">
        <v>153</v>
      </c>
      <c r="AU99" s="276" t="s">
        <v>83</v>
      </c>
      <c r="AV99" s="16" t="s">
        <v>149</v>
      </c>
      <c r="AW99" s="16" t="s">
        <v>37</v>
      </c>
      <c r="AX99" s="16" t="s">
        <v>83</v>
      </c>
      <c r="AY99" s="276" t="s">
        <v>142</v>
      </c>
    </row>
    <row r="100" s="2" customFormat="1" ht="24.15" customHeight="1">
      <c r="A100" s="41"/>
      <c r="B100" s="42"/>
      <c r="C100" s="215" t="s">
        <v>85</v>
      </c>
      <c r="D100" s="215" t="s">
        <v>144</v>
      </c>
      <c r="E100" s="216" t="s">
        <v>168</v>
      </c>
      <c r="F100" s="217" t="s">
        <v>169</v>
      </c>
      <c r="G100" s="218" t="s">
        <v>147</v>
      </c>
      <c r="H100" s="219">
        <v>8.1379999999999999</v>
      </c>
      <c r="I100" s="220"/>
      <c r="J100" s="221">
        <f>ROUND(I100*H100,2)</f>
        <v>0</v>
      </c>
      <c r="K100" s="217" t="s">
        <v>148</v>
      </c>
      <c r="L100" s="47"/>
      <c r="M100" s="222" t="s">
        <v>19</v>
      </c>
      <c r="N100" s="223" t="s">
        <v>47</v>
      </c>
      <c r="O100" s="87"/>
      <c r="P100" s="224">
        <f>O100*H100</f>
        <v>0</v>
      </c>
      <c r="Q100" s="224">
        <v>0</v>
      </c>
      <c r="R100" s="224">
        <f>Q100*H100</f>
        <v>0</v>
      </c>
      <c r="S100" s="224">
        <v>2</v>
      </c>
      <c r="T100" s="225">
        <f>S100*H100</f>
        <v>16.276</v>
      </c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R100" s="226" t="s">
        <v>149</v>
      </c>
      <c r="AT100" s="226" t="s">
        <v>144</v>
      </c>
      <c r="AU100" s="226" t="s">
        <v>83</v>
      </c>
      <c r="AY100" s="20" t="s">
        <v>142</v>
      </c>
      <c r="BE100" s="227">
        <f>IF(N100="základní",J100,0)</f>
        <v>0</v>
      </c>
      <c r="BF100" s="227">
        <f>IF(N100="snížená",J100,0)</f>
        <v>0</v>
      </c>
      <c r="BG100" s="227">
        <f>IF(N100="zákl. přenesená",J100,0)</f>
        <v>0</v>
      </c>
      <c r="BH100" s="227">
        <f>IF(N100="sníž. přenesená",J100,0)</f>
        <v>0</v>
      </c>
      <c r="BI100" s="227">
        <f>IF(N100="nulová",J100,0)</f>
        <v>0</v>
      </c>
      <c r="BJ100" s="20" t="s">
        <v>83</v>
      </c>
      <c r="BK100" s="227">
        <f>ROUND(I100*H100,2)</f>
        <v>0</v>
      </c>
      <c r="BL100" s="20" t="s">
        <v>149</v>
      </c>
      <c r="BM100" s="226" t="s">
        <v>935</v>
      </c>
    </row>
    <row r="101" s="2" customFormat="1">
      <c r="A101" s="41"/>
      <c r="B101" s="42"/>
      <c r="C101" s="43"/>
      <c r="D101" s="228" t="s">
        <v>151</v>
      </c>
      <c r="E101" s="43"/>
      <c r="F101" s="229" t="s">
        <v>171</v>
      </c>
      <c r="G101" s="43"/>
      <c r="H101" s="43"/>
      <c r="I101" s="230"/>
      <c r="J101" s="43"/>
      <c r="K101" s="43"/>
      <c r="L101" s="47"/>
      <c r="M101" s="231"/>
      <c r="N101" s="232"/>
      <c r="O101" s="87"/>
      <c r="P101" s="87"/>
      <c r="Q101" s="87"/>
      <c r="R101" s="87"/>
      <c r="S101" s="87"/>
      <c r="T101" s="88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T101" s="20" t="s">
        <v>151</v>
      </c>
      <c r="AU101" s="20" t="s">
        <v>83</v>
      </c>
    </row>
    <row r="102" s="13" customFormat="1">
      <c r="A102" s="13"/>
      <c r="B102" s="233"/>
      <c r="C102" s="234"/>
      <c r="D102" s="235" t="s">
        <v>153</v>
      </c>
      <c r="E102" s="236" t="s">
        <v>19</v>
      </c>
      <c r="F102" s="237" t="s">
        <v>555</v>
      </c>
      <c r="G102" s="234"/>
      <c r="H102" s="236" t="s">
        <v>19</v>
      </c>
      <c r="I102" s="238"/>
      <c r="J102" s="234"/>
      <c r="K102" s="234"/>
      <c r="L102" s="239"/>
      <c r="M102" s="240"/>
      <c r="N102" s="241"/>
      <c r="O102" s="241"/>
      <c r="P102" s="241"/>
      <c r="Q102" s="241"/>
      <c r="R102" s="241"/>
      <c r="S102" s="241"/>
      <c r="T102" s="242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T102" s="243" t="s">
        <v>153</v>
      </c>
      <c r="AU102" s="243" t="s">
        <v>83</v>
      </c>
      <c r="AV102" s="13" t="s">
        <v>83</v>
      </c>
      <c r="AW102" s="13" t="s">
        <v>37</v>
      </c>
      <c r="AX102" s="13" t="s">
        <v>76</v>
      </c>
      <c r="AY102" s="243" t="s">
        <v>142</v>
      </c>
    </row>
    <row r="103" s="14" customFormat="1">
      <c r="A103" s="14"/>
      <c r="B103" s="244"/>
      <c r="C103" s="245"/>
      <c r="D103" s="235" t="s">
        <v>153</v>
      </c>
      <c r="E103" s="246" t="s">
        <v>19</v>
      </c>
      <c r="F103" s="247" t="s">
        <v>936</v>
      </c>
      <c r="G103" s="245"/>
      <c r="H103" s="248">
        <v>4.2279999999999998</v>
      </c>
      <c r="I103" s="249"/>
      <c r="J103" s="245"/>
      <c r="K103" s="245"/>
      <c r="L103" s="250"/>
      <c r="M103" s="251"/>
      <c r="N103" s="252"/>
      <c r="O103" s="252"/>
      <c r="P103" s="252"/>
      <c r="Q103" s="252"/>
      <c r="R103" s="252"/>
      <c r="S103" s="252"/>
      <c r="T103" s="253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54" t="s">
        <v>153</v>
      </c>
      <c r="AU103" s="254" t="s">
        <v>83</v>
      </c>
      <c r="AV103" s="14" t="s">
        <v>85</v>
      </c>
      <c r="AW103" s="14" t="s">
        <v>37</v>
      </c>
      <c r="AX103" s="14" t="s">
        <v>76</v>
      </c>
      <c r="AY103" s="254" t="s">
        <v>142</v>
      </c>
    </row>
    <row r="104" s="14" customFormat="1">
      <c r="A104" s="14"/>
      <c r="B104" s="244"/>
      <c r="C104" s="245"/>
      <c r="D104" s="235" t="s">
        <v>153</v>
      </c>
      <c r="E104" s="246" t="s">
        <v>19</v>
      </c>
      <c r="F104" s="247" t="s">
        <v>937</v>
      </c>
      <c r="G104" s="245"/>
      <c r="H104" s="248">
        <v>3.9100000000000001</v>
      </c>
      <c r="I104" s="249"/>
      <c r="J104" s="245"/>
      <c r="K104" s="245"/>
      <c r="L104" s="250"/>
      <c r="M104" s="251"/>
      <c r="N104" s="252"/>
      <c r="O104" s="252"/>
      <c r="P104" s="252"/>
      <c r="Q104" s="252"/>
      <c r="R104" s="252"/>
      <c r="S104" s="252"/>
      <c r="T104" s="253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54" t="s">
        <v>153</v>
      </c>
      <c r="AU104" s="254" t="s">
        <v>83</v>
      </c>
      <c r="AV104" s="14" t="s">
        <v>85</v>
      </c>
      <c r="AW104" s="14" t="s">
        <v>37</v>
      </c>
      <c r="AX104" s="14" t="s">
        <v>76</v>
      </c>
      <c r="AY104" s="254" t="s">
        <v>142</v>
      </c>
    </row>
    <row r="105" s="16" customFormat="1">
      <c r="A105" s="16"/>
      <c r="B105" s="266"/>
      <c r="C105" s="267"/>
      <c r="D105" s="235" t="s">
        <v>153</v>
      </c>
      <c r="E105" s="268" t="s">
        <v>19</v>
      </c>
      <c r="F105" s="269" t="s">
        <v>167</v>
      </c>
      <c r="G105" s="267"/>
      <c r="H105" s="270">
        <v>8.1379999999999999</v>
      </c>
      <c r="I105" s="271"/>
      <c r="J105" s="267"/>
      <c r="K105" s="267"/>
      <c r="L105" s="272"/>
      <c r="M105" s="273"/>
      <c r="N105" s="274"/>
      <c r="O105" s="274"/>
      <c r="P105" s="274"/>
      <c r="Q105" s="274"/>
      <c r="R105" s="274"/>
      <c r="S105" s="274"/>
      <c r="T105" s="275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T105" s="276" t="s">
        <v>153</v>
      </c>
      <c r="AU105" s="276" t="s">
        <v>83</v>
      </c>
      <c r="AV105" s="16" t="s">
        <v>149</v>
      </c>
      <c r="AW105" s="16" t="s">
        <v>37</v>
      </c>
      <c r="AX105" s="16" t="s">
        <v>83</v>
      </c>
      <c r="AY105" s="276" t="s">
        <v>142</v>
      </c>
    </row>
    <row r="106" s="2" customFormat="1" ht="16.5" customHeight="1">
      <c r="A106" s="41"/>
      <c r="B106" s="42"/>
      <c r="C106" s="215" t="s">
        <v>158</v>
      </c>
      <c r="D106" s="215" t="s">
        <v>144</v>
      </c>
      <c r="E106" s="216" t="s">
        <v>173</v>
      </c>
      <c r="F106" s="217" t="s">
        <v>174</v>
      </c>
      <c r="G106" s="218" t="s">
        <v>175</v>
      </c>
      <c r="H106" s="219">
        <v>1200</v>
      </c>
      <c r="I106" s="220"/>
      <c r="J106" s="221">
        <f>ROUND(I106*H106,2)</f>
        <v>0</v>
      </c>
      <c r="K106" s="217" t="s">
        <v>148</v>
      </c>
      <c r="L106" s="47"/>
      <c r="M106" s="222" t="s">
        <v>19</v>
      </c>
      <c r="N106" s="223" t="s">
        <v>47</v>
      </c>
      <c r="O106" s="87"/>
      <c r="P106" s="224">
        <f>O106*H106</f>
        <v>0</v>
      </c>
      <c r="Q106" s="224">
        <v>3.2634E-05</v>
      </c>
      <c r="R106" s="224">
        <f>Q106*H106</f>
        <v>0.039160800000000003</v>
      </c>
      <c r="S106" s="224">
        <v>0</v>
      </c>
      <c r="T106" s="225">
        <f>S106*H106</f>
        <v>0</v>
      </c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R106" s="226" t="s">
        <v>149</v>
      </c>
      <c r="AT106" s="226" t="s">
        <v>144</v>
      </c>
      <c r="AU106" s="226" t="s">
        <v>83</v>
      </c>
      <c r="AY106" s="20" t="s">
        <v>142</v>
      </c>
      <c r="BE106" s="227">
        <f>IF(N106="základní",J106,0)</f>
        <v>0</v>
      </c>
      <c r="BF106" s="227">
        <f>IF(N106="snížená",J106,0)</f>
        <v>0</v>
      </c>
      <c r="BG106" s="227">
        <f>IF(N106="zákl. přenesená",J106,0)</f>
        <v>0</v>
      </c>
      <c r="BH106" s="227">
        <f>IF(N106="sníž. přenesená",J106,0)</f>
        <v>0</v>
      </c>
      <c r="BI106" s="227">
        <f>IF(N106="nulová",J106,0)</f>
        <v>0</v>
      </c>
      <c r="BJ106" s="20" t="s">
        <v>83</v>
      </c>
      <c r="BK106" s="227">
        <f>ROUND(I106*H106,2)</f>
        <v>0</v>
      </c>
      <c r="BL106" s="20" t="s">
        <v>149</v>
      </c>
      <c r="BM106" s="226" t="s">
        <v>938</v>
      </c>
    </row>
    <row r="107" s="2" customFormat="1">
      <c r="A107" s="41"/>
      <c r="B107" s="42"/>
      <c r="C107" s="43"/>
      <c r="D107" s="228" t="s">
        <v>151</v>
      </c>
      <c r="E107" s="43"/>
      <c r="F107" s="229" t="s">
        <v>177</v>
      </c>
      <c r="G107" s="43"/>
      <c r="H107" s="43"/>
      <c r="I107" s="230"/>
      <c r="J107" s="43"/>
      <c r="K107" s="43"/>
      <c r="L107" s="47"/>
      <c r="M107" s="231"/>
      <c r="N107" s="232"/>
      <c r="O107" s="87"/>
      <c r="P107" s="87"/>
      <c r="Q107" s="87"/>
      <c r="R107" s="87"/>
      <c r="S107" s="87"/>
      <c r="T107" s="88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T107" s="20" t="s">
        <v>151</v>
      </c>
      <c r="AU107" s="20" t="s">
        <v>83</v>
      </c>
    </row>
    <row r="108" s="14" customFormat="1">
      <c r="A108" s="14"/>
      <c r="B108" s="244"/>
      <c r="C108" s="245"/>
      <c r="D108" s="235" t="s">
        <v>153</v>
      </c>
      <c r="E108" s="246" t="s">
        <v>19</v>
      </c>
      <c r="F108" s="247" t="s">
        <v>939</v>
      </c>
      <c r="G108" s="245"/>
      <c r="H108" s="248">
        <v>1200</v>
      </c>
      <c r="I108" s="249"/>
      <c r="J108" s="245"/>
      <c r="K108" s="245"/>
      <c r="L108" s="250"/>
      <c r="M108" s="251"/>
      <c r="N108" s="252"/>
      <c r="O108" s="252"/>
      <c r="P108" s="252"/>
      <c r="Q108" s="252"/>
      <c r="R108" s="252"/>
      <c r="S108" s="252"/>
      <c r="T108" s="253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T108" s="254" t="s">
        <v>153</v>
      </c>
      <c r="AU108" s="254" t="s">
        <v>83</v>
      </c>
      <c r="AV108" s="14" t="s">
        <v>85</v>
      </c>
      <c r="AW108" s="14" t="s">
        <v>37</v>
      </c>
      <c r="AX108" s="14" t="s">
        <v>76</v>
      </c>
      <c r="AY108" s="254" t="s">
        <v>142</v>
      </c>
    </row>
    <row r="109" s="16" customFormat="1">
      <c r="A109" s="16"/>
      <c r="B109" s="266"/>
      <c r="C109" s="267"/>
      <c r="D109" s="235" t="s">
        <v>153</v>
      </c>
      <c r="E109" s="268" t="s">
        <v>19</v>
      </c>
      <c r="F109" s="269" t="s">
        <v>167</v>
      </c>
      <c r="G109" s="267"/>
      <c r="H109" s="270">
        <v>1200</v>
      </c>
      <c r="I109" s="271"/>
      <c r="J109" s="267"/>
      <c r="K109" s="267"/>
      <c r="L109" s="272"/>
      <c r="M109" s="273"/>
      <c r="N109" s="274"/>
      <c r="O109" s="274"/>
      <c r="P109" s="274"/>
      <c r="Q109" s="274"/>
      <c r="R109" s="274"/>
      <c r="S109" s="274"/>
      <c r="T109" s="275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T109" s="276" t="s">
        <v>153</v>
      </c>
      <c r="AU109" s="276" t="s">
        <v>83</v>
      </c>
      <c r="AV109" s="16" t="s">
        <v>149</v>
      </c>
      <c r="AW109" s="16" t="s">
        <v>37</v>
      </c>
      <c r="AX109" s="16" t="s">
        <v>83</v>
      </c>
      <c r="AY109" s="276" t="s">
        <v>142</v>
      </c>
    </row>
    <row r="110" s="2" customFormat="1" ht="21.75" customHeight="1">
      <c r="A110" s="41"/>
      <c r="B110" s="42"/>
      <c r="C110" s="215" t="s">
        <v>149</v>
      </c>
      <c r="D110" s="215" t="s">
        <v>144</v>
      </c>
      <c r="E110" s="216" t="s">
        <v>180</v>
      </c>
      <c r="F110" s="217" t="s">
        <v>181</v>
      </c>
      <c r="G110" s="218" t="s">
        <v>182</v>
      </c>
      <c r="H110" s="219">
        <v>120</v>
      </c>
      <c r="I110" s="220"/>
      <c r="J110" s="221">
        <f>ROUND(I110*H110,2)</f>
        <v>0</v>
      </c>
      <c r="K110" s="217" t="s">
        <v>148</v>
      </c>
      <c r="L110" s="47"/>
      <c r="M110" s="222" t="s">
        <v>19</v>
      </c>
      <c r="N110" s="223" t="s">
        <v>47</v>
      </c>
      <c r="O110" s="87"/>
      <c r="P110" s="224">
        <f>O110*H110</f>
        <v>0</v>
      </c>
      <c r="Q110" s="224">
        <v>0</v>
      </c>
      <c r="R110" s="224">
        <f>Q110*H110</f>
        <v>0</v>
      </c>
      <c r="S110" s="224">
        <v>0</v>
      </c>
      <c r="T110" s="225">
        <f>S110*H110</f>
        <v>0</v>
      </c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R110" s="226" t="s">
        <v>149</v>
      </c>
      <c r="AT110" s="226" t="s">
        <v>144</v>
      </c>
      <c r="AU110" s="226" t="s">
        <v>83</v>
      </c>
      <c r="AY110" s="20" t="s">
        <v>142</v>
      </c>
      <c r="BE110" s="227">
        <f>IF(N110="základní",J110,0)</f>
        <v>0</v>
      </c>
      <c r="BF110" s="227">
        <f>IF(N110="snížená",J110,0)</f>
        <v>0</v>
      </c>
      <c r="BG110" s="227">
        <f>IF(N110="zákl. přenesená",J110,0)</f>
        <v>0</v>
      </c>
      <c r="BH110" s="227">
        <f>IF(N110="sníž. přenesená",J110,0)</f>
        <v>0</v>
      </c>
      <c r="BI110" s="227">
        <f>IF(N110="nulová",J110,0)</f>
        <v>0</v>
      </c>
      <c r="BJ110" s="20" t="s">
        <v>83</v>
      </c>
      <c r="BK110" s="227">
        <f>ROUND(I110*H110,2)</f>
        <v>0</v>
      </c>
      <c r="BL110" s="20" t="s">
        <v>149</v>
      </c>
      <c r="BM110" s="226" t="s">
        <v>940</v>
      </c>
    </row>
    <row r="111" s="2" customFormat="1">
      <c r="A111" s="41"/>
      <c r="B111" s="42"/>
      <c r="C111" s="43"/>
      <c r="D111" s="228" t="s">
        <v>151</v>
      </c>
      <c r="E111" s="43"/>
      <c r="F111" s="229" t="s">
        <v>184</v>
      </c>
      <c r="G111" s="43"/>
      <c r="H111" s="43"/>
      <c r="I111" s="230"/>
      <c r="J111" s="43"/>
      <c r="K111" s="43"/>
      <c r="L111" s="47"/>
      <c r="M111" s="231"/>
      <c r="N111" s="232"/>
      <c r="O111" s="87"/>
      <c r="P111" s="87"/>
      <c r="Q111" s="87"/>
      <c r="R111" s="87"/>
      <c r="S111" s="87"/>
      <c r="T111" s="88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T111" s="20" t="s">
        <v>151</v>
      </c>
      <c r="AU111" s="20" t="s">
        <v>83</v>
      </c>
    </row>
    <row r="112" s="14" customFormat="1">
      <c r="A112" s="14"/>
      <c r="B112" s="244"/>
      <c r="C112" s="245"/>
      <c r="D112" s="235" t="s">
        <v>153</v>
      </c>
      <c r="E112" s="246" t="s">
        <v>19</v>
      </c>
      <c r="F112" s="247" t="s">
        <v>941</v>
      </c>
      <c r="G112" s="245"/>
      <c r="H112" s="248">
        <v>120</v>
      </c>
      <c r="I112" s="249"/>
      <c r="J112" s="245"/>
      <c r="K112" s="245"/>
      <c r="L112" s="250"/>
      <c r="M112" s="251"/>
      <c r="N112" s="252"/>
      <c r="O112" s="252"/>
      <c r="P112" s="252"/>
      <c r="Q112" s="252"/>
      <c r="R112" s="252"/>
      <c r="S112" s="252"/>
      <c r="T112" s="253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54" t="s">
        <v>153</v>
      </c>
      <c r="AU112" s="254" t="s">
        <v>83</v>
      </c>
      <c r="AV112" s="14" t="s">
        <v>85</v>
      </c>
      <c r="AW112" s="14" t="s">
        <v>37</v>
      </c>
      <c r="AX112" s="14" t="s">
        <v>76</v>
      </c>
      <c r="AY112" s="254" t="s">
        <v>142</v>
      </c>
    </row>
    <row r="113" s="16" customFormat="1">
      <c r="A113" s="16"/>
      <c r="B113" s="266"/>
      <c r="C113" s="267"/>
      <c r="D113" s="235" t="s">
        <v>153</v>
      </c>
      <c r="E113" s="268" t="s">
        <v>19</v>
      </c>
      <c r="F113" s="269" t="s">
        <v>167</v>
      </c>
      <c r="G113" s="267"/>
      <c r="H113" s="270">
        <v>120</v>
      </c>
      <c r="I113" s="271"/>
      <c r="J113" s="267"/>
      <c r="K113" s="267"/>
      <c r="L113" s="272"/>
      <c r="M113" s="273"/>
      <c r="N113" s="274"/>
      <c r="O113" s="274"/>
      <c r="P113" s="274"/>
      <c r="Q113" s="274"/>
      <c r="R113" s="274"/>
      <c r="S113" s="274"/>
      <c r="T113" s="275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T113" s="276" t="s">
        <v>153</v>
      </c>
      <c r="AU113" s="276" t="s">
        <v>83</v>
      </c>
      <c r="AV113" s="16" t="s">
        <v>149</v>
      </c>
      <c r="AW113" s="16" t="s">
        <v>37</v>
      </c>
      <c r="AX113" s="16" t="s">
        <v>83</v>
      </c>
      <c r="AY113" s="276" t="s">
        <v>142</v>
      </c>
    </row>
    <row r="114" s="2" customFormat="1" ht="24.15" customHeight="1">
      <c r="A114" s="41"/>
      <c r="B114" s="42"/>
      <c r="C114" s="215" t="s">
        <v>179</v>
      </c>
      <c r="D114" s="215" t="s">
        <v>144</v>
      </c>
      <c r="E114" s="216" t="s">
        <v>564</v>
      </c>
      <c r="F114" s="217" t="s">
        <v>565</v>
      </c>
      <c r="G114" s="218" t="s">
        <v>147</v>
      </c>
      <c r="H114" s="219">
        <v>264.18599999999998</v>
      </c>
      <c r="I114" s="220"/>
      <c r="J114" s="221">
        <f>ROUND(I114*H114,2)</f>
        <v>0</v>
      </c>
      <c r="K114" s="217" t="s">
        <v>148</v>
      </c>
      <c r="L114" s="47"/>
      <c r="M114" s="222" t="s">
        <v>19</v>
      </c>
      <c r="N114" s="223" t="s">
        <v>47</v>
      </c>
      <c r="O114" s="87"/>
      <c r="P114" s="224">
        <f>O114*H114</f>
        <v>0</v>
      </c>
      <c r="Q114" s="224">
        <v>0</v>
      </c>
      <c r="R114" s="224">
        <f>Q114*H114</f>
        <v>0</v>
      </c>
      <c r="S114" s="224">
        <v>0</v>
      </c>
      <c r="T114" s="225">
        <f>S114*H114</f>
        <v>0</v>
      </c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R114" s="226" t="s">
        <v>149</v>
      </c>
      <c r="AT114" s="226" t="s">
        <v>144</v>
      </c>
      <c r="AU114" s="226" t="s">
        <v>83</v>
      </c>
      <c r="AY114" s="20" t="s">
        <v>142</v>
      </c>
      <c r="BE114" s="227">
        <f>IF(N114="základní",J114,0)</f>
        <v>0</v>
      </c>
      <c r="BF114" s="227">
        <f>IF(N114="snížená",J114,0)</f>
        <v>0</v>
      </c>
      <c r="BG114" s="227">
        <f>IF(N114="zákl. přenesená",J114,0)</f>
        <v>0</v>
      </c>
      <c r="BH114" s="227">
        <f>IF(N114="sníž. přenesená",J114,0)</f>
        <v>0</v>
      </c>
      <c r="BI114" s="227">
        <f>IF(N114="nulová",J114,0)</f>
        <v>0</v>
      </c>
      <c r="BJ114" s="20" t="s">
        <v>83</v>
      </c>
      <c r="BK114" s="227">
        <f>ROUND(I114*H114,2)</f>
        <v>0</v>
      </c>
      <c r="BL114" s="20" t="s">
        <v>149</v>
      </c>
      <c r="BM114" s="226" t="s">
        <v>942</v>
      </c>
    </row>
    <row r="115" s="2" customFormat="1">
      <c r="A115" s="41"/>
      <c r="B115" s="42"/>
      <c r="C115" s="43"/>
      <c r="D115" s="228" t="s">
        <v>151</v>
      </c>
      <c r="E115" s="43"/>
      <c r="F115" s="229" t="s">
        <v>567</v>
      </c>
      <c r="G115" s="43"/>
      <c r="H115" s="43"/>
      <c r="I115" s="230"/>
      <c r="J115" s="43"/>
      <c r="K115" s="43"/>
      <c r="L115" s="47"/>
      <c r="M115" s="231"/>
      <c r="N115" s="232"/>
      <c r="O115" s="87"/>
      <c r="P115" s="87"/>
      <c r="Q115" s="87"/>
      <c r="R115" s="87"/>
      <c r="S115" s="87"/>
      <c r="T115" s="88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T115" s="20" t="s">
        <v>151</v>
      </c>
      <c r="AU115" s="20" t="s">
        <v>83</v>
      </c>
    </row>
    <row r="116" s="14" customFormat="1">
      <c r="A116" s="14"/>
      <c r="B116" s="244"/>
      <c r="C116" s="245"/>
      <c r="D116" s="235" t="s">
        <v>153</v>
      </c>
      <c r="E116" s="246" t="s">
        <v>19</v>
      </c>
      <c r="F116" s="247" t="s">
        <v>943</v>
      </c>
      <c r="G116" s="245"/>
      <c r="H116" s="248">
        <v>43.887</v>
      </c>
      <c r="I116" s="249"/>
      <c r="J116" s="245"/>
      <c r="K116" s="245"/>
      <c r="L116" s="250"/>
      <c r="M116" s="251"/>
      <c r="N116" s="252"/>
      <c r="O116" s="252"/>
      <c r="P116" s="252"/>
      <c r="Q116" s="252"/>
      <c r="R116" s="252"/>
      <c r="S116" s="252"/>
      <c r="T116" s="253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54" t="s">
        <v>153</v>
      </c>
      <c r="AU116" s="254" t="s">
        <v>83</v>
      </c>
      <c r="AV116" s="14" t="s">
        <v>85</v>
      </c>
      <c r="AW116" s="14" t="s">
        <v>37</v>
      </c>
      <c r="AX116" s="14" t="s">
        <v>76</v>
      </c>
      <c r="AY116" s="254" t="s">
        <v>142</v>
      </c>
    </row>
    <row r="117" s="13" customFormat="1">
      <c r="A117" s="13"/>
      <c r="B117" s="233"/>
      <c r="C117" s="234"/>
      <c r="D117" s="235" t="s">
        <v>153</v>
      </c>
      <c r="E117" s="236" t="s">
        <v>19</v>
      </c>
      <c r="F117" s="237" t="s">
        <v>920</v>
      </c>
      <c r="G117" s="234"/>
      <c r="H117" s="236" t="s">
        <v>19</v>
      </c>
      <c r="I117" s="238"/>
      <c r="J117" s="234"/>
      <c r="K117" s="234"/>
      <c r="L117" s="239"/>
      <c r="M117" s="240"/>
      <c r="N117" s="241"/>
      <c r="O117" s="241"/>
      <c r="P117" s="241"/>
      <c r="Q117" s="241"/>
      <c r="R117" s="241"/>
      <c r="S117" s="241"/>
      <c r="T117" s="242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T117" s="243" t="s">
        <v>153</v>
      </c>
      <c r="AU117" s="243" t="s">
        <v>83</v>
      </c>
      <c r="AV117" s="13" t="s">
        <v>83</v>
      </c>
      <c r="AW117" s="13" t="s">
        <v>37</v>
      </c>
      <c r="AX117" s="13" t="s">
        <v>76</v>
      </c>
      <c r="AY117" s="243" t="s">
        <v>142</v>
      </c>
    </row>
    <row r="118" s="14" customFormat="1">
      <c r="A118" s="14"/>
      <c r="B118" s="244"/>
      <c r="C118" s="245"/>
      <c r="D118" s="235" t="s">
        <v>153</v>
      </c>
      <c r="E118" s="246" t="s">
        <v>19</v>
      </c>
      <c r="F118" s="247" t="s">
        <v>944</v>
      </c>
      <c r="G118" s="245"/>
      <c r="H118" s="248">
        <v>46.930999999999997</v>
      </c>
      <c r="I118" s="249"/>
      <c r="J118" s="245"/>
      <c r="K118" s="245"/>
      <c r="L118" s="250"/>
      <c r="M118" s="251"/>
      <c r="N118" s="252"/>
      <c r="O118" s="252"/>
      <c r="P118" s="252"/>
      <c r="Q118" s="252"/>
      <c r="R118" s="252"/>
      <c r="S118" s="252"/>
      <c r="T118" s="253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T118" s="254" t="s">
        <v>153</v>
      </c>
      <c r="AU118" s="254" t="s">
        <v>83</v>
      </c>
      <c r="AV118" s="14" t="s">
        <v>85</v>
      </c>
      <c r="AW118" s="14" t="s">
        <v>37</v>
      </c>
      <c r="AX118" s="14" t="s">
        <v>76</v>
      </c>
      <c r="AY118" s="254" t="s">
        <v>142</v>
      </c>
    </row>
    <row r="119" s="14" customFormat="1">
      <c r="A119" s="14"/>
      <c r="B119" s="244"/>
      <c r="C119" s="245"/>
      <c r="D119" s="235" t="s">
        <v>153</v>
      </c>
      <c r="E119" s="246" t="s">
        <v>19</v>
      </c>
      <c r="F119" s="247" t="s">
        <v>945</v>
      </c>
      <c r="G119" s="245"/>
      <c r="H119" s="248">
        <v>22.885000000000002</v>
      </c>
      <c r="I119" s="249"/>
      <c r="J119" s="245"/>
      <c r="K119" s="245"/>
      <c r="L119" s="250"/>
      <c r="M119" s="251"/>
      <c r="N119" s="252"/>
      <c r="O119" s="252"/>
      <c r="P119" s="252"/>
      <c r="Q119" s="252"/>
      <c r="R119" s="252"/>
      <c r="S119" s="252"/>
      <c r="T119" s="25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4" t="s">
        <v>153</v>
      </c>
      <c r="AU119" s="254" t="s">
        <v>83</v>
      </c>
      <c r="AV119" s="14" t="s">
        <v>85</v>
      </c>
      <c r="AW119" s="14" t="s">
        <v>37</v>
      </c>
      <c r="AX119" s="14" t="s">
        <v>76</v>
      </c>
      <c r="AY119" s="254" t="s">
        <v>142</v>
      </c>
    </row>
    <row r="120" s="14" customFormat="1">
      <c r="A120" s="14"/>
      <c r="B120" s="244"/>
      <c r="C120" s="245"/>
      <c r="D120" s="235" t="s">
        <v>153</v>
      </c>
      <c r="E120" s="246" t="s">
        <v>19</v>
      </c>
      <c r="F120" s="247" t="s">
        <v>946</v>
      </c>
      <c r="G120" s="245"/>
      <c r="H120" s="248">
        <v>15.521000000000001</v>
      </c>
      <c r="I120" s="249"/>
      <c r="J120" s="245"/>
      <c r="K120" s="245"/>
      <c r="L120" s="250"/>
      <c r="M120" s="251"/>
      <c r="N120" s="252"/>
      <c r="O120" s="252"/>
      <c r="P120" s="252"/>
      <c r="Q120" s="252"/>
      <c r="R120" s="252"/>
      <c r="S120" s="252"/>
      <c r="T120" s="253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54" t="s">
        <v>153</v>
      </c>
      <c r="AU120" s="254" t="s">
        <v>83</v>
      </c>
      <c r="AV120" s="14" t="s">
        <v>85</v>
      </c>
      <c r="AW120" s="14" t="s">
        <v>37</v>
      </c>
      <c r="AX120" s="14" t="s">
        <v>76</v>
      </c>
      <c r="AY120" s="254" t="s">
        <v>142</v>
      </c>
    </row>
    <row r="121" s="14" customFormat="1">
      <c r="A121" s="14"/>
      <c r="B121" s="244"/>
      <c r="C121" s="245"/>
      <c r="D121" s="235" t="s">
        <v>153</v>
      </c>
      <c r="E121" s="246" t="s">
        <v>19</v>
      </c>
      <c r="F121" s="247" t="s">
        <v>947</v>
      </c>
      <c r="G121" s="245"/>
      <c r="H121" s="248">
        <v>58.194000000000003</v>
      </c>
      <c r="I121" s="249"/>
      <c r="J121" s="245"/>
      <c r="K121" s="245"/>
      <c r="L121" s="250"/>
      <c r="M121" s="251"/>
      <c r="N121" s="252"/>
      <c r="O121" s="252"/>
      <c r="P121" s="252"/>
      <c r="Q121" s="252"/>
      <c r="R121" s="252"/>
      <c r="S121" s="252"/>
      <c r="T121" s="253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54" t="s">
        <v>153</v>
      </c>
      <c r="AU121" s="254" t="s">
        <v>83</v>
      </c>
      <c r="AV121" s="14" t="s">
        <v>85</v>
      </c>
      <c r="AW121" s="14" t="s">
        <v>37</v>
      </c>
      <c r="AX121" s="14" t="s">
        <v>76</v>
      </c>
      <c r="AY121" s="254" t="s">
        <v>142</v>
      </c>
    </row>
    <row r="122" s="14" customFormat="1">
      <c r="A122" s="14"/>
      <c r="B122" s="244"/>
      <c r="C122" s="245"/>
      <c r="D122" s="235" t="s">
        <v>153</v>
      </c>
      <c r="E122" s="246" t="s">
        <v>19</v>
      </c>
      <c r="F122" s="247" t="s">
        <v>948</v>
      </c>
      <c r="G122" s="245"/>
      <c r="H122" s="248">
        <v>89.284000000000006</v>
      </c>
      <c r="I122" s="249"/>
      <c r="J122" s="245"/>
      <c r="K122" s="245"/>
      <c r="L122" s="250"/>
      <c r="M122" s="251"/>
      <c r="N122" s="252"/>
      <c r="O122" s="252"/>
      <c r="P122" s="252"/>
      <c r="Q122" s="252"/>
      <c r="R122" s="252"/>
      <c r="S122" s="252"/>
      <c r="T122" s="253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54" t="s">
        <v>153</v>
      </c>
      <c r="AU122" s="254" t="s">
        <v>83</v>
      </c>
      <c r="AV122" s="14" t="s">
        <v>85</v>
      </c>
      <c r="AW122" s="14" t="s">
        <v>37</v>
      </c>
      <c r="AX122" s="14" t="s">
        <v>76</v>
      </c>
      <c r="AY122" s="254" t="s">
        <v>142</v>
      </c>
    </row>
    <row r="123" s="14" customFormat="1">
      <c r="A123" s="14"/>
      <c r="B123" s="244"/>
      <c r="C123" s="245"/>
      <c r="D123" s="235" t="s">
        <v>153</v>
      </c>
      <c r="E123" s="246" t="s">
        <v>19</v>
      </c>
      <c r="F123" s="247" t="s">
        <v>949</v>
      </c>
      <c r="G123" s="245"/>
      <c r="H123" s="248">
        <v>49.357999999999997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4" t="s">
        <v>153</v>
      </c>
      <c r="AU123" s="254" t="s">
        <v>83</v>
      </c>
      <c r="AV123" s="14" t="s">
        <v>85</v>
      </c>
      <c r="AW123" s="14" t="s">
        <v>37</v>
      </c>
      <c r="AX123" s="14" t="s">
        <v>76</v>
      </c>
      <c r="AY123" s="254" t="s">
        <v>142</v>
      </c>
    </row>
    <row r="124" s="14" customFormat="1">
      <c r="A124" s="14"/>
      <c r="B124" s="244"/>
      <c r="C124" s="245"/>
      <c r="D124" s="235" t="s">
        <v>153</v>
      </c>
      <c r="E124" s="246" t="s">
        <v>19</v>
      </c>
      <c r="F124" s="247" t="s">
        <v>950</v>
      </c>
      <c r="G124" s="245"/>
      <c r="H124" s="248">
        <v>55.927</v>
      </c>
      <c r="I124" s="249"/>
      <c r="J124" s="245"/>
      <c r="K124" s="245"/>
      <c r="L124" s="250"/>
      <c r="M124" s="251"/>
      <c r="N124" s="252"/>
      <c r="O124" s="252"/>
      <c r="P124" s="252"/>
      <c r="Q124" s="252"/>
      <c r="R124" s="252"/>
      <c r="S124" s="252"/>
      <c r="T124" s="253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54" t="s">
        <v>153</v>
      </c>
      <c r="AU124" s="254" t="s">
        <v>83</v>
      </c>
      <c r="AV124" s="14" t="s">
        <v>85</v>
      </c>
      <c r="AW124" s="14" t="s">
        <v>37</v>
      </c>
      <c r="AX124" s="14" t="s">
        <v>76</v>
      </c>
      <c r="AY124" s="254" t="s">
        <v>142</v>
      </c>
    </row>
    <row r="125" s="14" customFormat="1">
      <c r="A125" s="14"/>
      <c r="B125" s="244"/>
      <c r="C125" s="245"/>
      <c r="D125" s="235" t="s">
        <v>153</v>
      </c>
      <c r="E125" s="246" t="s">
        <v>19</v>
      </c>
      <c r="F125" s="247" t="s">
        <v>951</v>
      </c>
      <c r="G125" s="245"/>
      <c r="H125" s="248">
        <v>97.587999999999994</v>
      </c>
      <c r="I125" s="249"/>
      <c r="J125" s="245"/>
      <c r="K125" s="245"/>
      <c r="L125" s="250"/>
      <c r="M125" s="251"/>
      <c r="N125" s="252"/>
      <c r="O125" s="252"/>
      <c r="P125" s="252"/>
      <c r="Q125" s="252"/>
      <c r="R125" s="252"/>
      <c r="S125" s="252"/>
      <c r="T125" s="253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54" t="s">
        <v>153</v>
      </c>
      <c r="AU125" s="254" t="s">
        <v>83</v>
      </c>
      <c r="AV125" s="14" t="s">
        <v>85</v>
      </c>
      <c r="AW125" s="14" t="s">
        <v>37</v>
      </c>
      <c r="AX125" s="14" t="s">
        <v>76</v>
      </c>
      <c r="AY125" s="254" t="s">
        <v>142</v>
      </c>
    </row>
    <row r="126" s="14" customFormat="1">
      <c r="A126" s="14"/>
      <c r="B126" s="244"/>
      <c r="C126" s="245"/>
      <c r="D126" s="235" t="s">
        <v>153</v>
      </c>
      <c r="E126" s="246" t="s">
        <v>19</v>
      </c>
      <c r="F126" s="247" t="s">
        <v>952</v>
      </c>
      <c r="G126" s="245"/>
      <c r="H126" s="248">
        <v>48.796999999999997</v>
      </c>
      <c r="I126" s="249"/>
      <c r="J126" s="245"/>
      <c r="K126" s="245"/>
      <c r="L126" s="250"/>
      <c r="M126" s="251"/>
      <c r="N126" s="252"/>
      <c r="O126" s="252"/>
      <c r="P126" s="252"/>
      <c r="Q126" s="252"/>
      <c r="R126" s="252"/>
      <c r="S126" s="252"/>
      <c r="T126" s="253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54" t="s">
        <v>153</v>
      </c>
      <c r="AU126" s="254" t="s">
        <v>83</v>
      </c>
      <c r="AV126" s="14" t="s">
        <v>85</v>
      </c>
      <c r="AW126" s="14" t="s">
        <v>37</v>
      </c>
      <c r="AX126" s="14" t="s">
        <v>76</v>
      </c>
      <c r="AY126" s="254" t="s">
        <v>142</v>
      </c>
    </row>
    <row r="127" s="15" customFormat="1">
      <c r="A127" s="15"/>
      <c r="B127" s="255"/>
      <c r="C127" s="256"/>
      <c r="D127" s="235" t="s">
        <v>153</v>
      </c>
      <c r="E127" s="257" t="s">
        <v>19</v>
      </c>
      <c r="F127" s="258" t="s">
        <v>157</v>
      </c>
      <c r="G127" s="256"/>
      <c r="H127" s="259">
        <v>528.37200000000007</v>
      </c>
      <c r="I127" s="260"/>
      <c r="J127" s="256"/>
      <c r="K127" s="256"/>
      <c r="L127" s="261"/>
      <c r="M127" s="262"/>
      <c r="N127" s="263"/>
      <c r="O127" s="263"/>
      <c r="P127" s="263"/>
      <c r="Q127" s="263"/>
      <c r="R127" s="263"/>
      <c r="S127" s="263"/>
      <c r="T127" s="264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T127" s="265" t="s">
        <v>153</v>
      </c>
      <c r="AU127" s="265" t="s">
        <v>83</v>
      </c>
      <c r="AV127" s="15" t="s">
        <v>158</v>
      </c>
      <c r="AW127" s="15" t="s">
        <v>37</v>
      </c>
      <c r="AX127" s="15" t="s">
        <v>76</v>
      </c>
      <c r="AY127" s="265" t="s">
        <v>142</v>
      </c>
    </row>
    <row r="128" s="13" customFormat="1">
      <c r="A128" s="13"/>
      <c r="B128" s="233"/>
      <c r="C128" s="234"/>
      <c r="D128" s="235" t="s">
        <v>153</v>
      </c>
      <c r="E128" s="236" t="s">
        <v>19</v>
      </c>
      <c r="F128" s="237" t="s">
        <v>574</v>
      </c>
      <c r="G128" s="234"/>
      <c r="H128" s="236" t="s">
        <v>19</v>
      </c>
      <c r="I128" s="238"/>
      <c r="J128" s="234"/>
      <c r="K128" s="234"/>
      <c r="L128" s="239"/>
      <c r="M128" s="240"/>
      <c r="N128" s="241"/>
      <c r="O128" s="241"/>
      <c r="P128" s="241"/>
      <c r="Q128" s="241"/>
      <c r="R128" s="241"/>
      <c r="S128" s="241"/>
      <c r="T128" s="242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43" t="s">
        <v>153</v>
      </c>
      <c r="AU128" s="243" t="s">
        <v>83</v>
      </c>
      <c r="AV128" s="13" t="s">
        <v>83</v>
      </c>
      <c r="AW128" s="13" t="s">
        <v>37</v>
      </c>
      <c r="AX128" s="13" t="s">
        <v>76</v>
      </c>
      <c r="AY128" s="243" t="s">
        <v>142</v>
      </c>
    </row>
    <row r="129" s="14" customFormat="1">
      <c r="A129" s="14"/>
      <c r="B129" s="244"/>
      <c r="C129" s="245"/>
      <c r="D129" s="235" t="s">
        <v>153</v>
      </c>
      <c r="E129" s="246" t="s">
        <v>19</v>
      </c>
      <c r="F129" s="247" t="s">
        <v>953</v>
      </c>
      <c r="G129" s="245"/>
      <c r="H129" s="248">
        <v>264.18599999999998</v>
      </c>
      <c r="I129" s="249"/>
      <c r="J129" s="245"/>
      <c r="K129" s="245"/>
      <c r="L129" s="250"/>
      <c r="M129" s="251"/>
      <c r="N129" s="252"/>
      <c r="O129" s="252"/>
      <c r="P129" s="252"/>
      <c r="Q129" s="252"/>
      <c r="R129" s="252"/>
      <c r="S129" s="252"/>
      <c r="T129" s="253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54" t="s">
        <v>153</v>
      </c>
      <c r="AU129" s="254" t="s">
        <v>83</v>
      </c>
      <c r="AV129" s="14" t="s">
        <v>85</v>
      </c>
      <c r="AW129" s="14" t="s">
        <v>37</v>
      </c>
      <c r="AX129" s="14" t="s">
        <v>83</v>
      </c>
      <c r="AY129" s="254" t="s">
        <v>142</v>
      </c>
    </row>
    <row r="130" s="2" customFormat="1" ht="24.15" customHeight="1">
      <c r="A130" s="41"/>
      <c r="B130" s="42"/>
      <c r="C130" s="215" t="s">
        <v>186</v>
      </c>
      <c r="D130" s="215" t="s">
        <v>144</v>
      </c>
      <c r="E130" s="216" t="s">
        <v>576</v>
      </c>
      <c r="F130" s="217" t="s">
        <v>577</v>
      </c>
      <c r="G130" s="218" t="s">
        <v>147</v>
      </c>
      <c r="H130" s="219">
        <v>264.18599999999998</v>
      </c>
      <c r="I130" s="220"/>
      <c r="J130" s="221">
        <f>ROUND(I130*H130,2)</f>
        <v>0</v>
      </c>
      <c r="K130" s="217" t="s">
        <v>148</v>
      </c>
      <c r="L130" s="47"/>
      <c r="M130" s="222" t="s">
        <v>19</v>
      </c>
      <c r="N130" s="223" t="s">
        <v>47</v>
      </c>
      <c r="O130" s="87"/>
      <c r="P130" s="224">
        <f>O130*H130</f>
        <v>0</v>
      </c>
      <c r="Q130" s="224">
        <v>0</v>
      </c>
      <c r="R130" s="224">
        <f>Q130*H130</f>
        <v>0</v>
      </c>
      <c r="S130" s="224">
        <v>0</v>
      </c>
      <c r="T130" s="225">
        <f>S130*H130</f>
        <v>0</v>
      </c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R130" s="226" t="s">
        <v>149</v>
      </c>
      <c r="AT130" s="226" t="s">
        <v>144</v>
      </c>
      <c r="AU130" s="226" t="s">
        <v>83</v>
      </c>
      <c r="AY130" s="20" t="s">
        <v>142</v>
      </c>
      <c r="BE130" s="227">
        <f>IF(N130="základní",J130,0)</f>
        <v>0</v>
      </c>
      <c r="BF130" s="227">
        <f>IF(N130="snížená",J130,0)</f>
        <v>0</v>
      </c>
      <c r="BG130" s="227">
        <f>IF(N130="zákl. přenesená",J130,0)</f>
        <v>0</v>
      </c>
      <c r="BH130" s="227">
        <f>IF(N130="sníž. přenesená",J130,0)</f>
        <v>0</v>
      </c>
      <c r="BI130" s="227">
        <f>IF(N130="nulová",J130,0)</f>
        <v>0</v>
      </c>
      <c r="BJ130" s="20" t="s">
        <v>83</v>
      </c>
      <c r="BK130" s="227">
        <f>ROUND(I130*H130,2)</f>
        <v>0</v>
      </c>
      <c r="BL130" s="20" t="s">
        <v>149</v>
      </c>
      <c r="BM130" s="226" t="s">
        <v>954</v>
      </c>
    </row>
    <row r="131" s="2" customFormat="1">
      <c r="A131" s="41"/>
      <c r="B131" s="42"/>
      <c r="C131" s="43"/>
      <c r="D131" s="228" t="s">
        <v>151</v>
      </c>
      <c r="E131" s="43"/>
      <c r="F131" s="229" t="s">
        <v>579</v>
      </c>
      <c r="G131" s="43"/>
      <c r="H131" s="43"/>
      <c r="I131" s="230"/>
      <c r="J131" s="43"/>
      <c r="K131" s="43"/>
      <c r="L131" s="47"/>
      <c r="M131" s="231"/>
      <c r="N131" s="232"/>
      <c r="O131" s="87"/>
      <c r="P131" s="87"/>
      <c r="Q131" s="87"/>
      <c r="R131" s="87"/>
      <c r="S131" s="87"/>
      <c r="T131" s="88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T131" s="20" t="s">
        <v>151</v>
      </c>
      <c r="AU131" s="20" t="s">
        <v>83</v>
      </c>
    </row>
    <row r="132" s="14" customFormat="1">
      <c r="A132" s="14"/>
      <c r="B132" s="244"/>
      <c r="C132" s="245"/>
      <c r="D132" s="235" t="s">
        <v>153</v>
      </c>
      <c r="E132" s="246" t="s">
        <v>19</v>
      </c>
      <c r="F132" s="247" t="s">
        <v>943</v>
      </c>
      <c r="G132" s="245"/>
      <c r="H132" s="248">
        <v>43.887</v>
      </c>
      <c r="I132" s="249"/>
      <c r="J132" s="245"/>
      <c r="K132" s="245"/>
      <c r="L132" s="250"/>
      <c r="M132" s="251"/>
      <c r="N132" s="252"/>
      <c r="O132" s="252"/>
      <c r="P132" s="252"/>
      <c r="Q132" s="252"/>
      <c r="R132" s="252"/>
      <c r="S132" s="252"/>
      <c r="T132" s="253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54" t="s">
        <v>153</v>
      </c>
      <c r="AU132" s="254" t="s">
        <v>83</v>
      </c>
      <c r="AV132" s="14" t="s">
        <v>85</v>
      </c>
      <c r="AW132" s="14" t="s">
        <v>37</v>
      </c>
      <c r="AX132" s="14" t="s">
        <v>76</v>
      </c>
      <c r="AY132" s="254" t="s">
        <v>142</v>
      </c>
    </row>
    <row r="133" s="13" customFormat="1">
      <c r="A133" s="13"/>
      <c r="B133" s="233"/>
      <c r="C133" s="234"/>
      <c r="D133" s="235" t="s">
        <v>153</v>
      </c>
      <c r="E133" s="236" t="s">
        <v>19</v>
      </c>
      <c r="F133" s="237" t="s">
        <v>920</v>
      </c>
      <c r="G133" s="234"/>
      <c r="H133" s="236" t="s">
        <v>19</v>
      </c>
      <c r="I133" s="238"/>
      <c r="J133" s="234"/>
      <c r="K133" s="234"/>
      <c r="L133" s="239"/>
      <c r="M133" s="240"/>
      <c r="N133" s="241"/>
      <c r="O133" s="241"/>
      <c r="P133" s="241"/>
      <c r="Q133" s="241"/>
      <c r="R133" s="241"/>
      <c r="S133" s="241"/>
      <c r="T133" s="242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3" t="s">
        <v>153</v>
      </c>
      <c r="AU133" s="243" t="s">
        <v>83</v>
      </c>
      <c r="AV133" s="13" t="s">
        <v>83</v>
      </c>
      <c r="AW133" s="13" t="s">
        <v>37</v>
      </c>
      <c r="AX133" s="13" t="s">
        <v>76</v>
      </c>
      <c r="AY133" s="243" t="s">
        <v>142</v>
      </c>
    </row>
    <row r="134" s="14" customFormat="1">
      <c r="A134" s="14"/>
      <c r="B134" s="244"/>
      <c r="C134" s="245"/>
      <c r="D134" s="235" t="s">
        <v>153</v>
      </c>
      <c r="E134" s="246" t="s">
        <v>19</v>
      </c>
      <c r="F134" s="247" t="s">
        <v>944</v>
      </c>
      <c r="G134" s="245"/>
      <c r="H134" s="248">
        <v>46.930999999999997</v>
      </c>
      <c r="I134" s="249"/>
      <c r="J134" s="245"/>
      <c r="K134" s="245"/>
      <c r="L134" s="250"/>
      <c r="M134" s="251"/>
      <c r="N134" s="252"/>
      <c r="O134" s="252"/>
      <c r="P134" s="252"/>
      <c r="Q134" s="252"/>
      <c r="R134" s="252"/>
      <c r="S134" s="252"/>
      <c r="T134" s="253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54" t="s">
        <v>153</v>
      </c>
      <c r="AU134" s="254" t="s">
        <v>83</v>
      </c>
      <c r="AV134" s="14" t="s">
        <v>85</v>
      </c>
      <c r="AW134" s="14" t="s">
        <v>37</v>
      </c>
      <c r="AX134" s="14" t="s">
        <v>76</v>
      </c>
      <c r="AY134" s="254" t="s">
        <v>142</v>
      </c>
    </row>
    <row r="135" s="14" customFormat="1">
      <c r="A135" s="14"/>
      <c r="B135" s="244"/>
      <c r="C135" s="245"/>
      <c r="D135" s="235" t="s">
        <v>153</v>
      </c>
      <c r="E135" s="246" t="s">
        <v>19</v>
      </c>
      <c r="F135" s="247" t="s">
        <v>945</v>
      </c>
      <c r="G135" s="245"/>
      <c r="H135" s="248">
        <v>22.885000000000002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153</v>
      </c>
      <c r="AU135" s="254" t="s">
        <v>83</v>
      </c>
      <c r="AV135" s="14" t="s">
        <v>85</v>
      </c>
      <c r="AW135" s="14" t="s">
        <v>37</v>
      </c>
      <c r="AX135" s="14" t="s">
        <v>76</v>
      </c>
      <c r="AY135" s="254" t="s">
        <v>142</v>
      </c>
    </row>
    <row r="136" s="14" customFormat="1">
      <c r="A136" s="14"/>
      <c r="B136" s="244"/>
      <c r="C136" s="245"/>
      <c r="D136" s="235" t="s">
        <v>153</v>
      </c>
      <c r="E136" s="246" t="s">
        <v>19</v>
      </c>
      <c r="F136" s="247" t="s">
        <v>946</v>
      </c>
      <c r="G136" s="245"/>
      <c r="H136" s="248">
        <v>15.521000000000001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153</v>
      </c>
      <c r="AU136" s="254" t="s">
        <v>83</v>
      </c>
      <c r="AV136" s="14" t="s">
        <v>85</v>
      </c>
      <c r="AW136" s="14" t="s">
        <v>37</v>
      </c>
      <c r="AX136" s="14" t="s">
        <v>76</v>
      </c>
      <c r="AY136" s="254" t="s">
        <v>142</v>
      </c>
    </row>
    <row r="137" s="14" customFormat="1">
      <c r="A137" s="14"/>
      <c r="B137" s="244"/>
      <c r="C137" s="245"/>
      <c r="D137" s="235" t="s">
        <v>153</v>
      </c>
      <c r="E137" s="246" t="s">
        <v>19</v>
      </c>
      <c r="F137" s="247" t="s">
        <v>947</v>
      </c>
      <c r="G137" s="245"/>
      <c r="H137" s="248">
        <v>58.194000000000003</v>
      </c>
      <c r="I137" s="249"/>
      <c r="J137" s="245"/>
      <c r="K137" s="245"/>
      <c r="L137" s="250"/>
      <c r="M137" s="251"/>
      <c r="N137" s="252"/>
      <c r="O137" s="252"/>
      <c r="P137" s="252"/>
      <c r="Q137" s="252"/>
      <c r="R137" s="252"/>
      <c r="S137" s="252"/>
      <c r="T137" s="253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4" t="s">
        <v>153</v>
      </c>
      <c r="AU137" s="254" t="s">
        <v>83</v>
      </c>
      <c r="AV137" s="14" t="s">
        <v>85</v>
      </c>
      <c r="AW137" s="14" t="s">
        <v>37</v>
      </c>
      <c r="AX137" s="14" t="s">
        <v>76</v>
      </c>
      <c r="AY137" s="254" t="s">
        <v>142</v>
      </c>
    </row>
    <row r="138" s="14" customFormat="1">
      <c r="A138" s="14"/>
      <c r="B138" s="244"/>
      <c r="C138" s="245"/>
      <c r="D138" s="235" t="s">
        <v>153</v>
      </c>
      <c r="E138" s="246" t="s">
        <v>19</v>
      </c>
      <c r="F138" s="247" t="s">
        <v>948</v>
      </c>
      <c r="G138" s="245"/>
      <c r="H138" s="248">
        <v>89.284000000000006</v>
      </c>
      <c r="I138" s="249"/>
      <c r="J138" s="245"/>
      <c r="K138" s="245"/>
      <c r="L138" s="250"/>
      <c r="M138" s="251"/>
      <c r="N138" s="252"/>
      <c r="O138" s="252"/>
      <c r="P138" s="252"/>
      <c r="Q138" s="252"/>
      <c r="R138" s="252"/>
      <c r="S138" s="252"/>
      <c r="T138" s="253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4" t="s">
        <v>153</v>
      </c>
      <c r="AU138" s="254" t="s">
        <v>83</v>
      </c>
      <c r="AV138" s="14" t="s">
        <v>85</v>
      </c>
      <c r="AW138" s="14" t="s">
        <v>37</v>
      </c>
      <c r="AX138" s="14" t="s">
        <v>76</v>
      </c>
      <c r="AY138" s="254" t="s">
        <v>142</v>
      </c>
    </row>
    <row r="139" s="14" customFormat="1">
      <c r="A139" s="14"/>
      <c r="B139" s="244"/>
      <c r="C139" s="245"/>
      <c r="D139" s="235" t="s">
        <v>153</v>
      </c>
      <c r="E139" s="246" t="s">
        <v>19</v>
      </c>
      <c r="F139" s="247" t="s">
        <v>949</v>
      </c>
      <c r="G139" s="245"/>
      <c r="H139" s="248">
        <v>49.357999999999997</v>
      </c>
      <c r="I139" s="249"/>
      <c r="J139" s="245"/>
      <c r="K139" s="245"/>
      <c r="L139" s="250"/>
      <c r="M139" s="251"/>
      <c r="N139" s="252"/>
      <c r="O139" s="252"/>
      <c r="P139" s="252"/>
      <c r="Q139" s="252"/>
      <c r="R139" s="252"/>
      <c r="S139" s="252"/>
      <c r="T139" s="253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4" t="s">
        <v>153</v>
      </c>
      <c r="AU139" s="254" t="s">
        <v>83</v>
      </c>
      <c r="AV139" s="14" t="s">
        <v>85</v>
      </c>
      <c r="AW139" s="14" t="s">
        <v>37</v>
      </c>
      <c r="AX139" s="14" t="s">
        <v>76</v>
      </c>
      <c r="AY139" s="254" t="s">
        <v>142</v>
      </c>
    </row>
    <row r="140" s="14" customFormat="1">
      <c r="A140" s="14"/>
      <c r="B140" s="244"/>
      <c r="C140" s="245"/>
      <c r="D140" s="235" t="s">
        <v>153</v>
      </c>
      <c r="E140" s="246" t="s">
        <v>19</v>
      </c>
      <c r="F140" s="247" t="s">
        <v>950</v>
      </c>
      <c r="G140" s="245"/>
      <c r="H140" s="248">
        <v>55.927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4" t="s">
        <v>153</v>
      </c>
      <c r="AU140" s="254" t="s">
        <v>83</v>
      </c>
      <c r="AV140" s="14" t="s">
        <v>85</v>
      </c>
      <c r="AW140" s="14" t="s">
        <v>37</v>
      </c>
      <c r="AX140" s="14" t="s">
        <v>76</v>
      </c>
      <c r="AY140" s="254" t="s">
        <v>142</v>
      </c>
    </row>
    <row r="141" s="14" customFormat="1">
      <c r="A141" s="14"/>
      <c r="B141" s="244"/>
      <c r="C141" s="245"/>
      <c r="D141" s="235" t="s">
        <v>153</v>
      </c>
      <c r="E141" s="246" t="s">
        <v>19</v>
      </c>
      <c r="F141" s="247" t="s">
        <v>951</v>
      </c>
      <c r="G141" s="245"/>
      <c r="H141" s="248">
        <v>97.587999999999994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153</v>
      </c>
      <c r="AU141" s="254" t="s">
        <v>83</v>
      </c>
      <c r="AV141" s="14" t="s">
        <v>85</v>
      </c>
      <c r="AW141" s="14" t="s">
        <v>37</v>
      </c>
      <c r="AX141" s="14" t="s">
        <v>76</v>
      </c>
      <c r="AY141" s="254" t="s">
        <v>142</v>
      </c>
    </row>
    <row r="142" s="14" customFormat="1">
      <c r="A142" s="14"/>
      <c r="B142" s="244"/>
      <c r="C142" s="245"/>
      <c r="D142" s="235" t="s">
        <v>153</v>
      </c>
      <c r="E142" s="246" t="s">
        <v>19</v>
      </c>
      <c r="F142" s="247" t="s">
        <v>952</v>
      </c>
      <c r="G142" s="245"/>
      <c r="H142" s="248">
        <v>48.796999999999997</v>
      </c>
      <c r="I142" s="249"/>
      <c r="J142" s="245"/>
      <c r="K142" s="245"/>
      <c r="L142" s="250"/>
      <c r="M142" s="251"/>
      <c r="N142" s="252"/>
      <c r="O142" s="252"/>
      <c r="P142" s="252"/>
      <c r="Q142" s="252"/>
      <c r="R142" s="252"/>
      <c r="S142" s="252"/>
      <c r="T142" s="253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54" t="s">
        <v>153</v>
      </c>
      <c r="AU142" s="254" t="s">
        <v>83</v>
      </c>
      <c r="AV142" s="14" t="s">
        <v>85</v>
      </c>
      <c r="AW142" s="14" t="s">
        <v>37</v>
      </c>
      <c r="AX142" s="14" t="s">
        <v>76</v>
      </c>
      <c r="AY142" s="254" t="s">
        <v>142</v>
      </c>
    </row>
    <row r="143" s="15" customFormat="1">
      <c r="A143" s="15"/>
      <c r="B143" s="255"/>
      <c r="C143" s="256"/>
      <c r="D143" s="235" t="s">
        <v>153</v>
      </c>
      <c r="E143" s="257" t="s">
        <v>19</v>
      </c>
      <c r="F143" s="258" t="s">
        <v>157</v>
      </c>
      <c r="G143" s="256"/>
      <c r="H143" s="259">
        <v>528.37200000000007</v>
      </c>
      <c r="I143" s="260"/>
      <c r="J143" s="256"/>
      <c r="K143" s="256"/>
      <c r="L143" s="261"/>
      <c r="M143" s="262"/>
      <c r="N143" s="263"/>
      <c r="O143" s="263"/>
      <c r="P143" s="263"/>
      <c r="Q143" s="263"/>
      <c r="R143" s="263"/>
      <c r="S143" s="263"/>
      <c r="T143" s="264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65" t="s">
        <v>153</v>
      </c>
      <c r="AU143" s="265" t="s">
        <v>83</v>
      </c>
      <c r="AV143" s="15" t="s">
        <v>158</v>
      </c>
      <c r="AW143" s="15" t="s">
        <v>37</v>
      </c>
      <c r="AX143" s="15" t="s">
        <v>76</v>
      </c>
      <c r="AY143" s="265" t="s">
        <v>142</v>
      </c>
    </row>
    <row r="144" s="13" customFormat="1">
      <c r="A144" s="13"/>
      <c r="B144" s="233"/>
      <c r="C144" s="234"/>
      <c r="D144" s="235" t="s">
        <v>153</v>
      </c>
      <c r="E144" s="236" t="s">
        <v>19</v>
      </c>
      <c r="F144" s="237" t="s">
        <v>574</v>
      </c>
      <c r="G144" s="234"/>
      <c r="H144" s="236" t="s">
        <v>19</v>
      </c>
      <c r="I144" s="238"/>
      <c r="J144" s="234"/>
      <c r="K144" s="234"/>
      <c r="L144" s="239"/>
      <c r="M144" s="240"/>
      <c r="N144" s="241"/>
      <c r="O144" s="241"/>
      <c r="P144" s="241"/>
      <c r="Q144" s="241"/>
      <c r="R144" s="241"/>
      <c r="S144" s="241"/>
      <c r="T144" s="242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3" t="s">
        <v>153</v>
      </c>
      <c r="AU144" s="243" t="s">
        <v>83</v>
      </c>
      <c r="AV144" s="13" t="s">
        <v>83</v>
      </c>
      <c r="AW144" s="13" t="s">
        <v>37</v>
      </c>
      <c r="AX144" s="13" t="s">
        <v>76</v>
      </c>
      <c r="AY144" s="243" t="s">
        <v>142</v>
      </c>
    </row>
    <row r="145" s="14" customFormat="1">
      <c r="A145" s="14"/>
      <c r="B145" s="244"/>
      <c r="C145" s="245"/>
      <c r="D145" s="235" t="s">
        <v>153</v>
      </c>
      <c r="E145" s="246" t="s">
        <v>19</v>
      </c>
      <c r="F145" s="247" t="s">
        <v>953</v>
      </c>
      <c r="G145" s="245"/>
      <c r="H145" s="248">
        <v>264.18599999999998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153</v>
      </c>
      <c r="AU145" s="254" t="s">
        <v>83</v>
      </c>
      <c r="AV145" s="14" t="s">
        <v>85</v>
      </c>
      <c r="AW145" s="14" t="s">
        <v>37</v>
      </c>
      <c r="AX145" s="14" t="s">
        <v>83</v>
      </c>
      <c r="AY145" s="254" t="s">
        <v>142</v>
      </c>
    </row>
    <row r="146" s="2" customFormat="1" ht="16.5" customHeight="1">
      <c r="A146" s="41"/>
      <c r="B146" s="42"/>
      <c r="C146" s="215" t="s">
        <v>191</v>
      </c>
      <c r="D146" s="215" t="s">
        <v>144</v>
      </c>
      <c r="E146" s="216" t="s">
        <v>955</v>
      </c>
      <c r="F146" s="217" t="s">
        <v>956</v>
      </c>
      <c r="G146" s="218" t="s">
        <v>147</v>
      </c>
      <c r="H146" s="219">
        <v>48.100000000000001</v>
      </c>
      <c r="I146" s="220"/>
      <c r="J146" s="221">
        <f>ROUND(I146*H146,2)</f>
        <v>0</v>
      </c>
      <c r="K146" s="217" t="s">
        <v>148</v>
      </c>
      <c r="L146" s="47"/>
      <c r="M146" s="222" t="s">
        <v>19</v>
      </c>
      <c r="N146" s="223" t="s">
        <v>47</v>
      </c>
      <c r="O146" s="87"/>
      <c r="P146" s="224">
        <f>O146*H146</f>
        <v>0</v>
      </c>
      <c r="Q146" s="224">
        <v>0</v>
      </c>
      <c r="R146" s="224">
        <f>Q146*H146</f>
        <v>0</v>
      </c>
      <c r="S146" s="224">
        <v>0</v>
      </c>
      <c r="T146" s="225">
        <f>S146*H146</f>
        <v>0</v>
      </c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R146" s="226" t="s">
        <v>149</v>
      </c>
      <c r="AT146" s="226" t="s">
        <v>144</v>
      </c>
      <c r="AU146" s="226" t="s">
        <v>83</v>
      </c>
      <c r="AY146" s="20" t="s">
        <v>142</v>
      </c>
      <c r="BE146" s="227">
        <f>IF(N146="základní",J146,0)</f>
        <v>0</v>
      </c>
      <c r="BF146" s="227">
        <f>IF(N146="snížená",J146,0)</f>
        <v>0</v>
      </c>
      <c r="BG146" s="227">
        <f>IF(N146="zákl. přenesená",J146,0)</f>
        <v>0</v>
      </c>
      <c r="BH146" s="227">
        <f>IF(N146="sníž. přenesená",J146,0)</f>
        <v>0</v>
      </c>
      <c r="BI146" s="227">
        <f>IF(N146="nulová",J146,0)</f>
        <v>0</v>
      </c>
      <c r="BJ146" s="20" t="s">
        <v>83</v>
      </c>
      <c r="BK146" s="227">
        <f>ROUND(I146*H146,2)</f>
        <v>0</v>
      </c>
      <c r="BL146" s="20" t="s">
        <v>149</v>
      </c>
      <c r="BM146" s="226" t="s">
        <v>957</v>
      </c>
    </row>
    <row r="147" s="2" customFormat="1">
      <c r="A147" s="41"/>
      <c r="B147" s="42"/>
      <c r="C147" s="43"/>
      <c r="D147" s="228" t="s">
        <v>151</v>
      </c>
      <c r="E147" s="43"/>
      <c r="F147" s="229" t="s">
        <v>958</v>
      </c>
      <c r="G147" s="43"/>
      <c r="H147" s="43"/>
      <c r="I147" s="230"/>
      <c r="J147" s="43"/>
      <c r="K147" s="43"/>
      <c r="L147" s="47"/>
      <c r="M147" s="231"/>
      <c r="N147" s="232"/>
      <c r="O147" s="87"/>
      <c r="P147" s="87"/>
      <c r="Q147" s="87"/>
      <c r="R147" s="87"/>
      <c r="S147" s="87"/>
      <c r="T147" s="88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T147" s="20" t="s">
        <v>151</v>
      </c>
      <c r="AU147" s="20" t="s">
        <v>83</v>
      </c>
    </row>
    <row r="148" s="14" customFormat="1">
      <c r="A148" s="14"/>
      <c r="B148" s="244"/>
      <c r="C148" s="245"/>
      <c r="D148" s="235" t="s">
        <v>153</v>
      </c>
      <c r="E148" s="246" t="s">
        <v>19</v>
      </c>
      <c r="F148" s="247" t="s">
        <v>959</v>
      </c>
      <c r="G148" s="245"/>
      <c r="H148" s="248">
        <v>5.9199999999999999</v>
      </c>
      <c r="I148" s="249"/>
      <c r="J148" s="245"/>
      <c r="K148" s="245"/>
      <c r="L148" s="250"/>
      <c r="M148" s="251"/>
      <c r="N148" s="252"/>
      <c r="O148" s="252"/>
      <c r="P148" s="252"/>
      <c r="Q148" s="252"/>
      <c r="R148" s="252"/>
      <c r="S148" s="252"/>
      <c r="T148" s="253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4" t="s">
        <v>153</v>
      </c>
      <c r="AU148" s="254" t="s">
        <v>83</v>
      </c>
      <c r="AV148" s="14" t="s">
        <v>85</v>
      </c>
      <c r="AW148" s="14" t="s">
        <v>37</v>
      </c>
      <c r="AX148" s="14" t="s">
        <v>76</v>
      </c>
      <c r="AY148" s="254" t="s">
        <v>142</v>
      </c>
    </row>
    <row r="149" s="14" customFormat="1">
      <c r="A149" s="14"/>
      <c r="B149" s="244"/>
      <c r="C149" s="245"/>
      <c r="D149" s="235" t="s">
        <v>153</v>
      </c>
      <c r="E149" s="246" t="s">
        <v>19</v>
      </c>
      <c r="F149" s="247" t="s">
        <v>960</v>
      </c>
      <c r="G149" s="245"/>
      <c r="H149" s="248">
        <v>7.1200000000000001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153</v>
      </c>
      <c r="AU149" s="254" t="s">
        <v>83</v>
      </c>
      <c r="AV149" s="14" t="s">
        <v>85</v>
      </c>
      <c r="AW149" s="14" t="s">
        <v>37</v>
      </c>
      <c r="AX149" s="14" t="s">
        <v>76</v>
      </c>
      <c r="AY149" s="254" t="s">
        <v>142</v>
      </c>
    </row>
    <row r="150" s="14" customFormat="1">
      <c r="A150" s="14"/>
      <c r="B150" s="244"/>
      <c r="C150" s="245"/>
      <c r="D150" s="235" t="s">
        <v>153</v>
      </c>
      <c r="E150" s="246" t="s">
        <v>19</v>
      </c>
      <c r="F150" s="247" t="s">
        <v>961</v>
      </c>
      <c r="G150" s="245"/>
      <c r="H150" s="248">
        <v>7.7599999999999998</v>
      </c>
      <c r="I150" s="249"/>
      <c r="J150" s="245"/>
      <c r="K150" s="245"/>
      <c r="L150" s="250"/>
      <c r="M150" s="251"/>
      <c r="N150" s="252"/>
      <c r="O150" s="252"/>
      <c r="P150" s="252"/>
      <c r="Q150" s="252"/>
      <c r="R150" s="252"/>
      <c r="S150" s="252"/>
      <c r="T150" s="253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4" t="s">
        <v>153</v>
      </c>
      <c r="AU150" s="254" t="s">
        <v>83</v>
      </c>
      <c r="AV150" s="14" t="s">
        <v>85</v>
      </c>
      <c r="AW150" s="14" t="s">
        <v>37</v>
      </c>
      <c r="AX150" s="14" t="s">
        <v>76</v>
      </c>
      <c r="AY150" s="254" t="s">
        <v>142</v>
      </c>
    </row>
    <row r="151" s="14" customFormat="1">
      <c r="A151" s="14"/>
      <c r="B151" s="244"/>
      <c r="C151" s="245"/>
      <c r="D151" s="235" t="s">
        <v>153</v>
      </c>
      <c r="E151" s="246" t="s">
        <v>19</v>
      </c>
      <c r="F151" s="247" t="s">
        <v>962</v>
      </c>
      <c r="G151" s="245"/>
      <c r="H151" s="248">
        <v>4.6799999999999997</v>
      </c>
      <c r="I151" s="249"/>
      <c r="J151" s="245"/>
      <c r="K151" s="245"/>
      <c r="L151" s="250"/>
      <c r="M151" s="251"/>
      <c r="N151" s="252"/>
      <c r="O151" s="252"/>
      <c r="P151" s="252"/>
      <c r="Q151" s="252"/>
      <c r="R151" s="252"/>
      <c r="S151" s="252"/>
      <c r="T151" s="253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4" t="s">
        <v>153</v>
      </c>
      <c r="AU151" s="254" t="s">
        <v>83</v>
      </c>
      <c r="AV151" s="14" t="s">
        <v>85</v>
      </c>
      <c r="AW151" s="14" t="s">
        <v>37</v>
      </c>
      <c r="AX151" s="14" t="s">
        <v>76</v>
      </c>
      <c r="AY151" s="254" t="s">
        <v>142</v>
      </c>
    </row>
    <row r="152" s="14" customFormat="1">
      <c r="A152" s="14"/>
      <c r="B152" s="244"/>
      <c r="C152" s="245"/>
      <c r="D152" s="235" t="s">
        <v>153</v>
      </c>
      <c r="E152" s="246" t="s">
        <v>19</v>
      </c>
      <c r="F152" s="247" t="s">
        <v>963</v>
      </c>
      <c r="G152" s="245"/>
      <c r="H152" s="248">
        <v>6.7999999999999998</v>
      </c>
      <c r="I152" s="249"/>
      <c r="J152" s="245"/>
      <c r="K152" s="245"/>
      <c r="L152" s="250"/>
      <c r="M152" s="251"/>
      <c r="N152" s="252"/>
      <c r="O152" s="252"/>
      <c r="P152" s="252"/>
      <c r="Q152" s="252"/>
      <c r="R152" s="252"/>
      <c r="S152" s="252"/>
      <c r="T152" s="253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4" t="s">
        <v>153</v>
      </c>
      <c r="AU152" s="254" t="s">
        <v>83</v>
      </c>
      <c r="AV152" s="14" t="s">
        <v>85</v>
      </c>
      <c r="AW152" s="14" t="s">
        <v>37</v>
      </c>
      <c r="AX152" s="14" t="s">
        <v>76</v>
      </c>
      <c r="AY152" s="254" t="s">
        <v>142</v>
      </c>
    </row>
    <row r="153" s="14" customFormat="1">
      <c r="A153" s="14"/>
      <c r="B153" s="244"/>
      <c r="C153" s="245"/>
      <c r="D153" s="235" t="s">
        <v>153</v>
      </c>
      <c r="E153" s="246" t="s">
        <v>19</v>
      </c>
      <c r="F153" s="247" t="s">
        <v>964</v>
      </c>
      <c r="G153" s="245"/>
      <c r="H153" s="248">
        <v>10.880000000000001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153</v>
      </c>
      <c r="AU153" s="254" t="s">
        <v>83</v>
      </c>
      <c r="AV153" s="14" t="s">
        <v>85</v>
      </c>
      <c r="AW153" s="14" t="s">
        <v>37</v>
      </c>
      <c r="AX153" s="14" t="s">
        <v>76</v>
      </c>
      <c r="AY153" s="254" t="s">
        <v>142</v>
      </c>
    </row>
    <row r="154" s="14" customFormat="1">
      <c r="A154" s="14"/>
      <c r="B154" s="244"/>
      <c r="C154" s="245"/>
      <c r="D154" s="235" t="s">
        <v>153</v>
      </c>
      <c r="E154" s="246" t="s">
        <v>19</v>
      </c>
      <c r="F154" s="247" t="s">
        <v>965</v>
      </c>
      <c r="G154" s="245"/>
      <c r="H154" s="248">
        <v>12.68</v>
      </c>
      <c r="I154" s="249"/>
      <c r="J154" s="245"/>
      <c r="K154" s="245"/>
      <c r="L154" s="250"/>
      <c r="M154" s="251"/>
      <c r="N154" s="252"/>
      <c r="O154" s="252"/>
      <c r="P154" s="252"/>
      <c r="Q154" s="252"/>
      <c r="R154" s="252"/>
      <c r="S154" s="252"/>
      <c r="T154" s="253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4" t="s">
        <v>153</v>
      </c>
      <c r="AU154" s="254" t="s">
        <v>83</v>
      </c>
      <c r="AV154" s="14" t="s">
        <v>85</v>
      </c>
      <c r="AW154" s="14" t="s">
        <v>37</v>
      </c>
      <c r="AX154" s="14" t="s">
        <v>76</v>
      </c>
      <c r="AY154" s="254" t="s">
        <v>142</v>
      </c>
    </row>
    <row r="155" s="14" customFormat="1">
      <c r="A155" s="14"/>
      <c r="B155" s="244"/>
      <c r="C155" s="245"/>
      <c r="D155" s="235" t="s">
        <v>153</v>
      </c>
      <c r="E155" s="246" t="s">
        <v>19</v>
      </c>
      <c r="F155" s="247" t="s">
        <v>966</v>
      </c>
      <c r="G155" s="245"/>
      <c r="H155" s="248">
        <v>6.7999999999999998</v>
      </c>
      <c r="I155" s="249"/>
      <c r="J155" s="245"/>
      <c r="K155" s="245"/>
      <c r="L155" s="250"/>
      <c r="M155" s="251"/>
      <c r="N155" s="252"/>
      <c r="O155" s="252"/>
      <c r="P155" s="252"/>
      <c r="Q155" s="252"/>
      <c r="R155" s="252"/>
      <c r="S155" s="252"/>
      <c r="T155" s="253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4" t="s">
        <v>153</v>
      </c>
      <c r="AU155" s="254" t="s">
        <v>83</v>
      </c>
      <c r="AV155" s="14" t="s">
        <v>85</v>
      </c>
      <c r="AW155" s="14" t="s">
        <v>37</v>
      </c>
      <c r="AX155" s="14" t="s">
        <v>76</v>
      </c>
      <c r="AY155" s="254" t="s">
        <v>142</v>
      </c>
    </row>
    <row r="156" s="14" customFormat="1">
      <c r="A156" s="14"/>
      <c r="B156" s="244"/>
      <c r="C156" s="245"/>
      <c r="D156" s="235" t="s">
        <v>153</v>
      </c>
      <c r="E156" s="246" t="s">
        <v>19</v>
      </c>
      <c r="F156" s="247" t="s">
        <v>967</v>
      </c>
      <c r="G156" s="245"/>
      <c r="H156" s="248">
        <v>12.800000000000001</v>
      </c>
      <c r="I156" s="249"/>
      <c r="J156" s="245"/>
      <c r="K156" s="245"/>
      <c r="L156" s="250"/>
      <c r="M156" s="251"/>
      <c r="N156" s="252"/>
      <c r="O156" s="252"/>
      <c r="P156" s="252"/>
      <c r="Q156" s="252"/>
      <c r="R156" s="252"/>
      <c r="S156" s="252"/>
      <c r="T156" s="253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54" t="s">
        <v>153</v>
      </c>
      <c r="AU156" s="254" t="s">
        <v>83</v>
      </c>
      <c r="AV156" s="14" t="s">
        <v>85</v>
      </c>
      <c r="AW156" s="14" t="s">
        <v>37</v>
      </c>
      <c r="AX156" s="14" t="s">
        <v>76</v>
      </c>
      <c r="AY156" s="254" t="s">
        <v>142</v>
      </c>
    </row>
    <row r="157" s="14" customFormat="1">
      <c r="A157" s="14"/>
      <c r="B157" s="244"/>
      <c r="C157" s="245"/>
      <c r="D157" s="235" t="s">
        <v>153</v>
      </c>
      <c r="E157" s="246" t="s">
        <v>19</v>
      </c>
      <c r="F157" s="247" t="s">
        <v>968</v>
      </c>
      <c r="G157" s="245"/>
      <c r="H157" s="248">
        <v>12.16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153</v>
      </c>
      <c r="AU157" s="254" t="s">
        <v>83</v>
      </c>
      <c r="AV157" s="14" t="s">
        <v>85</v>
      </c>
      <c r="AW157" s="14" t="s">
        <v>37</v>
      </c>
      <c r="AX157" s="14" t="s">
        <v>76</v>
      </c>
      <c r="AY157" s="254" t="s">
        <v>142</v>
      </c>
    </row>
    <row r="158" s="14" customFormat="1">
      <c r="A158" s="14"/>
      <c r="B158" s="244"/>
      <c r="C158" s="245"/>
      <c r="D158" s="235" t="s">
        <v>153</v>
      </c>
      <c r="E158" s="246" t="s">
        <v>19</v>
      </c>
      <c r="F158" s="247" t="s">
        <v>969</v>
      </c>
      <c r="G158" s="245"/>
      <c r="H158" s="248">
        <v>8.5999999999999996</v>
      </c>
      <c r="I158" s="249"/>
      <c r="J158" s="245"/>
      <c r="K158" s="245"/>
      <c r="L158" s="250"/>
      <c r="M158" s="251"/>
      <c r="N158" s="252"/>
      <c r="O158" s="252"/>
      <c r="P158" s="252"/>
      <c r="Q158" s="252"/>
      <c r="R158" s="252"/>
      <c r="S158" s="252"/>
      <c r="T158" s="253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4" t="s">
        <v>153</v>
      </c>
      <c r="AU158" s="254" t="s">
        <v>83</v>
      </c>
      <c r="AV158" s="14" t="s">
        <v>85</v>
      </c>
      <c r="AW158" s="14" t="s">
        <v>37</v>
      </c>
      <c r="AX158" s="14" t="s">
        <v>76</v>
      </c>
      <c r="AY158" s="254" t="s">
        <v>142</v>
      </c>
    </row>
    <row r="159" s="15" customFormat="1">
      <c r="A159" s="15"/>
      <c r="B159" s="255"/>
      <c r="C159" s="256"/>
      <c r="D159" s="235" t="s">
        <v>153</v>
      </c>
      <c r="E159" s="257" t="s">
        <v>19</v>
      </c>
      <c r="F159" s="258" t="s">
        <v>157</v>
      </c>
      <c r="G159" s="256"/>
      <c r="H159" s="259">
        <v>96.199999999999989</v>
      </c>
      <c r="I159" s="260"/>
      <c r="J159" s="256"/>
      <c r="K159" s="256"/>
      <c r="L159" s="261"/>
      <c r="M159" s="262"/>
      <c r="N159" s="263"/>
      <c r="O159" s="263"/>
      <c r="P159" s="263"/>
      <c r="Q159" s="263"/>
      <c r="R159" s="263"/>
      <c r="S159" s="263"/>
      <c r="T159" s="264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65" t="s">
        <v>153</v>
      </c>
      <c r="AU159" s="265" t="s">
        <v>83</v>
      </c>
      <c r="AV159" s="15" t="s">
        <v>158</v>
      </c>
      <c r="AW159" s="15" t="s">
        <v>37</v>
      </c>
      <c r="AX159" s="15" t="s">
        <v>76</v>
      </c>
      <c r="AY159" s="265" t="s">
        <v>142</v>
      </c>
    </row>
    <row r="160" s="13" customFormat="1">
      <c r="A160" s="13"/>
      <c r="B160" s="233"/>
      <c r="C160" s="234"/>
      <c r="D160" s="235" t="s">
        <v>153</v>
      </c>
      <c r="E160" s="236" t="s">
        <v>19</v>
      </c>
      <c r="F160" s="237" t="s">
        <v>574</v>
      </c>
      <c r="G160" s="234"/>
      <c r="H160" s="236" t="s">
        <v>19</v>
      </c>
      <c r="I160" s="238"/>
      <c r="J160" s="234"/>
      <c r="K160" s="234"/>
      <c r="L160" s="239"/>
      <c r="M160" s="240"/>
      <c r="N160" s="241"/>
      <c r="O160" s="241"/>
      <c r="P160" s="241"/>
      <c r="Q160" s="241"/>
      <c r="R160" s="241"/>
      <c r="S160" s="241"/>
      <c r="T160" s="242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3" t="s">
        <v>153</v>
      </c>
      <c r="AU160" s="243" t="s">
        <v>83</v>
      </c>
      <c r="AV160" s="13" t="s">
        <v>83</v>
      </c>
      <c r="AW160" s="13" t="s">
        <v>37</v>
      </c>
      <c r="AX160" s="13" t="s">
        <v>76</v>
      </c>
      <c r="AY160" s="243" t="s">
        <v>142</v>
      </c>
    </row>
    <row r="161" s="14" customFormat="1">
      <c r="A161" s="14"/>
      <c r="B161" s="244"/>
      <c r="C161" s="245"/>
      <c r="D161" s="235" t="s">
        <v>153</v>
      </c>
      <c r="E161" s="246" t="s">
        <v>19</v>
      </c>
      <c r="F161" s="247" t="s">
        <v>970</v>
      </c>
      <c r="G161" s="245"/>
      <c r="H161" s="248">
        <v>48.100000000000001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153</v>
      </c>
      <c r="AU161" s="254" t="s">
        <v>83</v>
      </c>
      <c r="AV161" s="14" t="s">
        <v>85</v>
      </c>
      <c r="AW161" s="14" t="s">
        <v>37</v>
      </c>
      <c r="AX161" s="14" t="s">
        <v>83</v>
      </c>
      <c r="AY161" s="254" t="s">
        <v>142</v>
      </c>
    </row>
    <row r="162" s="2" customFormat="1" ht="16.5" customHeight="1">
      <c r="A162" s="41"/>
      <c r="B162" s="42"/>
      <c r="C162" s="215" t="s">
        <v>198</v>
      </c>
      <c r="D162" s="215" t="s">
        <v>144</v>
      </c>
      <c r="E162" s="216" t="s">
        <v>971</v>
      </c>
      <c r="F162" s="217" t="s">
        <v>972</v>
      </c>
      <c r="G162" s="218" t="s">
        <v>147</v>
      </c>
      <c r="H162" s="219">
        <v>48.100000000000001</v>
      </c>
      <c r="I162" s="220"/>
      <c r="J162" s="221">
        <f>ROUND(I162*H162,2)</f>
        <v>0</v>
      </c>
      <c r="K162" s="217" t="s">
        <v>148</v>
      </c>
      <c r="L162" s="47"/>
      <c r="M162" s="222" t="s">
        <v>19</v>
      </c>
      <c r="N162" s="223" t="s">
        <v>47</v>
      </c>
      <c r="O162" s="87"/>
      <c r="P162" s="224">
        <f>O162*H162</f>
        <v>0</v>
      </c>
      <c r="Q162" s="224">
        <v>0</v>
      </c>
      <c r="R162" s="224">
        <f>Q162*H162</f>
        <v>0</v>
      </c>
      <c r="S162" s="224">
        <v>0</v>
      </c>
      <c r="T162" s="225">
        <f>S162*H162</f>
        <v>0</v>
      </c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R162" s="226" t="s">
        <v>149</v>
      </c>
      <c r="AT162" s="226" t="s">
        <v>144</v>
      </c>
      <c r="AU162" s="226" t="s">
        <v>83</v>
      </c>
      <c r="AY162" s="20" t="s">
        <v>142</v>
      </c>
      <c r="BE162" s="227">
        <f>IF(N162="základní",J162,0)</f>
        <v>0</v>
      </c>
      <c r="BF162" s="227">
        <f>IF(N162="snížená",J162,0)</f>
        <v>0</v>
      </c>
      <c r="BG162" s="227">
        <f>IF(N162="zákl. přenesená",J162,0)</f>
        <v>0</v>
      </c>
      <c r="BH162" s="227">
        <f>IF(N162="sníž. přenesená",J162,0)</f>
        <v>0</v>
      </c>
      <c r="BI162" s="227">
        <f>IF(N162="nulová",J162,0)</f>
        <v>0</v>
      </c>
      <c r="BJ162" s="20" t="s">
        <v>83</v>
      </c>
      <c r="BK162" s="227">
        <f>ROUND(I162*H162,2)</f>
        <v>0</v>
      </c>
      <c r="BL162" s="20" t="s">
        <v>149</v>
      </c>
      <c r="BM162" s="226" t="s">
        <v>973</v>
      </c>
    </row>
    <row r="163" s="2" customFormat="1">
      <c r="A163" s="41"/>
      <c r="B163" s="42"/>
      <c r="C163" s="43"/>
      <c r="D163" s="228" t="s">
        <v>151</v>
      </c>
      <c r="E163" s="43"/>
      <c r="F163" s="229" t="s">
        <v>974</v>
      </c>
      <c r="G163" s="43"/>
      <c r="H163" s="43"/>
      <c r="I163" s="230"/>
      <c r="J163" s="43"/>
      <c r="K163" s="43"/>
      <c r="L163" s="47"/>
      <c r="M163" s="231"/>
      <c r="N163" s="232"/>
      <c r="O163" s="87"/>
      <c r="P163" s="87"/>
      <c r="Q163" s="87"/>
      <c r="R163" s="87"/>
      <c r="S163" s="87"/>
      <c r="T163" s="88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T163" s="20" t="s">
        <v>151</v>
      </c>
      <c r="AU163" s="20" t="s">
        <v>83</v>
      </c>
    </row>
    <row r="164" s="14" customFormat="1">
      <c r="A164" s="14"/>
      <c r="B164" s="244"/>
      <c r="C164" s="245"/>
      <c r="D164" s="235" t="s">
        <v>153</v>
      </c>
      <c r="E164" s="246" t="s">
        <v>19</v>
      </c>
      <c r="F164" s="247" t="s">
        <v>959</v>
      </c>
      <c r="G164" s="245"/>
      <c r="H164" s="248">
        <v>5.9199999999999999</v>
      </c>
      <c r="I164" s="249"/>
      <c r="J164" s="245"/>
      <c r="K164" s="245"/>
      <c r="L164" s="250"/>
      <c r="M164" s="251"/>
      <c r="N164" s="252"/>
      <c r="O164" s="252"/>
      <c r="P164" s="252"/>
      <c r="Q164" s="252"/>
      <c r="R164" s="252"/>
      <c r="S164" s="252"/>
      <c r="T164" s="253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4" t="s">
        <v>153</v>
      </c>
      <c r="AU164" s="254" t="s">
        <v>83</v>
      </c>
      <c r="AV164" s="14" t="s">
        <v>85</v>
      </c>
      <c r="AW164" s="14" t="s">
        <v>37</v>
      </c>
      <c r="AX164" s="14" t="s">
        <v>76</v>
      </c>
      <c r="AY164" s="254" t="s">
        <v>142</v>
      </c>
    </row>
    <row r="165" s="14" customFormat="1">
      <c r="A165" s="14"/>
      <c r="B165" s="244"/>
      <c r="C165" s="245"/>
      <c r="D165" s="235" t="s">
        <v>153</v>
      </c>
      <c r="E165" s="246" t="s">
        <v>19</v>
      </c>
      <c r="F165" s="247" t="s">
        <v>960</v>
      </c>
      <c r="G165" s="245"/>
      <c r="H165" s="248">
        <v>7.1200000000000001</v>
      </c>
      <c r="I165" s="249"/>
      <c r="J165" s="245"/>
      <c r="K165" s="245"/>
      <c r="L165" s="250"/>
      <c r="M165" s="251"/>
      <c r="N165" s="252"/>
      <c r="O165" s="252"/>
      <c r="P165" s="252"/>
      <c r="Q165" s="252"/>
      <c r="R165" s="252"/>
      <c r="S165" s="252"/>
      <c r="T165" s="253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4" t="s">
        <v>153</v>
      </c>
      <c r="AU165" s="254" t="s">
        <v>83</v>
      </c>
      <c r="AV165" s="14" t="s">
        <v>85</v>
      </c>
      <c r="AW165" s="14" t="s">
        <v>37</v>
      </c>
      <c r="AX165" s="14" t="s">
        <v>76</v>
      </c>
      <c r="AY165" s="254" t="s">
        <v>142</v>
      </c>
    </row>
    <row r="166" s="14" customFormat="1">
      <c r="A166" s="14"/>
      <c r="B166" s="244"/>
      <c r="C166" s="245"/>
      <c r="D166" s="235" t="s">
        <v>153</v>
      </c>
      <c r="E166" s="246" t="s">
        <v>19</v>
      </c>
      <c r="F166" s="247" t="s">
        <v>961</v>
      </c>
      <c r="G166" s="245"/>
      <c r="H166" s="248">
        <v>7.7599999999999998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153</v>
      </c>
      <c r="AU166" s="254" t="s">
        <v>83</v>
      </c>
      <c r="AV166" s="14" t="s">
        <v>85</v>
      </c>
      <c r="AW166" s="14" t="s">
        <v>37</v>
      </c>
      <c r="AX166" s="14" t="s">
        <v>76</v>
      </c>
      <c r="AY166" s="254" t="s">
        <v>142</v>
      </c>
    </row>
    <row r="167" s="14" customFormat="1">
      <c r="A167" s="14"/>
      <c r="B167" s="244"/>
      <c r="C167" s="245"/>
      <c r="D167" s="235" t="s">
        <v>153</v>
      </c>
      <c r="E167" s="246" t="s">
        <v>19</v>
      </c>
      <c r="F167" s="247" t="s">
        <v>962</v>
      </c>
      <c r="G167" s="245"/>
      <c r="H167" s="248">
        <v>4.6799999999999997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153</v>
      </c>
      <c r="AU167" s="254" t="s">
        <v>83</v>
      </c>
      <c r="AV167" s="14" t="s">
        <v>85</v>
      </c>
      <c r="AW167" s="14" t="s">
        <v>37</v>
      </c>
      <c r="AX167" s="14" t="s">
        <v>76</v>
      </c>
      <c r="AY167" s="254" t="s">
        <v>142</v>
      </c>
    </row>
    <row r="168" s="14" customFormat="1">
      <c r="A168" s="14"/>
      <c r="B168" s="244"/>
      <c r="C168" s="245"/>
      <c r="D168" s="235" t="s">
        <v>153</v>
      </c>
      <c r="E168" s="246" t="s">
        <v>19</v>
      </c>
      <c r="F168" s="247" t="s">
        <v>963</v>
      </c>
      <c r="G168" s="245"/>
      <c r="H168" s="248">
        <v>6.7999999999999998</v>
      </c>
      <c r="I168" s="249"/>
      <c r="J168" s="245"/>
      <c r="K168" s="245"/>
      <c r="L168" s="250"/>
      <c r="M168" s="251"/>
      <c r="N168" s="252"/>
      <c r="O168" s="252"/>
      <c r="P168" s="252"/>
      <c r="Q168" s="252"/>
      <c r="R168" s="252"/>
      <c r="S168" s="252"/>
      <c r="T168" s="253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4" t="s">
        <v>153</v>
      </c>
      <c r="AU168" s="254" t="s">
        <v>83</v>
      </c>
      <c r="AV168" s="14" t="s">
        <v>85</v>
      </c>
      <c r="AW168" s="14" t="s">
        <v>37</v>
      </c>
      <c r="AX168" s="14" t="s">
        <v>76</v>
      </c>
      <c r="AY168" s="254" t="s">
        <v>142</v>
      </c>
    </row>
    <row r="169" s="14" customFormat="1">
      <c r="A169" s="14"/>
      <c r="B169" s="244"/>
      <c r="C169" s="245"/>
      <c r="D169" s="235" t="s">
        <v>153</v>
      </c>
      <c r="E169" s="246" t="s">
        <v>19</v>
      </c>
      <c r="F169" s="247" t="s">
        <v>964</v>
      </c>
      <c r="G169" s="245"/>
      <c r="H169" s="248">
        <v>10.880000000000001</v>
      </c>
      <c r="I169" s="249"/>
      <c r="J169" s="245"/>
      <c r="K169" s="245"/>
      <c r="L169" s="250"/>
      <c r="M169" s="251"/>
      <c r="N169" s="252"/>
      <c r="O169" s="252"/>
      <c r="P169" s="252"/>
      <c r="Q169" s="252"/>
      <c r="R169" s="252"/>
      <c r="S169" s="252"/>
      <c r="T169" s="253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4" t="s">
        <v>153</v>
      </c>
      <c r="AU169" s="254" t="s">
        <v>83</v>
      </c>
      <c r="AV169" s="14" t="s">
        <v>85</v>
      </c>
      <c r="AW169" s="14" t="s">
        <v>37</v>
      </c>
      <c r="AX169" s="14" t="s">
        <v>76</v>
      </c>
      <c r="AY169" s="254" t="s">
        <v>142</v>
      </c>
    </row>
    <row r="170" s="14" customFormat="1">
      <c r="A170" s="14"/>
      <c r="B170" s="244"/>
      <c r="C170" s="245"/>
      <c r="D170" s="235" t="s">
        <v>153</v>
      </c>
      <c r="E170" s="246" t="s">
        <v>19</v>
      </c>
      <c r="F170" s="247" t="s">
        <v>965</v>
      </c>
      <c r="G170" s="245"/>
      <c r="H170" s="248">
        <v>12.68</v>
      </c>
      <c r="I170" s="249"/>
      <c r="J170" s="245"/>
      <c r="K170" s="245"/>
      <c r="L170" s="250"/>
      <c r="M170" s="251"/>
      <c r="N170" s="252"/>
      <c r="O170" s="252"/>
      <c r="P170" s="252"/>
      <c r="Q170" s="252"/>
      <c r="R170" s="252"/>
      <c r="S170" s="252"/>
      <c r="T170" s="253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54" t="s">
        <v>153</v>
      </c>
      <c r="AU170" s="254" t="s">
        <v>83</v>
      </c>
      <c r="AV170" s="14" t="s">
        <v>85</v>
      </c>
      <c r="AW170" s="14" t="s">
        <v>37</v>
      </c>
      <c r="AX170" s="14" t="s">
        <v>76</v>
      </c>
      <c r="AY170" s="254" t="s">
        <v>142</v>
      </c>
    </row>
    <row r="171" s="14" customFormat="1">
      <c r="A171" s="14"/>
      <c r="B171" s="244"/>
      <c r="C171" s="245"/>
      <c r="D171" s="235" t="s">
        <v>153</v>
      </c>
      <c r="E171" s="246" t="s">
        <v>19</v>
      </c>
      <c r="F171" s="247" t="s">
        <v>966</v>
      </c>
      <c r="G171" s="245"/>
      <c r="H171" s="248">
        <v>6.7999999999999998</v>
      </c>
      <c r="I171" s="249"/>
      <c r="J171" s="245"/>
      <c r="K171" s="245"/>
      <c r="L171" s="250"/>
      <c r="M171" s="251"/>
      <c r="N171" s="252"/>
      <c r="O171" s="252"/>
      <c r="P171" s="252"/>
      <c r="Q171" s="252"/>
      <c r="R171" s="252"/>
      <c r="S171" s="252"/>
      <c r="T171" s="253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4" t="s">
        <v>153</v>
      </c>
      <c r="AU171" s="254" t="s">
        <v>83</v>
      </c>
      <c r="AV171" s="14" t="s">
        <v>85</v>
      </c>
      <c r="AW171" s="14" t="s">
        <v>37</v>
      </c>
      <c r="AX171" s="14" t="s">
        <v>76</v>
      </c>
      <c r="AY171" s="254" t="s">
        <v>142</v>
      </c>
    </row>
    <row r="172" s="14" customFormat="1">
      <c r="A172" s="14"/>
      <c r="B172" s="244"/>
      <c r="C172" s="245"/>
      <c r="D172" s="235" t="s">
        <v>153</v>
      </c>
      <c r="E172" s="246" t="s">
        <v>19</v>
      </c>
      <c r="F172" s="247" t="s">
        <v>967</v>
      </c>
      <c r="G172" s="245"/>
      <c r="H172" s="248">
        <v>12.800000000000001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153</v>
      </c>
      <c r="AU172" s="254" t="s">
        <v>83</v>
      </c>
      <c r="AV172" s="14" t="s">
        <v>85</v>
      </c>
      <c r="AW172" s="14" t="s">
        <v>37</v>
      </c>
      <c r="AX172" s="14" t="s">
        <v>76</v>
      </c>
      <c r="AY172" s="254" t="s">
        <v>142</v>
      </c>
    </row>
    <row r="173" s="14" customFormat="1">
      <c r="A173" s="14"/>
      <c r="B173" s="244"/>
      <c r="C173" s="245"/>
      <c r="D173" s="235" t="s">
        <v>153</v>
      </c>
      <c r="E173" s="246" t="s">
        <v>19</v>
      </c>
      <c r="F173" s="247" t="s">
        <v>968</v>
      </c>
      <c r="G173" s="245"/>
      <c r="H173" s="248">
        <v>12.16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153</v>
      </c>
      <c r="AU173" s="254" t="s">
        <v>83</v>
      </c>
      <c r="AV173" s="14" t="s">
        <v>85</v>
      </c>
      <c r="AW173" s="14" t="s">
        <v>37</v>
      </c>
      <c r="AX173" s="14" t="s">
        <v>76</v>
      </c>
      <c r="AY173" s="254" t="s">
        <v>142</v>
      </c>
    </row>
    <row r="174" s="14" customFormat="1">
      <c r="A174" s="14"/>
      <c r="B174" s="244"/>
      <c r="C174" s="245"/>
      <c r="D174" s="235" t="s">
        <v>153</v>
      </c>
      <c r="E174" s="246" t="s">
        <v>19</v>
      </c>
      <c r="F174" s="247" t="s">
        <v>969</v>
      </c>
      <c r="G174" s="245"/>
      <c r="H174" s="248">
        <v>8.5999999999999996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153</v>
      </c>
      <c r="AU174" s="254" t="s">
        <v>83</v>
      </c>
      <c r="AV174" s="14" t="s">
        <v>85</v>
      </c>
      <c r="AW174" s="14" t="s">
        <v>37</v>
      </c>
      <c r="AX174" s="14" t="s">
        <v>76</v>
      </c>
      <c r="AY174" s="254" t="s">
        <v>142</v>
      </c>
    </row>
    <row r="175" s="15" customFormat="1">
      <c r="A175" s="15"/>
      <c r="B175" s="255"/>
      <c r="C175" s="256"/>
      <c r="D175" s="235" t="s">
        <v>153</v>
      </c>
      <c r="E175" s="257" t="s">
        <v>19</v>
      </c>
      <c r="F175" s="258" t="s">
        <v>157</v>
      </c>
      <c r="G175" s="256"/>
      <c r="H175" s="259">
        <v>96.199999999999989</v>
      </c>
      <c r="I175" s="260"/>
      <c r="J175" s="256"/>
      <c r="K175" s="256"/>
      <c r="L175" s="261"/>
      <c r="M175" s="262"/>
      <c r="N175" s="263"/>
      <c r="O175" s="263"/>
      <c r="P175" s="263"/>
      <c r="Q175" s="263"/>
      <c r="R175" s="263"/>
      <c r="S175" s="263"/>
      <c r="T175" s="264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65" t="s">
        <v>153</v>
      </c>
      <c r="AU175" s="265" t="s">
        <v>83</v>
      </c>
      <c r="AV175" s="15" t="s">
        <v>158</v>
      </c>
      <c r="AW175" s="15" t="s">
        <v>37</v>
      </c>
      <c r="AX175" s="15" t="s">
        <v>76</v>
      </c>
      <c r="AY175" s="265" t="s">
        <v>142</v>
      </c>
    </row>
    <row r="176" s="13" customFormat="1">
      <c r="A176" s="13"/>
      <c r="B176" s="233"/>
      <c r="C176" s="234"/>
      <c r="D176" s="235" t="s">
        <v>153</v>
      </c>
      <c r="E176" s="236" t="s">
        <v>19</v>
      </c>
      <c r="F176" s="237" t="s">
        <v>574</v>
      </c>
      <c r="G176" s="234"/>
      <c r="H176" s="236" t="s">
        <v>19</v>
      </c>
      <c r="I176" s="238"/>
      <c r="J176" s="234"/>
      <c r="K176" s="234"/>
      <c r="L176" s="239"/>
      <c r="M176" s="240"/>
      <c r="N176" s="241"/>
      <c r="O176" s="241"/>
      <c r="P176" s="241"/>
      <c r="Q176" s="241"/>
      <c r="R176" s="241"/>
      <c r="S176" s="241"/>
      <c r="T176" s="242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43" t="s">
        <v>153</v>
      </c>
      <c r="AU176" s="243" t="s">
        <v>83</v>
      </c>
      <c r="AV176" s="13" t="s">
        <v>83</v>
      </c>
      <c r="AW176" s="13" t="s">
        <v>37</v>
      </c>
      <c r="AX176" s="13" t="s">
        <v>76</v>
      </c>
      <c r="AY176" s="243" t="s">
        <v>142</v>
      </c>
    </row>
    <row r="177" s="14" customFormat="1">
      <c r="A177" s="14"/>
      <c r="B177" s="244"/>
      <c r="C177" s="245"/>
      <c r="D177" s="235" t="s">
        <v>153</v>
      </c>
      <c r="E177" s="246" t="s">
        <v>19</v>
      </c>
      <c r="F177" s="247" t="s">
        <v>970</v>
      </c>
      <c r="G177" s="245"/>
      <c r="H177" s="248">
        <v>48.100000000000001</v>
      </c>
      <c r="I177" s="249"/>
      <c r="J177" s="245"/>
      <c r="K177" s="245"/>
      <c r="L177" s="250"/>
      <c r="M177" s="251"/>
      <c r="N177" s="252"/>
      <c r="O177" s="252"/>
      <c r="P177" s="252"/>
      <c r="Q177" s="252"/>
      <c r="R177" s="252"/>
      <c r="S177" s="252"/>
      <c r="T177" s="253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54" t="s">
        <v>153</v>
      </c>
      <c r="AU177" s="254" t="s">
        <v>83</v>
      </c>
      <c r="AV177" s="14" t="s">
        <v>85</v>
      </c>
      <c r="AW177" s="14" t="s">
        <v>37</v>
      </c>
      <c r="AX177" s="14" t="s">
        <v>83</v>
      </c>
      <c r="AY177" s="254" t="s">
        <v>142</v>
      </c>
    </row>
    <row r="178" s="2" customFormat="1" ht="24.15" customHeight="1">
      <c r="A178" s="41"/>
      <c r="B178" s="42"/>
      <c r="C178" s="215" t="s">
        <v>203</v>
      </c>
      <c r="D178" s="215" t="s">
        <v>144</v>
      </c>
      <c r="E178" s="216" t="s">
        <v>975</v>
      </c>
      <c r="F178" s="217" t="s">
        <v>976</v>
      </c>
      <c r="G178" s="218" t="s">
        <v>147</v>
      </c>
      <c r="H178" s="219">
        <v>20.225000000000001</v>
      </c>
      <c r="I178" s="220"/>
      <c r="J178" s="221">
        <f>ROUND(I178*H178,2)</f>
        <v>0</v>
      </c>
      <c r="K178" s="217" t="s">
        <v>148</v>
      </c>
      <c r="L178" s="47"/>
      <c r="M178" s="222" t="s">
        <v>19</v>
      </c>
      <c r="N178" s="223" t="s">
        <v>47</v>
      </c>
      <c r="O178" s="87"/>
      <c r="P178" s="224">
        <f>O178*H178</f>
        <v>0</v>
      </c>
      <c r="Q178" s="224">
        <v>0</v>
      </c>
      <c r="R178" s="224">
        <f>Q178*H178</f>
        <v>0</v>
      </c>
      <c r="S178" s="224">
        <v>0</v>
      </c>
      <c r="T178" s="225">
        <f>S178*H178</f>
        <v>0</v>
      </c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R178" s="226" t="s">
        <v>149</v>
      </c>
      <c r="AT178" s="226" t="s">
        <v>144</v>
      </c>
      <c r="AU178" s="226" t="s">
        <v>83</v>
      </c>
      <c r="AY178" s="20" t="s">
        <v>142</v>
      </c>
      <c r="BE178" s="227">
        <f>IF(N178="základní",J178,0)</f>
        <v>0</v>
      </c>
      <c r="BF178" s="227">
        <f>IF(N178="snížená",J178,0)</f>
        <v>0</v>
      </c>
      <c r="BG178" s="227">
        <f>IF(N178="zákl. přenesená",J178,0)</f>
        <v>0</v>
      </c>
      <c r="BH178" s="227">
        <f>IF(N178="sníž. přenesená",J178,0)</f>
        <v>0</v>
      </c>
      <c r="BI178" s="227">
        <f>IF(N178="nulová",J178,0)</f>
        <v>0</v>
      </c>
      <c r="BJ178" s="20" t="s">
        <v>83</v>
      </c>
      <c r="BK178" s="227">
        <f>ROUND(I178*H178,2)</f>
        <v>0</v>
      </c>
      <c r="BL178" s="20" t="s">
        <v>149</v>
      </c>
      <c r="BM178" s="226" t="s">
        <v>977</v>
      </c>
    </row>
    <row r="179" s="2" customFormat="1">
      <c r="A179" s="41"/>
      <c r="B179" s="42"/>
      <c r="C179" s="43"/>
      <c r="D179" s="228" t="s">
        <v>151</v>
      </c>
      <c r="E179" s="43"/>
      <c r="F179" s="229" t="s">
        <v>978</v>
      </c>
      <c r="G179" s="43"/>
      <c r="H179" s="43"/>
      <c r="I179" s="230"/>
      <c r="J179" s="43"/>
      <c r="K179" s="43"/>
      <c r="L179" s="47"/>
      <c r="M179" s="231"/>
      <c r="N179" s="232"/>
      <c r="O179" s="87"/>
      <c r="P179" s="87"/>
      <c r="Q179" s="87"/>
      <c r="R179" s="87"/>
      <c r="S179" s="87"/>
      <c r="T179" s="88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T179" s="20" t="s">
        <v>151</v>
      </c>
      <c r="AU179" s="20" t="s">
        <v>83</v>
      </c>
    </row>
    <row r="180" s="13" customFormat="1">
      <c r="A180" s="13"/>
      <c r="B180" s="233"/>
      <c r="C180" s="234"/>
      <c r="D180" s="235" t="s">
        <v>153</v>
      </c>
      <c r="E180" s="236" t="s">
        <v>19</v>
      </c>
      <c r="F180" s="237" t="s">
        <v>979</v>
      </c>
      <c r="G180" s="234"/>
      <c r="H180" s="236" t="s">
        <v>19</v>
      </c>
      <c r="I180" s="238"/>
      <c r="J180" s="234"/>
      <c r="K180" s="234"/>
      <c r="L180" s="239"/>
      <c r="M180" s="240"/>
      <c r="N180" s="241"/>
      <c r="O180" s="241"/>
      <c r="P180" s="241"/>
      <c r="Q180" s="241"/>
      <c r="R180" s="241"/>
      <c r="S180" s="241"/>
      <c r="T180" s="242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43" t="s">
        <v>153</v>
      </c>
      <c r="AU180" s="243" t="s">
        <v>83</v>
      </c>
      <c r="AV180" s="13" t="s">
        <v>83</v>
      </c>
      <c r="AW180" s="13" t="s">
        <v>37</v>
      </c>
      <c r="AX180" s="13" t="s">
        <v>76</v>
      </c>
      <c r="AY180" s="243" t="s">
        <v>142</v>
      </c>
    </row>
    <row r="181" s="14" customFormat="1">
      <c r="A181" s="14"/>
      <c r="B181" s="244"/>
      <c r="C181" s="245"/>
      <c r="D181" s="235" t="s">
        <v>153</v>
      </c>
      <c r="E181" s="246" t="s">
        <v>19</v>
      </c>
      <c r="F181" s="247" t="s">
        <v>980</v>
      </c>
      <c r="G181" s="245"/>
      <c r="H181" s="248">
        <v>4.7039999999999997</v>
      </c>
      <c r="I181" s="249"/>
      <c r="J181" s="245"/>
      <c r="K181" s="245"/>
      <c r="L181" s="250"/>
      <c r="M181" s="251"/>
      <c r="N181" s="252"/>
      <c r="O181" s="252"/>
      <c r="P181" s="252"/>
      <c r="Q181" s="252"/>
      <c r="R181" s="252"/>
      <c r="S181" s="252"/>
      <c r="T181" s="253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54" t="s">
        <v>153</v>
      </c>
      <c r="AU181" s="254" t="s">
        <v>83</v>
      </c>
      <c r="AV181" s="14" t="s">
        <v>85</v>
      </c>
      <c r="AW181" s="14" t="s">
        <v>37</v>
      </c>
      <c r="AX181" s="14" t="s">
        <v>76</v>
      </c>
      <c r="AY181" s="254" t="s">
        <v>142</v>
      </c>
    </row>
    <row r="182" s="13" customFormat="1">
      <c r="A182" s="13"/>
      <c r="B182" s="233"/>
      <c r="C182" s="234"/>
      <c r="D182" s="235" t="s">
        <v>153</v>
      </c>
      <c r="E182" s="236" t="s">
        <v>19</v>
      </c>
      <c r="F182" s="237" t="s">
        <v>981</v>
      </c>
      <c r="G182" s="234"/>
      <c r="H182" s="236" t="s">
        <v>19</v>
      </c>
      <c r="I182" s="238"/>
      <c r="J182" s="234"/>
      <c r="K182" s="234"/>
      <c r="L182" s="239"/>
      <c r="M182" s="240"/>
      <c r="N182" s="241"/>
      <c r="O182" s="241"/>
      <c r="P182" s="241"/>
      <c r="Q182" s="241"/>
      <c r="R182" s="241"/>
      <c r="S182" s="241"/>
      <c r="T182" s="242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43" t="s">
        <v>153</v>
      </c>
      <c r="AU182" s="243" t="s">
        <v>83</v>
      </c>
      <c r="AV182" s="13" t="s">
        <v>83</v>
      </c>
      <c r="AW182" s="13" t="s">
        <v>37</v>
      </c>
      <c r="AX182" s="13" t="s">
        <v>76</v>
      </c>
      <c r="AY182" s="243" t="s">
        <v>142</v>
      </c>
    </row>
    <row r="183" s="14" customFormat="1">
      <c r="A183" s="14"/>
      <c r="B183" s="244"/>
      <c r="C183" s="245"/>
      <c r="D183" s="235" t="s">
        <v>153</v>
      </c>
      <c r="E183" s="246" t="s">
        <v>19</v>
      </c>
      <c r="F183" s="247" t="s">
        <v>982</v>
      </c>
      <c r="G183" s="245"/>
      <c r="H183" s="248">
        <v>15.521000000000001</v>
      </c>
      <c r="I183" s="249"/>
      <c r="J183" s="245"/>
      <c r="K183" s="245"/>
      <c r="L183" s="250"/>
      <c r="M183" s="251"/>
      <c r="N183" s="252"/>
      <c r="O183" s="252"/>
      <c r="P183" s="252"/>
      <c r="Q183" s="252"/>
      <c r="R183" s="252"/>
      <c r="S183" s="252"/>
      <c r="T183" s="253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54" t="s">
        <v>153</v>
      </c>
      <c r="AU183" s="254" t="s">
        <v>83</v>
      </c>
      <c r="AV183" s="14" t="s">
        <v>85</v>
      </c>
      <c r="AW183" s="14" t="s">
        <v>37</v>
      </c>
      <c r="AX183" s="14" t="s">
        <v>76</v>
      </c>
      <c r="AY183" s="254" t="s">
        <v>142</v>
      </c>
    </row>
    <row r="184" s="16" customFormat="1">
      <c r="A184" s="16"/>
      <c r="B184" s="266"/>
      <c r="C184" s="267"/>
      <c r="D184" s="235" t="s">
        <v>153</v>
      </c>
      <c r="E184" s="268" t="s">
        <v>19</v>
      </c>
      <c r="F184" s="269" t="s">
        <v>167</v>
      </c>
      <c r="G184" s="267"/>
      <c r="H184" s="270">
        <v>20.225000000000001</v>
      </c>
      <c r="I184" s="271"/>
      <c r="J184" s="267"/>
      <c r="K184" s="267"/>
      <c r="L184" s="272"/>
      <c r="M184" s="273"/>
      <c r="N184" s="274"/>
      <c r="O184" s="274"/>
      <c r="P184" s="274"/>
      <c r="Q184" s="274"/>
      <c r="R184" s="274"/>
      <c r="S184" s="274"/>
      <c r="T184" s="275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76" t="s">
        <v>153</v>
      </c>
      <c r="AU184" s="276" t="s">
        <v>83</v>
      </c>
      <c r="AV184" s="16" t="s">
        <v>149</v>
      </c>
      <c r="AW184" s="16" t="s">
        <v>37</v>
      </c>
      <c r="AX184" s="16" t="s">
        <v>83</v>
      </c>
      <c r="AY184" s="276" t="s">
        <v>142</v>
      </c>
    </row>
    <row r="185" s="2" customFormat="1" ht="16.5" customHeight="1">
      <c r="A185" s="41"/>
      <c r="B185" s="42"/>
      <c r="C185" s="215" t="s">
        <v>208</v>
      </c>
      <c r="D185" s="215" t="s">
        <v>144</v>
      </c>
      <c r="E185" s="216" t="s">
        <v>594</v>
      </c>
      <c r="F185" s="217" t="s">
        <v>595</v>
      </c>
      <c r="G185" s="218" t="s">
        <v>163</v>
      </c>
      <c r="H185" s="219">
        <v>1266.0740000000001</v>
      </c>
      <c r="I185" s="220"/>
      <c r="J185" s="221">
        <f>ROUND(I185*H185,2)</f>
        <v>0</v>
      </c>
      <c r="K185" s="217" t="s">
        <v>148</v>
      </c>
      <c r="L185" s="47"/>
      <c r="M185" s="222" t="s">
        <v>19</v>
      </c>
      <c r="N185" s="223" t="s">
        <v>47</v>
      </c>
      <c r="O185" s="87"/>
      <c r="P185" s="224">
        <f>O185*H185</f>
        <v>0</v>
      </c>
      <c r="Q185" s="224">
        <v>0.00070100000000000002</v>
      </c>
      <c r="R185" s="224">
        <f>Q185*H185</f>
        <v>0.88751787400000004</v>
      </c>
      <c r="S185" s="224">
        <v>0</v>
      </c>
      <c r="T185" s="225">
        <f>S185*H185</f>
        <v>0</v>
      </c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R185" s="226" t="s">
        <v>149</v>
      </c>
      <c r="AT185" s="226" t="s">
        <v>144</v>
      </c>
      <c r="AU185" s="226" t="s">
        <v>83</v>
      </c>
      <c r="AY185" s="20" t="s">
        <v>142</v>
      </c>
      <c r="BE185" s="227">
        <f>IF(N185="základní",J185,0)</f>
        <v>0</v>
      </c>
      <c r="BF185" s="227">
        <f>IF(N185="snížená",J185,0)</f>
        <v>0</v>
      </c>
      <c r="BG185" s="227">
        <f>IF(N185="zákl. přenesená",J185,0)</f>
        <v>0</v>
      </c>
      <c r="BH185" s="227">
        <f>IF(N185="sníž. přenesená",J185,0)</f>
        <v>0</v>
      </c>
      <c r="BI185" s="227">
        <f>IF(N185="nulová",J185,0)</f>
        <v>0</v>
      </c>
      <c r="BJ185" s="20" t="s">
        <v>83</v>
      </c>
      <c r="BK185" s="227">
        <f>ROUND(I185*H185,2)</f>
        <v>0</v>
      </c>
      <c r="BL185" s="20" t="s">
        <v>149</v>
      </c>
      <c r="BM185" s="226" t="s">
        <v>983</v>
      </c>
    </row>
    <row r="186" s="2" customFormat="1">
      <c r="A186" s="41"/>
      <c r="B186" s="42"/>
      <c r="C186" s="43"/>
      <c r="D186" s="228" t="s">
        <v>151</v>
      </c>
      <c r="E186" s="43"/>
      <c r="F186" s="229" t="s">
        <v>597</v>
      </c>
      <c r="G186" s="43"/>
      <c r="H186" s="43"/>
      <c r="I186" s="230"/>
      <c r="J186" s="43"/>
      <c r="K186" s="43"/>
      <c r="L186" s="47"/>
      <c r="M186" s="231"/>
      <c r="N186" s="232"/>
      <c r="O186" s="87"/>
      <c r="P186" s="87"/>
      <c r="Q186" s="87"/>
      <c r="R186" s="87"/>
      <c r="S186" s="87"/>
      <c r="T186" s="88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T186" s="20" t="s">
        <v>151</v>
      </c>
      <c r="AU186" s="20" t="s">
        <v>83</v>
      </c>
    </row>
    <row r="187" s="14" customFormat="1">
      <c r="A187" s="14"/>
      <c r="B187" s="244"/>
      <c r="C187" s="245"/>
      <c r="D187" s="235" t="s">
        <v>153</v>
      </c>
      <c r="E187" s="246" t="s">
        <v>19</v>
      </c>
      <c r="F187" s="247" t="s">
        <v>984</v>
      </c>
      <c r="G187" s="245"/>
      <c r="H187" s="248">
        <v>54.857999999999997</v>
      </c>
      <c r="I187" s="249"/>
      <c r="J187" s="245"/>
      <c r="K187" s="245"/>
      <c r="L187" s="250"/>
      <c r="M187" s="251"/>
      <c r="N187" s="252"/>
      <c r="O187" s="252"/>
      <c r="P187" s="252"/>
      <c r="Q187" s="252"/>
      <c r="R187" s="252"/>
      <c r="S187" s="252"/>
      <c r="T187" s="253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4" t="s">
        <v>153</v>
      </c>
      <c r="AU187" s="254" t="s">
        <v>83</v>
      </c>
      <c r="AV187" s="14" t="s">
        <v>85</v>
      </c>
      <c r="AW187" s="14" t="s">
        <v>37</v>
      </c>
      <c r="AX187" s="14" t="s">
        <v>76</v>
      </c>
      <c r="AY187" s="254" t="s">
        <v>142</v>
      </c>
    </row>
    <row r="188" s="13" customFormat="1">
      <c r="A188" s="13"/>
      <c r="B188" s="233"/>
      <c r="C188" s="234"/>
      <c r="D188" s="235" t="s">
        <v>153</v>
      </c>
      <c r="E188" s="236" t="s">
        <v>19</v>
      </c>
      <c r="F188" s="237" t="s">
        <v>920</v>
      </c>
      <c r="G188" s="234"/>
      <c r="H188" s="236" t="s">
        <v>19</v>
      </c>
      <c r="I188" s="238"/>
      <c r="J188" s="234"/>
      <c r="K188" s="234"/>
      <c r="L188" s="239"/>
      <c r="M188" s="240"/>
      <c r="N188" s="241"/>
      <c r="O188" s="241"/>
      <c r="P188" s="241"/>
      <c r="Q188" s="241"/>
      <c r="R188" s="241"/>
      <c r="S188" s="241"/>
      <c r="T188" s="242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43" t="s">
        <v>153</v>
      </c>
      <c r="AU188" s="243" t="s">
        <v>83</v>
      </c>
      <c r="AV188" s="13" t="s">
        <v>83</v>
      </c>
      <c r="AW188" s="13" t="s">
        <v>37</v>
      </c>
      <c r="AX188" s="13" t="s">
        <v>76</v>
      </c>
      <c r="AY188" s="243" t="s">
        <v>142</v>
      </c>
    </row>
    <row r="189" s="14" customFormat="1">
      <c r="A189" s="14"/>
      <c r="B189" s="244"/>
      <c r="C189" s="245"/>
      <c r="D189" s="235" t="s">
        <v>153</v>
      </c>
      <c r="E189" s="246" t="s">
        <v>19</v>
      </c>
      <c r="F189" s="247" t="s">
        <v>985</v>
      </c>
      <c r="G189" s="245"/>
      <c r="H189" s="248">
        <v>117.327</v>
      </c>
      <c r="I189" s="249"/>
      <c r="J189" s="245"/>
      <c r="K189" s="245"/>
      <c r="L189" s="250"/>
      <c r="M189" s="251"/>
      <c r="N189" s="252"/>
      <c r="O189" s="252"/>
      <c r="P189" s="252"/>
      <c r="Q189" s="252"/>
      <c r="R189" s="252"/>
      <c r="S189" s="252"/>
      <c r="T189" s="253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4" t="s">
        <v>153</v>
      </c>
      <c r="AU189" s="254" t="s">
        <v>83</v>
      </c>
      <c r="AV189" s="14" t="s">
        <v>85</v>
      </c>
      <c r="AW189" s="14" t="s">
        <v>37</v>
      </c>
      <c r="AX189" s="14" t="s">
        <v>76</v>
      </c>
      <c r="AY189" s="254" t="s">
        <v>142</v>
      </c>
    </row>
    <row r="190" s="14" customFormat="1">
      <c r="A190" s="14"/>
      <c r="B190" s="244"/>
      <c r="C190" s="245"/>
      <c r="D190" s="235" t="s">
        <v>153</v>
      </c>
      <c r="E190" s="246" t="s">
        <v>19</v>
      </c>
      <c r="F190" s="247" t="s">
        <v>986</v>
      </c>
      <c r="G190" s="245"/>
      <c r="H190" s="248">
        <v>57.213999999999999</v>
      </c>
      <c r="I190" s="249"/>
      <c r="J190" s="245"/>
      <c r="K190" s="245"/>
      <c r="L190" s="250"/>
      <c r="M190" s="251"/>
      <c r="N190" s="252"/>
      <c r="O190" s="252"/>
      <c r="P190" s="252"/>
      <c r="Q190" s="252"/>
      <c r="R190" s="252"/>
      <c r="S190" s="252"/>
      <c r="T190" s="253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4" t="s">
        <v>153</v>
      </c>
      <c r="AU190" s="254" t="s">
        <v>83</v>
      </c>
      <c r="AV190" s="14" t="s">
        <v>85</v>
      </c>
      <c r="AW190" s="14" t="s">
        <v>37</v>
      </c>
      <c r="AX190" s="14" t="s">
        <v>76</v>
      </c>
      <c r="AY190" s="254" t="s">
        <v>142</v>
      </c>
    </row>
    <row r="191" s="14" customFormat="1">
      <c r="A191" s="14"/>
      <c r="B191" s="244"/>
      <c r="C191" s="245"/>
      <c r="D191" s="235" t="s">
        <v>153</v>
      </c>
      <c r="E191" s="246" t="s">
        <v>19</v>
      </c>
      <c r="F191" s="247" t="s">
        <v>987</v>
      </c>
      <c r="G191" s="245"/>
      <c r="H191" s="248">
        <v>38.802</v>
      </c>
      <c r="I191" s="249"/>
      <c r="J191" s="245"/>
      <c r="K191" s="245"/>
      <c r="L191" s="250"/>
      <c r="M191" s="251"/>
      <c r="N191" s="252"/>
      <c r="O191" s="252"/>
      <c r="P191" s="252"/>
      <c r="Q191" s="252"/>
      <c r="R191" s="252"/>
      <c r="S191" s="252"/>
      <c r="T191" s="253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54" t="s">
        <v>153</v>
      </c>
      <c r="AU191" s="254" t="s">
        <v>83</v>
      </c>
      <c r="AV191" s="14" t="s">
        <v>85</v>
      </c>
      <c r="AW191" s="14" t="s">
        <v>37</v>
      </c>
      <c r="AX191" s="14" t="s">
        <v>76</v>
      </c>
      <c r="AY191" s="254" t="s">
        <v>142</v>
      </c>
    </row>
    <row r="192" s="14" customFormat="1">
      <c r="A192" s="14"/>
      <c r="B192" s="244"/>
      <c r="C192" s="245"/>
      <c r="D192" s="235" t="s">
        <v>153</v>
      </c>
      <c r="E192" s="246" t="s">
        <v>19</v>
      </c>
      <c r="F192" s="247" t="s">
        <v>988</v>
      </c>
      <c r="G192" s="245"/>
      <c r="H192" s="248">
        <v>145.48599999999999</v>
      </c>
      <c r="I192" s="249"/>
      <c r="J192" s="245"/>
      <c r="K192" s="245"/>
      <c r="L192" s="250"/>
      <c r="M192" s="251"/>
      <c r="N192" s="252"/>
      <c r="O192" s="252"/>
      <c r="P192" s="252"/>
      <c r="Q192" s="252"/>
      <c r="R192" s="252"/>
      <c r="S192" s="252"/>
      <c r="T192" s="253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4" t="s">
        <v>153</v>
      </c>
      <c r="AU192" s="254" t="s">
        <v>83</v>
      </c>
      <c r="AV192" s="14" t="s">
        <v>85</v>
      </c>
      <c r="AW192" s="14" t="s">
        <v>37</v>
      </c>
      <c r="AX192" s="14" t="s">
        <v>76</v>
      </c>
      <c r="AY192" s="254" t="s">
        <v>142</v>
      </c>
    </row>
    <row r="193" s="14" customFormat="1">
      <c r="A193" s="14"/>
      <c r="B193" s="244"/>
      <c r="C193" s="245"/>
      <c r="D193" s="235" t="s">
        <v>153</v>
      </c>
      <c r="E193" s="246" t="s">
        <v>19</v>
      </c>
      <c r="F193" s="247" t="s">
        <v>989</v>
      </c>
      <c r="G193" s="245"/>
      <c r="H193" s="248">
        <v>223.21000000000001</v>
      </c>
      <c r="I193" s="249"/>
      <c r="J193" s="245"/>
      <c r="K193" s="245"/>
      <c r="L193" s="250"/>
      <c r="M193" s="251"/>
      <c r="N193" s="252"/>
      <c r="O193" s="252"/>
      <c r="P193" s="252"/>
      <c r="Q193" s="252"/>
      <c r="R193" s="252"/>
      <c r="S193" s="252"/>
      <c r="T193" s="253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4" t="s">
        <v>153</v>
      </c>
      <c r="AU193" s="254" t="s">
        <v>83</v>
      </c>
      <c r="AV193" s="14" t="s">
        <v>85</v>
      </c>
      <c r="AW193" s="14" t="s">
        <v>37</v>
      </c>
      <c r="AX193" s="14" t="s">
        <v>76</v>
      </c>
      <c r="AY193" s="254" t="s">
        <v>142</v>
      </c>
    </row>
    <row r="194" s="14" customFormat="1">
      <c r="A194" s="14"/>
      <c r="B194" s="244"/>
      <c r="C194" s="245"/>
      <c r="D194" s="235" t="s">
        <v>153</v>
      </c>
      <c r="E194" s="246" t="s">
        <v>19</v>
      </c>
      <c r="F194" s="247" t="s">
        <v>990</v>
      </c>
      <c r="G194" s="245"/>
      <c r="H194" s="248">
        <v>123.396</v>
      </c>
      <c r="I194" s="249"/>
      <c r="J194" s="245"/>
      <c r="K194" s="245"/>
      <c r="L194" s="250"/>
      <c r="M194" s="251"/>
      <c r="N194" s="252"/>
      <c r="O194" s="252"/>
      <c r="P194" s="252"/>
      <c r="Q194" s="252"/>
      <c r="R194" s="252"/>
      <c r="S194" s="252"/>
      <c r="T194" s="253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4" t="s">
        <v>153</v>
      </c>
      <c r="AU194" s="254" t="s">
        <v>83</v>
      </c>
      <c r="AV194" s="14" t="s">
        <v>85</v>
      </c>
      <c r="AW194" s="14" t="s">
        <v>37</v>
      </c>
      <c r="AX194" s="14" t="s">
        <v>76</v>
      </c>
      <c r="AY194" s="254" t="s">
        <v>142</v>
      </c>
    </row>
    <row r="195" s="14" customFormat="1">
      <c r="A195" s="14"/>
      <c r="B195" s="244"/>
      <c r="C195" s="245"/>
      <c r="D195" s="235" t="s">
        <v>153</v>
      </c>
      <c r="E195" s="246" t="s">
        <v>19</v>
      </c>
      <c r="F195" s="247" t="s">
        <v>991</v>
      </c>
      <c r="G195" s="245"/>
      <c r="H195" s="248">
        <v>139.81800000000001</v>
      </c>
      <c r="I195" s="249"/>
      <c r="J195" s="245"/>
      <c r="K195" s="245"/>
      <c r="L195" s="250"/>
      <c r="M195" s="251"/>
      <c r="N195" s="252"/>
      <c r="O195" s="252"/>
      <c r="P195" s="252"/>
      <c r="Q195" s="252"/>
      <c r="R195" s="252"/>
      <c r="S195" s="252"/>
      <c r="T195" s="253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4" t="s">
        <v>153</v>
      </c>
      <c r="AU195" s="254" t="s">
        <v>83</v>
      </c>
      <c r="AV195" s="14" t="s">
        <v>85</v>
      </c>
      <c r="AW195" s="14" t="s">
        <v>37</v>
      </c>
      <c r="AX195" s="14" t="s">
        <v>76</v>
      </c>
      <c r="AY195" s="254" t="s">
        <v>142</v>
      </c>
    </row>
    <row r="196" s="14" customFormat="1">
      <c r="A196" s="14"/>
      <c r="B196" s="244"/>
      <c r="C196" s="245"/>
      <c r="D196" s="235" t="s">
        <v>153</v>
      </c>
      <c r="E196" s="246" t="s">
        <v>19</v>
      </c>
      <c r="F196" s="247" t="s">
        <v>992</v>
      </c>
      <c r="G196" s="245"/>
      <c r="H196" s="248">
        <v>243.971</v>
      </c>
      <c r="I196" s="249"/>
      <c r="J196" s="245"/>
      <c r="K196" s="245"/>
      <c r="L196" s="250"/>
      <c r="M196" s="251"/>
      <c r="N196" s="252"/>
      <c r="O196" s="252"/>
      <c r="P196" s="252"/>
      <c r="Q196" s="252"/>
      <c r="R196" s="252"/>
      <c r="S196" s="252"/>
      <c r="T196" s="253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4" t="s">
        <v>153</v>
      </c>
      <c r="AU196" s="254" t="s">
        <v>83</v>
      </c>
      <c r="AV196" s="14" t="s">
        <v>85</v>
      </c>
      <c r="AW196" s="14" t="s">
        <v>37</v>
      </c>
      <c r="AX196" s="14" t="s">
        <v>76</v>
      </c>
      <c r="AY196" s="254" t="s">
        <v>142</v>
      </c>
    </row>
    <row r="197" s="14" customFormat="1">
      <c r="A197" s="14"/>
      <c r="B197" s="244"/>
      <c r="C197" s="245"/>
      <c r="D197" s="235" t="s">
        <v>153</v>
      </c>
      <c r="E197" s="246" t="s">
        <v>19</v>
      </c>
      <c r="F197" s="247" t="s">
        <v>993</v>
      </c>
      <c r="G197" s="245"/>
      <c r="H197" s="248">
        <v>121.992</v>
      </c>
      <c r="I197" s="249"/>
      <c r="J197" s="245"/>
      <c r="K197" s="245"/>
      <c r="L197" s="250"/>
      <c r="M197" s="251"/>
      <c r="N197" s="252"/>
      <c r="O197" s="252"/>
      <c r="P197" s="252"/>
      <c r="Q197" s="252"/>
      <c r="R197" s="252"/>
      <c r="S197" s="252"/>
      <c r="T197" s="253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4" t="s">
        <v>153</v>
      </c>
      <c r="AU197" s="254" t="s">
        <v>83</v>
      </c>
      <c r="AV197" s="14" t="s">
        <v>85</v>
      </c>
      <c r="AW197" s="14" t="s">
        <v>37</v>
      </c>
      <c r="AX197" s="14" t="s">
        <v>76</v>
      </c>
      <c r="AY197" s="254" t="s">
        <v>142</v>
      </c>
    </row>
    <row r="198" s="15" customFormat="1">
      <c r="A198" s="15"/>
      <c r="B198" s="255"/>
      <c r="C198" s="256"/>
      <c r="D198" s="235" t="s">
        <v>153</v>
      </c>
      <c r="E198" s="257" t="s">
        <v>19</v>
      </c>
      <c r="F198" s="258" t="s">
        <v>157</v>
      </c>
      <c r="G198" s="256"/>
      <c r="H198" s="259">
        <v>1266.0739999999998</v>
      </c>
      <c r="I198" s="260"/>
      <c r="J198" s="256"/>
      <c r="K198" s="256"/>
      <c r="L198" s="261"/>
      <c r="M198" s="262"/>
      <c r="N198" s="263"/>
      <c r="O198" s="263"/>
      <c r="P198" s="263"/>
      <c r="Q198" s="263"/>
      <c r="R198" s="263"/>
      <c r="S198" s="263"/>
      <c r="T198" s="26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5" t="s">
        <v>153</v>
      </c>
      <c r="AU198" s="265" t="s">
        <v>83</v>
      </c>
      <c r="AV198" s="15" t="s">
        <v>158</v>
      </c>
      <c r="AW198" s="15" t="s">
        <v>37</v>
      </c>
      <c r="AX198" s="15" t="s">
        <v>76</v>
      </c>
      <c r="AY198" s="265" t="s">
        <v>142</v>
      </c>
    </row>
    <row r="199" s="16" customFormat="1">
      <c r="A199" s="16"/>
      <c r="B199" s="266"/>
      <c r="C199" s="267"/>
      <c r="D199" s="235" t="s">
        <v>153</v>
      </c>
      <c r="E199" s="268" t="s">
        <v>19</v>
      </c>
      <c r="F199" s="269" t="s">
        <v>167</v>
      </c>
      <c r="G199" s="267"/>
      <c r="H199" s="270">
        <v>1266.0739999999998</v>
      </c>
      <c r="I199" s="271"/>
      <c r="J199" s="267"/>
      <c r="K199" s="267"/>
      <c r="L199" s="272"/>
      <c r="M199" s="273"/>
      <c r="N199" s="274"/>
      <c r="O199" s="274"/>
      <c r="P199" s="274"/>
      <c r="Q199" s="274"/>
      <c r="R199" s="274"/>
      <c r="S199" s="274"/>
      <c r="T199" s="275"/>
      <c r="U199" s="16"/>
      <c r="V199" s="16"/>
      <c r="W199" s="16"/>
      <c r="X199" s="16"/>
      <c r="Y199" s="16"/>
      <c r="Z199" s="16"/>
      <c r="AA199" s="16"/>
      <c r="AB199" s="16"/>
      <c r="AC199" s="16"/>
      <c r="AD199" s="16"/>
      <c r="AE199" s="16"/>
      <c r="AT199" s="276" t="s">
        <v>153</v>
      </c>
      <c r="AU199" s="276" t="s">
        <v>83</v>
      </c>
      <c r="AV199" s="16" t="s">
        <v>149</v>
      </c>
      <c r="AW199" s="16" t="s">
        <v>37</v>
      </c>
      <c r="AX199" s="16" t="s">
        <v>83</v>
      </c>
      <c r="AY199" s="276" t="s">
        <v>142</v>
      </c>
    </row>
    <row r="200" s="2" customFormat="1" ht="24.15" customHeight="1">
      <c r="A200" s="41"/>
      <c r="B200" s="42"/>
      <c r="C200" s="215" t="s">
        <v>213</v>
      </c>
      <c r="D200" s="215" t="s">
        <v>144</v>
      </c>
      <c r="E200" s="216" t="s">
        <v>603</v>
      </c>
      <c r="F200" s="217" t="s">
        <v>604</v>
      </c>
      <c r="G200" s="218" t="s">
        <v>163</v>
      </c>
      <c r="H200" s="219">
        <v>1266.0740000000001</v>
      </c>
      <c r="I200" s="220"/>
      <c r="J200" s="221">
        <f>ROUND(I200*H200,2)</f>
        <v>0</v>
      </c>
      <c r="K200" s="217" t="s">
        <v>148</v>
      </c>
      <c r="L200" s="47"/>
      <c r="M200" s="222" t="s">
        <v>19</v>
      </c>
      <c r="N200" s="223" t="s">
        <v>47</v>
      </c>
      <c r="O200" s="87"/>
      <c r="P200" s="224">
        <f>O200*H200</f>
        <v>0</v>
      </c>
      <c r="Q200" s="224">
        <v>0</v>
      </c>
      <c r="R200" s="224">
        <f>Q200*H200</f>
        <v>0</v>
      </c>
      <c r="S200" s="224">
        <v>0</v>
      </c>
      <c r="T200" s="225">
        <f>S200*H200</f>
        <v>0</v>
      </c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R200" s="226" t="s">
        <v>149</v>
      </c>
      <c r="AT200" s="226" t="s">
        <v>144</v>
      </c>
      <c r="AU200" s="226" t="s">
        <v>83</v>
      </c>
      <c r="AY200" s="20" t="s">
        <v>142</v>
      </c>
      <c r="BE200" s="227">
        <f>IF(N200="základní",J200,0)</f>
        <v>0</v>
      </c>
      <c r="BF200" s="227">
        <f>IF(N200="snížená",J200,0)</f>
        <v>0</v>
      </c>
      <c r="BG200" s="227">
        <f>IF(N200="zákl. přenesená",J200,0)</f>
        <v>0</v>
      </c>
      <c r="BH200" s="227">
        <f>IF(N200="sníž. přenesená",J200,0)</f>
        <v>0</v>
      </c>
      <c r="BI200" s="227">
        <f>IF(N200="nulová",J200,0)</f>
        <v>0</v>
      </c>
      <c r="BJ200" s="20" t="s">
        <v>83</v>
      </c>
      <c r="BK200" s="227">
        <f>ROUND(I200*H200,2)</f>
        <v>0</v>
      </c>
      <c r="BL200" s="20" t="s">
        <v>149</v>
      </c>
      <c r="BM200" s="226" t="s">
        <v>994</v>
      </c>
    </row>
    <row r="201" s="2" customFormat="1">
      <c r="A201" s="41"/>
      <c r="B201" s="42"/>
      <c r="C201" s="43"/>
      <c r="D201" s="228" t="s">
        <v>151</v>
      </c>
      <c r="E201" s="43"/>
      <c r="F201" s="229" t="s">
        <v>606</v>
      </c>
      <c r="G201" s="43"/>
      <c r="H201" s="43"/>
      <c r="I201" s="230"/>
      <c r="J201" s="43"/>
      <c r="K201" s="43"/>
      <c r="L201" s="47"/>
      <c r="M201" s="231"/>
      <c r="N201" s="232"/>
      <c r="O201" s="87"/>
      <c r="P201" s="87"/>
      <c r="Q201" s="87"/>
      <c r="R201" s="87"/>
      <c r="S201" s="87"/>
      <c r="T201" s="88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T201" s="20" t="s">
        <v>151</v>
      </c>
      <c r="AU201" s="20" t="s">
        <v>83</v>
      </c>
    </row>
    <row r="202" s="2" customFormat="1" ht="21.75" customHeight="1">
      <c r="A202" s="41"/>
      <c r="B202" s="42"/>
      <c r="C202" s="215" t="s">
        <v>8</v>
      </c>
      <c r="D202" s="215" t="s">
        <v>144</v>
      </c>
      <c r="E202" s="216" t="s">
        <v>204</v>
      </c>
      <c r="F202" s="217" t="s">
        <v>205</v>
      </c>
      <c r="G202" s="218" t="s">
        <v>147</v>
      </c>
      <c r="H202" s="219">
        <v>1266.0740000000001</v>
      </c>
      <c r="I202" s="220"/>
      <c r="J202" s="221">
        <f>ROUND(I202*H202,2)</f>
        <v>0</v>
      </c>
      <c r="K202" s="217" t="s">
        <v>148</v>
      </c>
      <c r="L202" s="47"/>
      <c r="M202" s="222" t="s">
        <v>19</v>
      </c>
      <c r="N202" s="223" t="s">
        <v>47</v>
      </c>
      <c r="O202" s="87"/>
      <c r="P202" s="224">
        <f>O202*H202</f>
        <v>0</v>
      </c>
      <c r="Q202" s="224">
        <v>0.00045731999999999999</v>
      </c>
      <c r="R202" s="224">
        <f>Q202*H202</f>
        <v>0.57900096168000004</v>
      </c>
      <c r="S202" s="224">
        <v>0</v>
      </c>
      <c r="T202" s="225">
        <f>S202*H202</f>
        <v>0</v>
      </c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R202" s="226" t="s">
        <v>149</v>
      </c>
      <c r="AT202" s="226" t="s">
        <v>144</v>
      </c>
      <c r="AU202" s="226" t="s">
        <v>83</v>
      </c>
      <c r="AY202" s="20" t="s">
        <v>142</v>
      </c>
      <c r="BE202" s="227">
        <f>IF(N202="základní",J202,0)</f>
        <v>0</v>
      </c>
      <c r="BF202" s="227">
        <f>IF(N202="snížená",J202,0)</f>
        <v>0</v>
      </c>
      <c r="BG202" s="227">
        <f>IF(N202="zákl. přenesená",J202,0)</f>
        <v>0</v>
      </c>
      <c r="BH202" s="227">
        <f>IF(N202="sníž. přenesená",J202,0)</f>
        <v>0</v>
      </c>
      <c r="BI202" s="227">
        <f>IF(N202="nulová",J202,0)</f>
        <v>0</v>
      </c>
      <c r="BJ202" s="20" t="s">
        <v>83</v>
      </c>
      <c r="BK202" s="227">
        <f>ROUND(I202*H202,2)</f>
        <v>0</v>
      </c>
      <c r="BL202" s="20" t="s">
        <v>149</v>
      </c>
      <c r="BM202" s="226" t="s">
        <v>995</v>
      </c>
    </row>
    <row r="203" s="2" customFormat="1">
      <c r="A203" s="41"/>
      <c r="B203" s="42"/>
      <c r="C203" s="43"/>
      <c r="D203" s="228" t="s">
        <v>151</v>
      </c>
      <c r="E203" s="43"/>
      <c r="F203" s="229" t="s">
        <v>207</v>
      </c>
      <c r="G203" s="43"/>
      <c r="H203" s="43"/>
      <c r="I203" s="230"/>
      <c r="J203" s="43"/>
      <c r="K203" s="43"/>
      <c r="L203" s="47"/>
      <c r="M203" s="231"/>
      <c r="N203" s="232"/>
      <c r="O203" s="87"/>
      <c r="P203" s="87"/>
      <c r="Q203" s="87"/>
      <c r="R203" s="87"/>
      <c r="S203" s="87"/>
      <c r="T203" s="88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T203" s="20" t="s">
        <v>151</v>
      </c>
      <c r="AU203" s="20" t="s">
        <v>83</v>
      </c>
    </row>
    <row r="204" s="2" customFormat="1" ht="24.15" customHeight="1">
      <c r="A204" s="41"/>
      <c r="B204" s="42"/>
      <c r="C204" s="215" t="s">
        <v>225</v>
      </c>
      <c r="D204" s="215" t="s">
        <v>144</v>
      </c>
      <c r="E204" s="216" t="s">
        <v>209</v>
      </c>
      <c r="F204" s="217" t="s">
        <v>210</v>
      </c>
      <c r="G204" s="218" t="s">
        <v>147</v>
      </c>
      <c r="H204" s="219">
        <v>1266.0740000000001</v>
      </c>
      <c r="I204" s="220"/>
      <c r="J204" s="221">
        <f>ROUND(I204*H204,2)</f>
        <v>0</v>
      </c>
      <c r="K204" s="217" t="s">
        <v>148</v>
      </c>
      <c r="L204" s="47"/>
      <c r="M204" s="222" t="s">
        <v>19</v>
      </c>
      <c r="N204" s="223" t="s">
        <v>47</v>
      </c>
      <c r="O204" s="87"/>
      <c r="P204" s="224">
        <f>O204*H204</f>
        <v>0</v>
      </c>
      <c r="Q204" s="224">
        <v>0</v>
      </c>
      <c r="R204" s="224">
        <f>Q204*H204</f>
        <v>0</v>
      </c>
      <c r="S204" s="224">
        <v>0</v>
      </c>
      <c r="T204" s="225">
        <f>S204*H204</f>
        <v>0</v>
      </c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R204" s="226" t="s">
        <v>149</v>
      </c>
      <c r="AT204" s="226" t="s">
        <v>144</v>
      </c>
      <c r="AU204" s="226" t="s">
        <v>83</v>
      </c>
      <c r="AY204" s="20" t="s">
        <v>142</v>
      </c>
      <c r="BE204" s="227">
        <f>IF(N204="základní",J204,0)</f>
        <v>0</v>
      </c>
      <c r="BF204" s="227">
        <f>IF(N204="snížená",J204,0)</f>
        <v>0</v>
      </c>
      <c r="BG204" s="227">
        <f>IF(N204="zákl. přenesená",J204,0)</f>
        <v>0</v>
      </c>
      <c r="BH204" s="227">
        <f>IF(N204="sníž. přenesená",J204,0)</f>
        <v>0</v>
      </c>
      <c r="BI204" s="227">
        <f>IF(N204="nulová",J204,0)</f>
        <v>0</v>
      </c>
      <c r="BJ204" s="20" t="s">
        <v>83</v>
      </c>
      <c r="BK204" s="227">
        <f>ROUND(I204*H204,2)</f>
        <v>0</v>
      </c>
      <c r="BL204" s="20" t="s">
        <v>149</v>
      </c>
      <c r="BM204" s="226" t="s">
        <v>996</v>
      </c>
    </row>
    <row r="205" s="2" customFormat="1">
      <c r="A205" s="41"/>
      <c r="B205" s="42"/>
      <c r="C205" s="43"/>
      <c r="D205" s="228" t="s">
        <v>151</v>
      </c>
      <c r="E205" s="43"/>
      <c r="F205" s="229" t="s">
        <v>212</v>
      </c>
      <c r="G205" s="43"/>
      <c r="H205" s="43"/>
      <c r="I205" s="230"/>
      <c r="J205" s="43"/>
      <c r="K205" s="43"/>
      <c r="L205" s="47"/>
      <c r="M205" s="231"/>
      <c r="N205" s="232"/>
      <c r="O205" s="87"/>
      <c r="P205" s="87"/>
      <c r="Q205" s="87"/>
      <c r="R205" s="87"/>
      <c r="S205" s="87"/>
      <c r="T205" s="88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T205" s="20" t="s">
        <v>151</v>
      </c>
      <c r="AU205" s="20" t="s">
        <v>83</v>
      </c>
    </row>
    <row r="206" s="2" customFormat="1" ht="37.8" customHeight="1">
      <c r="A206" s="41"/>
      <c r="B206" s="42"/>
      <c r="C206" s="215" t="s">
        <v>232</v>
      </c>
      <c r="D206" s="215" t="s">
        <v>144</v>
      </c>
      <c r="E206" s="216" t="s">
        <v>609</v>
      </c>
      <c r="F206" s="217" t="s">
        <v>610</v>
      </c>
      <c r="G206" s="218" t="s">
        <v>147</v>
      </c>
      <c r="H206" s="219">
        <v>151.559</v>
      </c>
      <c r="I206" s="220"/>
      <c r="J206" s="221">
        <f>ROUND(I206*H206,2)</f>
        <v>0</v>
      </c>
      <c r="K206" s="217" t="s">
        <v>148</v>
      </c>
      <c r="L206" s="47"/>
      <c r="M206" s="222" t="s">
        <v>19</v>
      </c>
      <c r="N206" s="223" t="s">
        <v>47</v>
      </c>
      <c r="O206" s="87"/>
      <c r="P206" s="224">
        <f>O206*H206</f>
        <v>0</v>
      </c>
      <c r="Q206" s="224">
        <v>0</v>
      </c>
      <c r="R206" s="224">
        <f>Q206*H206</f>
        <v>0</v>
      </c>
      <c r="S206" s="224">
        <v>0</v>
      </c>
      <c r="T206" s="225">
        <f>S206*H206</f>
        <v>0</v>
      </c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R206" s="226" t="s">
        <v>149</v>
      </c>
      <c r="AT206" s="226" t="s">
        <v>144</v>
      </c>
      <c r="AU206" s="226" t="s">
        <v>83</v>
      </c>
      <c r="AY206" s="20" t="s">
        <v>142</v>
      </c>
      <c r="BE206" s="227">
        <f>IF(N206="základní",J206,0)</f>
        <v>0</v>
      </c>
      <c r="BF206" s="227">
        <f>IF(N206="snížená",J206,0)</f>
        <v>0</v>
      </c>
      <c r="BG206" s="227">
        <f>IF(N206="zákl. přenesená",J206,0)</f>
        <v>0</v>
      </c>
      <c r="BH206" s="227">
        <f>IF(N206="sníž. přenesená",J206,0)</f>
        <v>0</v>
      </c>
      <c r="BI206" s="227">
        <f>IF(N206="nulová",J206,0)</f>
        <v>0</v>
      </c>
      <c r="BJ206" s="20" t="s">
        <v>83</v>
      </c>
      <c r="BK206" s="227">
        <f>ROUND(I206*H206,2)</f>
        <v>0</v>
      </c>
      <c r="BL206" s="20" t="s">
        <v>149</v>
      </c>
      <c r="BM206" s="226" t="s">
        <v>997</v>
      </c>
    </row>
    <row r="207" s="2" customFormat="1">
      <c r="A207" s="41"/>
      <c r="B207" s="42"/>
      <c r="C207" s="43"/>
      <c r="D207" s="228" t="s">
        <v>151</v>
      </c>
      <c r="E207" s="43"/>
      <c r="F207" s="229" t="s">
        <v>612</v>
      </c>
      <c r="G207" s="43"/>
      <c r="H207" s="43"/>
      <c r="I207" s="230"/>
      <c r="J207" s="43"/>
      <c r="K207" s="43"/>
      <c r="L207" s="47"/>
      <c r="M207" s="231"/>
      <c r="N207" s="232"/>
      <c r="O207" s="87"/>
      <c r="P207" s="87"/>
      <c r="Q207" s="87"/>
      <c r="R207" s="87"/>
      <c r="S207" s="87"/>
      <c r="T207" s="88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T207" s="20" t="s">
        <v>151</v>
      </c>
      <c r="AU207" s="20" t="s">
        <v>83</v>
      </c>
    </row>
    <row r="208" s="14" customFormat="1">
      <c r="A208" s="14"/>
      <c r="B208" s="244"/>
      <c r="C208" s="245"/>
      <c r="D208" s="235" t="s">
        <v>153</v>
      </c>
      <c r="E208" s="246" t="s">
        <v>19</v>
      </c>
      <c r="F208" s="247" t="s">
        <v>998</v>
      </c>
      <c r="G208" s="245"/>
      <c r="H208" s="248">
        <v>624.572</v>
      </c>
      <c r="I208" s="249"/>
      <c r="J208" s="245"/>
      <c r="K208" s="245"/>
      <c r="L208" s="250"/>
      <c r="M208" s="251"/>
      <c r="N208" s="252"/>
      <c r="O208" s="252"/>
      <c r="P208" s="252"/>
      <c r="Q208" s="252"/>
      <c r="R208" s="252"/>
      <c r="S208" s="252"/>
      <c r="T208" s="253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4" t="s">
        <v>153</v>
      </c>
      <c r="AU208" s="254" t="s">
        <v>83</v>
      </c>
      <c r="AV208" s="14" t="s">
        <v>85</v>
      </c>
      <c r="AW208" s="14" t="s">
        <v>37</v>
      </c>
      <c r="AX208" s="14" t="s">
        <v>76</v>
      </c>
      <c r="AY208" s="254" t="s">
        <v>142</v>
      </c>
    </row>
    <row r="209" s="14" customFormat="1">
      <c r="A209" s="14"/>
      <c r="B209" s="244"/>
      <c r="C209" s="245"/>
      <c r="D209" s="235" t="s">
        <v>153</v>
      </c>
      <c r="E209" s="246" t="s">
        <v>19</v>
      </c>
      <c r="F209" s="247" t="s">
        <v>999</v>
      </c>
      <c r="G209" s="245"/>
      <c r="H209" s="248">
        <v>-473.01299999999998</v>
      </c>
      <c r="I209" s="249"/>
      <c r="J209" s="245"/>
      <c r="K209" s="245"/>
      <c r="L209" s="250"/>
      <c r="M209" s="251"/>
      <c r="N209" s="252"/>
      <c r="O209" s="252"/>
      <c r="P209" s="252"/>
      <c r="Q209" s="252"/>
      <c r="R209" s="252"/>
      <c r="S209" s="252"/>
      <c r="T209" s="253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4" t="s">
        <v>153</v>
      </c>
      <c r="AU209" s="254" t="s">
        <v>83</v>
      </c>
      <c r="AV209" s="14" t="s">
        <v>85</v>
      </c>
      <c r="AW209" s="14" t="s">
        <v>37</v>
      </c>
      <c r="AX209" s="14" t="s">
        <v>76</v>
      </c>
      <c r="AY209" s="254" t="s">
        <v>142</v>
      </c>
    </row>
    <row r="210" s="16" customFormat="1">
      <c r="A210" s="16"/>
      <c r="B210" s="266"/>
      <c r="C210" s="267"/>
      <c r="D210" s="235" t="s">
        <v>153</v>
      </c>
      <c r="E210" s="268" t="s">
        <v>19</v>
      </c>
      <c r="F210" s="269" t="s">
        <v>167</v>
      </c>
      <c r="G210" s="267"/>
      <c r="H210" s="270">
        <v>151.55900000000003</v>
      </c>
      <c r="I210" s="271"/>
      <c r="J210" s="267"/>
      <c r="K210" s="267"/>
      <c r="L210" s="272"/>
      <c r="M210" s="273"/>
      <c r="N210" s="274"/>
      <c r="O210" s="274"/>
      <c r="P210" s="274"/>
      <c r="Q210" s="274"/>
      <c r="R210" s="274"/>
      <c r="S210" s="274"/>
      <c r="T210" s="275"/>
      <c r="U210" s="16"/>
      <c r="V210" s="16"/>
      <c r="W210" s="16"/>
      <c r="X210" s="16"/>
      <c r="Y210" s="16"/>
      <c r="Z210" s="16"/>
      <c r="AA210" s="16"/>
      <c r="AB210" s="16"/>
      <c r="AC210" s="16"/>
      <c r="AD210" s="16"/>
      <c r="AE210" s="16"/>
      <c r="AT210" s="276" t="s">
        <v>153</v>
      </c>
      <c r="AU210" s="276" t="s">
        <v>83</v>
      </c>
      <c r="AV210" s="16" t="s">
        <v>149</v>
      </c>
      <c r="AW210" s="16" t="s">
        <v>37</v>
      </c>
      <c r="AX210" s="16" t="s">
        <v>83</v>
      </c>
      <c r="AY210" s="276" t="s">
        <v>142</v>
      </c>
    </row>
    <row r="211" s="2" customFormat="1" ht="37.8" customHeight="1">
      <c r="A211" s="41"/>
      <c r="B211" s="42"/>
      <c r="C211" s="215" t="s">
        <v>237</v>
      </c>
      <c r="D211" s="215" t="s">
        <v>144</v>
      </c>
      <c r="E211" s="216" t="s">
        <v>615</v>
      </c>
      <c r="F211" s="217" t="s">
        <v>616</v>
      </c>
      <c r="G211" s="218" t="s">
        <v>147</v>
      </c>
      <c r="H211" s="219">
        <v>5910.8010000000004</v>
      </c>
      <c r="I211" s="220"/>
      <c r="J211" s="221">
        <f>ROUND(I211*H211,2)</f>
        <v>0</v>
      </c>
      <c r="K211" s="217" t="s">
        <v>148</v>
      </c>
      <c r="L211" s="47"/>
      <c r="M211" s="222" t="s">
        <v>19</v>
      </c>
      <c r="N211" s="223" t="s">
        <v>47</v>
      </c>
      <c r="O211" s="87"/>
      <c r="P211" s="224">
        <f>O211*H211</f>
        <v>0</v>
      </c>
      <c r="Q211" s="224">
        <v>0</v>
      </c>
      <c r="R211" s="224">
        <f>Q211*H211</f>
        <v>0</v>
      </c>
      <c r="S211" s="224">
        <v>0</v>
      </c>
      <c r="T211" s="225">
        <f>S211*H211</f>
        <v>0</v>
      </c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R211" s="226" t="s">
        <v>149</v>
      </c>
      <c r="AT211" s="226" t="s">
        <v>144</v>
      </c>
      <c r="AU211" s="226" t="s">
        <v>83</v>
      </c>
      <c r="AY211" s="20" t="s">
        <v>142</v>
      </c>
      <c r="BE211" s="227">
        <f>IF(N211="základní",J211,0)</f>
        <v>0</v>
      </c>
      <c r="BF211" s="227">
        <f>IF(N211="snížená",J211,0)</f>
        <v>0</v>
      </c>
      <c r="BG211" s="227">
        <f>IF(N211="zákl. přenesená",J211,0)</f>
        <v>0</v>
      </c>
      <c r="BH211" s="227">
        <f>IF(N211="sníž. přenesená",J211,0)</f>
        <v>0</v>
      </c>
      <c r="BI211" s="227">
        <f>IF(N211="nulová",J211,0)</f>
        <v>0</v>
      </c>
      <c r="BJ211" s="20" t="s">
        <v>83</v>
      </c>
      <c r="BK211" s="227">
        <f>ROUND(I211*H211,2)</f>
        <v>0</v>
      </c>
      <c r="BL211" s="20" t="s">
        <v>149</v>
      </c>
      <c r="BM211" s="226" t="s">
        <v>1000</v>
      </c>
    </row>
    <row r="212" s="2" customFormat="1">
      <c r="A212" s="41"/>
      <c r="B212" s="42"/>
      <c r="C212" s="43"/>
      <c r="D212" s="228" t="s">
        <v>151</v>
      </c>
      <c r="E212" s="43"/>
      <c r="F212" s="229" t="s">
        <v>618</v>
      </c>
      <c r="G212" s="43"/>
      <c r="H212" s="43"/>
      <c r="I212" s="230"/>
      <c r="J212" s="43"/>
      <c r="K212" s="43"/>
      <c r="L212" s="47"/>
      <c r="M212" s="231"/>
      <c r="N212" s="232"/>
      <c r="O212" s="87"/>
      <c r="P212" s="87"/>
      <c r="Q212" s="87"/>
      <c r="R212" s="87"/>
      <c r="S212" s="87"/>
      <c r="T212" s="88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T212" s="20" t="s">
        <v>151</v>
      </c>
      <c r="AU212" s="20" t="s">
        <v>83</v>
      </c>
    </row>
    <row r="213" s="14" customFormat="1">
      <c r="A213" s="14"/>
      <c r="B213" s="244"/>
      <c r="C213" s="245"/>
      <c r="D213" s="235" t="s">
        <v>153</v>
      </c>
      <c r="E213" s="246" t="s">
        <v>19</v>
      </c>
      <c r="F213" s="247" t="s">
        <v>1001</v>
      </c>
      <c r="G213" s="245"/>
      <c r="H213" s="248">
        <v>5910.8010000000004</v>
      </c>
      <c r="I213" s="249"/>
      <c r="J213" s="245"/>
      <c r="K213" s="245"/>
      <c r="L213" s="250"/>
      <c r="M213" s="251"/>
      <c r="N213" s="252"/>
      <c r="O213" s="252"/>
      <c r="P213" s="252"/>
      <c r="Q213" s="252"/>
      <c r="R213" s="252"/>
      <c r="S213" s="252"/>
      <c r="T213" s="253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54" t="s">
        <v>153</v>
      </c>
      <c r="AU213" s="254" t="s">
        <v>83</v>
      </c>
      <c r="AV213" s="14" t="s">
        <v>85</v>
      </c>
      <c r="AW213" s="14" t="s">
        <v>37</v>
      </c>
      <c r="AX213" s="14" t="s">
        <v>76</v>
      </c>
      <c r="AY213" s="254" t="s">
        <v>142</v>
      </c>
    </row>
    <row r="214" s="16" customFormat="1">
      <c r="A214" s="16"/>
      <c r="B214" s="266"/>
      <c r="C214" s="267"/>
      <c r="D214" s="235" t="s">
        <v>153</v>
      </c>
      <c r="E214" s="268" t="s">
        <v>19</v>
      </c>
      <c r="F214" s="269" t="s">
        <v>167</v>
      </c>
      <c r="G214" s="267"/>
      <c r="H214" s="270">
        <v>5910.8010000000004</v>
      </c>
      <c r="I214" s="271"/>
      <c r="J214" s="267"/>
      <c r="K214" s="267"/>
      <c r="L214" s="272"/>
      <c r="M214" s="273"/>
      <c r="N214" s="274"/>
      <c r="O214" s="274"/>
      <c r="P214" s="274"/>
      <c r="Q214" s="274"/>
      <c r="R214" s="274"/>
      <c r="S214" s="274"/>
      <c r="T214" s="275"/>
      <c r="U214" s="16"/>
      <c r="V214" s="16"/>
      <c r="W214" s="16"/>
      <c r="X214" s="16"/>
      <c r="Y214" s="16"/>
      <c r="Z214" s="16"/>
      <c r="AA214" s="16"/>
      <c r="AB214" s="16"/>
      <c r="AC214" s="16"/>
      <c r="AD214" s="16"/>
      <c r="AE214" s="16"/>
      <c r="AT214" s="276" t="s">
        <v>153</v>
      </c>
      <c r="AU214" s="276" t="s">
        <v>83</v>
      </c>
      <c r="AV214" s="16" t="s">
        <v>149</v>
      </c>
      <c r="AW214" s="16" t="s">
        <v>37</v>
      </c>
      <c r="AX214" s="16" t="s">
        <v>83</v>
      </c>
      <c r="AY214" s="276" t="s">
        <v>142</v>
      </c>
    </row>
    <row r="215" s="2" customFormat="1" ht="24.15" customHeight="1">
      <c r="A215" s="41"/>
      <c r="B215" s="42"/>
      <c r="C215" s="215" t="s">
        <v>244</v>
      </c>
      <c r="D215" s="215" t="s">
        <v>144</v>
      </c>
      <c r="E215" s="216" t="s">
        <v>226</v>
      </c>
      <c r="F215" s="217" t="s">
        <v>227</v>
      </c>
      <c r="G215" s="218" t="s">
        <v>228</v>
      </c>
      <c r="H215" s="219">
        <v>272.80599999999998</v>
      </c>
      <c r="I215" s="220"/>
      <c r="J215" s="221">
        <f>ROUND(I215*H215,2)</f>
        <v>0</v>
      </c>
      <c r="K215" s="217" t="s">
        <v>148</v>
      </c>
      <c r="L215" s="47"/>
      <c r="M215" s="222" t="s">
        <v>19</v>
      </c>
      <c r="N215" s="223" t="s">
        <v>47</v>
      </c>
      <c r="O215" s="87"/>
      <c r="P215" s="224">
        <f>O215*H215</f>
        <v>0</v>
      </c>
      <c r="Q215" s="224">
        <v>0</v>
      </c>
      <c r="R215" s="224">
        <f>Q215*H215</f>
        <v>0</v>
      </c>
      <c r="S215" s="224">
        <v>0</v>
      </c>
      <c r="T215" s="225">
        <f>S215*H215</f>
        <v>0</v>
      </c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R215" s="226" t="s">
        <v>149</v>
      </c>
      <c r="AT215" s="226" t="s">
        <v>144</v>
      </c>
      <c r="AU215" s="226" t="s">
        <v>83</v>
      </c>
      <c r="AY215" s="20" t="s">
        <v>142</v>
      </c>
      <c r="BE215" s="227">
        <f>IF(N215="základní",J215,0)</f>
        <v>0</v>
      </c>
      <c r="BF215" s="227">
        <f>IF(N215="snížená",J215,0)</f>
        <v>0</v>
      </c>
      <c r="BG215" s="227">
        <f>IF(N215="zákl. přenesená",J215,0)</f>
        <v>0</v>
      </c>
      <c r="BH215" s="227">
        <f>IF(N215="sníž. přenesená",J215,0)</f>
        <v>0</v>
      </c>
      <c r="BI215" s="227">
        <f>IF(N215="nulová",J215,0)</f>
        <v>0</v>
      </c>
      <c r="BJ215" s="20" t="s">
        <v>83</v>
      </c>
      <c r="BK215" s="227">
        <f>ROUND(I215*H215,2)</f>
        <v>0</v>
      </c>
      <c r="BL215" s="20" t="s">
        <v>149</v>
      </c>
      <c r="BM215" s="226" t="s">
        <v>1002</v>
      </c>
    </row>
    <row r="216" s="2" customFormat="1">
      <c r="A216" s="41"/>
      <c r="B216" s="42"/>
      <c r="C216" s="43"/>
      <c r="D216" s="228" t="s">
        <v>151</v>
      </c>
      <c r="E216" s="43"/>
      <c r="F216" s="229" t="s">
        <v>230</v>
      </c>
      <c r="G216" s="43"/>
      <c r="H216" s="43"/>
      <c r="I216" s="230"/>
      <c r="J216" s="43"/>
      <c r="K216" s="43"/>
      <c r="L216" s="47"/>
      <c r="M216" s="231"/>
      <c r="N216" s="232"/>
      <c r="O216" s="87"/>
      <c r="P216" s="87"/>
      <c r="Q216" s="87"/>
      <c r="R216" s="87"/>
      <c r="S216" s="87"/>
      <c r="T216" s="88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T216" s="20" t="s">
        <v>151</v>
      </c>
      <c r="AU216" s="20" t="s">
        <v>83</v>
      </c>
    </row>
    <row r="217" s="14" customFormat="1">
      <c r="A217" s="14"/>
      <c r="B217" s="244"/>
      <c r="C217" s="245"/>
      <c r="D217" s="235" t="s">
        <v>153</v>
      </c>
      <c r="E217" s="246" t="s">
        <v>19</v>
      </c>
      <c r="F217" s="247" t="s">
        <v>1003</v>
      </c>
      <c r="G217" s="245"/>
      <c r="H217" s="248">
        <v>272.80599999999998</v>
      </c>
      <c r="I217" s="249"/>
      <c r="J217" s="245"/>
      <c r="K217" s="245"/>
      <c r="L217" s="250"/>
      <c r="M217" s="251"/>
      <c r="N217" s="252"/>
      <c r="O217" s="252"/>
      <c r="P217" s="252"/>
      <c r="Q217" s="252"/>
      <c r="R217" s="252"/>
      <c r="S217" s="252"/>
      <c r="T217" s="253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4" t="s">
        <v>153</v>
      </c>
      <c r="AU217" s="254" t="s">
        <v>83</v>
      </c>
      <c r="AV217" s="14" t="s">
        <v>85</v>
      </c>
      <c r="AW217" s="14" t="s">
        <v>37</v>
      </c>
      <c r="AX217" s="14" t="s">
        <v>76</v>
      </c>
      <c r="AY217" s="254" t="s">
        <v>142</v>
      </c>
    </row>
    <row r="218" s="16" customFormat="1">
      <c r="A218" s="16"/>
      <c r="B218" s="266"/>
      <c r="C218" s="267"/>
      <c r="D218" s="235" t="s">
        <v>153</v>
      </c>
      <c r="E218" s="268" t="s">
        <v>19</v>
      </c>
      <c r="F218" s="269" t="s">
        <v>167</v>
      </c>
      <c r="G218" s="267"/>
      <c r="H218" s="270">
        <v>272.80599999999998</v>
      </c>
      <c r="I218" s="271"/>
      <c r="J218" s="267"/>
      <c r="K218" s="267"/>
      <c r="L218" s="272"/>
      <c r="M218" s="273"/>
      <c r="N218" s="274"/>
      <c r="O218" s="274"/>
      <c r="P218" s="274"/>
      <c r="Q218" s="274"/>
      <c r="R218" s="274"/>
      <c r="S218" s="274"/>
      <c r="T218" s="275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T218" s="276" t="s">
        <v>153</v>
      </c>
      <c r="AU218" s="276" t="s">
        <v>83</v>
      </c>
      <c r="AV218" s="16" t="s">
        <v>149</v>
      </c>
      <c r="AW218" s="16" t="s">
        <v>37</v>
      </c>
      <c r="AX218" s="16" t="s">
        <v>83</v>
      </c>
      <c r="AY218" s="276" t="s">
        <v>142</v>
      </c>
    </row>
    <row r="219" s="2" customFormat="1" ht="24.15" customHeight="1">
      <c r="A219" s="41"/>
      <c r="B219" s="42"/>
      <c r="C219" s="215" t="s">
        <v>251</v>
      </c>
      <c r="D219" s="215" t="s">
        <v>144</v>
      </c>
      <c r="E219" s="216" t="s">
        <v>233</v>
      </c>
      <c r="F219" s="217" t="s">
        <v>234</v>
      </c>
      <c r="G219" s="218" t="s">
        <v>147</v>
      </c>
      <c r="H219" s="219">
        <v>151.559</v>
      </c>
      <c r="I219" s="220"/>
      <c r="J219" s="221">
        <f>ROUND(I219*H219,2)</f>
        <v>0</v>
      </c>
      <c r="K219" s="217" t="s">
        <v>148</v>
      </c>
      <c r="L219" s="47"/>
      <c r="M219" s="222" t="s">
        <v>19</v>
      </c>
      <c r="N219" s="223" t="s">
        <v>47</v>
      </c>
      <c r="O219" s="87"/>
      <c r="P219" s="224">
        <f>O219*H219</f>
        <v>0</v>
      </c>
      <c r="Q219" s="224">
        <v>0</v>
      </c>
      <c r="R219" s="224">
        <f>Q219*H219</f>
        <v>0</v>
      </c>
      <c r="S219" s="224">
        <v>0</v>
      </c>
      <c r="T219" s="225">
        <f>S219*H219</f>
        <v>0</v>
      </c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R219" s="226" t="s">
        <v>149</v>
      </c>
      <c r="AT219" s="226" t="s">
        <v>144</v>
      </c>
      <c r="AU219" s="226" t="s">
        <v>83</v>
      </c>
      <c r="AY219" s="20" t="s">
        <v>142</v>
      </c>
      <c r="BE219" s="227">
        <f>IF(N219="základní",J219,0)</f>
        <v>0</v>
      </c>
      <c r="BF219" s="227">
        <f>IF(N219="snížená",J219,0)</f>
        <v>0</v>
      </c>
      <c r="BG219" s="227">
        <f>IF(N219="zákl. přenesená",J219,0)</f>
        <v>0</v>
      </c>
      <c r="BH219" s="227">
        <f>IF(N219="sníž. přenesená",J219,0)</f>
        <v>0</v>
      </c>
      <c r="BI219" s="227">
        <f>IF(N219="nulová",J219,0)</f>
        <v>0</v>
      </c>
      <c r="BJ219" s="20" t="s">
        <v>83</v>
      </c>
      <c r="BK219" s="227">
        <f>ROUND(I219*H219,2)</f>
        <v>0</v>
      </c>
      <c r="BL219" s="20" t="s">
        <v>149</v>
      </c>
      <c r="BM219" s="226" t="s">
        <v>1004</v>
      </c>
    </row>
    <row r="220" s="2" customFormat="1">
      <c r="A220" s="41"/>
      <c r="B220" s="42"/>
      <c r="C220" s="43"/>
      <c r="D220" s="228" t="s">
        <v>151</v>
      </c>
      <c r="E220" s="43"/>
      <c r="F220" s="229" t="s">
        <v>236</v>
      </c>
      <c r="G220" s="43"/>
      <c r="H220" s="43"/>
      <c r="I220" s="230"/>
      <c r="J220" s="43"/>
      <c r="K220" s="43"/>
      <c r="L220" s="47"/>
      <c r="M220" s="231"/>
      <c r="N220" s="232"/>
      <c r="O220" s="87"/>
      <c r="P220" s="87"/>
      <c r="Q220" s="87"/>
      <c r="R220" s="87"/>
      <c r="S220" s="87"/>
      <c r="T220" s="88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T220" s="20" t="s">
        <v>151</v>
      </c>
      <c r="AU220" s="20" t="s">
        <v>83</v>
      </c>
    </row>
    <row r="221" s="2" customFormat="1" ht="24.15" customHeight="1">
      <c r="A221" s="41"/>
      <c r="B221" s="42"/>
      <c r="C221" s="215" t="s">
        <v>258</v>
      </c>
      <c r="D221" s="215" t="s">
        <v>144</v>
      </c>
      <c r="E221" s="216" t="s">
        <v>238</v>
      </c>
      <c r="F221" s="217" t="s">
        <v>239</v>
      </c>
      <c r="G221" s="218" t="s">
        <v>147</v>
      </c>
      <c r="H221" s="219">
        <v>473.01299999999998</v>
      </c>
      <c r="I221" s="220"/>
      <c r="J221" s="221">
        <f>ROUND(I221*H221,2)</f>
        <v>0</v>
      </c>
      <c r="K221" s="217" t="s">
        <v>148</v>
      </c>
      <c r="L221" s="47"/>
      <c r="M221" s="222" t="s">
        <v>19</v>
      </c>
      <c r="N221" s="223" t="s">
        <v>47</v>
      </c>
      <c r="O221" s="87"/>
      <c r="P221" s="224">
        <f>O221*H221</f>
        <v>0</v>
      </c>
      <c r="Q221" s="224">
        <v>0</v>
      </c>
      <c r="R221" s="224">
        <f>Q221*H221</f>
        <v>0</v>
      </c>
      <c r="S221" s="224">
        <v>0</v>
      </c>
      <c r="T221" s="225">
        <f>S221*H221</f>
        <v>0</v>
      </c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R221" s="226" t="s">
        <v>149</v>
      </c>
      <c r="AT221" s="226" t="s">
        <v>144</v>
      </c>
      <c r="AU221" s="226" t="s">
        <v>83</v>
      </c>
      <c r="AY221" s="20" t="s">
        <v>142</v>
      </c>
      <c r="BE221" s="227">
        <f>IF(N221="základní",J221,0)</f>
        <v>0</v>
      </c>
      <c r="BF221" s="227">
        <f>IF(N221="snížená",J221,0)</f>
        <v>0</v>
      </c>
      <c r="BG221" s="227">
        <f>IF(N221="zákl. přenesená",J221,0)</f>
        <v>0</v>
      </c>
      <c r="BH221" s="227">
        <f>IF(N221="sníž. přenesená",J221,0)</f>
        <v>0</v>
      </c>
      <c r="BI221" s="227">
        <f>IF(N221="nulová",J221,0)</f>
        <v>0</v>
      </c>
      <c r="BJ221" s="20" t="s">
        <v>83</v>
      </c>
      <c r="BK221" s="227">
        <f>ROUND(I221*H221,2)</f>
        <v>0</v>
      </c>
      <c r="BL221" s="20" t="s">
        <v>149</v>
      </c>
      <c r="BM221" s="226" t="s">
        <v>1005</v>
      </c>
    </row>
    <row r="222" s="2" customFormat="1">
      <c r="A222" s="41"/>
      <c r="B222" s="42"/>
      <c r="C222" s="43"/>
      <c r="D222" s="228" t="s">
        <v>151</v>
      </c>
      <c r="E222" s="43"/>
      <c r="F222" s="229" t="s">
        <v>241</v>
      </c>
      <c r="G222" s="43"/>
      <c r="H222" s="43"/>
      <c r="I222" s="230"/>
      <c r="J222" s="43"/>
      <c r="K222" s="43"/>
      <c r="L222" s="47"/>
      <c r="M222" s="231"/>
      <c r="N222" s="232"/>
      <c r="O222" s="87"/>
      <c r="P222" s="87"/>
      <c r="Q222" s="87"/>
      <c r="R222" s="87"/>
      <c r="S222" s="87"/>
      <c r="T222" s="88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T222" s="20" t="s">
        <v>151</v>
      </c>
      <c r="AU222" s="20" t="s">
        <v>83</v>
      </c>
    </row>
    <row r="223" s="14" customFormat="1">
      <c r="A223" s="14"/>
      <c r="B223" s="244"/>
      <c r="C223" s="245"/>
      <c r="D223" s="235" t="s">
        <v>153</v>
      </c>
      <c r="E223" s="246" t="s">
        <v>19</v>
      </c>
      <c r="F223" s="247" t="s">
        <v>1006</v>
      </c>
      <c r="G223" s="245"/>
      <c r="H223" s="248">
        <v>624.572</v>
      </c>
      <c r="I223" s="249"/>
      <c r="J223" s="245"/>
      <c r="K223" s="245"/>
      <c r="L223" s="250"/>
      <c r="M223" s="251"/>
      <c r="N223" s="252"/>
      <c r="O223" s="252"/>
      <c r="P223" s="252"/>
      <c r="Q223" s="252"/>
      <c r="R223" s="252"/>
      <c r="S223" s="252"/>
      <c r="T223" s="253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54" t="s">
        <v>153</v>
      </c>
      <c r="AU223" s="254" t="s">
        <v>83</v>
      </c>
      <c r="AV223" s="14" t="s">
        <v>85</v>
      </c>
      <c r="AW223" s="14" t="s">
        <v>37</v>
      </c>
      <c r="AX223" s="14" t="s">
        <v>76</v>
      </c>
      <c r="AY223" s="254" t="s">
        <v>142</v>
      </c>
    </row>
    <row r="224" s="15" customFormat="1">
      <c r="A224" s="15"/>
      <c r="B224" s="255"/>
      <c r="C224" s="256"/>
      <c r="D224" s="235" t="s">
        <v>153</v>
      </c>
      <c r="E224" s="257" t="s">
        <v>19</v>
      </c>
      <c r="F224" s="258" t="s">
        <v>157</v>
      </c>
      <c r="G224" s="256"/>
      <c r="H224" s="259">
        <v>624.572</v>
      </c>
      <c r="I224" s="260"/>
      <c r="J224" s="256"/>
      <c r="K224" s="256"/>
      <c r="L224" s="261"/>
      <c r="M224" s="262"/>
      <c r="N224" s="263"/>
      <c r="O224" s="263"/>
      <c r="P224" s="263"/>
      <c r="Q224" s="263"/>
      <c r="R224" s="263"/>
      <c r="S224" s="263"/>
      <c r="T224" s="264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T224" s="265" t="s">
        <v>153</v>
      </c>
      <c r="AU224" s="265" t="s">
        <v>83</v>
      </c>
      <c r="AV224" s="15" t="s">
        <v>158</v>
      </c>
      <c r="AW224" s="15" t="s">
        <v>37</v>
      </c>
      <c r="AX224" s="15" t="s">
        <v>76</v>
      </c>
      <c r="AY224" s="265" t="s">
        <v>142</v>
      </c>
    </row>
    <row r="225" s="14" customFormat="1">
      <c r="A225" s="14"/>
      <c r="B225" s="244"/>
      <c r="C225" s="245"/>
      <c r="D225" s="235" t="s">
        <v>153</v>
      </c>
      <c r="E225" s="246" t="s">
        <v>19</v>
      </c>
      <c r="F225" s="247" t="s">
        <v>1007</v>
      </c>
      <c r="G225" s="245"/>
      <c r="H225" s="248">
        <v>-23.637</v>
      </c>
      <c r="I225" s="249"/>
      <c r="J225" s="245"/>
      <c r="K225" s="245"/>
      <c r="L225" s="250"/>
      <c r="M225" s="251"/>
      <c r="N225" s="252"/>
      <c r="O225" s="252"/>
      <c r="P225" s="252"/>
      <c r="Q225" s="252"/>
      <c r="R225" s="252"/>
      <c r="S225" s="252"/>
      <c r="T225" s="253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54" t="s">
        <v>153</v>
      </c>
      <c r="AU225" s="254" t="s">
        <v>83</v>
      </c>
      <c r="AV225" s="14" t="s">
        <v>85</v>
      </c>
      <c r="AW225" s="14" t="s">
        <v>37</v>
      </c>
      <c r="AX225" s="14" t="s">
        <v>76</v>
      </c>
      <c r="AY225" s="254" t="s">
        <v>142</v>
      </c>
    </row>
    <row r="226" s="14" customFormat="1">
      <c r="A226" s="14"/>
      <c r="B226" s="244"/>
      <c r="C226" s="245"/>
      <c r="D226" s="235" t="s">
        <v>153</v>
      </c>
      <c r="E226" s="246" t="s">
        <v>19</v>
      </c>
      <c r="F226" s="247" t="s">
        <v>1008</v>
      </c>
      <c r="G226" s="245"/>
      <c r="H226" s="248">
        <v>-94.546999999999997</v>
      </c>
      <c r="I226" s="249"/>
      <c r="J226" s="245"/>
      <c r="K226" s="245"/>
      <c r="L226" s="250"/>
      <c r="M226" s="251"/>
      <c r="N226" s="252"/>
      <c r="O226" s="252"/>
      <c r="P226" s="252"/>
      <c r="Q226" s="252"/>
      <c r="R226" s="252"/>
      <c r="S226" s="252"/>
      <c r="T226" s="253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54" t="s">
        <v>153</v>
      </c>
      <c r="AU226" s="254" t="s">
        <v>83</v>
      </c>
      <c r="AV226" s="14" t="s">
        <v>85</v>
      </c>
      <c r="AW226" s="14" t="s">
        <v>37</v>
      </c>
      <c r="AX226" s="14" t="s">
        <v>76</v>
      </c>
      <c r="AY226" s="254" t="s">
        <v>142</v>
      </c>
    </row>
    <row r="227" s="14" customFormat="1">
      <c r="A227" s="14"/>
      <c r="B227" s="244"/>
      <c r="C227" s="245"/>
      <c r="D227" s="235" t="s">
        <v>153</v>
      </c>
      <c r="E227" s="246" t="s">
        <v>19</v>
      </c>
      <c r="F227" s="247" t="s">
        <v>1009</v>
      </c>
      <c r="G227" s="245"/>
      <c r="H227" s="248">
        <v>-14.496</v>
      </c>
      <c r="I227" s="249"/>
      <c r="J227" s="245"/>
      <c r="K227" s="245"/>
      <c r="L227" s="250"/>
      <c r="M227" s="251"/>
      <c r="N227" s="252"/>
      <c r="O227" s="252"/>
      <c r="P227" s="252"/>
      <c r="Q227" s="252"/>
      <c r="R227" s="252"/>
      <c r="S227" s="252"/>
      <c r="T227" s="253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4" t="s">
        <v>153</v>
      </c>
      <c r="AU227" s="254" t="s">
        <v>83</v>
      </c>
      <c r="AV227" s="14" t="s">
        <v>85</v>
      </c>
      <c r="AW227" s="14" t="s">
        <v>37</v>
      </c>
      <c r="AX227" s="14" t="s">
        <v>76</v>
      </c>
      <c r="AY227" s="254" t="s">
        <v>142</v>
      </c>
    </row>
    <row r="228" s="13" customFormat="1">
      <c r="A228" s="13"/>
      <c r="B228" s="233"/>
      <c r="C228" s="234"/>
      <c r="D228" s="235" t="s">
        <v>153</v>
      </c>
      <c r="E228" s="236" t="s">
        <v>19</v>
      </c>
      <c r="F228" s="237" t="s">
        <v>1010</v>
      </c>
      <c r="G228" s="234"/>
      <c r="H228" s="236" t="s">
        <v>19</v>
      </c>
      <c r="I228" s="238"/>
      <c r="J228" s="234"/>
      <c r="K228" s="234"/>
      <c r="L228" s="239"/>
      <c r="M228" s="240"/>
      <c r="N228" s="241"/>
      <c r="O228" s="241"/>
      <c r="P228" s="241"/>
      <c r="Q228" s="241"/>
      <c r="R228" s="241"/>
      <c r="S228" s="241"/>
      <c r="T228" s="242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43" t="s">
        <v>153</v>
      </c>
      <c r="AU228" s="243" t="s">
        <v>83</v>
      </c>
      <c r="AV228" s="13" t="s">
        <v>83</v>
      </c>
      <c r="AW228" s="13" t="s">
        <v>37</v>
      </c>
      <c r="AX228" s="13" t="s">
        <v>76</v>
      </c>
      <c r="AY228" s="243" t="s">
        <v>142</v>
      </c>
    </row>
    <row r="229" s="14" customFormat="1">
      <c r="A229" s="14"/>
      <c r="B229" s="244"/>
      <c r="C229" s="245"/>
      <c r="D229" s="235" t="s">
        <v>153</v>
      </c>
      <c r="E229" s="246" t="s">
        <v>19</v>
      </c>
      <c r="F229" s="247" t="s">
        <v>1011</v>
      </c>
      <c r="G229" s="245"/>
      <c r="H229" s="248">
        <v>-1.1619999999999999</v>
      </c>
      <c r="I229" s="249"/>
      <c r="J229" s="245"/>
      <c r="K229" s="245"/>
      <c r="L229" s="250"/>
      <c r="M229" s="251"/>
      <c r="N229" s="252"/>
      <c r="O229" s="252"/>
      <c r="P229" s="252"/>
      <c r="Q229" s="252"/>
      <c r="R229" s="252"/>
      <c r="S229" s="252"/>
      <c r="T229" s="253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4" t="s">
        <v>153</v>
      </c>
      <c r="AU229" s="254" t="s">
        <v>83</v>
      </c>
      <c r="AV229" s="14" t="s">
        <v>85</v>
      </c>
      <c r="AW229" s="14" t="s">
        <v>37</v>
      </c>
      <c r="AX229" s="14" t="s">
        <v>76</v>
      </c>
      <c r="AY229" s="254" t="s">
        <v>142</v>
      </c>
    </row>
    <row r="230" s="14" customFormat="1">
      <c r="A230" s="14"/>
      <c r="B230" s="244"/>
      <c r="C230" s="245"/>
      <c r="D230" s="235" t="s">
        <v>153</v>
      </c>
      <c r="E230" s="246" t="s">
        <v>19</v>
      </c>
      <c r="F230" s="247" t="s">
        <v>1012</v>
      </c>
      <c r="G230" s="245"/>
      <c r="H230" s="248">
        <v>-1.397</v>
      </c>
      <c r="I230" s="249"/>
      <c r="J230" s="245"/>
      <c r="K230" s="245"/>
      <c r="L230" s="250"/>
      <c r="M230" s="251"/>
      <c r="N230" s="252"/>
      <c r="O230" s="252"/>
      <c r="P230" s="252"/>
      <c r="Q230" s="252"/>
      <c r="R230" s="252"/>
      <c r="S230" s="252"/>
      <c r="T230" s="253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4" t="s">
        <v>153</v>
      </c>
      <c r="AU230" s="254" t="s">
        <v>83</v>
      </c>
      <c r="AV230" s="14" t="s">
        <v>85</v>
      </c>
      <c r="AW230" s="14" t="s">
        <v>37</v>
      </c>
      <c r="AX230" s="14" t="s">
        <v>76</v>
      </c>
      <c r="AY230" s="254" t="s">
        <v>142</v>
      </c>
    </row>
    <row r="231" s="14" customFormat="1">
      <c r="A231" s="14"/>
      <c r="B231" s="244"/>
      <c r="C231" s="245"/>
      <c r="D231" s="235" t="s">
        <v>153</v>
      </c>
      <c r="E231" s="246" t="s">
        <v>19</v>
      </c>
      <c r="F231" s="247" t="s">
        <v>1013</v>
      </c>
      <c r="G231" s="245"/>
      <c r="H231" s="248">
        <v>-1.5229999999999999</v>
      </c>
      <c r="I231" s="249"/>
      <c r="J231" s="245"/>
      <c r="K231" s="245"/>
      <c r="L231" s="250"/>
      <c r="M231" s="251"/>
      <c r="N231" s="252"/>
      <c r="O231" s="252"/>
      <c r="P231" s="252"/>
      <c r="Q231" s="252"/>
      <c r="R231" s="252"/>
      <c r="S231" s="252"/>
      <c r="T231" s="253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4" t="s">
        <v>153</v>
      </c>
      <c r="AU231" s="254" t="s">
        <v>83</v>
      </c>
      <c r="AV231" s="14" t="s">
        <v>85</v>
      </c>
      <c r="AW231" s="14" t="s">
        <v>37</v>
      </c>
      <c r="AX231" s="14" t="s">
        <v>76</v>
      </c>
      <c r="AY231" s="254" t="s">
        <v>142</v>
      </c>
    </row>
    <row r="232" s="14" customFormat="1">
      <c r="A232" s="14"/>
      <c r="B232" s="244"/>
      <c r="C232" s="245"/>
      <c r="D232" s="235" t="s">
        <v>153</v>
      </c>
      <c r="E232" s="246" t="s">
        <v>19</v>
      </c>
      <c r="F232" s="247" t="s">
        <v>1014</v>
      </c>
      <c r="G232" s="245"/>
      <c r="H232" s="248">
        <v>-0.91800000000000004</v>
      </c>
      <c r="I232" s="249"/>
      <c r="J232" s="245"/>
      <c r="K232" s="245"/>
      <c r="L232" s="250"/>
      <c r="M232" s="251"/>
      <c r="N232" s="252"/>
      <c r="O232" s="252"/>
      <c r="P232" s="252"/>
      <c r="Q232" s="252"/>
      <c r="R232" s="252"/>
      <c r="S232" s="252"/>
      <c r="T232" s="253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54" t="s">
        <v>153</v>
      </c>
      <c r="AU232" s="254" t="s">
        <v>83</v>
      </c>
      <c r="AV232" s="14" t="s">
        <v>85</v>
      </c>
      <c r="AW232" s="14" t="s">
        <v>37</v>
      </c>
      <c r="AX232" s="14" t="s">
        <v>76</v>
      </c>
      <c r="AY232" s="254" t="s">
        <v>142</v>
      </c>
    </row>
    <row r="233" s="14" customFormat="1">
      <c r="A233" s="14"/>
      <c r="B233" s="244"/>
      <c r="C233" s="245"/>
      <c r="D233" s="235" t="s">
        <v>153</v>
      </c>
      <c r="E233" s="246" t="s">
        <v>19</v>
      </c>
      <c r="F233" s="247" t="s">
        <v>1015</v>
      </c>
      <c r="G233" s="245"/>
      <c r="H233" s="248">
        <v>-1.335</v>
      </c>
      <c r="I233" s="249"/>
      <c r="J233" s="245"/>
      <c r="K233" s="245"/>
      <c r="L233" s="250"/>
      <c r="M233" s="251"/>
      <c r="N233" s="252"/>
      <c r="O233" s="252"/>
      <c r="P233" s="252"/>
      <c r="Q233" s="252"/>
      <c r="R233" s="252"/>
      <c r="S233" s="252"/>
      <c r="T233" s="253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4" t="s">
        <v>153</v>
      </c>
      <c r="AU233" s="254" t="s">
        <v>83</v>
      </c>
      <c r="AV233" s="14" t="s">
        <v>85</v>
      </c>
      <c r="AW233" s="14" t="s">
        <v>37</v>
      </c>
      <c r="AX233" s="14" t="s">
        <v>76</v>
      </c>
      <c r="AY233" s="254" t="s">
        <v>142</v>
      </c>
    </row>
    <row r="234" s="14" customFormat="1">
      <c r="A234" s="14"/>
      <c r="B234" s="244"/>
      <c r="C234" s="245"/>
      <c r="D234" s="235" t="s">
        <v>153</v>
      </c>
      <c r="E234" s="246" t="s">
        <v>19</v>
      </c>
      <c r="F234" s="247" t="s">
        <v>1016</v>
      </c>
      <c r="G234" s="245"/>
      <c r="H234" s="248">
        <v>-2.1349999999999998</v>
      </c>
      <c r="I234" s="249"/>
      <c r="J234" s="245"/>
      <c r="K234" s="245"/>
      <c r="L234" s="250"/>
      <c r="M234" s="251"/>
      <c r="N234" s="252"/>
      <c r="O234" s="252"/>
      <c r="P234" s="252"/>
      <c r="Q234" s="252"/>
      <c r="R234" s="252"/>
      <c r="S234" s="252"/>
      <c r="T234" s="253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54" t="s">
        <v>153</v>
      </c>
      <c r="AU234" s="254" t="s">
        <v>83</v>
      </c>
      <c r="AV234" s="14" t="s">
        <v>85</v>
      </c>
      <c r="AW234" s="14" t="s">
        <v>37</v>
      </c>
      <c r="AX234" s="14" t="s">
        <v>76</v>
      </c>
      <c r="AY234" s="254" t="s">
        <v>142</v>
      </c>
    </row>
    <row r="235" s="14" customFormat="1">
      <c r="A235" s="14"/>
      <c r="B235" s="244"/>
      <c r="C235" s="245"/>
      <c r="D235" s="235" t="s">
        <v>153</v>
      </c>
      <c r="E235" s="246" t="s">
        <v>19</v>
      </c>
      <c r="F235" s="247" t="s">
        <v>1017</v>
      </c>
      <c r="G235" s="245"/>
      <c r="H235" s="248">
        <v>-2.488</v>
      </c>
      <c r="I235" s="249"/>
      <c r="J235" s="245"/>
      <c r="K235" s="245"/>
      <c r="L235" s="250"/>
      <c r="M235" s="251"/>
      <c r="N235" s="252"/>
      <c r="O235" s="252"/>
      <c r="P235" s="252"/>
      <c r="Q235" s="252"/>
      <c r="R235" s="252"/>
      <c r="S235" s="252"/>
      <c r="T235" s="253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4" t="s">
        <v>153</v>
      </c>
      <c r="AU235" s="254" t="s">
        <v>83</v>
      </c>
      <c r="AV235" s="14" t="s">
        <v>85</v>
      </c>
      <c r="AW235" s="14" t="s">
        <v>37</v>
      </c>
      <c r="AX235" s="14" t="s">
        <v>76</v>
      </c>
      <c r="AY235" s="254" t="s">
        <v>142</v>
      </c>
    </row>
    <row r="236" s="14" customFormat="1">
      <c r="A236" s="14"/>
      <c r="B236" s="244"/>
      <c r="C236" s="245"/>
      <c r="D236" s="235" t="s">
        <v>153</v>
      </c>
      <c r="E236" s="246" t="s">
        <v>19</v>
      </c>
      <c r="F236" s="247" t="s">
        <v>1018</v>
      </c>
      <c r="G236" s="245"/>
      <c r="H236" s="248">
        <v>-1.335</v>
      </c>
      <c r="I236" s="249"/>
      <c r="J236" s="245"/>
      <c r="K236" s="245"/>
      <c r="L236" s="250"/>
      <c r="M236" s="251"/>
      <c r="N236" s="252"/>
      <c r="O236" s="252"/>
      <c r="P236" s="252"/>
      <c r="Q236" s="252"/>
      <c r="R236" s="252"/>
      <c r="S236" s="252"/>
      <c r="T236" s="253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4" t="s">
        <v>153</v>
      </c>
      <c r="AU236" s="254" t="s">
        <v>83</v>
      </c>
      <c r="AV236" s="14" t="s">
        <v>85</v>
      </c>
      <c r="AW236" s="14" t="s">
        <v>37</v>
      </c>
      <c r="AX236" s="14" t="s">
        <v>76</v>
      </c>
      <c r="AY236" s="254" t="s">
        <v>142</v>
      </c>
    </row>
    <row r="237" s="14" customFormat="1">
      <c r="A237" s="14"/>
      <c r="B237" s="244"/>
      <c r="C237" s="245"/>
      <c r="D237" s="235" t="s">
        <v>153</v>
      </c>
      <c r="E237" s="246" t="s">
        <v>19</v>
      </c>
      <c r="F237" s="247" t="s">
        <v>1019</v>
      </c>
      <c r="G237" s="245"/>
      <c r="H237" s="248">
        <v>-2.512</v>
      </c>
      <c r="I237" s="249"/>
      <c r="J237" s="245"/>
      <c r="K237" s="245"/>
      <c r="L237" s="250"/>
      <c r="M237" s="251"/>
      <c r="N237" s="252"/>
      <c r="O237" s="252"/>
      <c r="P237" s="252"/>
      <c r="Q237" s="252"/>
      <c r="R237" s="252"/>
      <c r="S237" s="252"/>
      <c r="T237" s="253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4" t="s">
        <v>153</v>
      </c>
      <c r="AU237" s="254" t="s">
        <v>83</v>
      </c>
      <c r="AV237" s="14" t="s">
        <v>85</v>
      </c>
      <c r="AW237" s="14" t="s">
        <v>37</v>
      </c>
      <c r="AX237" s="14" t="s">
        <v>76</v>
      </c>
      <c r="AY237" s="254" t="s">
        <v>142</v>
      </c>
    </row>
    <row r="238" s="14" customFormat="1">
      <c r="A238" s="14"/>
      <c r="B238" s="244"/>
      <c r="C238" s="245"/>
      <c r="D238" s="235" t="s">
        <v>153</v>
      </c>
      <c r="E238" s="246" t="s">
        <v>19</v>
      </c>
      <c r="F238" s="247" t="s">
        <v>1020</v>
      </c>
      <c r="G238" s="245"/>
      <c r="H238" s="248">
        <v>-2.3860000000000001</v>
      </c>
      <c r="I238" s="249"/>
      <c r="J238" s="245"/>
      <c r="K238" s="245"/>
      <c r="L238" s="250"/>
      <c r="M238" s="251"/>
      <c r="N238" s="252"/>
      <c r="O238" s="252"/>
      <c r="P238" s="252"/>
      <c r="Q238" s="252"/>
      <c r="R238" s="252"/>
      <c r="S238" s="252"/>
      <c r="T238" s="253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54" t="s">
        <v>153</v>
      </c>
      <c r="AU238" s="254" t="s">
        <v>83</v>
      </c>
      <c r="AV238" s="14" t="s">
        <v>85</v>
      </c>
      <c r="AW238" s="14" t="s">
        <v>37</v>
      </c>
      <c r="AX238" s="14" t="s">
        <v>76</v>
      </c>
      <c r="AY238" s="254" t="s">
        <v>142</v>
      </c>
    </row>
    <row r="239" s="14" customFormat="1">
      <c r="A239" s="14"/>
      <c r="B239" s="244"/>
      <c r="C239" s="245"/>
      <c r="D239" s="235" t="s">
        <v>153</v>
      </c>
      <c r="E239" s="246" t="s">
        <v>19</v>
      </c>
      <c r="F239" s="247" t="s">
        <v>1021</v>
      </c>
      <c r="G239" s="245"/>
      <c r="H239" s="248">
        <v>-1.6879999999999999</v>
      </c>
      <c r="I239" s="249"/>
      <c r="J239" s="245"/>
      <c r="K239" s="245"/>
      <c r="L239" s="250"/>
      <c r="M239" s="251"/>
      <c r="N239" s="252"/>
      <c r="O239" s="252"/>
      <c r="P239" s="252"/>
      <c r="Q239" s="252"/>
      <c r="R239" s="252"/>
      <c r="S239" s="252"/>
      <c r="T239" s="253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54" t="s">
        <v>153</v>
      </c>
      <c r="AU239" s="254" t="s">
        <v>83</v>
      </c>
      <c r="AV239" s="14" t="s">
        <v>85</v>
      </c>
      <c r="AW239" s="14" t="s">
        <v>37</v>
      </c>
      <c r="AX239" s="14" t="s">
        <v>76</v>
      </c>
      <c r="AY239" s="254" t="s">
        <v>142</v>
      </c>
    </row>
    <row r="240" s="15" customFormat="1">
      <c r="A240" s="15"/>
      <c r="B240" s="255"/>
      <c r="C240" s="256"/>
      <c r="D240" s="235" t="s">
        <v>153</v>
      </c>
      <c r="E240" s="257" t="s">
        <v>19</v>
      </c>
      <c r="F240" s="258" t="s">
        <v>157</v>
      </c>
      <c r="G240" s="256"/>
      <c r="H240" s="259">
        <v>-151.559</v>
      </c>
      <c r="I240" s="260"/>
      <c r="J240" s="256"/>
      <c r="K240" s="256"/>
      <c r="L240" s="261"/>
      <c r="M240" s="262"/>
      <c r="N240" s="263"/>
      <c r="O240" s="263"/>
      <c r="P240" s="263"/>
      <c r="Q240" s="263"/>
      <c r="R240" s="263"/>
      <c r="S240" s="263"/>
      <c r="T240" s="264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T240" s="265" t="s">
        <v>153</v>
      </c>
      <c r="AU240" s="265" t="s">
        <v>83</v>
      </c>
      <c r="AV240" s="15" t="s">
        <v>158</v>
      </c>
      <c r="AW240" s="15" t="s">
        <v>37</v>
      </c>
      <c r="AX240" s="15" t="s">
        <v>76</v>
      </c>
      <c r="AY240" s="265" t="s">
        <v>142</v>
      </c>
    </row>
    <row r="241" s="16" customFormat="1">
      <c r="A241" s="16"/>
      <c r="B241" s="266"/>
      <c r="C241" s="267"/>
      <c r="D241" s="235" t="s">
        <v>153</v>
      </c>
      <c r="E241" s="268" t="s">
        <v>19</v>
      </c>
      <c r="F241" s="269" t="s">
        <v>167</v>
      </c>
      <c r="G241" s="267"/>
      <c r="H241" s="270">
        <v>473.01299999999998</v>
      </c>
      <c r="I241" s="271"/>
      <c r="J241" s="267"/>
      <c r="K241" s="267"/>
      <c r="L241" s="272"/>
      <c r="M241" s="273"/>
      <c r="N241" s="274"/>
      <c r="O241" s="274"/>
      <c r="P241" s="274"/>
      <c r="Q241" s="274"/>
      <c r="R241" s="274"/>
      <c r="S241" s="274"/>
      <c r="T241" s="275"/>
      <c r="U241" s="16"/>
      <c r="V241" s="16"/>
      <c r="W241" s="16"/>
      <c r="X241" s="16"/>
      <c r="Y241" s="16"/>
      <c r="Z241" s="16"/>
      <c r="AA241" s="16"/>
      <c r="AB241" s="16"/>
      <c r="AC241" s="16"/>
      <c r="AD241" s="16"/>
      <c r="AE241" s="16"/>
      <c r="AT241" s="276" t="s">
        <v>153</v>
      </c>
      <c r="AU241" s="276" t="s">
        <v>83</v>
      </c>
      <c r="AV241" s="16" t="s">
        <v>149</v>
      </c>
      <c r="AW241" s="16" t="s">
        <v>37</v>
      </c>
      <c r="AX241" s="16" t="s">
        <v>83</v>
      </c>
      <c r="AY241" s="276" t="s">
        <v>142</v>
      </c>
    </row>
    <row r="242" s="2" customFormat="1" ht="37.8" customHeight="1">
      <c r="A242" s="41"/>
      <c r="B242" s="42"/>
      <c r="C242" s="215" t="s">
        <v>264</v>
      </c>
      <c r="D242" s="215" t="s">
        <v>144</v>
      </c>
      <c r="E242" s="216" t="s">
        <v>245</v>
      </c>
      <c r="F242" s="217" t="s">
        <v>246</v>
      </c>
      <c r="G242" s="218" t="s">
        <v>147</v>
      </c>
      <c r="H242" s="219">
        <v>94.546999999999997</v>
      </c>
      <c r="I242" s="220"/>
      <c r="J242" s="221">
        <f>ROUND(I242*H242,2)</f>
        <v>0</v>
      </c>
      <c r="K242" s="217" t="s">
        <v>148</v>
      </c>
      <c r="L242" s="47"/>
      <c r="M242" s="222" t="s">
        <v>19</v>
      </c>
      <c r="N242" s="223" t="s">
        <v>47</v>
      </c>
      <c r="O242" s="87"/>
      <c r="P242" s="224">
        <f>O242*H242</f>
        <v>0</v>
      </c>
      <c r="Q242" s="224">
        <v>0</v>
      </c>
      <c r="R242" s="224">
        <f>Q242*H242</f>
        <v>0</v>
      </c>
      <c r="S242" s="224">
        <v>0</v>
      </c>
      <c r="T242" s="225">
        <f>S242*H242</f>
        <v>0</v>
      </c>
      <c r="U242" s="41"/>
      <c r="V242" s="41"/>
      <c r="W242" s="41"/>
      <c r="X242" s="41"/>
      <c r="Y242" s="41"/>
      <c r="Z242" s="41"/>
      <c r="AA242" s="41"/>
      <c r="AB242" s="41"/>
      <c r="AC242" s="41"/>
      <c r="AD242" s="41"/>
      <c r="AE242" s="41"/>
      <c r="AR242" s="226" t="s">
        <v>149</v>
      </c>
      <c r="AT242" s="226" t="s">
        <v>144</v>
      </c>
      <c r="AU242" s="226" t="s">
        <v>83</v>
      </c>
      <c r="AY242" s="20" t="s">
        <v>142</v>
      </c>
      <c r="BE242" s="227">
        <f>IF(N242="základní",J242,0)</f>
        <v>0</v>
      </c>
      <c r="BF242" s="227">
        <f>IF(N242="snížená",J242,0)</f>
        <v>0</v>
      </c>
      <c r="BG242" s="227">
        <f>IF(N242="zákl. přenesená",J242,0)</f>
        <v>0</v>
      </c>
      <c r="BH242" s="227">
        <f>IF(N242="sníž. přenesená",J242,0)</f>
        <v>0</v>
      </c>
      <c r="BI242" s="227">
        <f>IF(N242="nulová",J242,0)</f>
        <v>0</v>
      </c>
      <c r="BJ242" s="20" t="s">
        <v>83</v>
      </c>
      <c r="BK242" s="227">
        <f>ROUND(I242*H242,2)</f>
        <v>0</v>
      </c>
      <c r="BL242" s="20" t="s">
        <v>149</v>
      </c>
      <c r="BM242" s="226" t="s">
        <v>1022</v>
      </c>
    </row>
    <row r="243" s="2" customFormat="1">
      <c r="A243" s="41"/>
      <c r="B243" s="42"/>
      <c r="C243" s="43"/>
      <c r="D243" s="228" t="s">
        <v>151</v>
      </c>
      <c r="E243" s="43"/>
      <c r="F243" s="229" t="s">
        <v>248</v>
      </c>
      <c r="G243" s="43"/>
      <c r="H243" s="43"/>
      <c r="I243" s="230"/>
      <c r="J243" s="43"/>
      <c r="K243" s="43"/>
      <c r="L243" s="47"/>
      <c r="M243" s="231"/>
      <c r="N243" s="232"/>
      <c r="O243" s="87"/>
      <c r="P243" s="87"/>
      <c r="Q243" s="87"/>
      <c r="R243" s="87"/>
      <c r="S243" s="87"/>
      <c r="T243" s="88"/>
      <c r="U243" s="41"/>
      <c r="V243" s="41"/>
      <c r="W243" s="41"/>
      <c r="X243" s="41"/>
      <c r="Y243" s="41"/>
      <c r="Z243" s="41"/>
      <c r="AA243" s="41"/>
      <c r="AB243" s="41"/>
      <c r="AC243" s="41"/>
      <c r="AD243" s="41"/>
      <c r="AE243" s="41"/>
      <c r="AT243" s="20" t="s">
        <v>151</v>
      </c>
      <c r="AU243" s="20" t="s">
        <v>83</v>
      </c>
    </row>
    <row r="244" s="14" customFormat="1">
      <c r="A244" s="14"/>
      <c r="B244" s="244"/>
      <c r="C244" s="245"/>
      <c r="D244" s="235" t="s">
        <v>153</v>
      </c>
      <c r="E244" s="246" t="s">
        <v>19</v>
      </c>
      <c r="F244" s="247" t="s">
        <v>1023</v>
      </c>
      <c r="G244" s="245"/>
      <c r="H244" s="248">
        <v>6.7649999999999997</v>
      </c>
      <c r="I244" s="249"/>
      <c r="J244" s="245"/>
      <c r="K244" s="245"/>
      <c r="L244" s="250"/>
      <c r="M244" s="251"/>
      <c r="N244" s="252"/>
      <c r="O244" s="252"/>
      <c r="P244" s="252"/>
      <c r="Q244" s="252"/>
      <c r="R244" s="252"/>
      <c r="S244" s="252"/>
      <c r="T244" s="253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54" t="s">
        <v>153</v>
      </c>
      <c r="AU244" s="254" t="s">
        <v>83</v>
      </c>
      <c r="AV244" s="14" t="s">
        <v>85</v>
      </c>
      <c r="AW244" s="14" t="s">
        <v>37</v>
      </c>
      <c r="AX244" s="14" t="s">
        <v>76</v>
      </c>
      <c r="AY244" s="254" t="s">
        <v>142</v>
      </c>
    </row>
    <row r="245" s="15" customFormat="1">
      <c r="A245" s="15"/>
      <c r="B245" s="255"/>
      <c r="C245" s="256"/>
      <c r="D245" s="235" t="s">
        <v>153</v>
      </c>
      <c r="E245" s="257" t="s">
        <v>19</v>
      </c>
      <c r="F245" s="258" t="s">
        <v>157</v>
      </c>
      <c r="G245" s="256"/>
      <c r="H245" s="259">
        <v>6.7649999999999997</v>
      </c>
      <c r="I245" s="260"/>
      <c r="J245" s="256"/>
      <c r="K245" s="256"/>
      <c r="L245" s="261"/>
      <c r="M245" s="262"/>
      <c r="N245" s="263"/>
      <c r="O245" s="263"/>
      <c r="P245" s="263"/>
      <c r="Q245" s="263"/>
      <c r="R245" s="263"/>
      <c r="S245" s="263"/>
      <c r="T245" s="264"/>
      <c r="U245" s="15"/>
      <c r="V245" s="15"/>
      <c r="W245" s="15"/>
      <c r="X245" s="15"/>
      <c r="Y245" s="15"/>
      <c r="Z245" s="15"/>
      <c r="AA245" s="15"/>
      <c r="AB245" s="15"/>
      <c r="AC245" s="15"/>
      <c r="AD245" s="15"/>
      <c r="AE245" s="15"/>
      <c r="AT245" s="265" t="s">
        <v>153</v>
      </c>
      <c r="AU245" s="265" t="s">
        <v>83</v>
      </c>
      <c r="AV245" s="15" t="s">
        <v>158</v>
      </c>
      <c r="AW245" s="15" t="s">
        <v>37</v>
      </c>
      <c r="AX245" s="15" t="s">
        <v>76</v>
      </c>
      <c r="AY245" s="265" t="s">
        <v>142</v>
      </c>
    </row>
    <row r="246" s="13" customFormat="1">
      <c r="A246" s="13"/>
      <c r="B246" s="233"/>
      <c r="C246" s="234"/>
      <c r="D246" s="235" t="s">
        <v>153</v>
      </c>
      <c r="E246" s="236" t="s">
        <v>19</v>
      </c>
      <c r="F246" s="237" t="s">
        <v>920</v>
      </c>
      <c r="G246" s="234"/>
      <c r="H246" s="236" t="s">
        <v>19</v>
      </c>
      <c r="I246" s="238"/>
      <c r="J246" s="234"/>
      <c r="K246" s="234"/>
      <c r="L246" s="239"/>
      <c r="M246" s="240"/>
      <c r="N246" s="241"/>
      <c r="O246" s="241"/>
      <c r="P246" s="241"/>
      <c r="Q246" s="241"/>
      <c r="R246" s="241"/>
      <c r="S246" s="241"/>
      <c r="T246" s="242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43" t="s">
        <v>153</v>
      </c>
      <c r="AU246" s="243" t="s">
        <v>83</v>
      </c>
      <c r="AV246" s="13" t="s">
        <v>83</v>
      </c>
      <c r="AW246" s="13" t="s">
        <v>37</v>
      </c>
      <c r="AX246" s="13" t="s">
        <v>76</v>
      </c>
      <c r="AY246" s="243" t="s">
        <v>142</v>
      </c>
    </row>
    <row r="247" s="14" customFormat="1">
      <c r="A247" s="14"/>
      <c r="B247" s="244"/>
      <c r="C247" s="245"/>
      <c r="D247" s="235" t="s">
        <v>153</v>
      </c>
      <c r="E247" s="246" t="s">
        <v>19</v>
      </c>
      <c r="F247" s="247" t="s">
        <v>1024</v>
      </c>
      <c r="G247" s="245"/>
      <c r="H247" s="248">
        <v>87.781999999999996</v>
      </c>
      <c r="I247" s="249"/>
      <c r="J247" s="245"/>
      <c r="K247" s="245"/>
      <c r="L247" s="250"/>
      <c r="M247" s="251"/>
      <c r="N247" s="252"/>
      <c r="O247" s="252"/>
      <c r="P247" s="252"/>
      <c r="Q247" s="252"/>
      <c r="R247" s="252"/>
      <c r="S247" s="252"/>
      <c r="T247" s="253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54" t="s">
        <v>153</v>
      </c>
      <c r="AU247" s="254" t="s">
        <v>83</v>
      </c>
      <c r="AV247" s="14" t="s">
        <v>85</v>
      </c>
      <c r="AW247" s="14" t="s">
        <v>37</v>
      </c>
      <c r="AX247" s="14" t="s">
        <v>76</v>
      </c>
      <c r="AY247" s="254" t="s">
        <v>142</v>
      </c>
    </row>
    <row r="248" s="15" customFormat="1">
      <c r="A248" s="15"/>
      <c r="B248" s="255"/>
      <c r="C248" s="256"/>
      <c r="D248" s="235" t="s">
        <v>153</v>
      </c>
      <c r="E248" s="257" t="s">
        <v>19</v>
      </c>
      <c r="F248" s="258" t="s">
        <v>157</v>
      </c>
      <c r="G248" s="256"/>
      <c r="H248" s="259">
        <v>87.781999999999996</v>
      </c>
      <c r="I248" s="260"/>
      <c r="J248" s="256"/>
      <c r="K248" s="256"/>
      <c r="L248" s="261"/>
      <c r="M248" s="262"/>
      <c r="N248" s="263"/>
      <c r="O248" s="263"/>
      <c r="P248" s="263"/>
      <c r="Q248" s="263"/>
      <c r="R248" s="263"/>
      <c r="S248" s="263"/>
      <c r="T248" s="264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T248" s="265" t="s">
        <v>153</v>
      </c>
      <c r="AU248" s="265" t="s">
        <v>83</v>
      </c>
      <c r="AV248" s="15" t="s">
        <v>158</v>
      </c>
      <c r="AW248" s="15" t="s">
        <v>37</v>
      </c>
      <c r="AX248" s="15" t="s">
        <v>76</v>
      </c>
      <c r="AY248" s="265" t="s">
        <v>142</v>
      </c>
    </row>
    <row r="249" s="16" customFormat="1">
      <c r="A249" s="16"/>
      <c r="B249" s="266"/>
      <c r="C249" s="267"/>
      <c r="D249" s="235" t="s">
        <v>153</v>
      </c>
      <c r="E249" s="268" t="s">
        <v>19</v>
      </c>
      <c r="F249" s="269" t="s">
        <v>167</v>
      </c>
      <c r="G249" s="267"/>
      <c r="H249" s="270">
        <v>94.546999999999997</v>
      </c>
      <c r="I249" s="271"/>
      <c r="J249" s="267"/>
      <c r="K249" s="267"/>
      <c r="L249" s="272"/>
      <c r="M249" s="273"/>
      <c r="N249" s="274"/>
      <c r="O249" s="274"/>
      <c r="P249" s="274"/>
      <c r="Q249" s="274"/>
      <c r="R249" s="274"/>
      <c r="S249" s="274"/>
      <c r="T249" s="275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T249" s="276" t="s">
        <v>153</v>
      </c>
      <c r="AU249" s="276" t="s">
        <v>83</v>
      </c>
      <c r="AV249" s="16" t="s">
        <v>149</v>
      </c>
      <c r="AW249" s="16" t="s">
        <v>37</v>
      </c>
      <c r="AX249" s="16" t="s">
        <v>83</v>
      </c>
      <c r="AY249" s="276" t="s">
        <v>142</v>
      </c>
    </row>
    <row r="250" s="2" customFormat="1" ht="16.5" customHeight="1">
      <c r="A250" s="41"/>
      <c r="B250" s="42"/>
      <c r="C250" s="277" t="s">
        <v>270</v>
      </c>
      <c r="D250" s="277" t="s">
        <v>252</v>
      </c>
      <c r="E250" s="278" t="s">
        <v>634</v>
      </c>
      <c r="F250" s="279" t="s">
        <v>635</v>
      </c>
      <c r="G250" s="280" t="s">
        <v>228</v>
      </c>
      <c r="H250" s="281">
        <v>189.09399999999999</v>
      </c>
      <c r="I250" s="282"/>
      <c r="J250" s="283">
        <f>ROUND(I250*H250,2)</f>
        <v>0</v>
      </c>
      <c r="K250" s="279" t="s">
        <v>148</v>
      </c>
      <c r="L250" s="284"/>
      <c r="M250" s="285" t="s">
        <v>19</v>
      </c>
      <c r="N250" s="286" t="s">
        <v>47</v>
      </c>
      <c r="O250" s="87"/>
      <c r="P250" s="224">
        <f>O250*H250</f>
        <v>0</v>
      </c>
      <c r="Q250" s="224">
        <v>1</v>
      </c>
      <c r="R250" s="224">
        <f>Q250*H250</f>
        <v>189.09399999999999</v>
      </c>
      <c r="S250" s="224">
        <v>0</v>
      </c>
      <c r="T250" s="225">
        <f>S250*H250</f>
        <v>0</v>
      </c>
      <c r="U250" s="41"/>
      <c r="V250" s="41"/>
      <c r="W250" s="41"/>
      <c r="X250" s="41"/>
      <c r="Y250" s="41"/>
      <c r="Z250" s="41"/>
      <c r="AA250" s="41"/>
      <c r="AB250" s="41"/>
      <c r="AC250" s="41"/>
      <c r="AD250" s="41"/>
      <c r="AE250" s="41"/>
      <c r="AR250" s="226" t="s">
        <v>198</v>
      </c>
      <c r="AT250" s="226" t="s">
        <v>252</v>
      </c>
      <c r="AU250" s="226" t="s">
        <v>83</v>
      </c>
      <c r="AY250" s="20" t="s">
        <v>142</v>
      </c>
      <c r="BE250" s="227">
        <f>IF(N250="základní",J250,0)</f>
        <v>0</v>
      </c>
      <c r="BF250" s="227">
        <f>IF(N250="snížená",J250,0)</f>
        <v>0</v>
      </c>
      <c r="BG250" s="227">
        <f>IF(N250="zákl. přenesená",J250,0)</f>
        <v>0</v>
      </c>
      <c r="BH250" s="227">
        <f>IF(N250="sníž. přenesená",J250,0)</f>
        <v>0</v>
      </c>
      <c r="BI250" s="227">
        <f>IF(N250="nulová",J250,0)</f>
        <v>0</v>
      </c>
      <c r="BJ250" s="20" t="s">
        <v>83</v>
      </c>
      <c r="BK250" s="227">
        <f>ROUND(I250*H250,2)</f>
        <v>0</v>
      </c>
      <c r="BL250" s="20" t="s">
        <v>149</v>
      </c>
      <c r="BM250" s="226" t="s">
        <v>1025</v>
      </c>
    </row>
    <row r="251" s="14" customFormat="1">
      <c r="A251" s="14"/>
      <c r="B251" s="244"/>
      <c r="C251" s="245"/>
      <c r="D251" s="235" t="s">
        <v>153</v>
      </c>
      <c r="E251" s="246" t="s">
        <v>19</v>
      </c>
      <c r="F251" s="247" t="s">
        <v>1026</v>
      </c>
      <c r="G251" s="245"/>
      <c r="H251" s="248">
        <v>189.09399999999999</v>
      </c>
      <c r="I251" s="249"/>
      <c r="J251" s="245"/>
      <c r="K251" s="245"/>
      <c r="L251" s="250"/>
      <c r="M251" s="251"/>
      <c r="N251" s="252"/>
      <c r="O251" s="252"/>
      <c r="P251" s="252"/>
      <c r="Q251" s="252"/>
      <c r="R251" s="252"/>
      <c r="S251" s="252"/>
      <c r="T251" s="253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54" t="s">
        <v>153</v>
      </c>
      <c r="AU251" s="254" t="s">
        <v>83</v>
      </c>
      <c r="AV251" s="14" t="s">
        <v>85</v>
      </c>
      <c r="AW251" s="14" t="s">
        <v>37</v>
      </c>
      <c r="AX251" s="14" t="s">
        <v>83</v>
      </c>
      <c r="AY251" s="254" t="s">
        <v>142</v>
      </c>
    </row>
    <row r="252" s="12" customFormat="1" ht="25.92" customHeight="1">
      <c r="A252" s="12"/>
      <c r="B252" s="199"/>
      <c r="C252" s="200"/>
      <c r="D252" s="201" t="s">
        <v>75</v>
      </c>
      <c r="E252" s="202" t="s">
        <v>149</v>
      </c>
      <c r="F252" s="202" t="s">
        <v>274</v>
      </c>
      <c r="G252" s="200"/>
      <c r="H252" s="200"/>
      <c r="I252" s="203"/>
      <c r="J252" s="204">
        <f>BK252</f>
        <v>0</v>
      </c>
      <c r="K252" s="200"/>
      <c r="L252" s="205"/>
      <c r="M252" s="206"/>
      <c r="N252" s="207"/>
      <c r="O252" s="207"/>
      <c r="P252" s="208">
        <f>SUM(P253:P263)</f>
        <v>0</v>
      </c>
      <c r="Q252" s="207"/>
      <c r="R252" s="208">
        <f>SUM(R253:R263)</f>
        <v>0.67759999999999998</v>
      </c>
      <c r="S252" s="207"/>
      <c r="T252" s="209">
        <f>SUM(T253:T263)</f>
        <v>0</v>
      </c>
      <c r="U252" s="12"/>
      <c r="V252" s="12"/>
      <c r="W252" s="12"/>
      <c r="X252" s="12"/>
      <c r="Y252" s="12"/>
      <c r="Z252" s="12"/>
      <c r="AA252" s="12"/>
      <c r="AB252" s="12"/>
      <c r="AC252" s="12"/>
      <c r="AD252" s="12"/>
      <c r="AE252" s="12"/>
      <c r="AR252" s="210" t="s">
        <v>83</v>
      </c>
      <c r="AT252" s="211" t="s">
        <v>75</v>
      </c>
      <c r="AU252" s="211" t="s">
        <v>76</v>
      </c>
      <c r="AY252" s="210" t="s">
        <v>142</v>
      </c>
      <c r="BK252" s="212">
        <f>SUM(BK253:BK263)</f>
        <v>0</v>
      </c>
    </row>
    <row r="253" s="2" customFormat="1" ht="21.75" customHeight="1">
      <c r="A253" s="41"/>
      <c r="B253" s="42"/>
      <c r="C253" s="215" t="s">
        <v>7</v>
      </c>
      <c r="D253" s="215" t="s">
        <v>144</v>
      </c>
      <c r="E253" s="216" t="s">
        <v>275</v>
      </c>
      <c r="F253" s="217" t="s">
        <v>276</v>
      </c>
      <c r="G253" s="218" t="s">
        <v>147</v>
      </c>
      <c r="H253" s="219">
        <v>23.637</v>
      </c>
      <c r="I253" s="220"/>
      <c r="J253" s="221">
        <f>ROUND(I253*H253,2)</f>
        <v>0</v>
      </c>
      <c r="K253" s="217" t="s">
        <v>148</v>
      </c>
      <c r="L253" s="47"/>
      <c r="M253" s="222" t="s">
        <v>19</v>
      </c>
      <c r="N253" s="223" t="s">
        <v>47</v>
      </c>
      <c r="O253" s="87"/>
      <c r="P253" s="224">
        <f>O253*H253</f>
        <v>0</v>
      </c>
      <c r="Q253" s="224">
        <v>0</v>
      </c>
      <c r="R253" s="224">
        <f>Q253*H253</f>
        <v>0</v>
      </c>
      <c r="S253" s="224">
        <v>0</v>
      </c>
      <c r="T253" s="225">
        <f>S253*H253</f>
        <v>0</v>
      </c>
      <c r="U253" s="41"/>
      <c r="V253" s="41"/>
      <c r="W253" s="41"/>
      <c r="X253" s="41"/>
      <c r="Y253" s="41"/>
      <c r="Z253" s="41"/>
      <c r="AA253" s="41"/>
      <c r="AB253" s="41"/>
      <c r="AC253" s="41"/>
      <c r="AD253" s="41"/>
      <c r="AE253" s="41"/>
      <c r="AR253" s="226" t="s">
        <v>149</v>
      </c>
      <c r="AT253" s="226" t="s">
        <v>144</v>
      </c>
      <c r="AU253" s="226" t="s">
        <v>83</v>
      </c>
      <c r="AY253" s="20" t="s">
        <v>142</v>
      </c>
      <c r="BE253" s="227">
        <f>IF(N253="základní",J253,0)</f>
        <v>0</v>
      </c>
      <c r="BF253" s="227">
        <f>IF(N253="snížená",J253,0)</f>
        <v>0</v>
      </c>
      <c r="BG253" s="227">
        <f>IF(N253="zákl. přenesená",J253,0)</f>
        <v>0</v>
      </c>
      <c r="BH253" s="227">
        <f>IF(N253="sníž. přenesená",J253,0)</f>
        <v>0</v>
      </c>
      <c r="BI253" s="227">
        <f>IF(N253="nulová",J253,0)</f>
        <v>0</v>
      </c>
      <c r="BJ253" s="20" t="s">
        <v>83</v>
      </c>
      <c r="BK253" s="227">
        <f>ROUND(I253*H253,2)</f>
        <v>0</v>
      </c>
      <c r="BL253" s="20" t="s">
        <v>149</v>
      </c>
      <c r="BM253" s="226" t="s">
        <v>1027</v>
      </c>
    </row>
    <row r="254" s="2" customFormat="1">
      <c r="A254" s="41"/>
      <c r="B254" s="42"/>
      <c r="C254" s="43"/>
      <c r="D254" s="228" t="s">
        <v>151</v>
      </c>
      <c r="E254" s="43"/>
      <c r="F254" s="229" t="s">
        <v>278</v>
      </c>
      <c r="G254" s="43"/>
      <c r="H254" s="43"/>
      <c r="I254" s="230"/>
      <c r="J254" s="43"/>
      <c r="K254" s="43"/>
      <c r="L254" s="47"/>
      <c r="M254" s="231"/>
      <c r="N254" s="232"/>
      <c r="O254" s="87"/>
      <c r="P254" s="87"/>
      <c r="Q254" s="87"/>
      <c r="R254" s="87"/>
      <c r="S254" s="87"/>
      <c r="T254" s="88"/>
      <c r="U254" s="41"/>
      <c r="V254" s="41"/>
      <c r="W254" s="41"/>
      <c r="X254" s="41"/>
      <c r="Y254" s="41"/>
      <c r="Z254" s="41"/>
      <c r="AA254" s="41"/>
      <c r="AB254" s="41"/>
      <c r="AC254" s="41"/>
      <c r="AD254" s="41"/>
      <c r="AE254" s="41"/>
      <c r="AT254" s="20" t="s">
        <v>151</v>
      </c>
      <c r="AU254" s="20" t="s">
        <v>83</v>
      </c>
    </row>
    <row r="255" s="14" customFormat="1">
      <c r="A255" s="14"/>
      <c r="B255" s="244"/>
      <c r="C255" s="245"/>
      <c r="D255" s="235" t="s">
        <v>153</v>
      </c>
      <c r="E255" s="246" t="s">
        <v>19</v>
      </c>
      <c r="F255" s="247" t="s">
        <v>1028</v>
      </c>
      <c r="G255" s="245"/>
      <c r="H255" s="248">
        <v>1.6910000000000001</v>
      </c>
      <c r="I255" s="249"/>
      <c r="J255" s="245"/>
      <c r="K255" s="245"/>
      <c r="L255" s="250"/>
      <c r="M255" s="251"/>
      <c r="N255" s="252"/>
      <c r="O255" s="252"/>
      <c r="P255" s="252"/>
      <c r="Q255" s="252"/>
      <c r="R255" s="252"/>
      <c r="S255" s="252"/>
      <c r="T255" s="253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54" t="s">
        <v>153</v>
      </c>
      <c r="AU255" s="254" t="s">
        <v>83</v>
      </c>
      <c r="AV255" s="14" t="s">
        <v>85</v>
      </c>
      <c r="AW255" s="14" t="s">
        <v>37</v>
      </c>
      <c r="AX255" s="14" t="s">
        <v>76</v>
      </c>
      <c r="AY255" s="254" t="s">
        <v>142</v>
      </c>
    </row>
    <row r="256" s="15" customFormat="1">
      <c r="A256" s="15"/>
      <c r="B256" s="255"/>
      <c r="C256" s="256"/>
      <c r="D256" s="235" t="s">
        <v>153</v>
      </c>
      <c r="E256" s="257" t="s">
        <v>19</v>
      </c>
      <c r="F256" s="258" t="s">
        <v>157</v>
      </c>
      <c r="G256" s="256"/>
      <c r="H256" s="259">
        <v>1.6910000000000001</v>
      </c>
      <c r="I256" s="260"/>
      <c r="J256" s="256"/>
      <c r="K256" s="256"/>
      <c r="L256" s="261"/>
      <c r="M256" s="262"/>
      <c r="N256" s="263"/>
      <c r="O256" s="263"/>
      <c r="P256" s="263"/>
      <c r="Q256" s="263"/>
      <c r="R256" s="263"/>
      <c r="S256" s="263"/>
      <c r="T256" s="264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T256" s="265" t="s">
        <v>153</v>
      </c>
      <c r="AU256" s="265" t="s">
        <v>83</v>
      </c>
      <c r="AV256" s="15" t="s">
        <v>158</v>
      </c>
      <c r="AW256" s="15" t="s">
        <v>37</v>
      </c>
      <c r="AX256" s="15" t="s">
        <v>76</v>
      </c>
      <c r="AY256" s="265" t="s">
        <v>142</v>
      </c>
    </row>
    <row r="257" s="13" customFormat="1">
      <c r="A257" s="13"/>
      <c r="B257" s="233"/>
      <c r="C257" s="234"/>
      <c r="D257" s="235" t="s">
        <v>153</v>
      </c>
      <c r="E257" s="236" t="s">
        <v>19</v>
      </c>
      <c r="F257" s="237" t="s">
        <v>920</v>
      </c>
      <c r="G257" s="234"/>
      <c r="H257" s="236" t="s">
        <v>19</v>
      </c>
      <c r="I257" s="238"/>
      <c r="J257" s="234"/>
      <c r="K257" s="234"/>
      <c r="L257" s="239"/>
      <c r="M257" s="240"/>
      <c r="N257" s="241"/>
      <c r="O257" s="241"/>
      <c r="P257" s="241"/>
      <c r="Q257" s="241"/>
      <c r="R257" s="241"/>
      <c r="S257" s="241"/>
      <c r="T257" s="242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3" t="s">
        <v>153</v>
      </c>
      <c r="AU257" s="243" t="s">
        <v>83</v>
      </c>
      <c r="AV257" s="13" t="s">
        <v>83</v>
      </c>
      <c r="AW257" s="13" t="s">
        <v>37</v>
      </c>
      <c r="AX257" s="13" t="s">
        <v>76</v>
      </c>
      <c r="AY257" s="243" t="s">
        <v>142</v>
      </c>
    </row>
    <row r="258" s="14" customFormat="1">
      <c r="A258" s="14"/>
      <c r="B258" s="244"/>
      <c r="C258" s="245"/>
      <c r="D258" s="235" t="s">
        <v>153</v>
      </c>
      <c r="E258" s="246" t="s">
        <v>19</v>
      </c>
      <c r="F258" s="247" t="s">
        <v>1029</v>
      </c>
      <c r="G258" s="245"/>
      <c r="H258" s="248">
        <v>21.946000000000002</v>
      </c>
      <c r="I258" s="249"/>
      <c r="J258" s="245"/>
      <c r="K258" s="245"/>
      <c r="L258" s="250"/>
      <c r="M258" s="251"/>
      <c r="N258" s="252"/>
      <c r="O258" s="252"/>
      <c r="P258" s="252"/>
      <c r="Q258" s="252"/>
      <c r="R258" s="252"/>
      <c r="S258" s="252"/>
      <c r="T258" s="253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54" t="s">
        <v>153</v>
      </c>
      <c r="AU258" s="254" t="s">
        <v>83</v>
      </c>
      <c r="AV258" s="14" t="s">
        <v>85</v>
      </c>
      <c r="AW258" s="14" t="s">
        <v>37</v>
      </c>
      <c r="AX258" s="14" t="s">
        <v>76</v>
      </c>
      <c r="AY258" s="254" t="s">
        <v>142</v>
      </c>
    </row>
    <row r="259" s="15" customFormat="1">
      <c r="A259" s="15"/>
      <c r="B259" s="255"/>
      <c r="C259" s="256"/>
      <c r="D259" s="235" t="s">
        <v>153</v>
      </c>
      <c r="E259" s="257" t="s">
        <v>19</v>
      </c>
      <c r="F259" s="258" t="s">
        <v>157</v>
      </c>
      <c r="G259" s="256"/>
      <c r="H259" s="259">
        <v>21.946000000000002</v>
      </c>
      <c r="I259" s="260"/>
      <c r="J259" s="256"/>
      <c r="K259" s="256"/>
      <c r="L259" s="261"/>
      <c r="M259" s="262"/>
      <c r="N259" s="263"/>
      <c r="O259" s="263"/>
      <c r="P259" s="263"/>
      <c r="Q259" s="263"/>
      <c r="R259" s="263"/>
      <c r="S259" s="263"/>
      <c r="T259" s="264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65" t="s">
        <v>153</v>
      </c>
      <c r="AU259" s="265" t="s">
        <v>83</v>
      </c>
      <c r="AV259" s="15" t="s">
        <v>158</v>
      </c>
      <c r="AW259" s="15" t="s">
        <v>37</v>
      </c>
      <c r="AX259" s="15" t="s">
        <v>76</v>
      </c>
      <c r="AY259" s="265" t="s">
        <v>142</v>
      </c>
    </row>
    <row r="260" s="16" customFormat="1">
      <c r="A260" s="16"/>
      <c r="B260" s="266"/>
      <c r="C260" s="267"/>
      <c r="D260" s="235" t="s">
        <v>153</v>
      </c>
      <c r="E260" s="268" t="s">
        <v>19</v>
      </c>
      <c r="F260" s="269" t="s">
        <v>167</v>
      </c>
      <c r="G260" s="267"/>
      <c r="H260" s="270">
        <v>23.637</v>
      </c>
      <c r="I260" s="271"/>
      <c r="J260" s="267"/>
      <c r="K260" s="267"/>
      <c r="L260" s="272"/>
      <c r="M260" s="273"/>
      <c r="N260" s="274"/>
      <c r="O260" s="274"/>
      <c r="P260" s="274"/>
      <c r="Q260" s="274"/>
      <c r="R260" s="274"/>
      <c r="S260" s="274"/>
      <c r="T260" s="275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T260" s="276" t="s">
        <v>153</v>
      </c>
      <c r="AU260" s="276" t="s">
        <v>83</v>
      </c>
      <c r="AV260" s="16" t="s">
        <v>149</v>
      </c>
      <c r="AW260" s="16" t="s">
        <v>37</v>
      </c>
      <c r="AX260" s="16" t="s">
        <v>83</v>
      </c>
      <c r="AY260" s="276" t="s">
        <v>142</v>
      </c>
    </row>
    <row r="261" s="2" customFormat="1" ht="21.75" customHeight="1">
      <c r="A261" s="41"/>
      <c r="B261" s="42"/>
      <c r="C261" s="215" t="s">
        <v>282</v>
      </c>
      <c r="D261" s="215" t="s">
        <v>144</v>
      </c>
      <c r="E261" s="216" t="s">
        <v>643</v>
      </c>
      <c r="F261" s="217" t="s">
        <v>644</v>
      </c>
      <c r="G261" s="218" t="s">
        <v>267</v>
      </c>
      <c r="H261" s="219">
        <v>11</v>
      </c>
      <c r="I261" s="220"/>
      <c r="J261" s="221">
        <f>ROUND(I261*H261,2)</f>
        <v>0</v>
      </c>
      <c r="K261" s="217" t="s">
        <v>148</v>
      </c>
      <c r="L261" s="47"/>
      <c r="M261" s="222" t="s">
        <v>19</v>
      </c>
      <c r="N261" s="223" t="s">
        <v>47</v>
      </c>
      <c r="O261" s="87"/>
      <c r="P261" s="224">
        <f>O261*H261</f>
        <v>0</v>
      </c>
      <c r="Q261" s="224">
        <v>0.0066</v>
      </c>
      <c r="R261" s="224">
        <f>Q261*H261</f>
        <v>0.072599999999999998</v>
      </c>
      <c r="S261" s="224">
        <v>0</v>
      </c>
      <c r="T261" s="225">
        <f>S261*H261</f>
        <v>0</v>
      </c>
      <c r="U261" s="41"/>
      <c r="V261" s="41"/>
      <c r="W261" s="41"/>
      <c r="X261" s="41"/>
      <c r="Y261" s="41"/>
      <c r="Z261" s="41"/>
      <c r="AA261" s="41"/>
      <c r="AB261" s="41"/>
      <c r="AC261" s="41"/>
      <c r="AD261" s="41"/>
      <c r="AE261" s="41"/>
      <c r="AR261" s="226" t="s">
        <v>149</v>
      </c>
      <c r="AT261" s="226" t="s">
        <v>144</v>
      </c>
      <c r="AU261" s="226" t="s">
        <v>83</v>
      </c>
      <c r="AY261" s="20" t="s">
        <v>142</v>
      </c>
      <c r="BE261" s="227">
        <f>IF(N261="základní",J261,0)</f>
        <v>0</v>
      </c>
      <c r="BF261" s="227">
        <f>IF(N261="snížená",J261,0)</f>
        <v>0</v>
      </c>
      <c r="BG261" s="227">
        <f>IF(N261="zákl. přenesená",J261,0)</f>
        <v>0</v>
      </c>
      <c r="BH261" s="227">
        <f>IF(N261="sníž. přenesená",J261,0)</f>
        <v>0</v>
      </c>
      <c r="BI261" s="227">
        <f>IF(N261="nulová",J261,0)</f>
        <v>0</v>
      </c>
      <c r="BJ261" s="20" t="s">
        <v>83</v>
      </c>
      <c r="BK261" s="227">
        <f>ROUND(I261*H261,2)</f>
        <v>0</v>
      </c>
      <c r="BL261" s="20" t="s">
        <v>149</v>
      </c>
      <c r="BM261" s="226" t="s">
        <v>1030</v>
      </c>
    </row>
    <row r="262" s="2" customFormat="1">
      <c r="A262" s="41"/>
      <c r="B262" s="42"/>
      <c r="C262" s="43"/>
      <c r="D262" s="228" t="s">
        <v>151</v>
      </c>
      <c r="E262" s="43"/>
      <c r="F262" s="229" t="s">
        <v>646</v>
      </c>
      <c r="G262" s="43"/>
      <c r="H262" s="43"/>
      <c r="I262" s="230"/>
      <c r="J262" s="43"/>
      <c r="K262" s="43"/>
      <c r="L262" s="47"/>
      <c r="M262" s="231"/>
      <c r="N262" s="232"/>
      <c r="O262" s="87"/>
      <c r="P262" s="87"/>
      <c r="Q262" s="87"/>
      <c r="R262" s="87"/>
      <c r="S262" s="87"/>
      <c r="T262" s="88"/>
      <c r="U262" s="41"/>
      <c r="V262" s="41"/>
      <c r="W262" s="41"/>
      <c r="X262" s="41"/>
      <c r="Y262" s="41"/>
      <c r="Z262" s="41"/>
      <c r="AA262" s="41"/>
      <c r="AB262" s="41"/>
      <c r="AC262" s="41"/>
      <c r="AD262" s="41"/>
      <c r="AE262" s="41"/>
      <c r="AT262" s="20" t="s">
        <v>151</v>
      </c>
      <c r="AU262" s="20" t="s">
        <v>83</v>
      </c>
    </row>
    <row r="263" s="2" customFormat="1" ht="16.5" customHeight="1">
      <c r="A263" s="41"/>
      <c r="B263" s="42"/>
      <c r="C263" s="277" t="s">
        <v>287</v>
      </c>
      <c r="D263" s="277" t="s">
        <v>252</v>
      </c>
      <c r="E263" s="278" t="s">
        <v>647</v>
      </c>
      <c r="F263" s="279" t="s">
        <v>648</v>
      </c>
      <c r="G263" s="280" t="s">
        <v>267</v>
      </c>
      <c r="H263" s="281">
        <v>11</v>
      </c>
      <c r="I263" s="282"/>
      <c r="J263" s="283">
        <f>ROUND(I263*H263,2)</f>
        <v>0</v>
      </c>
      <c r="K263" s="279" t="s">
        <v>148</v>
      </c>
      <c r="L263" s="284"/>
      <c r="M263" s="285" t="s">
        <v>19</v>
      </c>
      <c r="N263" s="286" t="s">
        <v>47</v>
      </c>
      <c r="O263" s="87"/>
      <c r="P263" s="224">
        <f>O263*H263</f>
        <v>0</v>
      </c>
      <c r="Q263" s="224">
        <v>0.055</v>
      </c>
      <c r="R263" s="224">
        <f>Q263*H263</f>
        <v>0.60499999999999998</v>
      </c>
      <c r="S263" s="224">
        <v>0</v>
      </c>
      <c r="T263" s="225">
        <f>S263*H263</f>
        <v>0</v>
      </c>
      <c r="U263" s="41"/>
      <c r="V263" s="41"/>
      <c r="W263" s="41"/>
      <c r="X263" s="41"/>
      <c r="Y263" s="41"/>
      <c r="Z263" s="41"/>
      <c r="AA263" s="41"/>
      <c r="AB263" s="41"/>
      <c r="AC263" s="41"/>
      <c r="AD263" s="41"/>
      <c r="AE263" s="41"/>
      <c r="AR263" s="226" t="s">
        <v>198</v>
      </c>
      <c r="AT263" s="226" t="s">
        <v>252</v>
      </c>
      <c r="AU263" s="226" t="s">
        <v>83</v>
      </c>
      <c r="AY263" s="20" t="s">
        <v>142</v>
      </c>
      <c r="BE263" s="227">
        <f>IF(N263="základní",J263,0)</f>
        <v>0</v>
      </c>
      <c r="BF263" s="227">
        <f>IF(N263="snížená",J263,0)</f>
        <v>0</v>
      </c>
      <c r="BG263" s="227">
        <f>IF(N263="zákl. přenesená",J263,0)</f>
        <v>0</v>
      </c>
      <c r="BH263" s="227">
        <f>IF(N263="sníž. přenesená",J263,0)</f>
        <v>0</v>
      </c>
      <c r="BI263" s="227">
        <f>IF(N263="nulová",J263,0)</f>
        <v>0</v>
      </c>
      <c r="BJ263" s="20" t="s">
        <v>83</v>
      </c>
      <c r="BK263" s="227">
        <f>ROUND(I263*H263,2)</f>
        <v>0</v>
      </c>
      <c r="BL263" s="20" t="s">
        <v>149</v>
      </c>
      <c r="BM263" s="226" t="s">
        <v>1031</v>
      </c>
    </row>
    <row r="264" s="12" customFormat="1" ht="25.92" customHeight="1">
      <c r="A264" s="12"/>
      <c r="B264" s="199"/>
      <c r="C264" s="200"/>
      <c r="D264" s="201" t="s">
        <v>75</v>
      </c>
      <c r="E264" s="202" t="s">
        <v>179</v>
      </c>
      <c r="F264" s="202" t="s">
        <v>281</v>
      </c>
      <c r="G264" s="200"/>
      <c r="H264" s="200"/>
      <c r="I264" s="203"/>
      <c r="J264" s="204">
        <f>BK264</f>
        <v>0</v>
      </c>
      <c r="K264" s="200"/>
      <c r="L264" s="205"/>
      <c r="M264" s="206"/>
      <c r="N264" s="207"/>
      <c r="O264" s="207"/>
      <c r="P264" s="208">
        <f>SUM(P265:P276)</f>
        <v>0</v>
      </c>
      <c r="Q264" s="207"/>
      <c r="R264" s="208">
        <f>SUM(R265:R276)</f>
        <v>4.2496635999999999</v>
      </c>
      <c r="S264" s="207"/>
      <c r="T264" s="209">
        <f>SUM(T265:T276)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0" t="s">
        <v>83</v>
      </c>
      <c r="AT264" s="211" t="s">
        <v>75</v>
      </c>
      <c r="AU264" s="211" t="s">
        <v>76</v>
      </c>
      <c r="AY264" s="210" t="s">
        <v>142</v>
      </c>
      <c r="BK264" s="212">
        <f>SUM(BK265:BK276)</f>
        <v>0</v>
      </c>
    </row>
    <row r="265" s="2" customFormat="1" ht="21.75" customHeight="1">
      <c r="A265" s="41"/>
      <c r="B265" s="42"/>
      <c r="C265" s="215" t="s">
        <v>292</v>
      </c>
      <c r="D265" s="215" t="s">
        <v>144</v>
      </c>
      <c r="E265" s="216" t="s">
        <v>283</v>
      </c>
      <c r="F265" s="217" t="s">
        <v>284</v>
      </c>
      <c r="G265" s="218" t="s">
        <v>163</v>
      </c>
      <c r="H265" s="219">
        <v>40.689999999999998</v>
      </c>
      <c r="I265" s="220"/>
      <c r="J265" s="221">
        <f>ROUND(I265*H265,2)</f>
        <v>0</v>
      </c>
      <c r="K265" s="217" t="s">
        <v>148</v>
      </c>
      <c r="L265" s="47"/>
      <c r="M265" s="222" t="s">
        <v>19</v>
      </c>
      <c r="N265" s="223" t="s">
        <v>47</v>
      </c>
      <c r="O265" s="87"/>
      <c r="P265" s="224">
        <f>O265*H265</f>
        <v>0</v>
      </c>
      <c r="Q265" s="224">
        <v>0</v>
      </c>
      <c r="R265" s="224">
        <f>Q265*H265</f>
        <v>0</v>
      </c>
      <c r="S265" s="224">
        <v>0</v>
      </c>
      <c r="T265" s="225">
        <f>S265*H265</f>
        <v>0</v>
      </c>
      <c r="U265" s="41"/>
      <c r="V265" s="41"/>
      <c r="W265" s="41"/>
      <c r="X265" s="41"/>
      <c r="Y265" s="41"/>
      <c r="Z265" s="41"/>
      <c r="AA265" s="41"/>
      <c r="AB265" s="41"/>
      <c r="AC265" s="41"/>
      <c r="AD265" s="41"/>
      <c r="AE265" s="41"/>
      <c r="AR265" s="226" t="s">
        <v>149</v>
      </c>
      <c r="AT265" s="226" t="s">
        <v>144</v>
      </c>
      <c r="AU265" s="226" t="s">
        <v>83</v>
      </c>
      <c r="AY265" s="20" t="s">
        <v>142</v>
      </c>
      <c r="BE265" s="227">
        <f>IF(N265="základní",J265,0)</f>
        <v>0</v>
      </c>
      <c r="BF265" s="227">
        <f>IF(N265="snížená",J265,0)</f>
        <v>0</v>
      </c>
      <c r="BG265" s="227">
        <f>IF(N265="zákl. přenesená",J265,0)</f>
        <v>0</v>
      </c>
      <c r="BH265" s="227">
        <f>IF(N265="sníž. přenesená",J265,0)</f>
        <v>0</v>
      </c>
      <c r="BI265" s="227">
        <f>IF(N265="nulová",J265,0)</f>
        <v>0</v>
      </c>
      <c r="BJ265" s="20" t="s">
        <v>83</v>
      </c>
      <c r="BK265" s="227">
        <f>ROUND(I265*H265,2)</f>
        <v>0</v>
      </c>
      <c r="BL265" s="20" t="s">
        <v>149</v>
      </c>
      <c r="BM265" s="226" t="s">
        <v>1032</v>
      </c>
    </row>
    <row r="266" s="2" customFormat="1">
      <c r="A266" s="41"/>
      <c r="B266" s="42"/>
      <c r="C266" s="43"/>
      <c r="D266" s="228" t="s">
        <v>151</v>
      </c>
      <c r="E266" s="43"/>
      <c r="F266" s="229" t="s">
        <v>286</v>
      </c>
      <c r="G266" s="43"/>
      <c r="H266" s="43"/>
      <c r="I266" s="230"/>
      <c r="J266" s="43"/>
      <c r="K266" s="43"/>
      <c r="L266" s="47"/>
      <c r="M266" s="231"/>
      <c r="N266" s="232"/>
      <c r="O266" s="87"/>
      <c r="P266" s="87"/>
      <c r="Q266" s="87"/>
      <c r="R266" s="87"/>
      <c r="S266" s="87"/>
      <c r="T266" s="88"/>
      <c r="U266" s="41"/>
      <c r="V266" s="41"/>
      <c r="W266" s="41"/>
      <c r="X266" s="41"/>
      <c r="Y266" s="41"/>
      <c r="Z266" s="41"/>
      <c r="AA266" s="41"/>
      <c r="AB266" s="41"/>
      <c r="AC266" s="41"/>
      <c r="AD266" s="41"/>
      <c r="AE266" s="41"/>
      <c r="AT266" s="20" t="s">
        <v>151</v>
      </c>
      <c r="AU266" s="20" t="s">
        <v>83</v>
      </c>
    </row>
    <row r="267" s="13" customFormat="1">
      <c r="A267" s="13"/>
      <c r="B267" s="233"/>
      <c r="C267" s="234"/>
      <c r="D267" s="235" t="s">
        <v>153</v>
      </c>
      <c r="E267" s="236" t="s">
        <v>19</v>
      </c>
      <c r="F267" s="237" t="s">
        <v>651</v>
      </c>
      <c r="G267" s="234"/>
      <c r="H267" s="236" t="s">
        <v>19</v>
      </c>
      <c r="I267" s="238"/>
      <c r="J267" s="234"/>
      <c r="K267" s="234"/>
      <c r="L267" s="239"/>
      <c r="M267" s="240"/>
      <c r="N267" s="241"/>
      <c r="O267" s="241"/>
      <c r="P267" s="241"/>
      <c r="Q267" s="241"/>
      <c r="R267" s="241"/>
      <c r="S267" s="241"/>
      <c r="T267" s="242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3" t="s">
        <v>153</v>
      </c>
      <c r="AU267" s="243" t="s">
        <v>83</v>
      </c>
      <c r="AV267" s="13" t="s">
        <v>83</v>
      </c>
      <c r="AW267" s="13" t="s">
        <v>37</v>
      </c>
      <c r="AX267" s="13" t="s">
        <v>76</v>
      </c>
      <c r="AY267" s="243" t="s">
        <v>142</v>
      </c>
    </row>
    <row r="268" s="14" customFormat="1">
      <c r="A268" s="14"/>
      <c r="B268" s="244"/>
      <c r="C268" s="245"/>
      <c r="D268" s="235" t="s">
        <v>153</v>
      </c>
      <c r="E268" s="246" t="s">
        <v>19</v>
      </c>
      <c r="F268" s="247" t="s">
        <v>933</v>
      </c>
      <c r="G268" s="245"/>
      <c r="H268" s="248">
        <v>21.140000000000001</v>
      </c>
      <c r="I268" s="249"/>
      <c r="J268" s="245"/>
      <c r="K268" s="245"/>
      <c r="L268" s="250"/>
      <c r="M268" s="251"/>
      <c r="N268" s="252"/>
      <c r="O268" s="252"/>
      <c r="P268" s="252"/>
      <c r="Q268" s="252"/>
      <c r="R268" s="252"/>
      <c r="S268" s="252"/>
      <c r="T268" s="253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4" t="s">
        <v>153</v>
      </c>
      <c r="AU268" s="254" t="s">
        <v>83</v>
      </c>
      <c r="AV268" s="14" t="s">
        <v>85</v>
      </c>
      <c r="AW268" s="14" t="s">
        <v>37</v>
      </c>
      <c r="AX268" s="14" t="s">
        <v>76</v>
      </c>
      <c r="AY268" s="254" t="s">
        <v>142</v>
      </c>
    </row>
    <row r="269" s="14" customFormat="1">
      <c r="A269" s="14"/>
      <c r="B269" s="244"/>
      <c r="C269" s="245"/>
      <c r="D269" s="235" t="s">
        <v>153</v>
      </c>
      <c r="E269" s="246" t="s">
        <v>19</v>
      </c>
      <c r="F269" s="247" t="s">
        <v>934</v>
      </c>
      <c r="G269" s="245"/>
      <c r="H269" s="248">
        <v>19.550000000000001</v>
      </c>
      <c r="I269" s="249"/>
      <c r="J269" s="245"/>
      <c r="K269" s="245"/>
      <c r="L269" s="250"/>
      <c r="M269" s="251"/>
      <c r="N269" s="252"/>
      <c r="O269" s="252"/>
      <c r="P269" s="252"/>
      <c r="Q269" s="252"/>
      <c r="R269" s="252"/>
      <c r="S269" s="252"/>
      <c r="T269" s="253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54" t="s">
        <v>153</v>
      </c>
      <c r="AU269" s="254" t="s">
        <v>83</v>
      </c>
      <c r="AV269" s="14" t="s">
        <v>85</v>
      </c>
      <c r="AW269" s="14" t="s">
        <v>37</v>
      </c>
      <c r="AX269" s="14" t="s">
        <v>76</v>
      </c>
      <c r="AY269" s="254" t="s">
        <v>142</v>
      </c>
    </row>
    <row r="270" s="16" customFormat="1">
      <c r="A270" s="16"/>
      <c r="B270" s="266"/>
      <c r="C270" s="267"/>
      <c r="D270" s="235" t="s">
        <v>153</v>
      </c>
      <c r="E270" s="268" t="s">
        <v>19</v>
      </c>
      <c r="F270" s="269" t="s">
        <v>167</v>
      </c>
      <c r="G270" s="267"/>
      <c r="H270" s="270">
        <v>40.689999999999998</v>
      </c>
      <c r="I270" s="271"/>
      <c r="J270" s="267"/>
      <c r="K270" s="267"/>
      <c r="L270" s="272"/>
      <c r="M270" s="273"/>
      <c r="N270" s="274"/>
      <c r="O270" s="274"/>
      <c r="P270" s="274"/>
      <c r="Q270" s="274"/>
      <c r="R270" s="274"/>
      <c r="S270" s="274"/>
      <c r="T270" s="275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T270" s="276" t="s">
        <v>153</v>
      </c>
      <c r="AU270" s="276" t="s">
        <v>83</v>
      </c>
      <c r="AV270" s="16" t="s">
        <v>149</v>
      </c>
      <c r="AW270" s="16" t="s">
        <v>37</v>
      </c>
      <c r="AX270" s="16" t="s">
        <v>83</v>
      </c>
      <c r="AY270" s="276" t="s">
        <v>142</v>
      </c>
    </row>
    <row r="271" s="2" customFormat="1" ht="16.5" customHeight="1">
      <c r="A271" s="41"/>
      <c r="B271" s="42"/>
      <c r="C271" s="215" t="s">
        <v>297</v>
      </c>
      <c r="D271" s="215" t="s">
        <v>144</v>
      </c>
      <c r="E271" s="216" t="s">
        <v>288</v>
      </c>
      <c r="F271" s="217" t="s">
        <v>289</v>
      </c>
      <c r="G271" s="218" t="s">
        <v>163</v>
      </c>
      <c r="H271" s="219">
        <v>40.689999999999998</v>
      </c>
      <c r="I271" s="220"/>
      <c r="J271" s="221">
        <f>ROUND(I271*H271,2)</f>
        <v>0</v>
      </c>
      <c r="K271" s="217" t="s">
        <v>148</v>
      </c>
      <c r="L271" s="47"/>
      <c r="M271" s="222" t="s">
        <v>19</v>
      </c>
      <c r="N271" s="223" t="s">
        <v>47</v>
      </c>
      <c r="O271" s="87"/>
      <c r="P271" s="224">
        <f>O271*H271</f>
        <v>0</v>
      </c>
      <c r="Q271" s="224">
        <v>0.00071000000000000002</v>
      </c>
      <c r="R271" s="224">
        <f>Q271*H271</f>
        <v>0.0288899</v>
      </c>
      <c r="S271" s="224">
        <v>0</v>
      </c>
      <c r="T271" s="225">
        <f>S271*H271</f>
        <v>0</v>
      </c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R271" s="226" t="s">
        <v>149</v>
      </c>
      <c r="AT271" s="226" t="s">
        <v>144</v>
      </c>
      <c r="AU271" s="226" t="s">
        <v>83</v>
      </c>
      <c r="AY271" s="20" t="s">
        <v>142</v>
      </c>
      <c r="BE271" s="227">
        <f>IF(N271="základní",J271,0)</f>
        <v>0</v>
      </c>
      <c r="BF271" s="227">
        <f>IF(N271="snížená",J271,0)</f>
        <v>0</v>
      </c>
      <c r="BG271" s="227">
        <f>IF(N271="zákl. přenesená",J271,0)</f>
        <v>0</v>
      </c>
      <c r="BH271" s="227">
        <f>IF(N271="sníž. přenesená",J271,0)</f>
        <v>0</v>
      </c>
      <c r="BI271" s="227">
        <f>IF(N271="nulová",J271,0)</f>
        <v>0</v>
      </c>
      <c r="BJ271" s="20" t="s">
        <v>83</v>
      </c>
      <c r="BK271" s="227">
        <f>ROUND(I271*H271,2)</f>
        <v>0</v>
      </c>
      <c r="BL271" s="20" t="s">
        <v>149</v>
      </c>
      <c r="BM271" s="226" t="s">
        <v>1033</v>
      </c>
    </row>
    <row r="272" s="2" customFormat="1">
      <c r="A272" s="41"/>
      <c r="B272" s="42"/>
      <c r="C272" s="43"/>
      <c r="D272" s="228" t="s">
        <v>151</v>
      </c>
      <c r="E272" s="43"/>
      <c r="F272" s="229" t="s">
        <v>291</v>
      </c>
      <c r="G272" s="43"/>
      <c r="H272" s="43"/>
      <c r="I272" s="230"/>
      <c r="J272" s="43"/>
      <c r="K272" s="43"/>
      <c r="L272" s="47"/>
      <c r="M272" s="231"/>
      <c r="N272" s="232"/>
      <c r="O272" s="87"/>
      <c r="P272" s="87"/>
      <c r="Q272" s="87"/>
      <c r="R272" s="87"/>
      <c r="S272" s="87"/>
      <c r="T272" s="88"/>
      <c r="U272" s="41"/>
      <c r="V272" s="41"/>
      <c r="W272" s="41"/>
      <c r="X272" s="41"/>
      <c r="Y272" s="41"/>
      <c r="Z272" s="41"/>
      <c r="AA272" s="41"/>
      <c r="AB272" s="41"/>
      <c r="AC272" s="41"/>
      <c r="AD272" s="41"/>
      <c r="AE272" s="41"/>
      <c r="AT272" s="20" t="s">
        <v>151</v>
      </c>
      <c r="AU272" s="20" t="s">
        <v>83</v>
      </c>
    </row>
    <row r="273" s="2" customFormat="1" ht="24.15" customHeight="1">
      <c r="A273" s="41"/>
      <c r="B273" s="42"/>
      <c r="C273" s="215" t="s">
        <v>303</v>
      </c>
      <c r="D273" s="215" t="s">
        <v>144</v>
      </c>
      <c r="E273" s="216" t="s">
        <v>293</v>
      </c>
      <c r="F273" s="217" t="s">
        <v>294</v>
      </c>
      <c r="G273" s="218" t="s">
        <v>163</v>
      </c>
      <c r="H273" s="219">
        <v>40.689999999999998</v>
      </c>
      <c r="I273" s="220"/>
      <c r="J273" s="221">
        <f>ROUND(I273*H273,2)</f>
        <v>0</v>
      </c>
      <c r="K273" s="217" t="s">
        <v>148</v>
      </c>
      <c r="L273" s="47"/>
      <c r="M273" s="222" t="s">
        <v>19</v>
      </c>
      <c r="N273" s="223" t="s">
        <v>47</v>
      </c>
      <c r="O273" s="87"/>
      <c r="P273" s="224">
        <f>O273*H273</f>
        <v>0</v>
      </c>
      <c r="Q273" s="224">
        <v>0.10373</v>
      </c>
      <c r="R273" s="224">
        <f>Q273*H273</f>
        <v>4.2207736999999996</v>
      </c>
      <c r="S273" s="224">
        <v>0</v>
      </c>
      <c r="T273" s="225">
        <f>S273*H273</f>
        <v>0</v>
      </c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R273" s="226" t="s">
        <v>149</v>
      </c>
      <c r="AT273" s="226" t="s">
        <v>144</v>
      </c>
      <c r="AU273" s="226" t="s">
        <v>83</v>
      </c>
      <c r="AY273" s="20" t="s">
        <v>142</v>
      </c>
      <c r="BE273" s="227">
        <f>IF(N273="základní",J273,0)</f>
        <v>0</v>
      </c>
      <c r="BF273" s="227">
        <f>IF(N273="snížená",J273,0)</f>
        <v>0</v>
      </c>
      <c r="BG273" s="227">
        <f>IF(N273="zákl. přenesená",J273,0)</f>
        <v>0</v>
      </c>
      <c r="BH273" s="227">
        <f>IF(N273="sníž. přenesená",J273,0)</f>
        <v>0</v>
      </c>
      <c r="BI273" s="227">
        <f>IF(N273="nulová",J273,0)</f>
        <v>0</v>
      </c>
      <c r="BJ273" s="20" t="s">
        <v>83</v>
      </c>
      <c r="BK273" s="227">
        <f>ROUND(I273*H273,2)</f>
        <v>0</v>
      </c>
      <c r="BL273" s="20" t="s">
        <v>149</v>
      </c>
      <c r="BM273" s="226" t="s">
        <v>1034</v>
      </c>
    </row>
    <row r="274" s="2" customFormat="1">
      <c r="A274" s="41"/>
      <c r="B274" s="42"/>
      <c r="C274" s="43"/>
      <c r="D274" s="228" t="s">
        <v>151</v>
      </c>
      <c r="E274" s="43"/>
      <c r="F274" s="229" t="s">
        <v>296</v>
      </c>
      <c r="G274" s="43"/>
      <c r="H274" s="43"/>
      <c r="I274" s="230"/>
      <c r="J274" s="43"/>
      <c r="K274" s="43"/>
      <c r="L274" s="47"/>
      <c r="M274" s="231"/>
      <c r="N274" s="232"/>
      <c r="O274" s="87"/>
      <c r="P274" s="87"/>
      <c r="Q274" s="87"/>
      <c r="R274" s="87"/>
      <c r="S274" s="87"/>
      <c r="T274" s="88"/>
      <c r="U274" s="41"/>
      <c r="V274" s="41"/>
      <c r="W274" s="41"/>
      <c r="X274" s="41"/>
      <c r="Y274" s="41"/>
      <c r="Z274" s="41"/>
      <c r="AA274" s="41"/>
      <c r="AB274" s="41"/>
      <c r="AC274" s="41"/>
      <c r="AD274" s="41"/>
      <c r="AE274" s="41"/>
      <c r="AT274" s="20" t="s">
        <v>151</v>
      </c>
      <c r="AU274" s="20" t="s">
        <v>83</v>
      </c>
    </row>
    <row r="275" s="2" customFormat="1" ht="24.15" customHeight="1">
      <c r="A275" s="41"/>
      <c r="B275" s="42"/>
      <c r="C275" s="215" t="s">
        <v>308</v>
      </c>
      <c r="D275" s="215" t="s">
        <v>144</v>
      </c>
      <c r="E275" s="216" t="s">
        <v>298</v>
      </c>
      <c r="F275" s="217" t="s">
        <v>299</v>
      </c>
      <c r="G275" s="218" t="s">
        <v>163</v>
      </c>
      <c r="H275" s="219">
        <v>40.689999999999998</v>
      </c>
      <c r="I275" s="220"/>
      <c r="J275" s="221">
        <f>ROUND(I275*H275,2)</f>
        <v>0</v>
      </c>
      <c r="K275" s="217" t="s">
        <v>148</v>
      </c>
      <c r="L275" s="47"/>
      <c r="M275" s="222" t="s">
        <v>19</v>
      </c>
      <c r="N275" s="223" t="s">
        <v>47</v>
      </c>
      <c r="O275" s="87"/>
      <c r="P275" s="224">
        <f>O275*H275</f>
        <v>0</v>
      </c>
      <c r="Q275" s="224">
        <v>0</v>
      </c>
      <c r="R275" s="224">
        <f>Q275*H275</f>
        <v>0</v>
      </c>
      <c r="S275" s="224">
        <v>0</v>
      </c>
      <c r="T275" s="225">
        <f>S275*H275</f>
        <v>0</v>
      </c>
      <c r="U275" s="41"/>
      <c r="V275" s="41"/>
      <c r="W275" s="41"/>
      <c r="X275" s="41"/>
      <c r="Y275" s="41"/>
      <c r="Z275" s="41"/>
      <c r="AA275" s="41"/>
      <c r="AB275" s="41"/>
      <c r="AC275" s="41"/>
      <c r="AD275" s="41"/>
      <c r="AE275" s="41"/>
      <c r="AR275" s="226" t="s">
        <v>149</v>
      </c>
      <c r="AT275" s="226" t="s">
        <v>144</v>
      </c>
      <c r="AU275" s="226" t="s">
        <v>83</v>
      </c>
      <c r="AY275" s="20" t="s">
        <v>142</v>
      </c>
      <c r="BE275" s="227">
        <f>IF(N275="základní",J275,0)</f>
        <v>0</v>
      </c>
      <c r="BF275" s="227">
        <f>IF(N275="snížená",J275,0)</f>
        <v>0</v>
      </c>
      <c r="BG275" s="227">
        <f>IF(N275="zákl. přenesená",J275,0)</f>
        <v>0</v>
      </c>
      <c r="BH275" s="227">
        <f>IF(N275="sníž. přenesená",J275,0)</f>
        <v>0</v>
      </c>
      <c r="BI275" s="227">
        <f>IF(N275="nulová",J275,0)</f>
        <v>0</v>
      </c>
      <c r="BJ275" s="20" t="s">
        <v>83</v>
      </c>
      <c r="BK275" s="227">
        <f>ROUND(I275*H275,2)</f>
        <v>0</v>
      </c>
      <c r="BL275" s="20" t="s">
        <v>149</v>
      </c>
      <c r="BM275" s="226" t="s">
        <v>1035</v>
      </c>
    </row>
    <row r="276" s="2" customFormat="1">
      <c r="A276" s="41"/>
      <c r="B276" s="42"/>
      <c r="C276" s="43"/>
      <c r="D276" s="228" t="s">
        <v>151</v>
      </c>
      <c r="E276" s="43"/>
      <c r="F276" s="229" t="s">
        <v>301</v>
      </c>
      <c r="G276" s="43"/>
      <c r="H276" s="43"/>
      <c r="I276" s="230"/>
      <c r="J276" s="43"/>
      <c r="K276" s="43"/>
      <c r="L276" s="47"/>
      <c r="M276" s="231"/>
      <c r="N276" s="232"/>
      <c r="O276" s="87"/>
      <c r="P276" s="87"/>
      <c r="Q276" s="87"/>
      <c r="R276" s="87"/>
      <c r="S276" s="87"/>
      <c r="T276" s="88"/>
      <c r="U276" s="41"/>
      <c r="V276" s="41"/>
      <c r="W276" s="41"/>
      <c r="X276" s="41"/>
      <c r="Y276" s="41"/>
      <c r="Z276" s="41"/>
      <c r="AA276" s="41"/>
      <c r="AB276" s="41"/>
      <c r="AC276" s="41"/>
      <c r="AD276" s="41"/>
      <c r="AE276" s="41"/>
      <c r="AT276" s="20" t="s">
        <v>151</v>
      </c>
      <c r="AU276" s="20" t="s">
        <v>83</v>
      </c>
    </row>
    <row r="277" s="12" customFormat="1" ht="25.92" customHeight="1">
      <c r="A277" s="12"/>
      <c r="B277" s="199"/>
      <c r="C277" s="200"/>
      <c r="D277" s="201" t="s">
        <v>75</v>
      </c>
      <c r="E277" s="202" t="s">
        <v>198</v>
      </c>
      <c r="F277" s="202" t="s">
        <v>302</v>
      </c>
      <c r="G277" s="200"/>
      <c r="H277" s="200"/>
      <c r="I277" s="203"/>
      <c r="J277" s="204">
        <f>BK277</f>
        <v>0</v>
      </c>
      <c r="K277" s="200"/>
      <c r="L277" s="205"/>
      <c r="M277" s="206"/>
      <c r="N277" s="207"/>
      <c r="O277" s="207"/>
      <c r="P277" s="208">
        <f>SUM(P278:P349)</f>
        <v>0</v>
      </c>
      <c r="Q277" s="207"/>
      <c r="R277" s="208">
        <f>SUM(R278:R349)</f>
        <v>80.898939163599991</v>
      </c>
      <c r="S277" s="207"/>
      <c r="T277" s="209">
        <f>SUM(T278:T349)</f>
        <v>0</v>
      </c>
      <c r="U277" s="12"/>
      <c r="V277" s="12"/>
      <c r="W277" s="12"/>
      <c r="X277" s="12"/>
      <c r="Y277" s="12"/>
      <c r="Z277" s="12"/>
      <c r="AA277" s="12"/>
      <c r="AB277" s="12"/>
      <c r="AC277" s="12"/>
      <c r="AD277" s="12"/>
      <c r="AE277" s="12"/>
      <c r="AR277" s="210" t="s">
        <v>83</v>
      </c>
      <c r="AT277" s="211" t="s">
        <v>75</v>
      </c>
      <c r="AU277" s="211" t="s">
        <v>76</v>
      </c>
      <c r="AY277" s="210" t="s">
        <v>142</v>
      </c>
      <c r="BK277" s="212">
        <f>SUM(BK278:BK349)</f>
        <v>0</v>
      </c>
    </row>
    <row r="278" s="2" customFormat="1" ht="16.5" customHeight="1">
      <c r="A278" s="41"/>
      <c r="B278" s="42"/>
      <c r="C278" s="215" t="s">
        <v>312</v>
      </c>
      <c r="D278" s="215" t="s">
        <v>144</v>
      </c>
      <c r="E278" s="216" t="s">
        <v>666</v>
      </c>
      <c r="F278" s="217" t="s">
        <v>667</v>
      </c>
      <c r="G278" s="218" t="s">
        <v>323</v>
      </c>
      <c r="H278" s="219">
        <v>295.45999999999998</v>
      </c>
      <c r="I278" s="220"/>
      <c r="J278" s="221">
        <f>ROUND(I278*H278,2)</f>
        <v>0</v>
      </c>
      <c r="K278" s="217" t="s">
        <v>148</v>
      </c>
      <c r="L278" s="47"/>
      <c r="M278" s="222" t="s">
        <v>19</v>
      </c>
      <c r="N278" s="223" t="s">
        <v>47</v>
      </c>
      <c r="O278" s="87"/>
      <c r="P278" s="224">
        <f>O278*H278</f>
        <v>0</v>
      </c>
      <c r="Q278" s="224">
        <v>1.5999999999999999E-05</v>
      </c>
      <c r="R278" s="224">
        <f>Q278*H278</f>
        <v>0.004727359999999999</v>
      </c>
      <c r="S278" s="224">
        <v>0</v>
      </c>
      <c r="T278" s="225">
        <f>S278*H278</f>
        <v>0</v>
      </c>
      <c r="U278" s="41"/>
      <c r="V278" s="41"/>
      <c r="W278" s="41"/>
      <c r="X278" s="41"/>
      <c r="Y278" s="41"/>
      <c r="Z278" s="41"/>
      <c r="AA278" s="41"/>
      <c r="AB278" s="41"/>
      <c r="AC278" s="41"/>
      <c r="AD278" s="41"/>
      <c r="AE278" s="41"/>
      <c r="AR278" s="226" t="s">
        <v>149</v>
      </c>
      <c r="AT278" s="226" t="s">
        <v>144</v>
      </c>
      <c r="AU278" s="226" t="s">
        <v>83</v>
      </c>
      <c r="AY278" s="20" t="s">
        <v>142</v>
      </c>
      <c r="BE278" s="227">
        <f>IF(N278="základní",J278,0)</f>
        <v>0</v>
      </c>
      <c r="BF278" s="227">
        <f>IF(N278="snížená",J278,0)</f>
        <v>0</v>
      </c>
      <c r="BG278" s="227">
        <f>IF(N278="zákl. přenesená",J278,0)</f>
        <v>0</v>
      </c>
      <c r="BH278" s="227">
        <f>IF(N278="sníž. přenesená",J278,0)</f>
        <v>0</v>
      </c>
      <c r="BI278" s="227">
        <f>IF(N278="nulová",J278,0)</f>
        <v>0</v>
      </c>
      <c r="BJ278" s="20" t="s">
        <v>83</v>
      </c>
      <c r="BK278" s="227">
        <f>ROUND(I278*H278,2)</f>
        <v>0</v>
      </c>
      <c r="BL278" s="20" t="s">
        <v>149</v>
      </c>
      <c r="BM278" s="226" t="s">
        <v>1036</v>
      </c>
    </row>
    <row r="279" s="2" customFormat="1">
      <c r="A279" s="41"/>
      <c r="B279" s="42"/>
      <c r="C279" s="43"/>
      <c r="D279" s="228" t="s">
        <v>151</v>
      </c>
      <c r="E279" s="43"/>
      <c r="F279" s="229" t="s">
        <v>669</v>
      </c>
      <c r="G279" s="43"/>
      <c r="H279" s="43"/>
      <c r="I279" s="230"/>
      <c r="J279" s="43"/>
      <c r="K279" s="43"/>
      <c r="L279" s="47"/>
      <c r="M279" s="231"/>
      <c r="N279" s="232"/>
      <c r="O279" s="87"/>
      <c r="P279" s="87"/>
      <c r="Q279" s="87"/>
      <c r="R279" s="87"/>
      <c r="S279" s="87"/>
      <c r="T279" s="88"/>
      <c r="U279" s="41"/>
      <c r="V279" s="41"/>
      <c r="W279" s="41"/>
      <c r="X279" s="41"/>
      <c r="Y279" s="41"/>
      <c r="Z279" s="41"/>
      <c r="AA279" s="41"/>
      <c r="AB279" s="41"/>
      <c r="AC279" s="41"/>
      <c r="AD279" s="41"/>
      <c r="AE279" s="41"/>
      <c r="AT279" s="20" t="s">
        <v>151</v>
      </c>
      <c r="AU279" s="20" t="s">
        <v>83</v>
      </c>
    </row>
    <row r="280" s="14" customFormat="1">
      <c r="A280" s="14"/>
      <c r="B280" s="244"/>
      <c r="C280" s="245"/>
      <c r="D280" s="235" t="s">
        <v>153</v>
      </c>
      <c r="E280" s="246" t="s">
        <v>19</v>
      </c>
      <c r="F280" s="247" t="s">
        <v>919</v>
      </c>
      <c r="G280" s="245"/>
      <c r="H280" s="248">
        <v>21.140000000000001</v>
      </c>
      <c r="I280" s="249"/>
      <c r="J280" s="245"/>
      <c r="K280" s="245"/>
      <c r="L280" s="250"/>
      <c r="M280" s="251"/>
      <c r="N280" s="252"/>
      <c r="O280" s="252"/>
      <c r="P280" s="252"/>
      <c r="Q280" s="252"/>
      <c r="R280" s="252"/>
      <c r="S280" s="252"/>
      <c r="T280" s="253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4" t="s">
        <v>153</v>
      </c>
      <c r="AU280" s="254" t="s">
        <v>83</v>
      </c>
      <c r="AV280" s="14" t="s">
        <v>85</v>
      </c>
      <c r="AW280" s="14" t="s">
        <v>37</v>
      </c>
      <c r="AX280" s="14" t="s">
        <v>76</v>
      </c>
      <c r="AY280" s="254" t="s">
        <v>142</v>
      </c>
    </row>
    <row r="281" s="13" customFormat="1">
      <c r="A281" s="13"/>
      <c r="B281" s="233"/>
      <c r="C281" s="234"/>
      <c r="D281" s="235" t="s">
        <v>153</v>
      </c>
      <c r="E281" s="236" t="s">
        <v>19</v>
      </c>
      <c r="F281" s="237" t="s">
        <v>920</v>
      </c>
      <c r="G281" s="234"/>
      <c r="H281" s="236" t="s">
        <v>19</v>
      </c>
      <c r="I281" s="238"/>
      <c r="J281" s="234"/>
      <c r="K281" s="234"/>
      <c r="L281" s="239"/>
      <c r="M281" s="240"/>
      <c r="N281" s="241"/>
      <c r="O281" s="241"/>
      <c r="P281" s="241"/>
      <c r="Q281" s="241"/>
      <c r="R281" s="241"/>
      <c r="S281" s="241"/>
      <c r="T281" s="242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3" t="s">
        <v>153</v>
      </c>
      <c r="AU281" s="243" t="s">
        <v>83</v>
      </c>
      <c r="AV281" s="13" t="s">
        <v>83</v>
      </c>
      <c r="AW281" s="13" t="s">
        <v>37</v>
      </c>
      <c r="AX281" s="13" t="s">
        <v>76</v>
      </c>
      <c r="AY281" s="243" t="s">
        <v>142</v>
      </c>
    </row>
    <row r="282" s="14" customFormat="1">
      <c r="A282" s="14"/>
      <c r="B282" s="244"/>
      <c r="C282" s="245"/>
      <c r="D282" s="235" t="s">
        <v>153</v>
      </c>
      <c r="E282" s="246" t="s">
        <v>19</v>
      </c>
      <c r="F282" s="247" t="s">
        <v>921</v>
      </c>
      <c r="G282" s="245"/>
      <c r="H282" s="248">
        <v>274.31999999999999</v>
      </c>
      <c r="I282" s="249"/>
      <c r="J282" s="245"/>
      <c r="K282" s="245"/>
      <c r="L282" s="250"/>
      <c r="M282" s="251"/>
      <c r="N282" s="252"/>
      <c r="O282" s="252"/>
      <c r="P282" s="252"/>
      <c r="Q282" s="252"/>
      <c r="R282" s="252"/>
      <c r="S282" s="252"/>
      <c r="T282" s="253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4" t="s">
        <v>153</v>
      </c>
      <c r="AU282" s="254" t="s">
        <v>83</v>
      </c>
      <c r="AV282" s="14" t="s">
        <v>85</v>
      </c>
      <c r="AW282" s="14" t="s">
        <v>37</v>
      </c>
      <c r="AX282" s="14" t="s">
        <v>76</v>
      </c>
      <c r="AY282" s="254" t="s">
        <v>142</v>
      </c>
    </row>
    <row r="283" s="16" customFormat="1">
      <c r="A283" s="16"/>
      <c r="B283" s="266"/>
      <c r="C283" s="267"/>
      <c r="D283" s="235" t="s">
        <v>153</v>
      </c>
      <c r="E283" s="268" t="s">
        <v>19</v>
      </c>
      <c r="F283" s="269" t="s">
        <v>167</v>
      </c>
      <c r="G283" s="267"/>
      <c r="H283" s="270">
        <v>295.45999999999998</v>
      </c>
      <c r="I283" s="271"/>
      <c r="J283" s="267"/>
      <c r="K283" s="267"/>
      <c r="L283" s="272"/>
      <c r="M283" s="273"/>
      <c r="N283" s="274"/>
      <c r="O283" s="274"/>
      <c r="P283" s="274"/>
      <c r="Q283" s="274"/>
      <c r="R283" s="274"/>
      <c r="S283" s="274"/>
      <c r="T283" s="275"/>
      <c r="U283" s="16"/>
      <c r="V283" s="16"/>
      <c r="W283" s="16"/>
      <c r="X283" s="16"/>
      <c r="Y283" s="16"/>
      <c r="Z283" s="16"/>
      <c r="AA283" s="16"/>
      <c r="AB283" s="16"/>
      <c r="AC283" s="16"/>
      <c r="AD283" s="16"/>
      <c r="AE283" s="16"/>
      <c r="AT283" s="276" t="s">
        <v>153</v>
      </c>
      <c r="AU283" s="276" t="s">
        <v>83</v>
      </c>
      <c r="AV283" s="16" t="s">
        <v>149</v>
      </c>
      <c r="AW283" s="16" t="s">
        <v>37</v>
      </c>
      <c r="AX283" s="16" t="s">
        <v>83</v>
      </c>
      <c r="AY283" s="276" t="s">
        <v>142</v>
      </c>
    </row>
    <row r="284" s="2" customFormat="1" ht="16.5" customHeight="1">
      <c r="A284" s="41"/>
      <c r="B284" s="42"/>
      <c r="C284" s="277" t="s">
        <v>317</v>
      </c>
      <c r="D284" s="277" t="s">
        <v>252</v>
      </c>
      <c r="E284" s="278" t="s">
        <v>671</v>
      </c>
      <c r="F284" s="279" t="s">
        <v>672</v>
      </c>
      <c r="G284" s="280" t="s">
        <v>323</v>
      </c>
      <c r="H284" s="281">
        <v>1</v>
      </c>
      <c r="I284" s="282"/>
      <c r="J284" s="283">
        <f>ROUND(I284*H284,2)</f>
        <v>0</v>
      </c>
      <c r="K284" s="279" t="s">
        <v>663</v>
      </c>
      <c r="L284" s="284"/>
      <c r="M284" s="285" t="s">
        <v>19</v>
      </c>
      <c r="N284" s="286" t="s">
        <v>47</v>
      </c>
      <c r="O284" s="87"/>
      <c r="P284" s="224">
        <f>O284*H284</f>
        <v>0</v>
      </c>
      <c r="Q284" s="224">
        <v>0.0073299999999999997</v>
      </c>
      <c r="R284" s="224">
        <f>Q284*H284</f>
        <v>0.0073299999999999997</v>
      </c>
      <c r="S284" s="224">
        <v>0</v>
      </c>
      <c r="T284" s="225">
        <f>S284*H284</f>
        <v>0</v>
      </c>
      <c r="U284" s="41"/>
      <c r="V284" s="41"/>
      <c r="W284" s="41"/>
      <c r="X284" s="41"/>
      <c r="Y284" s="41"/>
      <c r="Z284" s="41"/>
      <c r="AA284" s="41"/>
      <c r="AB284" s="41"/>
      <c r="AC284" s="41"/>
      <c r="AD284" s="41"/>
      <c r="AE284" s="41"/>
      <c r="AR284" s="226" t="s">
        <v>198</v>
      </c>
      <c r="AT284" s="226" t="s">
        <v>252</v>
      </c>
      <c r="AU284" s="226" t="s">
        <v>83</v>
      </c>
      <c r="AY284" s="20" t="s">
        <v>142</v>
      </c>
      <c r="BE284" s="227">
        <f>IF(N284="základní",J284,0)</f>
        <v>0</v>
      </c>
      <c r="BF284" s="227">
        <f>IF(N284="snížená",J284,0)</f>
        <v>0</v>
      </c>
      <c r="BG284" s="227">
        <f>IF(N284="zákl. přenesená",J284,0)</f>
        <v>0</v>
      </c>
      <c r="BH284" s="227">
        <f>IF(N284="sníž. přenesená",J284,0)</f>
        <v>0</v>
      </c>
      <c r="BI284" s="227">
        <f>IF(N284="nulová",J284,0)</f>
        <v>0</v>
      </c>
      <c r="BJ284" s="20" t="s">
        <v>83</v>
      </c>
      <c r="BK284" s="227">
        <f>ROUND(I284*H284,2)</f>
        <v>0</v>
      </c>
      <c r="BL284" s="20" t="s">
        <v>149</v>
      </c>
      <c r="BM284" s="226" t="s">
        <v>1037</v>
      </c>
    </row>
    <row r="285" s="2" customFormat="1" ht="16.5" customHeight="1">
      <c r="A285" s="41"/>
      <c r="B285" s="42"/>
      <c r="C285" s="277" t="s">
        <v>185</v>
      </c>
      <c r="D285" s="277" t="s">
        <v>252</v>
      </c>
      <c r="E285" s="278" t="s">
        <v>674</v>
      </c>
      <c r="F285" s="279" t="s">
        <v>675</v>
      </c>
      <c r="G285" s="280" t="s">
        <v>323</v>
      </c>
      <c r="H285" s="281">
        <v>49</v>
      </c>
      <c r="I285" s="282"/>
      <c r="J285" s="283">
        <f>ROUND(I285*H285,2)</f>
        <v>0</v>
      </c>
      <c r="K285" s="279" t="s">
        <v>663</v>
      </c>
      <c r="L285" s="284"/>
      <c r="M285" s="285" t="s">
        <v>19</v>
      </c>
      <c r="N285" s="286" t="s">
        <v>47</v>
      </c>
      <c r="O285" s="87"/>
      <c r="P285" s="224">
        <f>O285*H285</f>
        <v>0</v>
      </c>
      <c r="Q285" s="224">
        <v>0.0073299999999999997</v>
      </c>
      <c r="R285" s="224">
        <f>Q285*H285</f>
        <v>0.35916999999999999</v>
      </c>
      <c r="S285" s="224">
        <v>0</v>
      </c>
      <c r="T285" s="225">
        <f>S285*H285</f>
        <v>0</v>
      </c>
      <c r="U285" s="41"/>
      <c r="V285" s="41"/>
      <c r="W285" s="41"/>
      <c r="X285" s="41"/>
      <c r="Y285" s="41"/>
      <c r="Z285" s="41"/>
      <c r="AA285" s="41"/>
      <c r="AB285" s="41"/>
      <c r="AC285" s="41"/>
      <c r="AD285" s="41"/>
      <c r="AE285" s="41"/>
      <c r="AR285" s="226" t="s">
        <v>198</v>
      </c>
      <c r="AT285" s="226" t="s">
        <v>252</v>
      </c>
      <c r="AU285" s="226" t="s">
        <v>83</v>
      </c>
      <c r="AY285" s="20" t="s">
        <v>142</v>
      </c>
      <c r="BE285" s="227">
        <f>IF(N285="základní",J285,0)</f>
        <v>0</v>
      </c>
      <c r="BF285" s="227">
        <f>IF(N285="snížená",J285,0)</f>
        <v>0</v>
      </c>
      <c r="BG285" s="227">
        <f>IF(N285="zákl. přenesená",J285,0)</f>
        <v>0</v>
      </c>
      <c r="BH285" s="227">
        <f>IF(N285="sníž. přenesená",J285,0)</f>
        <v>0</v>
      </c>
      <c r="BI285" s="227">
        <f>IF(N285="nulová",J285,0)</f>
        <v>0</v>
      </c>
      <c r="BJ285" s="20" t="s">
        <v>83</v>
      </c>
      <c r="BK285" s="227">
        <f>ROUND(I285*H285,2)</f>
        <v>0</v>
      </c>
      <c r="BL285" s="20" t="s">
        <v>149</v>
      </c>
      <c r="BM285" s="226" t="s">
        <v>1038</v>
      </c>
    </row>
    <row r="286" s="14" customFormat="1">
      <c r="A286" s="14"/>
      <c r="B286" s="244"/>
      <c r="C286" s="245"/>
      <c r="D286" s="235" t="s">
        <v>153</v>
      </c>
      <c r="E286" s="246" t="s">
        <v>19</v>
      </c>
      <c r="F286" s="247" t="s">
        <v>1039</v>
      </c>
      <c r="G286" s="245"/>
      <c r="H286" s="248">
        <v>49</v>
      </c>
      <c r="I286" s="249"/>
      <c r="J286" s="245"/>
      <c r="K286" s="245"/>
      <c r="L286" s="250"/>
      <c r="M286" s="251"/>
      <c r="N286" s="252"/>
      <c r="O286" s="252"/>
      <c r="P286" s="252"/>
      <c r="Q286" s="252"/>
      <c r="R286" s="252"/>
      <c r="S286" s="252"/>
      <c r="T286" s="253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4" t="s">
        <v>153</v>
      </c>
      <c r="AU286" s="254" t="s">
        <v>83</v>
      </c>
      <c r="AV286" s="14" t="s">
        <v>85</v>
      </c>
      <c r="AW286" s="14" t="s">
        <v>37</v>
      </c>
      <c r="AX286" s="14" t="s">
        <v>83</v>
      </c>
      <c r="AY286" s="254" t="s">
        <v>142</v>
      </c>
    </row>
    <row r="287" s="2" customFormat="1" ht="24.15" customHeight="1">
      <c r="A287" s="41"/>
      <c r="B287" s="42"/>
      <c r="C287" s="215" t="s">
        <v>328</v>
      </c>
      <c r="D287" s="215" t="s">
        <v>144</v>
      </c>
      <c r="E287" s="216" t="s">
        <v>1040</v>
      </c>
      <c r="F287" s="217" t="s">
        <v>1041</v>
      </c>
      <c r="G287" s="218" t="s">
        <v>267</v>
      </c>
      <c r="H287" s="219">
        <v>8</v>
      </c>
      <c r="I287" s="220"/>
      <c r="J287" s="221">
        <f>ROUND(I287*H287,2)</f>
        <v>0</v>
      </c>
      <c r="K287" s="217" t="s">
        <v>148</v>
      </c>
      <c r="L287" s="47"/>
      <c r="M287" s="222" t="s">
        <v>19</v>
      </c>
      <c r="N287" s="223" t="s">
        <v>47</v>
      </c>
      <c r="O287" s="87"/>
      <c r="P287" s="224">
        <f>O287*H287</f>
        <v>0</v>
      </c>
      <c r="Q287" s="224">
        <v>0.0001019</v>
      </c>
      <c r="R287" s="224">
        <f>Q287*H287</f>
        <v>0.00081519999999999997</v>
      </c>
      <c r="S287" s="224">
        <v>0</v>
      </c>
      <c r="T287" s="225">
        <f>S287*H287</f>
        <v>0</v>
      </c>
      <c r="U287" s="41"/>
      <c r="V287" s="41"/>
      <c r="W287" s="41"/>
      <c r="X287" s="41"/>
      <c r="Y287" s="41"/>
      <c r="Z287" s="41"/>
      <c r="AA287" s="41"/>
      <c r="AB287" s="41"/>
      <c r="AC287" s="41"/>
      <c r="AD287" s="41"/>
      <c r="AE287" s="41"/>
      <c r="AR287" s="226" t="s">
        <v>149</v>
      </c>
      <c r="AT287" s="226" t="s">
        <v>144</v>
      </c>
      <c r="AU287" s="226" t="s">
        <v>83</v>
      </c>
      <c r="AY287" s="20" t="s">
        <v>142</v>
      </c>
      <c r="BE287" s="227">
        <f>IF(N287="základní",J287,0)</f>
        <v>0</v>
      </c>
      <c r="BF287" s="227">
        <f>IF(N287="snížená",J287,0)</f>
        <v>0</v>
      </c>
      <c r="BG287" s="227">
        <f>IF(N287="zákl. přenesená",J287,0)</f>
        <v>0</v>
      </c>
      <c r="BH287" s="227">
        <f>IF(N287="sníž. přenesená",J287,0)</f>
        <v>0</v>
      </c>
      <c r="BI287" s="227">
        <f>IF(N287="nulová",J287,0)</f>
        <v>0</v>
      </c>
      <c r="BJ287" s="20" t="s">
        <v>83</v>
      </c>
      <c r="BK287" s="227">
        <f>ROUND(I287*H287,2)</f>
        <v>0</v>
      </c>
      <c r="BL287" s="20" t="s">
        <v>149</v>
      </c>
      <c r="BM287" s="226" t="s">
        <v>1042</v>
      </c>
    </row>
    <row r="288" s="2" customFormat="1">
      <c r="A288" s="41"/>
      <c r="B288" s="42"/>
      <c r="C288" s="43"/>
      <c r="D288" s="228" t="s">
        <v>151</v>
      </c>
      <c r="E288" s="43"/>
      <c r="F288" s="229" t="s">
        <v>1043</v>
      </c>
      <c r="G288" s="43"/>
      <c r="H288" s="43"/>
      <c r="I288" s="230"/>
      <c r="J288" s="43"/>
      <c r="K288" s="43"/>
      <c r="L288" s="47"/>
      <c r="M288" s="231"/>
      <c r="N288" s="232"/>
      <c r="O288" s="87"/>
      <c r="P288" s="87"/>
      <c r="Q288" s="87"/>
      <c r="R288" s="87"/>
      <c r="S288" s="87"/>
      <c r="T288" s="88"/>
      <c r="U288" s="41"/>
      <c r="V288" s="41"/>
      <c r="W288" s="41"/>
      <c r="X288" s="41"/>
      <c r="Y288" s="41"/>
      <c r="Z288" s="41"/>
      <c r="AA288" s="41"/>
      <c r="AB288" s="41"/>
      <c r="AC288" s="41"/>
      <c r="AD288" s="41"/>
      <c r="AE288" s="41"/>
      <c r="AT288" s="20" t="s">
        <v>151</v>
      </c>
      <c r="AU288" s="20" t="s">
        <v>83</v>
      </c>
    </row>
    <row r="289" s="2" customFormat="1" ht="16.5" customHeight="1">
      <c r="A289" s="41"/>
      <c r="B289" s="42"/>
      <c r="C289" s="277" t="s">
        <v>333</v>
      </c>
      <c r="D289" s="277" t="s">
        <v>252</v>
      </c>
      <c r="E289" s="278" t="s">
        <v>1044</v>
      </c>
      <c r="F289" s="279" t="s">
        <v>1045</v>
      </c>
      <c r="G289" s="280" t="s">
        <v>267</v>
      </c>
      <c r="H289" s="281">
        <v>8</v>
      </c>
      <c r="I289" s="282"/>
      <c r="J289" s="283">
        <f>ROUND(I289*H289,2)</f>
        <v>0</v>
      </c>
      <c r="K289" s="279" t="s">
        <v>148</v>
      </c>
      <c r="L289" s="284"/>
      <c r="M289" s="285" t="s">
        <v>19</v>
      </c>
      <c r="N289" s="286" t="s">
        <v>47</v>
      </c>
      <c r="O289" s="87"/>
      <c r="P289" s="224">
        <f>O289*H289</f>
        <v>0</v>
      </c>
      <c r="Q289" s="224">
        <v>0.00156</v>
      </c>
      <c r="R289" s="224">
        <f>Q289*H289</f>
        <v>0.01248</v>
      </c>
      <c r="S289" s="224">
        <v>0</v>
      </c>
      <c r="T289" s="225">
        <f>S289*H289</f>
        <v>0</v>
      </c>
      <c r="U289" s="41"/>
      <c r="V289" s="41"/>
      <c r="W289" s="41"/>
      <c r="X289" s="41"/>
      <c r="Y289" s="41"/>
      <c r="Z289" s="41"/>
      <c r="AA289" s="41"/>
      <c r="AB289" s="41"/>
      <c r="AC289" s="41"/>
      <c r="AD289" s="41"/>
      <c r="AE289" s="41"/>
      <c r="AR289" s="226" t="s">
        <v>198</v>
      </c>
      <c r="AT289" s="226" t="s">
        <v>252</v>
      </c>
      <c r="AU289" s="226" t="s">
        <v>83</v>
      </c>
      <c r="AY289" s="20" t="s">
        <v>142</v>
      </c>
      <c r="BE289" s="227">
        <f>IF(N289="základní",J289,0)</f>
        <v>0</v>
      </c>
      <c r="BF289" s="227">
        <f>IF(N289="snížená",J289,0)</f>
        <v>0</v>
      </c>
      <c r="BG289" s="227">
        <f>IF(N289="zákl. přenesená",J289,0)</f>
        <v>0</v>
      </c>
      <c r="BH289" s="227">
        <f>IF(N289="sníž. přenesená",J289,0)</f>
        <v>0</v>
      </c>
      <c r="BI289" s="227">
        <f>IF(N289="nulová",J289,0)</f>
        <v>0</v>
      </c>
      <c r="BJ289" s="20" t="s">
        <v>83</v>
      </c>
      <c r="BK289" s="227">
        <f>ROUND(I289*H289,2)</f>
        <v>0</v>
      </c>
      <c r="BL289" s="20" t="s">
        <v>149</v>
      </c>
      <c r="BM289" s="226" t="s">
        <v>1046</v>
      </c>
    </row>
    <row r="290" s="2" customFormat="1" ht="24.15" customHeight="1">
      <c r="A290" s="41"/>
      <c r="B290" s="42"/>
      <c r="C290" s="215" t="s">
        <v>339</v>
      </c>
      <c r="D290" s="215" t="s">
        <v>144</v>
      </c>
      <c r="E290" s="216" t="s">
        <v>1047</v>
      </c>
      <c r="F290" s="217" t="s">
        <v>1048</v>
      </c>
      <c r="G290" s="218" t="s">
        <v>267</v>
      </c>
      <c r="H290" s="219">
        <v>8</v>
      </c>
      <c r="I290" s="220"/>
      <c r="J290" s="221">
        <f>ROUND(I290*H290,2)</f>
        <v>0</v>
      </c>
      <c r="K290" s="217" t="s">
        <v>148</v>
      </c>
      <c r="L290" s="47"/>
      <c r="M290" s="222" t="s">
        <v>19</v>
      </c>
      <c r="N290" s="223" t="s">
        <v>47</v>
      </c>
      <c r="O290" s="87"/>
      <c r="P290" s="224">
        <f>O290*H290</f>
        <v>0</v>
      </c>
      <c r="Q290" s="224">
        <v>1.9E-06</v>
      </c>
      <c r="R290" s="224">
        <f>Q290*H290</f>
        <v>1.52E-05</v>
      </c>
      <c r="S290" s="224">
        <v>0</v>
      </c>
      <c r="T290" s="225">
        <f>S290*H290</f>
        <v>0</v>
      </c>
      <c r="U290" s="41"/>
      <c r="V290" s="41"/>
      <c r="W290" s="41"/>
      <c r="X290" s="41"/>
      <c r="Y290" s="41"/>
      <c r="Z290" s="41"/>
      <c r="AA290" s="41"/>
      <c r="AB290" s="41"/>
      <c r="AC290" s="41"/>
      <c r="AD290" s="41"/>
      <c r="AE290" s="41"/>
      <c r="AR290" s="226" t="s">
        <v>149</v>
      </c>
      <c r="AT290" s="226" t="s">
        <v>144</v>
      </c>
      <c r="AU290" s="226" t="s">
        <v>83</v>
      </c>
      <c r="AY290" s="20" t="s">
        <v>142</v>
      </c>
      <c r="BE290" s="227">
        <f>IF(N290="základní",J290,0)</f>
        <v>0</v>
      </c>
      <c r="BF290" s="227">
        <f>IF(N290="snížená",J290,0)</f>
        <v>0</v>
      </c>
      <c r="BG290" s="227">
        <f>IF(N290="zákl. přenesená",J290,0)</f>
        <v>0</v>
      </c>
      <c r="BH290" s="227">
        <f>IF(N290="sníž. přenesená",J290,0)</f>
        <v>0</v>
      </c>
      <c r="BI290" s="227">
        <f>IF(N290="nulová",J290,0)</f>
        <v>0</v>
      </c>
      <c r="BJ290" s="20" t="s">
        <v>83</v>
      </c>
      <c r="BK290" s="227">
        <f>ROUND(I290*H290,2)</f>
        <v>0</v>
      </c>
      <c r="BL290" s="20" t="s">
        <v>149</v>
      </c>
      <c r="BM290" s="226" t="s">
        <v>1049</v>
      </c>
    </row>
    <row r="291" s="2" customFormat="1">
      <c r="A291" s="41"/>
      <c r="B291" s="42"/>
      <c r="C291" s="43"/>
      <c r="D291" s="228" t="s">
        <v>151</v>
      </c>
      <c r="E291" s="43"/>
      <c r="F291" s="229" t="s">
        <v>1050</v>
      </c>
      <c r="G291" s="43"/>
      <c r="H291" s="43"/>
      <c r="I291" s="230"/>
      <c r="J291" s="43"/>
      <c r="K291" s="43"/>
      <c r="L291" s="47"/>
      <c r="M291" s="231"/>
      <c r="N291" s="232"/>
      <c r="O291" s="87"/>
      <c r="P291" s="87"/>
      <c r="Q291" s="87"/>
      <c r="R291" s="87"/>
      <c r="S291" s="87"/>
      <c r="T291" s="88"/>
      <c r="U291" s="41"/>
      <c r="V291" s="41"/>
      <c r="W291" s="41"/>
      <c r="X291" s="41"/>
      <c r="Y291" s="41"/>
      <c r="Z291" s="41"/>
      <c r="AA291" s="41"/>
      <c r="AB291" s="41"/>
      <c r="AC291" s="41"/>
      <c r="AD291" s="41"/>
      <c r="AE291" s="41"/>
      <c r="AT291" s="20" t="s">
        <v>151</v>
      </c>
      <c r="AU291" s="20" t="s">
        <v>83</v>
      </c>
    </row>
    <row r="292" s="2" customFormat="1" ht="16.5" customHeight="1">
      <c r="A292" s="41"/>
      <c r="B292" s="42"/>
      <c r="C292" s="277" t="s">
        <v>344</v>
      </c>
      <c r="D292" s="277" t="s">
        <v>252</v>
      </c>
      <c r="E292" s="278" t="s">
        <v>1051</v>
      </c>
      <c r="F292" s="279" t="s">
        <v>1052</v>
      </c>
      <c r="G292" s="280" t="s">
        <v>267</v>
      </c>
      <c r="H292" s="281">
        <v>8</v>
      </c>
      <c r="I292" s="282"/>
      <c r="J292" s="283">
        <f>ROUND(I292*H292,2)</f>
        <v>0</v>
      </c>
      <c r="K292" s="279" t="s">
        <v>148</v>
      </c>
      <c r="L292" s="284"/>
      <c r="M292" s="285" t="s">
        <v>19</v>
      </c>
      <c r="N292" s="286" t="s">
        <v>47</v>
      </c>
      <c r="O292" s="87"/>
      <c r="P292" s="224">
        <f>O292*H292</f>
        <v>0</v>
      </c>
      <c r="Q292" s="224">
        <v>0.0047999999999999996</v>
      </c>
      <c r="R292" s="224">
        <f>Q292*H292</f>
        <v>0.038399999999999997</v>
      </c>
      <c r="S292" s="224">
        <v>0</v>
      </c>
      <c r="T292" s="225">
        <f>S292*H292</f>
        <v>0</v>
      </c>
      <c r="U292" s="41"/>
      <c r="V292" s="41"/>
      <c r="W292" s="41"/>
      <c r="X292" s="41"/>
      <c r="Y292" s="41"/>
      <c r="Z292" s="41"/>
      <c r="AA292" s="41"/>
      <c r="AB292" s="41"/>
      <c r="AC292" s="41"/>
      <c r="AD292" s="41"/>
      <c r="AE292" s="41"/>
      <c r="AR292" s="226" t="s">
        <v>198</v>
      </c>
      <c r="AT292" s="226" t="s">
        <v>252</v>
      </c>
      <c r="AU292" s="226" t="s">
        <v>83</v>
      </c>
      <c r="AY292" s="20" t="s">
        <v>142</v>
      </c>
      <c r="BE292" s="227">
        <f>IF(N292="základní",J292,0)</f>
        <v>0</v>
      </c>
      <c r="BF292" s="227">
        <f>IF(N292="snížená",J292,0)</f>
        <v>0</v>
      </c>
      <c r="BG292" s="227">
        <f>IF(N292="zákl. přenesená",J292,0)</f>
        <v>0</v>
      </c>
      <c r="BH292" s="227">
        <f>IF(N292="sníž. přenesená",J292,0)</f>
        <v>0</v>
      </c>
      <c r="BI292" s="227">
        <f>IF(N292="nulová",J292,0)</f>
        <v>0</v>
      </c>
      <c r="BJ292" s="20" t="s">
        <v>83</v>
      </c>
      <c r="BK292" s="227">
        <f>ROUND(I292*H292,2)</f>
        <v>0</v>
      </c>
      <c r="BL292" s="20" t="s">
        <v>149</v>
      </c>
      <c r="BM292" s="226" t="s">
        <v>1053</v>
      </c>
    </row>
    <row r="293" s="2" customFormat="1" ht="16.5" customHeight="1">
      <c r="A293" s="41"/>
      <c r="B293" s="42"/>
      <c r="C293" s="215" t="s">
        <v>349</v>
      </c>
      <c r="D293" s="215" t="s">
        <v>144</v>
      </c>
      <c r="E293" s="216" t="s">
        <v>706</v>
      </c>
      <c r="F293" s="217" t="s">
        <v>707</v>
      </c>
      <c r="G293" s="218" t="s">
        <v>708</v>
      </c>
      <c r="H293" s="219">
        <v>13</v>
      </c>
      <c r="I293" s="220"/>
      <c r="J293" s="221">
        <f>ROUND(I293*H293,2)</f>
        <v>0</v>
      </c>
      <c r="K293" s="217" t="s">
        <v>148</v>
      </c>
      <c r="L293" s="47"/>
      <c r="M293" s="222" t="s">
        <v>19</v>
      </c>
      <c r="N293" s="223" t="s">
        <v>47</v>
      </c>
      <c r="O293" s="87"/>
      <c r="P293" s="224">
        <f>O293*H293</f>
        <v>0</v>
      </c>
      <c r="Q293" s="224">
        <v>0.0003102</v>
      </c>
      <c r="R293" s="224">
        <f>Q293*H293</f>
        <v>0.0040325999999999999</v>
      </c>
      <c r="S293" s="224">
        <v>0</v>
      </c>
      <c r="T293" s="225">
        <f>S293*H293</f>
        <v>0</v>
      </c>
      <c r="U293" s="41"/>
      <c r="V293" s="41"/>
      <c r="W293" s="41"/>
      <c r="X293" s="41"/>
      <c r="Y293" s="41"/>
      <c r="Z293" s="41"/>
      <c r="AA293" s="41"/>
      <c r="AB293" s="41"/>
      <c r="AC293" s="41"/>
      <c r="AD293" s="41"/>
      <c r="AE293" s="41"/>
      <c r="AR293" s="226" t="s">
        <v>149</v>
      </c>
      <c r="AT293" s="226" t="s">
        <v>144</v>
      </c>
      <c r="AU293" s="226" t="s">
        <v>83</v>
      </c>
      <c r="AY293" s="20" t="s">
        <v>142</v>
      </c>
      <c r="BE293" s="227">
        <f>IF(N293="základní",J293,0)</f>
        <v>0</v>
      </c>
      <c r="BF293" s="227">
        <f>IF(N293="snížená",J293,0)</f>
        <v>0</v>
      </c>
      <c r="BG293" s="227">
        <f>IF(N293="zákl. přenesená",J293,0)</f>
        <v>0</v>
      </c>
      <c r="BH293" s="227">
        <f>IF(N293="sníž. přenesená",J293,0)</f>
        <v>0</v>
      </c>
      <c r="BI293" s="227">
        <f>IF(N293="nulová",J293,0)</f>
        <v>0</v>
      </c>
      <c r="BJ293" s="20" t="s">
        <v>83</v>
      </c>
      <c r="BK293" s="227">
        <f>ROUND(I293*H293,2)</f>
        <v>0</v>
      </c>
      <c r="BL293" s="20" t="s">
        <v>149</v>
      </c>
      <c r="BM293" s="226" t="s">
        <v>1054</v>
      </c>
    </row>
    <row r="294" s="2" customFormat="1">
      <c r="A294" s="41"/>
      <c r="B294" s="42"/>
      <c r="C294" s="43"/>
      <c r="D294" s="228" t="s">
        <v>151</v>
      </c>
      <c r="E294" s="43"/>
      <c r="F294" s="229" t="s">
        <v>710</v>
      </c>
      <c r="G294" s="43"/>
      <c r="H294" s="43"/>
      <c r="I294" s="230"/>
      <c r="J294" s="43"/>
      <c r="K294" s="43"/>
      <c r="L294" s="47"/>
      <c r="M294" s="231"/>
      <c r="N294" s="232"/>
      <c r="O294" s="87"/>
      <c r="P294" s="87"/>
      <c r="Q294" s="87"/>
      <c r="R294" s="87"/>
      <c r="S294" s="87"/>
      <c r="T294" s="88"/>
      <c r="U294" s="41"/>
      <c r="V294" s="41"/>
      <c r="W294" s="41"/>
      <c r="X294" s="41"/>
      <c r="Y294" s="41"/>
      <c r="Z294" s="41"/>
      <c r="AA294" s="41"/>
      <c r="AB294" s="41"/>
      <c r="AC294" s="41"/>
      <c r="AD294" s="41"/>
      <c r="AE294" s="41"/>
      <c r="AT294" s="20" t="s">
        <v>151</v>
      </c>
      <c r="AU294" s="20" t="s">
        <v>83</v>
      </c>
    </row>
    <row r="295" s="2" customFormat="1" ht="16.5" customHeight="1">
      <c r="A295" s="41"/>
      <c r="B295" s="42"/>
      <c r="C295" s="215" t="s">
        <v>353</v>
      </c>
      <c r="D295" s="215" t="s">
        <v>144</v>
      </c>
      <c r="E295" s="216" t="s">
        <v>711</v>
      </c>
      <c r="F295" s="217" t="s">
        <v>712</v>
      </c>
      <c r="G295" s="218" t="s">
        <v>267</v>
      </c>
      <c r="H295" s="219">
        <v>13</v>
      </c>
      <c r="I295" s="220"/>
      <c r="J295" s="221">
        <f>ROUND(I295*H295,2)</f>
        <v>0</v>
      </c>
      <c r="K295" s="217" t="s">
        <v>148</v>
      </c>
      <c r="L295" s="47"/>
      <c r="M295" s="222" t="s">
        <v>19</v>
      </c>
      <c r="N295" s="223" t="s">
        <v>47</v>
      </c>
      <c r="O295" s="87"/>
      <c r="P295" s="224">
        <f>O295*H295</f>
        <v>0</v>
      </c>
      <c r="Q295" s="224">
        <v>0.45937290600000003</v>
      </c>
      <c r="R295" s="224">
        <f>Q295*H295</f>
        <v>5.9718477780000008</v>
      </c>
      <c r="S295" s="224">
        <v>0</v>
      </c>
      <c r="T295" s="225">
        <f>S295*H295</f>
        <v>0</v>
      </c>
      <c r="U295" s="41"/>
      <c r="V295" s="41"/>
      <c r="W295" s="41"/>
      <c r="X295" s="41"/>
      <c r="Y295" s="41"/>
      <c r="Z295" s="41"/>
      <c r="AA295" s="41"/>
      <c r="AB295" s="41"/>
      <c r="AC295" s="41"/>
      <c r="AD295" s="41"/>
      <c r="AE295" s="41"/>
      <c r="AR295" s="226" t="s">
        <v>149</v>
      </c>
      <c r="AT295" s="226" t="s">
        <v>144</v>
      </c>
      <c r="AU295" s="226" t="s">
        <v>83</v>
      </c>
      <c r="AY295" s="20" t="s">
        <v>142</v>
      </c>
      <c r="BE295" s="227">
        <f>IF(N295="základní",J295,0)</f>
        <v>0</v>
      </c>
      <c r="BF295" s="227">
        <f>IF(N295="snížená",J295,0)</f>
        <v>0</v>
      </c>
      <c r="BG295" s="227">
        <f>IF(N295="zákl. přenesená",J295,0)</f>
        <v>0</v>
      </c>
      <c r="BH295" s="227">
        <f>IF(N295="sníž. přenesená",J295,0)</f>
        <v>0</v>
      </c>
      <c r="BI295" s="227">
        <f>IF(N295="nulová",J295,0)</f>
        <v>0</v>
      </c>
      <c r="BJ295" s="20" t="s">
        <v>83</v>
      </c>
      <c r="BK295" s="227">
        <f>ROUND(I295*H295,2)</f>
        <v>0</v>
      </c>
      <c r="BL295" s="20" t="s">
        <v>149</v>
      </c>
      <c r="BM295" s="226" t="s">
        <v>1055</v>
      </c>
    </row>
    <row r="296" s="2" customFormat="1">
      <c r="A296" s="41"/>
      <c r="B296" s="42"/>
      <c r="C296" s="43"/>
      <c r="D296" s="228" t="s">
        <v>151</v>
      </c>
      <c r="E296" s="43"/>
      <c r="F296" s="229" t="s">
        <v>714</v>
      </c>
      <c r="G296" s="43"/>
      <c r="H296" s="43"/>
      <c r="I296" s="230"/>
      <c r="J296" s="43"/>
      <c r="K296" s="43"/>
      <c r="L296" s="47"/>
      <c r="M296" s="231"/>
      <c r="N296" s="232"/>
      <c r="O296" s="87"/>
      <c r="P296" s="87"/>
      <c r="Q296" s="87"/>
      <c r="R296" s="87"/>
      <c r="S296" s="87"/>
      <c r="T296" s="88"/>
      <c r="U296" s="41"/>
      <c r="V296" s="41"/>
      <c r="W296" s="41"/>
      <c r="X296" s="41"/>
      <c r="Y296" s="41"/>
      <c r="Z296" s="41"/>
      <c r="AA296" s="41"/>
      <c r="AB296" s="41"/>
      <c r="AC296" s="41"/>
      <c r="AD296" s="41"/>
      <c r="AE296" s="41"/>
      <c r="AT296" s="20" t="s">
        <v>151</v>
      </c>
      <c r="AU296" s="20" t="s">
        <v>83</v>
      </c>
    </row>
    <row r="297" s="2" customFormat="1" ht="16.5" customHeight="1">
      <c r="A297" s="41"/>
      <c r="B297" s="42"/>
      <c r="C297" s="215" t="s">
        <v>358</v>
      </c>
      <c r="D297" s="215" t="s">
        <v>144</v>
      </c>
      <c r="E297" s="216" t="s">
        <v>719</v>
      </c>
      <c r="F297" s="217" t="s">
        <v>720</v>
      </c>
      <c r="G297" s="218" t="s">
        <v>323</v>
      </c>
      <c r="H297" s="219">
        <v>295.45999999999998</v>
      </c>
      <c r="I297" s="220"/>
      <c r="J297" s="221">
        <f>ROUND(I297*H297,2)</f>
        <v>0</v>
      </c>
      <c r="K297" s="217" t="s">
        <v>148</v>
      </c>
      <c r="L297" s="47"/>
      <c r="M297" s="222" t="s">
        <v>19</v>
      </c>
      <c r="N297" s="223" t="s">
        <v>47</v>
      </c>
      <c r="O297" s="87"/>
      <c r="P297" s="224">
        <f>O297*H297</f>
        <v>0</v>
      </c>
      <c r="Q297" s="224">
        <v>0</v>
      </c>
      <c r="R297" s="224">
        <f>Q297*H297</f>
        <v>0</v>
      </c>
      <c r="S297" s="224">
        <v>0</v>
      </c>
      <c r="T297" s="225">
        <f>S297*H297</f>
        <v>0</v>
      </c>
      <c r="U297" s="41"/>
      <c r="V297" s="41"/>
      <c r="W297" s="41"/>
      <c r="X297" s="41"/>
      <c r="Y297" s="41"/>
      <c r="Z297" s="41"/>
      <c r="AA297" s="41"/>
      <c r="AB297" s="41"/>
      <c r="AC297" s="41"/>
      <c r="AD297" s="41"/>
      <c r="AE297" s="41"/>
      <c r="AR297" s="226" t="s">
        <v>149</v>
      </c>
      <c r="AT297" s="226" t="s">
        <v>144</v>
      </c>
      <c r="AU297" s="226" t="s">
        <v>83</v>
      </c>
      <c r="AY297" s="20" t="s">
        <v>142</v>
      </c>
      <c r="BE297" s="227">
        <f>IF(N297="základní",J297,0)</f>
        <v>0</v>
      </c>
      <c r="BF297" s="227">
        <f>IF(N297="snížená",J297,0)</f>
        <v>0</v>
      </c>
      <c r="BG297" s="227">
        <f>IF(N297="zákl. přenesená",J297,0)</f>
        <v>0</v>
      </c>
      <c r="BH297" s="227">
        <f>IF(N297="sníž. přenesená",J297,0)</f>
        <v>0</v>
      </c>
      <c r="BI297" s="227">
        <f>IF(N297="nulová",J297,0)</f>
        <v>0</v>
      </c>
      <c r="BJ297" s="20" t="s">
        <v>83</v>
      </c>
      <c r="BK297" s="227">
        <f>ROUND(I297*H297,2)</f>
        <v>0</v>
      </c>
      <c r="BL297" s="20" t="s">
        <v>149</v>
      </c>
      <c r="BM297" s="226" t="s">
        <v>1056</v>
      </c>
    </row>
    <row r="298" s="2" customFormat="1">
      <c r="A298" s="41"/>
      <c r="B298" s="42"/>
      <c r="C298" s="43"/>
      <c r="D298" s="228" t="s">
        <v>151</v>
      </c>
      <c r="E298" s="43"/>
      <c r="F298" s="229" t="s">
        <v>722</v>
      </c>
      <c r="G298" s="43"/>
      <c r="H298" s="43"/>
      <c r="I298" s="230"/>
      <c r="J298" s="43"/>
      <c r="K298" s="43"/>
      <c r="L298" s="47"/>
      <c r="M298" s="231"/>
      <c r="N298" s="232"/>
      <c r="O298" s="87"/>
      <c r="P298" s="87"/>
      <c r="Q298" s="87"/>
      <c r="R298" s="87"/>
      <c r="S298" s="87"/>
      <c r="T298" s="88"/>
      <c r="U298" s="41"/>
      <c r="V298" s="41"/>
      <c r="W298" s="41"/>
      <c r="X298" s="41"/>
      <c r="Y298" s="41"/>
      <c r="Z298" s="41"/>
      <c r="AA298" s="41"/>
      <c r="AB298" s="41"/>
      <c r="AC298" s="41"/>
      <c r="AD298" s="41"/>
      <c r="AE298" s="41"/>
      <c r="AT298" s="20" t="s">
        <v>151</v>
      </c>
      <c r="AU298" s="20" t="s">
        <v>83</v>
      </c>
    </row>
    <row r="299" s="2" customFormat="1" ht="16.5" customHeight="1">
      <c r="A299" s="41"/>
      <c r="B299" s="42"/>
      <c r="C299" s="215" t="s">
        <v>362</v>
      </c>
      <c r="D299" s="215" t="s">
        <v>144</v>
      </c>
      <c r="E299" s="216" t="s">
        <v>735</v>
      </c>
      <c r="F299" s="217" t="s">
        <v>736</v>
      </c>
      <c r="G299" s="218" t="s">
        <v>267</v>
      </c>
      <c r="H299" s="219">
        <v>9</v>
      </c>
      <c r="I299" s="220"/>
      <c r="J299" s="221">
        <f>ROUND(I299*H299,2)</f>
        <v>0</v>
      </c>
      <c r="K299" s="217" t="s">
        <v>148</v>
      </c>
      <c r="L299" s="47"/>
      <c r="M299" s="222" t="s">
        <v>19</v>
      </c>
      <c r="N299" s="223" t="s">
        <v>47</v>
      </c>
      <c r="O299" s="87"/>
      <c r="P299" s="224">
        <f>O299*H299</f>
        <v>0</v>
      </c>
      <c r="Q299" s="224">
        <v>0.010186000000000001</v>
      </c>
      <c r="R299" s="224">
        <f>Q299*H299</f>
        <v>0.091674000000000005</v>
      </c>
      <c r="S299" s="224">
        <v>0</v>
      </c>
      <c r="T299" s="225">
        <f>S299*H299</f>
        <v>0</v>
      </c>
      <c r="U299" s="41"/>
      <c r="V299" s="41"/>
      <c r="W299" s="41"/>
      <c r="X299" s="41"/>
      <c r="Y299" s="41"/>
      <c r="Z299" s="41"/>
      <c r="AA299" s="41"/>
      <c r="AB299" s="41"/>
      <c r="AC299" s="41"/>
      <c r="AD299" s="41"/>
      <c r="AE299" s="41"/>
      <c r="AR299" s="226" t="s">
        <v>149</v>
      </c>
      <c r="AT299" s="226" t="s">
        <v>144</v>
      </c>
      <c r="AU299" s="226" t="s">
        <v>83</v>
      </c>
      <c r="AY299" s="20" t="s">
        <v>142</v>
      </c>
      <c r="BE299" s="227">
        <f>IF(N299="základní",J299,0)</f>
        <v>0</v>
      </c>
      <c r="BF299" s="227">
        <f>IF(N299="snížená",J299,0)</f>
        <v>0</v>
      </c>
      <c r="BG299" s="227">
        <f>IF(N299="zákl. přenesená",J299,0)</f>
        <v>0</v>
      </c>
      <c r="BH299" s="227">
        <f>IF(N299="sníž. přenesená",J299,0)</f>
        <v>0</v>
      </c>
      <c r="BI299" s="227">
        <f>IF(N299="nulová",J299,0)</f>
        <v>0</v>
      </c>
      <c r="BJ299" s="20" t="s">
        <v>83</v>
      </c>
      <c r="BK299" s="227">
        <f>ROUND(I299*H299,2)</f>
        <v>0</v>
      </c>
      <c r="BL299" s="20" t="s">
        <v>149</v>
      </c>
      <c r="BM299" s="226" t="s">
        <v>1057</v>
      </c>
    </row>
    <row r="300" s="2" customFormat="1">
      <c r="A300" s="41"/>
      <c r="B300" s="42"/>
      <c r="C300" s="43"/>
      <c r="D300" s="228" t="s">
        <v>151</v>
      </c>
      <c r="E300" s="43"/>
      <c r="F300" s="229" t="s">
        <v>738</v>
      </c>
      <c r="G300" s="43"/>
      <c r="H300" s="43"/>
      <c r="I300" s="230"/>
      <c r="J300" s="43"/>
      <c r="K300" s="43"/>
      <c r="L300" s="47"/>
      <c r="M300" s="231"/>
      <c r="N300" s="232"/>
      <c r="O300" s="87"/>
      <c r="P300" s="87"/>
      <c r="Q300" s="87"/>
      <c r="R300" s="87"/>
      <c r="S300" s="87"/>
      <c r="T300" s="88"/>
      <c r="U300" s="41"/>
      <c r="V300" s="41"/>
      <c r="W300" s="41"/>
      <c r="X300" s="41"/>
      <c r="Y300" s="41"/>
      <c r="Z300" s="41"/>
      <c r="AA300" s="41"/>
      <c r="AB300" s="41"/>
      <c r="AC300" s="41"/>
      <c r="AD300" s="41"/>
      <c r="AE300" s="41"/>
      <c r="AT300" s="20" t="s">
        <v>151</v>
      </c>
      <c r="AU300" s="20" t="s">
        <v>83</v>
      </c>
    </row>
    <row r="301" s="14" customFormat="1">
      <c r="A301" s="14"/>
      <c r="B301" s="244"/>
      <c r="C301" s="245"/>
      <c r="D301" s="235" t="s">
        <v>153</v>
      </c>
      <c r="E301" s="246" t="s">
        <v>19</v>
      </c>
      <c r="F301" s="247" t="s">
        <v>1058</v>
      </c>
      <c r="G301" s="245"/>
      <c r="H301" s="248">
        <v>0</v>
      </c>
      <c r="I301" s="249"/>
      <c r="J301" s="245"/>
      <c r="K301" s="245"/>
      <c r="L301" s="250"/>
      <c r="M301" s="251"/>
      <c r="N301" s="252"/>
      <c r="O301" s="252"/>
      <c r="P301" s="252"/>
      <c r="Q301" s="252"/>
      <c r="R301" s="252"/>
      <c r="S301" s="252"/>
      <c r="T301" s="253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4" t="s">
        <v>153</v>
      </c>
      <c r="AU301" s="254" t="s">
        <v>83</v>
      </c>
      <c r="AV301" s="14" t="s">
        <v>85</v>
      </c>
      <c r="AW301" s="14" t="s">
        <v>37</v>
      </c>
      <c r="AX301" s="14" t="s">
        <v>76</v>
      </c>
      <c r="AY301" s="254" t="s">
        <v>142</v>
      </c>
    </row>
    <row r="302" s="14" customFormat="1">
      <c r="A302" s="14"/>
      <c r="B302" s="244"/>
      <c r="C302" s="245"/>
      <c r="D302" s="235" t="s">
        <v>153</v>
      </c>
      <c r="E302" s="246" t="s">
        <v>19</v>
      </c>
      <c r="F302" s="247" t="s">
        <v>1059</v>
      </c>
      <c r="G302" s="245"/>
      <c r="H302" s="248">
        <v>0</v>
      </c>
      <c r="I302" s="249"/>
      <c r="J302" s="245"/>
      <c r="K302" s="245"/>
      <c r="L302" s="250"/>
      <c r="M302" s="251"/>
      <c r="N302" s="252"/>
      <c r="O302" s="252"/>
      <c r="P302" s="252"/>
      <c r="Q302" s="252"/>
      <c r="R302" s="252"/>
      <c r="S302" s="252"/>
      <c r="T302" s="253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4" t="s">
        <v>153</v>
      </c>
      <c r="AU302" s="254" t="s">
        <v>83</v>
      </c>
      <c r="AV302" s="14" t="s">
        <v>85</v>
      </c>
      <c r="AW302" s="14" t="s">
        <v>37</v>
      </c>
      <c r="AX302" s="14" t="s">
        <v>76</v>
      </c>
      <c r="AY302" s="254" t="s">
        <v>142</v>
      </c>
    </row>
    <row r="303" s="14" customFormat="1">
      <c r="A303" s="14"/>
      <c r="B303" s="244"/>
      <c r="C303" s="245"/>
      <c r="D303" s="235" t="s">
        <v>153</v>
      </c>
      <c r="E303" s="246" t="s">
        <v>19</v>
      </c>
      <c r="F303" s="247" t="s">
        <v>1060</v>
      </c>
      <c r="G303" s="245"/>
      <c r="H303" s="248">
        <v>1</v>
      </c>
      <c r="I303" s="249"/>
      <c r="J303" s="245"/>
      <c r="K303" s="245"/>
      <c r="L303" s="250"/>
      <c r="M303" s="251"/>
      <c r="N303" s="252"/>
      <c r="O303" s="252"/>
      <c r="P303" s="252"/>
      <c r="Q303" s="252"/>
      <c r="R303" s="252"/>
      <c r="S303" s="252"/>
      <c r="T303" s="253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4" t="s">
        <v>153</v>
      </c>
      <c r="AU303" s="254" t="s">
        <v>83</v>
      </c>
      <c r="AV303" s="14" t="s">
        <v>85</v>
      </c>
      <c r="AW303" s="14" t="s">
        <v>37</v>
      </c>
      <c r="AX303" s="14" t="s">
        <v>76</v>
      </c>
      <c r="AY303" s="254" t="s">
        <v>142</v>
      </c>
    </row>
    <row r="304" s="14" customFormat="1">
      <c r="A304" s="14"/>
      <c r="B304" s="244"/>
      <c r="C304" s="245"/>
      <c r="D304" s="235" t="s">
        <v>153</v>
      </c>
      <c r="E304" s="246" t="s">
        <v>19</v>
      </c>
      <c r="F304" s="247" t="s">
        <v>1061</v>
      </c>
      <c r="G304" s="245"/>
      <c r="H304" s="248">
        <v>0</v>
      </c>
      <c r="I304" s="249"/>
      <c r="J304" s="245"/>
      <c r="K304" s="245"/>
      <c r="L304" s="250"/>
      <c r="M304" s="251"/>
      <c r="N304" s="252"/>
      <c r="O304" s="252"/>
      <c r="P304" s="252"/>
      <c r="Q304" s="252"/>
      <c r="R304" s="252"/>
      <c r="S304" s="252"/>
      <c r="T304" s="253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4" t="s">
        <v>153</v>
      </c>
      <c r="AU304" s="254" t="s">
        <v>83</v>
      </c>
      <c r="AV304" s="14" t="s">
        <v>85</v>
      </c>
      <c r="AW304" s="14" t="s">
        <v>37</v>
      </c>
      <c r="AX304" s="14" t="s">
        <v>76</v>
      </c>
      <c r="AY304" s="254" t="s">
        <v>142</v>
      </c>
    </row>
    <row r="305" s="14" customFormat="1">
      <c r="A305" s="14"/>
      <c r="B305" s="244"/>
      <c r="C305" s="245"/>
      <c r="D305" s="235" t="s">
        <v>153</v>
      </c>
      <c r="E305" s="246" t="s">
        <v>19</v>
      </c>
      <c r="F305" s="247" t="s">
        <v>1062</v>
      </c>
      <c r="G305" s="245"/>
      <c r="H305" s="248">
        <v>0</v>
      </c>
      <c r="I305" s="249"/>
      <c r="J305" s="245"/>
      <c r="K305" s="245"/>
      <c r="L305" s="250"/>
      <c r="M305" s="251"/>
      <c r="N305" s="252"/>
      <c r="O305" s="252"/>
      <c r="P305" s="252"/>
      <c r="Q305" s="252"/>
      <c r="R305" s="252"/>
      <c r="S305" s="252"/>
      <c r="T305" s="253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4" t="s">
        <v>153</v>
      </c>
      <c r="AU305" s="254" t="s">
        <v>83</v>
      </c>
      <c r="AV305" s="14" t="s">
        <v>85</v>
      </c>
      <c r="AW305" s="14" t="s">
        <v>37</v>
      </c>
      <c r="AX305" s="14" t="s">
        <v>76</v>
      </c>
      <c r="AY305" s="254" t="s">
        <v>142</v>
      </c>
    </row>
    <row r="306" s="14" customFormat="1">
      <c r="A306" s="14"/>
      <c r="B306" s="244"/>
      <c r="C306" s="245"/>
      <c r="D306" s="235" t="s">
        <v>153</v>
      </c>
      <c r="E306" s="246" t="s">
        <v>19</v>
      </c>
      <c r="F306" s="247" t="s">
        <v>1063</v>
      </c>
      <c r="G306" s="245"/>
      <c r="H306" s="248">
        <v>1</v>
      </c>
      <c r="I306" s="249"/>
      <c r="J306" s="245"/>
      <c r="K306" s="245"/>
      <c r="L306" s="250"/>
      <c r="M306" s="251"/>
      <c r="N306" s="252"/>
      <c r="O306" s="252"/>
      <c r="P306" s="252"/>
      <c r="Q306" s="252"/>
      <c r="R306" s="252"/>
      <c r="S306" s="252"/>
      <c r="T306" s="253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54" t="s">
        <v>153</v>
      </c>
      <c r="AU306" s="254" t="s">
        <v>83</v>
      </c>
      <c r="AV306" s="14" t="s">
        <v>85</v>
      </c>
      <c r="AW306" s="14" t="s">
        <v>37</v>
      </c>
      <c r="AX306" s="14" t="s">
        <v>76</v>
      </c>
      <c r="AY306" s="254" t="s">
        <v>142</v>
      </c>
    </row>
    <row r="307" s="14" customFormat="1">
      <c r="A307" s="14"/>
      <c r="B307" s="244"/>
      <c r="C307" s="245"/>
      <c r="D307" s="235" t="s">
        <v>153</v>
      </c>
      <c r="E307" s="246" t="s">
        <v>19</v>
      </c>
      <c r="F307" s="247" t="s">
        <v>1064</v>
      </c>
      <c r="G307" s="245"/>
      <c r="H307" s="248">
        <v>2</v>
      </c>
      <c r="I307" s="249"/>
      <c r="J307" s="245"/>
      <c r="K307" s="245"/>
      <c r="L307" s="250"/>
      <c r="M307" s="251"/>
      <c r="N307" s="252"/>
      <c r="O307" s="252"/>
      <c r="P307" s="252"/>
      <c r="Q307" s="252"/>
      <c r="R307" s="252"/>
      <c r="S307" s="252"/>
      <c r="T307" s="253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4" t="s">
        <v>153</v>
      </c>
      <c r="AU307" s="254" t="s">
        <v>83</v>
      </c>
      <c r="AV307" s="14" t="s">
        <v>85</v>
      </c>
      <c r="AW307" s="14" t="s">
        <v>37</v>
      </c>
      <c r="AX307" s="14" t="s">
        <v>76</v>
      </c>
      <c r="AY307" s="254" t="s">
        <v>142</v>
      </c>
    </row>
    <row r="308" s="14" customFormat="1">
      <c r="A308" s="14"/>
      <c r="B308" s="244"/>
      <c r="C308" s="245"/>
      <c r="D308" s="235" t="s">
        <v>153</v>
      </c>
      <c r="E308" s="246" t="s">
        <v>19</v>
      </c>
      <c r="F308" s="247" t="s">
        <v>1065</v>
      </c>
      <c r="G308" s="245"/>
      <c r="H308" s="248">
        <v>0</v>
      </c>
      <c r="I308" s="249"/>
      <c r="J308" s="245"/>
      <c r="K308" s="245"/>
      <c r="L308" s="250"/>
      <c r="M308" s="251"/>
      <c r="N308" s="252"/>
      <c r="O308" s="252"/>
      <c r="P308" s="252"/>
      <c r="Q308" s="252"/>
      <c r="R308" s="252"/>
      <c r="S308" s="252"/>
      <c r="T308" s="253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54" t="s">
        <v>153</v>
      </c>
      <c r="AU308" s="254" t="s">
        <v>83</v>
      </c>
      <c r="AV308" s="14" t="s">
        <v>85</v>
      </c>
      <c r="AW308" s="14" t="s">
        <v>37</v>
      </c>
      <c r="AX308" s="14" t="s">
        <v>76</v>
      </c>
      <c r="AY308" s="254" t="s">
        <v>142</v>
      </c>
    </row>
    <row r="309" s="14" customFormat="1">
      <c r="A309" s="14"/>
      <c r="B309" s="244"/>
      <c r="C309" s="245"/>
      <c r="D309" s="235" t="s">
        <v>153</v>
      </c>
      <c r="E309" s="246" t="s">
        <v>19</v>
      </c>
      <c r="F309" s="247" t="s">
        <v>1066</v>
      </c>
      <c r="G309" s="245"/>
      <c r="H309" s="248">
        <v>2</v>
      </c>
      <c r="I309" s="249"/>
      <c r="J309" s="245"/>
      <c r="K309" s="245"/>
      <c r="L309" s="250"/>
      <c r="M309" s="251"/>
      <c r="N309" s="252"/>
      <c r="O309" s="252"/>
      <c r="P309" s="252"/>
      <c r="Q309" s="252"/>
      <c r="R309" s="252"/>
      <c r="S309" s="252"/>
      <c r="T309" s="253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54" t="s">
        <v>153</v>
      </c>
      <c r="AU309" s="254" t="s">
        <v>83</v>
      </c>
      <c r="AV309" s="14" t="s">
        <v>85</v>
      </c>
      <c r="AW309" s="14" t="s">
        <v>37</v>
      </c>
      <c r="AX309" s="14" t="s">
        <v>76</v>
      </c>
      <c r="AY309" s="254" t="s">
        <v>142</v>
      </c>
    </row>
    <row r="310" s="14" customFormat="1">
      <c r="A310" s="14"/>
      <c r="B310" s="244"/>
      <c r="C310" s="245"/>
      <c r="D310" s="235" t="s">
        <v>153</v>
      </c>
      <c r="E310" s="246" t="s">
        <v>19</v>
      </c>
      <c r="F310" s="247" t="s">
        <v>1067</v>
      </c>
      <c r="G310" s="245"/>
      <c r="H310" s="248">
        <v>2</v>
      </c>
      <c r="I310" s="249"/>
      <c r="J310" s="245"/>
      <c r="K310" s="245"/>
      <c r="L310" s="250"/>
      <c r="M310" s="251"/>
      <c r="N310" s="252"/>
      <c r="O310" s="252"/>
      <c r="P310" s="252"/>
      <c r="Q310" s="252"/>
      <c r="R310" s="252"/>
      <c r="S310" s="252"/>
      <c r="T310" s="253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4" t="s">
        <v>153</v>
      </c>
      <c r="AU310" s="254" t="s">
        <v>83</v>
      </c>
      <c r="AV310" s="14" t="s">
        <v>85</v>
      </c>
      <c r="AW310" s="14" t="s">
        <v>37</v>
      </c>
      <c r="AX310" s="14" t="s">
        <v>76</v>
      </c>
      <c r="AY310" s="254" t="s">
        <v>142</v>
      </c>
    </row>
    <row r="311" s="14" customFormat="1">
      <c r="A311" s="14"/>
      <c r="B311" s="244"/>
      <c r="C311" s="245"/>
      <c r="D311" s="235" t="s">
        <v>153</v>
      </c>
      <c r="E311" s="246" t="s">
        <v>19</v>
      </c>
      <c r="F311" s="247" t="s">
        <v>1068</v>
      </c>
      <c r="G311" s="245"/>
      <c r="H311" s="248">
        <v>1</v>
      </c>
      <c r="I311" s="249"/>
      <c r="J311" s="245"/>
      <c r="K311" s="245"/>
      <c r="L311" s="250"/>
      <c r="M311" s="251"/>
      <c r="N311" s="252"/>
      <c r="O311" s="252"/>
      <c r="P311" s="252"/>
      <c r="Q311" s="252"/>
      <c r="R311" s="252"/>
      <c r="S311" s="252"/>
      <c r="T311" s="253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54" t="s">
        <v>153</v>
      </c>
      <c r="AU311" s="254" t="s">
        <v>83</v>
      </c>
      <c r="AV311" s="14" t="s">
        <v>85</v>
      </c>
      <c r="AW311" s="14" t="s">
        <v>37</v>
      </c>
      <c r="AX311" s="14" t="s">
        <v>76</v>
      </c>
      <c r="AY311" s="254" t="s">
        <v>142</v>
      </c>
    </row>
    <row r="312" s="15" customFormat="1">
      <c r="A312" s="15"/>
      <c r="B312" s="255"/>
      <c r="C312" s="256"/>
      <c r="D312" s="235" t="s">
        <v>153</v>
      </c>
      <c r="E312" s="257" t="s">
        <v>19</v>
      </c>
      <c r="F312" s="258" t="s">
        <v>157</v>
      </c>
      <c r="G312" s="256"/>
      <c r="H312" s="259">
        <v>9</v>
      </c>
      <c r="I312" s="260"/>
      <c r="J312" s="256"/>
      <c r="K312" s="256"/>
      <c r="L312" s="261"/>
      <c r="M312" s="262"/>
      <c r="N312" s="263"/>
      <c r="O312" s="263"/>
      <c r="P312" s="263"/>
      <c r="Q312" s="263"/>
      <c r="R312" s="263"/>
      <c r="S312" s="263"/>
      <c r="T312" s="264"/>
      <c r="U312" s="15"/>
      <c r="V312" s="15"/>
      <c r="W312" s="15"/>
      <c r="X312" s="15"/>
      <c r="Y312" s="15"/>
      <c r="Z312" s="15"/>
      <c r="AA312" s="15"/>
      <c r="AB312" s="15"/>
      <c r="AC312" s="15"/>
      <c r="AD312" s="15"/>
      <c r="AE312" s="15"/>
      <c r="AT312" s="265" t="s">
        <v>153</v>
      </c>
      <c r="AU312" s="265" t="s">
        <v>83</v>
      </c>
      <c r="AV312" s="15" t="s">
        <v>158</v>
      </c>
      <c r="AW312" s="15" t="s">
        <v>37</v>
      </c>
      <c r="AX312" s="15" t="s">
        <v>76</v>
      </c>
      <c r="AY312" s="265" t="s">
        <v>142</v>
      </c>
    </row>
    <row r="313" s="16" customFormat="1">
      <c r="A313" s="16"/>
      <c r="B313" s="266"/>
      <c r="C313" s="267"/>
      <c r="D313" s="235" t="s">
        <v>153</v>
      </c>
      <c r="E313" s="268" t="s">
        <v>19</v>
      </c>
      <c r="F313" s="269" t="s">
        <v>167</v>
      </c>
      <c r="G313" s="267"/>
      <c r="H313" s="270">
        <v>9</v>
      </c>
      <c r="I313" s="271"/>
      <c r="J313" s="267"/>
      <c r="K313" s="267"/>
      <c r="L313" s="272"/>
      <c r="M313" s="273"/>
      <c r="N313" s="274"/>
      <c r="O313" s="274"/>
      <c r="P313" s="274"/>
      <c r="Q313" s="274"/>
      <c r="R313" s="274"/>
      <c r="S313" s="274"/>
      <c r="T313" s="275"/>
      <c r="U313" s="16"/>
      <c r="V313" s="16"/>
      <c r="W313" s="16"/>
      <c r="X313" s="16"/>
      <c r="Y313" s="16"/>
      <c r="Z313" s="16"/>
      <c r="AA313" s="16"/>
      <c r="AB313" s="16"/>
      <c r="AC313" s="16"/>
      <c r="AD313" s="16"/>
      <c r="AE313" s="16"/>
      <c r="AT313" s="276" t="s">
        <v>153</v>
      </c>
      <c r="AU313" s="276" t="s">
        <v>83</v>
      </c>
      <c r="AV313" s="16" t="s">
        <v>149</v>
      </c>
      <c r="AW313" s="16" t="s">
        <v>37</v>
      </c>
      <c r="AX313" s="16" t="s">
        <v>83</v>
      </c>
      <c r="AY313" s="276" t="s">
        <v>142</v>
      </c>
    </row>
    <row r="314" s="2" customFormat="1" ht="16.5" customHeight="1">
      <c r="A314" s="41"/>
      <c r="B314" s="42"/>
      <c r="C314" s="277" t="s">
        <v>367</v>
      </c>
      <c r="D314" s="277" t="s">
        <v>252</v>
      </c>
      <c r="E314" s="278" t="s">
        <v>739</v>
      </c>
      <c r="F314" s="279" t="s">
        <v>740</v>
      </c>
      <c r="G314" s="280" t="s">
        <v>267</v>
      </c>
      <c r="H314" s="281">
        <v>4</v>
      </c>
      <c r="I314" s="282"/>
      <c r="J314" s="283">
        <f>ROUND(I314*H314,2)</f>
        <v>0</v>
      </c>
      <c r="K314" s="279" t="s">
        <v>148</v>
      </c>
      <c r="L314" s="284"/>
      <c r="M314" s="285" t="s">
        <v>19</v>
      </c>
      <c r="N314" s="286" t="s">
        <v>47</v>
      </c>
      <c r="O314" s="87"/>
      <c r="P314" s="224">
        <f>O314*H314</f>
        <v>0</v>
      </c>
      <c r="Q314" s="224">
        <v>0.73999999999999999</v>
      </c>
      <c r="R314" s="224">
        <f>Q314*H314</f>
        <v>2.96</v>
      </c>
      <c r="S314" s="224">
        <v>0</v>
      </c>
      <c r="T314" s="225">
        <f>S314*H314</f>
        <v>0</v>
      </c>
      <c r="U314" s="41"/>
      <c r="V314" s="41"/>
      <c r="W314" s="41"/>
      <c r="X314" s="41"/>
      <c r="Y314" s="41"/>
      <c r="Z314" s="41"/>
      <c r="AA314" s="41"/>
      <c r="AB314" s="41"/>
      <c r="AC314" s="41"/>
      <c r="AD314" s="41"/>
      <c r="AE314" s="41"/>
      <c r="AR314" s="226" t="s">
        <v>198</v>
      </c>
      <c r="AT314" s="226" t="s">
        <v>252</v>
      </c>
      <c r="AU314" s="226" t="s">
        <v>83</v>
      </c>
      <c r="AY314" s="20" t="s">
        <v>142</v>
      </c>
      <c r="BE314" s="227">
        <f>IF(N314="základní",J314,0)</f>
        <v>0</v>
      </c>
      <c r="BF314" s="227">
        <f>IF(N314="snížená",J314,0)</f>
        <v>0</v>
      </c>
      <c r="BG314" s="227">
        <f>IF(N314="zákl. přenesená",J314,0)</f>
        <v>0</v>
      </c>
      <c r="BH314" s="227">
        <f>IF(N314="sníž. přenesená",J314,0)</f>
        <v>0</v>
      </c>
      <c r="BI314" s="227">
        <f>IF(N314="nulová",J314,0)</f>
        <v>0</v>
      </c>
      <c r="BJ314" s="20" t="s">
        <v>83</v>
      </c>
      <c r="BK314" s="227">
        <f>ROUND(I314*H314,2)</f>
        <v>0</v>
      </c>
      <c r="BL314" s="20" t="s">
        <v>149</v>
      </c>
      <c r="BM314" s="226" t="s">
        <v>1069</v>
      </c>
    </row>
    <row r="315" s="14" customFormat="1">
      <c r="A315" s="14"/>
      <c r="B315" s="244"/>
      <c r="C315" s="245"/>
      <c r="D315" s="235" t="s">
        <v>153</v>
      </c>
      <c r="E315" s="246" t="s">
        <v>19</v>
      </c>
      <c r="F315" s="247" t="s">
        <v>1063</v>
      </c>
      <c r="G315" s="245"/>
      <c r="H315" s="248">
        <v>1</v>
      </c>
      <c r="I315" s="249"/>
      <c r="J315" s="245"/>
      <c r="K315" s="245"/>
      <c r="L315" s="250"/>
      <c r="M315" s="251"/>
      <c r="N315" s="252"/>
      <c r="O315" s="252"/>
      <c r="P315" s="252"/>
      <c r="Q315" s="252"/>
      <c r="R315" s="252"/>
      <c r="S315" s="252"/>
      <c r="T315" s="253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54" t="s">
        <v>153</v>
      </c>
      <c r="AU315" s="254" t="s">
        <v>83</v>
      </c>
      <c r="AV315" s="14" t="s">
        <v>85</v>
      </c>
      <c r="AW315" s="14" t="s">
        <v>37</v>
      </c>
      <c r="AX315" s="14" t="s">
        <v>76</v>
      </c>
      <c r="AY315" s="254" t="s">
        <v>142</v>
      </c>
    </row>
    <row r="316" s="14" customFormat="1">
      <c r="A316" s="14"/>
      <c r="B316" s="244"/>
      <c r="C316" s="245"/>
      <c r="D316" s="235" t="s">
        <v>153</v>
      </c>
      <c r="E316" s="246" t="s">
        <v>19</v>
      </c>
      <c r="F316" s="247" t="s">
        <v>1070</v>
      </c>
      <c r="G316" s="245"/>
      <c r="H316" s="248">
        <v>1</v>
      </c>
      <c r="I316" s="249"/>
      <c r="J316" s="245"/>
      <c r="K316" s="245"/>
      <c r="L316" s="250"/>
      <c r="M316" s="251"/>
      <c r="N316" s="252"/>
      <c r="O316" s="252"/>
      <c r="P316" s="252"/>
      <c r="Q316" s="252"/>
      <c r="R316" s="252"/>
      <c r="S316" s="252"/>
      <c r="T316" s="253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4" t="s">
        <v>153</v>
      </c>
      <c r="AU316" s="254" t="s">
        <v>83</v>
      </c>
      <c r="AV316" s="14" t="s">
        <v>85</v>
      </c>
      <c r="AW316" s="14" t="s">
        <v>37</v>
      </c>
      <c r="AX316" s="14" t="s">
        <v>76</v>
      </c>
      <c r="AY316" s="254" t="s">
        <v>142</v>
      </c>
    </row>
    <row r="317" s="14" customFormat="1">
      <c r="A317" s="14"/>
      <c r="B317" s="244"/>
      <c r="C317" s="245"/>
      <c r="D317" s="235" t="s">
        <v>153</v>
      </c>
      <c r="E317" s="246" t="s">
        <v>19</v>
      </c>
      <c r="F317" s="247" t="s">
        <v>1071</v>
      </c>
      <c r="G317" s="245"/>
      <c r="H317" s="248">
        <v>1</v>
      </c>
      <c r="I317" s="249"/>
      <c r="J317" s="245"/>
      <c r="K317" s="245"/>
      <c r="L317" s="250"/>
      <c r="M317" s="251"/>
      <c r="N317" s="252"/>
      <c r="O317" s="252"/>
      <c r="P317" s="252"/>
      <c r="Q317" s="252"/>
      <c r="R317" s="252"/>
      <c r="S317" s="252"/>
      <c r="T317" s="253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54" t="s">
        <v>153</v>
      </c>
      <c r="AU317" s="254" t="s">
        <v>83</v>
      </c>
      <c r="AV317" s="14" t="s">
        <v>85</v>
      </c>
      <c r="AW317" s="14" t="s">
        <v>37</v>
      </c>
      <c r="AX317" s="14" t="s">
        <v>76</v>
      </c>
      <c r="AY317" s="254" t="s">
        <v>142</v>
      </c>
    </row>
    <row r="318" s="14" customFormat="1">
      <c r="A318" s="14"/>
      <c r="B318" s="244"/>
      <c r="C318" s="245"/>
      <c r="D318" s="235" t="s">
        <v>153</v>
      </c>
      <c r="E318" s="246" t="s">
        <v>19</v>
      </c>
      <c r="F318" s="247" t="s">
        <v>1072</v>
      </c>
      <c r="G318" s="245"/>
      <c r="H318" s="248">
        <v>1</v>
      </c>
      <c r="I318" s="249"/>
      <c r="J318" s="245"/>
      <c r="K318" s="245"/>
      <c r="L318" s="250"/>
      <c r="M318" s="251"/>
      <c r="N318" s="252"/>
      <c r="O318" s="252"/>
      <c r="P318" s="252"/>
      <c r="Q318" s="252"/>
      <c r="R318" s="252"/>
      <c r="S318" s="252"/>
      <c r="T318" s="253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54" t="s">
        <v>153</v>
      </c>
      <c r="AU318" s="254" t="s">
        <v>83</v>
      </c>
      <c r="AV318" s="14" t="s">
        <v>85</v>
      </c>
      <c r="AW318" s="14" t="s">
        <v>37</v>
      </c>
      <c r="AX318" s="14" t="s">
        <v>76</v>
      </c>
      <c r="AY318" s="254" t="s">
        <v>142</v>
      </c>
    </row>
    <row r="319" s="16" customFormat="1">
      <c r="A319" s="16"/>
      <c r="B319" s="266"/>
      <c r="C319" s="267"/>
      <c r="D319" s="235" t="s">
        <v>153</v>
      </c>
      <c r="E319" s="268" t="s">
        <v>19</v>
      </c>
      <c r="F319" s="269" t="s">
        <v>167</v>
      </c>
      <c r="G319" s="267"/>
      <c r="H319" s="270">
        <v>4</v>
      </c>
      <c r="I319" s="271"/>
      <c r="J319" s="267"/>
      <c r="K319" s="267"/>
      <c r="L319" s="272"/>
      <c r="M319" s="273"/>
      <c r="N319" s="274"/>
      <c r="O319" s="274"/>
      <c r="P319" s="274"/>
      <c r="Q319" s="274"/>
      <c r="R319" s="274"/>
      <c r="S319" s="274"/>
      <c r="T319" s="275"/>
      <c r="U319" s="16"/>
      <c r="V319" s="16"/>
      <c r="W319" s="16"/>
      <c r="X319" s="16"/>
      <c r="Y319" s="16"/>
      <c r="Z319" s="16"/>
      <c r="AA319" s="16"/>
      <c r="AB319" s="16"/>
      <c r="AC319" s="16"/>
      <c r="AD319" s="16"/>
      <c r="AE319" s="16"/>
      <c r="AT319" s="276" t="s">
        <v>153</v>
      </c>
      <c r="AU319" s="276" t="s">
        <v>83</v>
      </c>
      <c r="AV319" s="16" t="s">
        <v>149</v>
      </c>
      <c r="AW319" s="16" t="s">
        <v>37</v>
      </c>
      <c r="AX319" s="16" t="s">
        <v>83</v>
      </c>
      <c r="AY319" s="276" t="s">
        <v>142</v>
      </c>
    </row>
    <row r="320" s="2" customFormat="1" ht="16.5" customHeight="1">
      <c r="A320" s="41"/>
      <c r="B320" s="42"/>
      <c r="C320" s="277" t="s">
        <v>371</v>
      </c>
      <c r="D320" s="277" t="s">
        <v>252</v>
      </c>
      <c r="E320" s="278" t="s">
        <v>742</v>
      </c>
      <c r="F320" s="279" t="s">
        <v>743</v>
      </c>
      <c r="G320" s="280" t="s">
        <v>267</v>
      </c>
      <c r="H320" s="281">
        <v>4</v>
      </c>
      <c r="I320" s="282"/>
      <c r="J320" s="283">
        <f>ROUND(I320*H320,2)</f>
        <v>0</v>
      </c>
      <c r="K320" s="279" t="s">
        <v>148</v>
      </c>
      <c r="L320" s="284"/>
      <c r="M320" s="285" t="s">
        <v>19</v>
      </c>
      <c r="N320" s="286" t="s">
        <v>47</v>
      </c>
      <c r="O320" s="87"/>
      <c r="P320" s="224">
        <f>O320*H320</f>
        <v>0</v>
      </c>
      <c r="Q320" s="224">
        <v>0.37</v>
      </c>
      <c r="R320" s="224">
        <f>Q320*H320</f>
        <v>1.48</v>
      </c>
      <c r="S320" s="224">
        <v>0</v>
      </c>
      <c r="T320" s="225">
        <f>S320*H320</f>
        <v>0</v>
      </c>
      <c r="U320" s="41"/>
      <c r="V320" s="41"/>
      <c r="W320" s="41"/>
      <c r="X320" s="41"/>
      <c r="Y320" s="41"/>
      <c r="Z320" s="41"/>
      <c r="AA320" s="41"/>
      <c r="AB320" s="41"/>
      <c r="AC320" s="41"/>
      <c r="AD320" s="41"/>
      <c r="AE320" s="41"/>
      <c r="AR320" s="226" t="s">
        <v>198</v>
      </c>
      <c r="AT320" s="226" t="s">
        <v>252</v>
      </c>
      <c r="AU320" s="226" t="s">
        <v>83</v>
      </c>
      <c r="AY320" s="20" t="s">
        <v>142</v>
      </c>
      <c r="BE320" s="227">
        <f>IF(N320="základní",J320,0)</f>
        <v>0</v>
      </c>
      <c r="BF320" s="227">
        <f>IF(N320="snížená",J320,0)</f>
        <v>0</v>
      </c>
      <c r="BG320" s="227">
        <f>IF(N320="zákl. přenesená",J320,0)</f>
        <v>0</v>
      </c>
      <c r="BH320" s="227">
        <f>IF(N320="sníž. přenesená",J320,0)</f>
        <v>0</v>
      </c>
      <c r="BI320" s="227">
        <f>IF(N320="nulová",J320,0)</f>
        <v>0</v>
      </c>
      <c r="BJ320" s="20" t="s">
        <v>83</v>
      </c>
      <c r="BK320" s="227">
        <f>ROUND(I320*H320,2)</f>
        <v>0</v>
      </c>
      <c r="BL320" s="20" t="s">
        <v>149</v>
      </c>
      <c r="BM320" s="226" t="s">
        <v>1073</v>
      </c>
    </row>
    <row r="321" s="14" customFormat="1">
      <c r="A321" s="14"/>
      <c r="B321" s="244"/>
      <c r="C321" s="245"/>
      <c r="D321" s="235" t="s">
        <v>153</v>
      </c>
      <c r="E321" s="246" t="s">
        <v>19</v>
      </c>
      <c r="F321" s="247" t="s">
        <v>1070</v>
      </c>
      <c r="G321" s="245"/>
      <c r="H321" s="248">
        <v>1</v>
      </c>
      <c r="I321" s="249"/>
      <c r="J321" s="245"/>
      <c r="K321" s="245"/>
      <c r="L321" s="250"/>
      <c r="M321" s="251"/>
      <c r="N321" s="252"/>
      <c r="O321" s="252"/>
      <c r="P321" s="252"/>
      <c r="Q321" s="252"/>
      <c r="R321" s="252"/>
      <c r="S321" s="252"/>
      <c r="T321" s="253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4" t="s">
        <v>153</v>
      </c>
      <c r="AU321" s="254" t="s">
        <v>83</v>
      </c>
      <c r="AV321" s="14" t="s">
        <v>85</v>
      </c>
      <c r="AW321" s="14" t="s">
        <v>37</v>
      </c>
      <c r="AX321" s="14" t="s">
        <v>76</v>
      </c>
      <c r="AY321" s="254" t="s">
        <v>142</v>
      </c>
    </row>
    <row r="322" s="14" customFormat="1">
      <c r="A322" s="14"/>
      <c r="B322" s="244"/>
      <c r="C322" s="245"/>
      <c r="D322" s="235" t="s">
        <v>153</v>
      </c>
      <c r="E322" s="246" t="s">
        <v>19</v>
      </c>
      <c r="F322" s="247" t="s">
        <v>1071</v>
      </c>
      <c r="G322" s="245"/>
      <c r="H322" s="248">
        <v>1</v>
      </c>
      <c r="I322" s="249"/>
      <c r="J322" s="245"/>
      <c r="K322" s="245"/>
      <c r="L322" s="250"/>
      <c r="M322" s="251"/>
      <c r="N322" s="252"/>
      <c r="O322" s="252"/>
      <c r="P322" s="252"/>
      <c r="Q322" s="252"/>
      <c r="R322" s="252"/>
      <c r="S322" s="252"/>
      <c r="T322" s="253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54" t="s">
        <v>153</v>
      </c>
      <c r="AU322" s="254" t="s">
        <v>83</v>
      </c>
      <c r="AV322" s="14" t="s">
        <v>85</v>
      </c>
      <c r="AW322" s="14" t="s">
        <v>37</v>
      </c>
      <c r="AX322" s="14" t="s">
        <v>76</v>
      </c>
      <c r="AY322" s="254" t="s">
        <v>142</v>
      </c>
    </row>
    <row r="323" s="14" customFormat="1">
      <c r="A323" s="14"/>
      <c r="B323" s="244"/>
      <c r="C323" s="245"/>
      <c r="D323" s="235" t="s">
        <v>153</v>
      </c>
      <c r="E323" s="246" t="s">
        <v>19</v>
      </c>
      <c r="F323" s="247" t="s">
        <v>1072</v>
      </c>
      <c r="G323" s="245"/>
      <c r="H323" s="248">
        <v>1</v>
      </c>
      <c r="I323" s="249"/>
      <c r="J323" s="245"/>
      <c r="K323" s="245"/>
      <c r="L323" s="250"/>
      <c r="M323" s="251"/>
      <c r="N323" s="252"/>
      <c r="O323" s="252"/>
      <c r="P323" s="252"/>
      <c r="Q323" s="252"/>
      <c r="R323" s="252"/>
      <c r="S323" s="252"/>
      <c r="T323" s="253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4" t="s">
        <v>153</v>
      </c>
      <c r="AU323" s="254" t="s">
        <v>83</v>
      </c>
      <c r="AV323" s="14" t="s">
        <v>85</v>
      </c>
      <c r="AW323" s="14" t="s">
        <v>37</v>
      </c>
      <c r="AX323" s="14" t="s">
        <v>76</v>
      </c>
      <c r="AY323" s="254" t="s">
        <v>142</v>
      </c>
    </row>
    <row r="324" s="14" customFormat="1">
      <c r="A324" s="14"/>
      <c r="B324" s="244"/>
      <c r="C324" s="245"/>
      <c r="D324" s="235" t="s">
        <v>153</v>
      </c>
      <c r="E324" s="246" t="s">
        <v>19</v>
      </c>
      <c r="F324" s="247" t="s">
        <v>1068</v>
      </c>
      <c r="G324" s="245"/>
      <c r="H324" s="248">
        <v>1</v>
      </c>
      <c r="I324" s="249"/>
      <c r="J324" s="245"/>
      <c r="K324" s="245"/>
      <c r="L324" s="250"/>
      <c r="M324" s="251"/>
      <c r="N324" s="252"/>
      <c r="O324" s="252"/>
      <c r="P324" s="252"/>
      <c r="Q324" s="252"/>
      <c r="R324" s="252"/>
      <c r="S324" s="252"/>
      <c r="T324" s="253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T324" s="254" t="s">
        <v>153</v>
      </c>
      <c r="AU324" s="254" t="s">
        <v>83</v>
      </c>
      <c r="AV324" s="14" t="s">
        <v>85</v>
      </c>
      <c r="AW324" s="14" t="s">
        <v>37</v>
      </c>
      <c r="AX324" s="14" t="s">
        <v>76</v>
      </c>
      <c r="AY324" s="254" t="s">
        <v>142</v>
      </c>
    </row>
    <row r="325" s="15" customFormat="1">
      <c r="A325" s="15"/>
      <c r="B325" s="255"/>
      <c r="C325" s="256"/>
      <c r="D325" s="235" t="s">
        <v>153</v>
      </c>
      <c r="E325" s="257" t="s">
        <v>19</v>
      </c>
      <c r="F325" s="258" t="s">
        <v>157</v>
      </c>
      <c r="G325" s="256"/>
      <c r="H325" s="259">
        <v>4</v>
      </c>
      <c r="I325" s="260"/>
      <c r="J325" s="256"/>
      <c r="K325" s="256"/>
      <c r="L325" s="261"/>
      <c r="M325" s="262"/>
      <c r="N325" s="263"/>
      <c r="O325" s="263"/>
      <c r="P325" s="263"/>
      <c r="Q325" s="263"/>
      <c r="R325" s="263"/>
      <c r="S325" s="263"/>
      <c r="T325" s="264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65" t="s">
        <v>153</v>
      </c>
      <c r="AU325" s="265" t="s">
        <v>83</v>
      </c>
      <c r="AV325" s="15" t="s">
        <v>158</v>
      </c>
      <c r="AW325" s="15" t="s">
        <v>37</v>
      </c>
      <c r="AX325" s="15" t="s">
        <v>76</v>
      </c>
      <c r="AY325" s="265" t="s">
        <v>142</v>
      </c>
    </row>
    <row r="326" s="16" customFormat="1">
      <c r="A326" s="16"/>
      <c r="B326" s="266"/>
      <c r="C326" s="267"/>
      <c r="D326" s="235" t="s">
        <v>153</v>
      </c>
      <c r="E326" s="268" t="s">
        <v>19</v>
      </c>
      <c r="F326" s="269" t="s">
        <v>167</v>
      </c>
      <c r="G326" s="267"/>
      <c r="H326" s="270">
        <v>4</v>
      </c>
      <c r="I326" s="271"/>
      <c r="J326" s="267"/>
      <c r="K326" s="267"/>
      <c r="L326" s="272"/>
      <c r="M326" s="273"/>
      <c r="N326" s="274"/>
      <c r="O326" s="274"/>
      <c r="P326" s="274"/>
      <c r="Q326" s="274"/>
      <c r="R326" s="274"/>
      <c r="S326" s="274"/>
      <c r="T326" s="275"/>
      <c r="U326" s="16"/>
      <c r="V326" s="16"/>
      <c r="W326" s="16"/>
      <c r="X326" s="16"/>
      <c r="Y326" s="16"/>
      <c r="Z326" s="16"/>
      <c r="AA326" s="16"/>
      <c r="AB326" s="16"/>
      <c r="AC326" s="16"/>
      <c r="AD326" s="16"/>
      <c r="AE326" s="16"/>
      <c r="AT326" s="276" t="s">
        <v>153</v>
      </c>
      <c r="AU326" s="276" t="s">
        <v>83</v>
      </c>
      <c r="AV326" s="16" t="s">
        <v>149</v>
      </c>
      <c r="AW326" s="16" t="s">
        <v>37</v>
      </c>
      <c r="AX326" s="16" t="s">
        <v>83</v>
      </c>
      <c r="AY326" s="276" t="s">
        <v>142</v>
      </c>
    </row>
    <row r="327" s="2" customFormat="1" ht="16.5" customHeight="1">
      <c r="A327" s="41"/>
      <c r="B327" s="42"/>
      <c r="C327" s="277" t="s">
        <v>375</v>
      </c>
      <c r="D327" s="277" t="s">
        <v>252</v>
      </c>
      <c r="E327" s="278" t="s">
        <v>745</v>
      </c>
      <c r="F327" s="279" t="s">
        <v>746</v>
      </c>
      <c r="G327" s="280" t="s">
        <v>267</v>
      </c>
      <c r="H327" s="281">
        <v>1</v>
      </c>
      <c r="I327" s="282"/>
      <c r="J327" s="283">
        <f>ROUND(I327*H327,2)</f>
        <v>0</v>
      </c>
      <c r="K327" s="279" t="s">
        <v>148</v>
      </c>
      <c r="L327" s="284"/>
      <c r="M327" s="285" t="s">
        <v>19</v>
      </c>
      <c r="N327" s="286" t="s">
        <v>47</v>
      </c>
      <c r="O327" s="87"/>
      <c r="P327" s="224">
        <f>O327*H327</f>
        <v>0</v>
      </c>
      <c r="Q327" s="224">
        <v>0.185</v>
      </c>
      <c r="R327" s="224">
        <f>Q327*H327</f>
        <v>0.185</v>
      </c>
      <c r="S327" s="224">
        <v>0</v>
      </c>
      <c r="T327" s="225">
        <f>S327*H327</f>
        <v>0</v>
      </c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R327" s="226" t="s">
        <v>198</v>
      </c>
      <c r="AT327" s="226" t="s">
        <v>252</v>
      </c>
      <c r="AU327" s="226" t="s">
        <v>83</v>
      </c>
      <c r="AY327" s="20" t="s">
        <v>142</v>
      </c>
      <c r="BE327" s="227">
        <f>IF(N327="základní",J327,0)</f>
        <v>0</v>
      </c>
      <c r="BF327" s="227">
        <f>IF(N327="snížená",J327,0)</f>
        <v>0</v>
      </c>
      <c r="BG327" s="227">
        <f>IF(N327="zákl. přenesená",J327,0)</f>
        <v>0</v>
      </c>
      <c r="BH327" s="227">
        <f>IF(N327="sníž. přenesená",J327,0)</f>
        <v>0</v>
      </c>
      <c r="BI327" s="227">
        <f>IF(N327="nulová",J327,0)</f>
        <v>0</v>
      </c>
      <c r="BJ327" s="20" t="s">
        <v>83</v>
      </c>
      <c r="BK327" s="227">
        <f>ROUND(I327*H327,2)</f>
        <v>0</v>
      </c>
      <c r="BL327" s="20" t="s">
        <v>149</v>
      </c>
      <c r="BM327" s="226" t="s">
        <v>1074</v>
      </c>
    </row>
    <row r="328" s="14" customFormat="1">
      <c r="A328" s="14"/>
      <c r="B328" s="244"/>
      <c r="C328" s="245"/>
      <c r="D328" s="235" t="s">
        <v>153</v>
      </c>
      <c r="E328" s="246" t="s">
        <v>19</v>
      </c>
      <c r="F328" s="247" t="s">
        <v>1060</v>
      </c>
      <c r="G328" s="245"/>
      <c r="H328" s="248">
        <v>1</v>
      </c>
      <c r="I328" s="249"/>
      <c r="J328" s="245"/>
      <c r="K328" s="245"/>
      <c r="L328" s="250"/>
      <c r="M328" s="251"/>
      <c r="N328" s="252"/>
      <c r="O328" s="252"/>
      <c r="P328" s="252"/>
      <c r="Q328" s="252"/>
      <c r="R328" s="252"/>
      <c r="S328" s="252"/>
      <c r="T328" s="253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54" t="s">
        <v>153</v>
      </c>
      <c r="AU328" s="254" t="s">
        <v>83</v>
      </c>
      <c r="AV328" s="14" t="s">
        <v>85</v>
      </c>
      <c r="AW328" s="14" t="s">
        <v>37</v>
      </c>
      <c r="AX328" s="14" t="s">
        <v>76</v>
      </c>
      <c r="AY328" s="254" t="s">
        <v>142</v>
      </c>
    </row>
    <row r="329" s="15" customFormat="1">
      <c r="A329" s="15"/>
      <c r="B329" s="255"/>
      <c r="C329" s="256"/>
      <c r="D329" s="235" t="s">
        <v>153</v>
      </c>
      <c r="E329" s="257" t="s">
        <v>19</v>
      </c>
      <c r="F329" s="258" t="s">
        <v>157</v>
      </c>
      <c r="G329" s="256"/>
      <c r="H329" s="259">
        <v>1</v>
      </c>
      <c r="I329" s="260"/>
      <c r="J329" s="256"/>
      <c r="K329" s="256"/>
      <c r="L329" s="261"/>
      <c r="M329" s="262"/>
      <c r="N329" s="263"/>
      <c r="O329" s="263"/>
      <c r="P329" s="263"/>
      <c r="Q329" s="263"/>
      <c r="R329" s="263"/>
      <c r="S329" s="263"/>
      <c r="T329" s="264"/>
      <c r="U329" s="15"/>
      <c r="V329" s="15"/>
      <c r="W329" s="15"/>
      <c r="X329" s="15"/>
      <c r="Y329" s="15"/>
      <c r="Z329" s="15"/>
      <c r="AA329" s="15"/>
      <c r="AB329" s="15"/>
      <c r="AC329" s="15"/>
      <c r="AD329" s="15"/>
      <c r="AE329" s="15"/>
      <c r="AT329" s="265" t="s">
        <v>153</v>
      </c>
      <c r="AU329" s="265" t="s">
        <v>83</v>
      </c>
      <c r="AV329" s="15" t="s">
        <v>158</v>
      </c>
      <c r="AW329" s="15" t="s">
        <v>37</v>
      </c>
      <c r="AX329" s="15" t="s">
        <v>76</v>
      </c>
      <c r="AY329" s="265" t="s">
        <v>142</v>
      </c>
    </row>
    <row r="330" s="16" customFormat="1">
      <c r="A330" s="16"/>
      <c r="B330" s="266"/>
      <c r="C330" s="267"/>
      <c r="D330" s="235" t="s">
        <v>153</v>
      </c>
      <c r="E330" s="268" t="s">
        <v>19</v>
      </c>
      <c r="F330" s="269" t="s">
        <v>167</v>
      </c>
      <c r="G330" s="267"/>
      <c r="H330" s="270">
        <v>1</v>
      </c>
      <c r="I330" s="271"/>
      <c r="J330" s="267"/>
      <c r="K330" s="267"/>
      <c r="L330" s="272"/>
      <c r="M330" s="273"/>
      <c r="N330" s="274"/>
      <c r="O330" s="274"/>
      <c r="P330" s="274"/>
      <c r="Q330" s="274"/>
      <c r="R330" s="274"/>
      <c r="S330" s="274"/>
      <c r="T330" s="275"/>
      <c r="U330" s="16"/>
      <c r="V330" s="16"/>
      <c r="W330" s="16"/>
      <c r="X330" s="16"/>
      <c r="Y330" s="16"/>
      <c r="Z330" s="16"/>
      <c r="AA330" s="16"/>
      <c r="AB330" s="16"/>
      <c r="AC330" s="16"/>
      <c r="AD330" s="16"/>
      <c r="AE330" s="16"/>
      <c r="AT330" s="276" t="s">
        <v>153</v>
      </c>
      <c r="AU330" s="276" t="s">
        <v>83</v>
      </c>
      <c r="AV330" s="16" t="s">
        <v>149</v>
      </c>
      <c r="AW330" s="16" t="s">
        <v>37</v>
      </c>
      <c r="AX330" s="16" t="s">
        <v>83</v>
      </c>
      <c r="AY330" s="276" t="s">
        <v>142</v>
      </c>
    </row>
    <row r="331" s="2" customFormat="1" ht="16.5" customHeight="1">
      <c r="A331" s="41"/>
      <c r="B331" s="42"/>
      <c r="C331" s="215" t="s">
        <v>380</v>
      </c>
      <c r="D331" s="215" t="s">
        <v>144</v>
      </c>
      <c r="E331" s="216" t="s">
        <v>748</v>
      </c>
      <c r="F331" s="217" t="s">
        <v>749</v>
      </c>
      <c r="G331" s="218" t="s">
        <v>267</v>
      </c>
      <c r="H331" s="219">
        <v>11</v>
      </c>
      <c r="I331" s="220"/>
      <c r="J331" s="221">
        <f>ROUND(I331*H331,2)</f>
        <v>0</v>
      </c>
      <c r="K331" s="217" t="s">
        <v>148</v>
      </c>
      <c r="L331" s="47"/>
      <c r="M331" s="222" t="s">
        <v>19</v>
      </c>
      <c r="N331" s="223" t="s">
        <v>47</v>
      </c>
      <c r="O331" s="87"/>
      <c r="P331" s="224">
        <f>O331*H331</f>
        <v>0</v>
      </c>
      <c r="Q331" s="224">
        <v>0.01248</v>
      </c>
      <c r="R331" s="224">
        <f>Q331*H331</f>
        <v>0.13727999999999999</v>
      </c>
      <c r="S331" s="224">
        <v>0</v>
      </c>
      <c r="T331" s="225">
        <f>S331*H331</f>
        <v>0</v>
      </c>
      <c r="U331" s="41"/>
      <c r="V331" s="41"/>
      <c r="W331" s="41"/>
      <c r="X331" s="41"/>
      <c r="Y331" s="41"/>
      <c r="Z331" s="41"/>
      <c r="AA331" s="41"/>
      <c r="AB331" s="41"/>
      <c r="AC331" s="41"/>
      <c r="AD331" s="41"/>
      <c r="AE331" s="41"/>
      <c r="AR331" s="226" t="s">
        <v>149</v>
      </c>
      <c r="AT331" s="226" t="s">
        <v>144</v>
      </c>
      <c r="AU331" s="226" t="s">
        <v>83</v>
      </c>
      <c r="AY331" s="20" t="s">
        <v>142</v>
      </c>
      <c r="BE331" s="227">
        <f>IF(N331="základní",J331,0)</f>
        <v>0</v>
      </c>
      <c r="BF331" s="227">
        <f>IF(N331="snížená",J331,0)</f>
        <v>0</v>
      </c>
      <c r="BG331" s="227">
        <f>IF(N331="zákl. přenesená",J331,0)</f>
        <v>0</v>
      </c>
      <c r="BH331" s="227">
        <f>IF(N331="sníž. přenesená",J331,0)</f>
        <v>0</v>
      </c>
      <c r="BI331" s="227">
        <f>IF(N331="nulová",J331,0)</f>
        <v>0</v>
      </c>
      <c r="BJ331" s="20" t="s">
        <v>83</v>
      </c>
      <c r="BK331" s="227">
        <f>ROUND(I331*H331,2)</f>
        <v>0</v>
      </c>
      <c r="BL331" s="20" t="s">
        <v>149</v>
      </c>
      <c r="BM331" s="226" t="s">
        <v>1075</v>
      </c>
    </row>
    <row r="332" s="2" customFormat="1">
      <c r="A332" s="41"/>
      <c r="B332" s="42"/>
      <c r="C332" s="43"/>
      <c r="D332" s="228" t="s">
        <v>151</v>
      </c>
      <c r="E332" s="43"/>
      <c r="F332" s="229" t="s">
        <v>751</v>
      </c>
      <c r="G332" s="43"/>
      <c r="H332" s="43"/>
      <c r="I332" s="230"/>
      <c r="J332" s="43"/>
      <c r="K332" s="43"/>
      <c r="L332" s="47"/>
      <c r="M332" s="231"/>
      <c r="N332" s="232"/>
      <c r="O332" s="87"/>
      <c r="P332" s="87"/>
      <c r="Q332" s="87"/>
      <c r="R332" s="87"/>
      <c r="S332" s="87"/>
      <c r="T332" s="88"/>
      <c r="U332" s="41"/>
      <c r="V332" s="41"/>
      <c r="W332" s="41"/>
      <c r="X332" s="41"/>
      <c r="Y332" s="41"/>
      <c r="Z332" s="41"/>
      <c r="AA332" s="41"/>
      <c r="AB332" s="41"/>
      <c r="AC332" s="41"/>
      <c r="AD332" s="41"/>
      <c r="AE332" s="41"/>
      <c r="AT332" s="20" t="s">
        <v>151</v>
      </c>
      <c r="AU332" s="20" t="s">
        <v>83</v>
      </c>
    </row>
    <row r="333" s="2" customFormat="1" ht="16.5" customHeight="1">
      <c r="A333" s="41"/>
      <c r="B333" s="42"/>
      <c r="C333" s="277" t="s">
        <v>384</v>
      </c>
      <c r="D333" s="277" t="s">
        <v>252</v>
      </c>
      <c r="E333" s="278" t="s">
        <v>752</v>
      </c>
      <c r="F333" s="279" t="s">
        <v>753</v>
      </c>
      <c r="G333" s="280" t="s">
        <v>267</v>
      </c>
      <c r="H333" s="281">
        <v>11</v>
      </c>
      <c r="I333" s="282"/>
      <c r="J333" s="283">
        <f>ROUND(I333*H333,2)</f>
        <v>0</v>
      </c>
      <c r="K333" s="279" t="s">
        <v>148</v>
      </c>
      <c r="L333" s="284"/>
      <c r="M333" s="285" t="s">
        <v>19</v>
      </c>
      <c r="N333" s="286" t="s">
        <v>47</v>
      </c>
      <c r="O333" s="87"/>
      <c r="P333" s="224">
        <f>O333*H333</f>
        <v>0</v>
      </c>
      <c r="Q333" s="224">
        <v>0.54800000000000004</v>
      </c>
      <c r="R333" s="224">
        <f>Q333*H333</f>
        <v>6.0280000000000005</v>
      </c>
      <c r="S333" s="224">
        <v>0</v>
      </c>
      <c r="T333" s="225">
        <f>S333*H333</f>
        <v>0</v>
      </c>
      <c r="U333" s="41"/>
      <c r="V333" s="41"/>
      <c r="W333" s="41"/>
      <c r="X333" s="41"/>
      <c r="Y333" s="41"/>
      <c r="Z333" s="41"/>
      <c r="AA333" s="41"/>
      <c r="AB333" s="41"/>
      <c r="AC333" s="41"/>
      <c r="AD333" s="41"/>
      <c r="AE333" s="41"/>
      <c r="AR333" s="226" t="s">
        <v>198</v>
      </c>
      <c r="AT333" s="226" t="s">
        <v>252</v>
      </c>
      <c r="AU333" s="226" t="s">
        <v>83</v>
      </c>
      <c r="AY333" s="20" t="s">
        <v>142</v>
      </c>
      <c r="BE333" s="227">
        <f>IF(N333="základní",J333,0)</f>
        <v>0</v>
      </c>
      <c r="BF333" s="227">
        <f>IF(N333="snížená",J333,0)</f>
        <v>0</v>
      </c>
      <c r="BG333" s="227">
        <f>IF(N333="zákl. přenesená",J333,0)</f>
        <v>0</v>
      </c>
      <c r="BH333" s="227">
        <f>IF(N333="sníž. přenesená",J333,0)</f>
        <v>0</v>
      </c>
      <c r="BI333" s="227">
        <f>IF(N333="nulová",J333,0)</f>
        <v>0</v>
      </c>
      <c r="BJ333" s="20" t="s">
        <v>83</v>
      </c>
      <c r="BK333" s="227">
        <f>ROUND(I333*H333,2)</f>
        <v>0</v>
      </c>
      <c r="BL333" s="20" t="s">
        <v>149</v>
      </c>
      <c r="BM333" s="226" t="s">
        <v>1076</v>
      </c>
    </row>
    <row r="334" s="2" customFormat="1" ht="16.5" customHeight="1">
      <c r="A334" s="41"/>
      <c r="B334" s="42"/>
      <c r="C334" s="215" t="s">
        <v>390</v>
      </c>
      <c r="D334" s="215" t="s">
        <v>144</v>
      </c>
      <c r="E334" s="216" t="s">
        <v>755</v>
      </c>
      <c r="F334" s="217" t="s">
        <v>756</v>
      </c>
      <c r="G334" s="218" t="s">
        <v>267</v>
      </c>
      <c r="H334" s="219">
        <v>11</v>
      </c>
      <c r="I334" s="220"/>
      <c r="J334" s="221">
        <f>ROUND(I334*H334,2)</f>
        <v>0</v>
      </c>
      <c r="K334" s="217" t="s">
        <v>148</v>
      </c>
      <c r="L334" s="47"/>
      <c r="M334" s="222" t="s">
        <v>19</v>
      </c>
      <c r="N334" s="223" t="s">
        <v>47</v>
      </c>
      <c r="O334" s="87"/>
      <c r="P334" s="224">
        <f>O334*H334</f>
        <v>0</v>
      </c>
      <c r="Q334" s="224">
        <v>0.028538000000000001</v>
      </c>
      <c r="R334" s="224">
        <f>Q334*H334</f>
        <v>0.31391800000000003</v>
      </c>
      <c r="S334" s="224">
        <v>0</v>
      </c>
      <c r="T334" s="225">
        <f>S334*H334</f>
        <v>0</v>
      </c>
      <c r="U334" s="41"/>
      <c r="V334" s="41"/>
      <c r="W334" s="41"/>
      <c r="X334" s="41"/>
      <c r="Y334" s="41"/>
      <c r="Z334" s="41"/>
      <c r="AA334" s="41"/>
      <c r="AB334" s="41"/>
      <c r="AC334" s="41"/>
      <c r="AD334" s="41"/>
      <c r="AE334" s="41"/>
      <c r="AR334" s="226" t="s">
        <v>149</v>
      </c>
      <c r="AT334" s="226" t="s">
        <v>144</v>
      </c>
      <c r="AU334" s="226" t="s">
        <v>83</v>
      </c>
      <c r="AY334" s="20" t="s">
        <v>142</v>
      </c>
      <c r="BE334" s="227">
        <f>IF(N334="základní",J334,0)</f>
        <v>0</v>
      </c>
      <c r="BF334" s="227">
        <f>IF(N334="snížená",J334,0)</f>
        <v>0</v>
      </c>
      <c r="BG334" s="227">
        <f>IF(N334="zákl. přenesená",J334,0)</f>
        <v>0</v>
      </c>
      <c r="BH334" s="227">
        <f>IF(N334="sníž. přenesená",J334,0)</f>
        <v>0</v>
      </c>
      <c r="BI334" s="227">
        <f>IF(N334="nulová",J334,0)</f>
        <v>0</v>
      </c>
      <c r="BJ334" s="20" t="s">
        <v>83</v>
      </c>
      <c r="BK334" s="227">
        <f>ROUND(I334*H334,2)</f>
        <v>0</v>
      </c>
      <c r="BL334" s="20" t="s">
        <v>149</v>
      </c>
      <c r="BM334" s="226" t="s">
        <v>1077</v>
      </c>
    </row>
    <row r="335" s="2" customFormat="1">
      <c r="A335" s="41"/>
      <c r="B335" s="42"/>
      <c r="C335" s="43"/>
      <c r="D335" s="228" t="s">
        <v>151</v>
      </c>
      <c r="E335" s="43"/>
      <c r="F335" s="229" t="s">
        <v>758</v>
      </c>
      <c r="G335" s="43"/>
      <c r="H335" s="43"/>
      <c r="I335" s="230"/>
      <c r="J335" s="43"/>
      <c r="K335" s="43"/>
      <c r="L335" s="47"/>
      <c r="M335" s="231"/>
      <c r="N335" s="232"/>
      <c r="O335" s="87"/>
      <c r="P335" s="87"/>
      <c r="Q335" s="87"/>
      <c r="R335" s="87"/>
      <c r="S335" s="87"/>
      <c r="T335" s="88"/>
      <c r="U335" s="41"/>
      <c r="V335" s="41"/>
      <c r="W335" s="41"/>
      <c r="X335" s="41"/>
      <c r="Y335" s="41"/>
      <c r="Z335" s="41"/>
      <c r="AA335" s="41"/>
      <c r="AB335" s="41"/>
      <c r="AC335" s="41"/>
      <c r="AD335" s="41"/>
      <c r="AE335" s="41"/>
      <c r="AT335" s="20" t="s">
        <v>151</v>
      </c>
      <c r="AU335" s="20" t="s">
        <v>83</v>
      </c>
    </row>
    <row r="336" s="2" customFormat="1" ht="16.5" customHeight="1">
      <c r="A336" s="41"/>
      <c r="B336" s="42"/>
      <c r="C336" s="277" t="s">
        <v>395</v>
      </c>
      <c r="D336" s="277" t="s">
        <v>252</v>
      </c>
      <c r="E336" s="278" t="s">
        <v>759</v>
      </c>
      <c r="F336" s="279" t="s">
        <v>760</v>
      </c>
      <c r="G336" s="280" t="s">
        <v>267</v>
      </c>
      <c r="H336" s="281">
        <v>11</v>
      </c>
      <c r="I336" s="282"/>
      <c r="J336" s="283">
        <f>ROUND(I336*H336,2)</f>
        <v>0</v>
      </c>
      <c r="K336" s="279" t="s">
        <v>19</v>
      </c>
      <c r="L336" s="284"/>
      <c r="M336" s="285" t="s">
        <v>19</v>
      </c>
      <c r="N336" s="286" t="s">
        <v>47</v>
      </c>
      <c r="O336" s="87"/>
      <c r="P336" s="224">
        <f>O336*H336</f>
        <v>0</v>
      </c>
      <c r="Q336" s="224">
        <v>5.5999999999999996</v>
      </c>
      <c r="R336" s="224">
        <f>Q336*H336</f>
        <v>61.599999999999994</v>
      </c>
      <c r="S336" s="224">
        <v>0</v>
      </c>
      <c r="T336" s="225">
        <f>S336*H336</f>
        <v>0</v>
      </c>
      <c r="U336" s="41"/>
      <c r="V336" s="41"/>
      <c r="W336" s="41"/>
      <c r="X336" s="41"/>
      <c r="Y336" s="41"/>
      <c r="Z336" s="41"/>
      <c r="AA336" s="41"/>
      <c r="AB336" s="41"/>
      <c r="AC336" s="41"/>
      <c r="AD336" s="41"/>
      <c r="AE336" s="41"/>
      <c r="AR336" s="226" t="s">
        <v>198</v>
      </c>
      <c r="AT336" s="226" t="s">
        <v>252</v>
      </c>
      <c r="AU336" s="226" t="s">
        <v>83</v>
      </c>
      <c r="AY336" s="20" t="s">
        <v>142</v>
      </c>
      <c r="BE336" s="227">
        <f>IF(N336="základní",J336,0)</f>
        <v>0</v>
      </c>
      <c r="BF336" s="227">
        <f>IF(N336="snížená",J336,0)</f>
        <v>0</v>
      </c>
      <c r="BG336" s="227">
        <f>IF(N336="zákl. přenesená",J336,0)</f>
        <v>0</v>
      </c>
      <c r="BH336" s="227">
        <f>IF(N336="sníž. přenesená",J336,0)</f>
        <v>0</v>
      </c>
      <c r="BI336" s="227">
        <f>IF(N336="nulová",J336,0)</f>
        <v>0</v>
      </c>
      <c r="BJ336" s="20" t="s">
        <v>83</v>
      </c>
      <c r="BK336" s="227">
        <f>ROUND(I336*H336,2)</f>
        <v>0</v>
      </c>
      <c r="BL336" s="20" t="s">
        <v>149</v>
      </c>
      <c r="BM336" s="226" t="s">
        <v>1078</v>
      </c>
    </row>
    <row r="337" s="2" customFormat="1" ht="24.15" customHeight="1">
      <c r="A337" s="41"/>
      <c r="B337" s="42"/>
      <c r="C337" s="215" t="s">
        <v>399</v>
      </c>
      <c r="D337" s="215" t="s">
        <v>144</v>
      </c>
      <c r="E337" s="216" t="s">
        <v>814</v>
      </c>
      <c r="F337" s="217" t="s">
        <v>815</v>
      </c>
      <c r="G337" s="218" t="s">
        <v>267</v>
      </c>
      <c r="H337" s="219">
        <v>11</v>
      </c>
      <c r="I337" s="220"/>
      <c r="J337" s="221">
        <f>ROUND(I337*H337,2)</f>
        <v>0</v>
      </c>
      <c r="K337" s="217" t="s">
        <v>148</v>
      </c>
      <c r="L337" s="47"/>
      <c r="M337" s="222" t="s">
        <v>19</v>
      </c>
      <c r="N337" s="223" t="s">
        <v>47</v>
      </c>
      <c r="O337" s="87"/>
      <c r="P337" s="224">
        <f>O337*H337</f>
        <v>0</v>
      </c>
      <c r="Q337" s="224">
        <v>0.089999999999999997</v>
      </c>
      <c r="R337" s="224">
        <f>Q337*H337</f>
        <v>0.98999999999999999</v>
      </c>
      <c r="S337" s="224">
        <v>0</v>
      </c>
      <c r="T337" s="225">
        <f>S337*H337</f>
        <v>0</v>
      </c>
      <c r="U337" s="41"/>
      <c r="V337" s="41"/>
      <c r="W337" s="41"/>
      <c r="X337" s="41"/>
      <c r="Y337" s="41"/>
      <c r="Z337" s="41"/>
      <c r="AA337" s="41"/>
      <c r="AB337" s="41"/>
      <c r="AC337" s="41"/>
      <c r="AD337" s="41"/>
      <c r="AE337" s="41"/>
      <c r="AR337" s="226" t="s">
        <v>149</v>
      </c>
      <c r="AT337" s="226" t="s">
        <v>144</v>
      </c>
      <c r="AU337" s="226" t="s">
        <v>83</v>
      </c>
      <c r="AY337" s="20" t="s">
        <v>142</v>
      </c>
      <c r="BE337" s="227">
        <f>IF(N337="základní",J337,0)</f>
        <v>0</v>
      </c>
      <c r="BF337" s="227">
        <f>IF(N337="snížená",J337,0)</f>
        <v>0</v>
      </c>
      <c r="BG337" s="227">
        <f>IF(N337="zákl. přenesená",J337,0)</f>
        <v>0</v>
      </c>
      <c r="BH337" s="227">
        <f>IF(N337="sníž. přenesená",J337,0)</f>
        <v>0</v>
      </c>
      <c r="BI337" s="227">
        <f>IF(N337="nulová",J337,0)</f>
        <v>0</v>
      </c>
      <c r="BJ337" s="20" t="s">
        <v>83</v>
      </c>
      <c r="BK337" s="227">
        <f>ROUND(I337*H337,2)</f>
        <v>0</v>
      </c>
      <c r="BL337" s="20" t="s">
        <v>149</v>
      </c>
      <c r="BM337" s="226" t="s">
        <v>1079</v>
      </c>
    </row>
    <row r="338" s="2" customFormat="1">
      <c r="A338" s="41"/>
      <c r="B338" s="42"/>
      <c r="C338" s="43"/>
      <c r="D338" s="228" t="s">
        <v>151</v>
      </c>
      <c r="E338" s="43"/>
      <c r="F338" s="229" t="s">
        <v>817</v>
      </c>
      <c r="G338" s="43"/>
      <c r="H338" s="43"/>
      <c r="I338" s="230"/>
      <c r="J338" s="43"/>
      <c r="K338" s="43"/>
      <c r="L338" s="47"/>
      <c r="M338" s="231"/>
      <c r="N338" s="232"/>
      <c r="O338" s="87"/>
      <c r="P338" s="87"/>
      <c r="Q338" s="87"/>
      <c r="R338" s="87"/>
      <c r="S338" s="87"/>
      <c r="T338" s="88"/>
      <c r="U338" s="41"/>
      <c r="V338" s="41"/>
      <c r="W338" s="41"/>
      <c r="X338" s="41"/>
      <c r="Y338" s="41"/>
      <c r="Z338" s="41"/>
      <c r="AA338" s="41"/>
      <c r="AB338" s="41"/>
      <c r="AC338" s="41"/>
      <c r="AD338" s="41"/>
      <c r="AE338" s="41"/>
      <c r="AT338" s="20" t="s">
        <v>151</v>
      </c>
      <c r="AU338" s="20" t="s">
        <v>83</v>
      </c>
    </row>
    <row r="339" s="2" customFormat="1" ht="16.5" customHeight="1">
      <c r="A339" s="41"/>
      <c r="B339" s="42"/>
      <c r="C339" s="277" t="s">
        <v>403</v>
      </c>
      <c r="D339" s="277" t="s">
        <v>252</v>
      </c>
      <c r="E339" s="278" t="s">
        <v>818</v>
      </c>
      <c r="F339" s="279" t="s">
        <v>819</v>
      </c>
      <c r="G339" s="280" t="s">
        <v>267</v>
      </c>
      <c r="H339" s="281">
        <v>11</v>
      </c>
      <c r="I339" s="282"/>
      <c r="J339" s="283">
        <f>ROUND(I339*H339,2)</f>
        <v>0</v>
      </c>
      <c r="K339" s="279" t="s">
        <v>148</v>
      </c>
      <c r="L339" s="284"/>
      <c r="M339" s="285" t="s">
        <v>19</v>
      </c>
      <c r="N339" s="286" t="s">
        <v>47</v>
      </c>
      <c r="O339" s="87"/>
      <c r="P339" s="224">
        <f>O339*H339</f>
        <v>0</v>
      </c>
      <c r="Q339" s="224">
        <v>0.056300000000000003</v>
      </c>
      <c r="R339" s="224">
        <f>Q339*H339</f>
        <v>0.61930000000000007</v>
      </c>
      <c r="S339" s="224">
        <v>0</v>
      </c>
      <c r="T339" s="225">
        <f>S339*H339</f>
        <v>0</v>
      </c>
      <c r="U339" s="41"/>
      <c r="V339" s="41"/>
      <c r="W339" s="41"/>
      <c r="X339" s="41"/>
      <c r="Y339" s="41"/>
      <c r="Z339" s="41"/>
      <c r="AA339" s="41"/>
      <c r="AB339" s="41"/>
      <c r="AC339" s="41"/>
      <c r="AD339" s="41"/>
      <c r="AE339" s="41"/>
      <c r="AR339" s="226" t="s">
        <v>198</v>
      </c>
      <c r="AT339" s="226" t="s">
        <v>252</v>
      </c>
      <c r="AU339" s="226" t="s">
        <v>83</v>
      </c>
      <c r="AY339" s="20" t="s">
        <v>142</v>
      </c>
      <c r="BE339" s="227">
        <f>IF(N339="základní",J339,0)</f>
        <v>0</v>
      </c>
      <c r="BF339" s="227">
        <f>IF(N339="snížená",J339,0)</f>
        <v>0</v>
      </c>
      <c r="BG339" s="227">
        <f>IF(N339="zákl. přenesená",J339,0)</f>
        <v>0</v>
      </c>
      <c r="BH339" s="227">
        <f>IF(N339="sníž. přenesená",J339,0)</f>
        <v>0</v>
      </c>
      <c r="BI339" s="227">
        <f>IF(N339="nulová",J339,0)</f>
        <v>0</v>
      </c>
      <c r="BJ339" s="20" t="s">
        <v>83</v>
      </c>
      <c r="BK339" s="227">
        <f>ROUND(I339*H339,2)</f>
        <v>0</v>
      </c>
      <c r="BL339" s="20" t="s">
        <v>149</v>
      </c>
      <c r="BM339" s="226" t="s">
        <v>1080</v>
      </c>
    </row>
    <row r="340" s="2" customFormat="1" ht="16.5" customHeight="1">
      <c r="A340" s="41"/>
      <c r="B340" s="42"/>
      <c r="C340" s="215" t="s">
        <v>410</v>
      </c>
      <c r="D340" s="215" t="s">
        <v>144</v>
      </c>
      <c r="E340" s="216" t="s">
        <v>832</v>
      </c>
      <c r="F340" s="217" t="s">
        <v>833</v>
      </c>
      <c r="G340" s="218" t="s">
        <v>323</v>
      </c>
      <c r="H340" s="219">
        <v>295.45999999999998</v>
      </c>
      <c r="I340" s="220"/>
      <c r="J340" s="221">
        <f>ROUND(I340*H340,2)</f>
        <v>0</v>
      </c>
      <c r="K340" s="217" t="s">
        <v>148</v>
      </c>
      <c r="L340" s="47"/>
      <c r="M340" s="222" t="s">
        <v>19</v>
      </c>
      <c r="N340" s="223" t="s">
        <v>47</v>
      </c>
      <c r="O340" s="87"/>
      <c r="P340" s="224">
        <f>O340*H340</f>
        <v>0</v>
      </c>
      <c r="Q340" s="224">
        <v>0.00019536</v>
      </c>
      <c r="R340" s="224">
        <f>Q340*H340</f>
        <v>0.057721065599999996</v>
      </c>
      <c r="S340" s="224">
        <v>0</v>
      </c>
      <c r="T340" s="225">
        <f>S340*H340</f>
        <v>0</v>
      </c>
      <c r="U340" s="41"/>
      <c r="V340" s="41"/>
      <c r="W340" s="41"/>
      <c r="X340" s="41"/>
      <c r="Y340" s="41"/>
      <c r="Z340" s="41"/>
      <c r="AA340" s="41"/>
      <c r="AB340" s="41"/>
      <c r="AC340" s="41"/>
      <c r="AD340" s="41"/>
      <c r="AE340" s="41"/>
      <c r="AR340" s="226" t="s">
        <v>149</v>
      </c>
      <c r="AT340" s="226" t="s">
        <v>144</v>
      </c>
      <c r="AU340" s="226" t="s">
        <v>83</v>
      </c>
      <c r="AY340" s="20" t="s">
        <v>142</v>
      </c>
      <c r="BE340" s="227">
        <f>IF(N340="základní",J340,0)</f>
        <v>0</v>
      </c>
      <c r="BF340" s="227">
        <f>IF(N340="snížená",J340,0)</f>
        <v>0</v>
      </c>
      <c r="BG340" s="227">
        <f>IF(N340="zákl. přenesená",J340,0)</f>
        <v>0</v>
      </c>
      <c r="BH340" s="227">
        <f>IF(N340="sníž. přenesená",J340,0)</f>
        <v>0</v>
      </c>
      <c r="BI340" s="227">
        <f>IF(N340="nulová",J340,0)</f>
        <v>0</v>
      </c>
      <c r="BJ340" s="20" t="s">
        <v>83</v>
      </c>
      <c r="BK340" s="227">
        <f>ROUND(I340*H340,2)</f>
        <v>0</v>
      </c>
      <c r="BL340" s="20" t="s">
        <v>149</v>
      </c>
      <c r="BM340" s="226" t="s">
        <v>1081</v>
      </c>
    </row>
    <row r="341" s="2" customFormat="1">
      <c r="A341" s="41"/>
      <c r="B341" s="42"/>
      <c r="C341" s="43"/>
      <c r="D341" s="228" t="s">
        <v>151</v>
      </c>
      <c r="E341" s="43"/>
      <c r="F341" s="229" t="s">
        <v>835</v>
      </c>
      <c r="G341" s="43"/>
      <c r="H341" s="43"/>
      <c r="I341" s="230"/>
      <c r="J341" s="43"/>
      <c r="K341" s="43"/>
      <c r="L341" s="47"/>
      <c r="M341" s="231"/>
      <c r="N341" s="232"/>
      <c r="O341" s="87"/>
      <c r="P341" s="87"/>
      <c r="Q341" s="87"/>
      <c r="R341" s="87"/>
      <c r="S341" s="87"/>
      <c r="T341" s="88"/>
      <c r="U341" s="41"/>
      <c r="V341" s="41"/>
      <c r="W341" s="41"/>
      <c r="X341" s="41"/>
      <c r="Y341" s="41"/>
      <c r="Z341" s="41"/>
      <c r="AA341" s="41"/>
      <c r="AB341" s="41"/>
      <c r="AC341" s="41"/>
      <c r="AD341" s="41"/>
      <c r="AE341" s="41"/>
      <c r="AT341" s="20" t="s">
        <v>151</v>
      </c>
      <c r="AU341" s="20" t="s">
        <v>83</v>
      </c>
    </row>
    <row r="342" s="14" customFormat="1">
      <c r="A342" s="14"/>
      <c r="B342" s="244"/>
      <c r="C342" s="245"/>
      <c r="D342" s="235" t="s">
        <v>153</v>
      </c>
      <c r="E342" s="246" t="s">
        <v>19</v>
      </c>
      <c r="F342" s="247" t="s">
        <v>919</v>
      </c>
      <c r="G342" s="245"/>
      <c r="H342" s="248">
        <v>21.140000000000001</v>
      </c>
      <c r="I342" s="249"/>
      <c r="J342" s="245"/>
      <c r="K342" s="245"/>
      <c r="L342" s="250"/>
      <c r="M342" s="251"/>
      <c r="N342" s="252"/>
      <c r="O342" s="252"/>
      <c r="P342" s="252"/>
      <c r="Q342" s="252"/>
      <c r="R342" s="252"/>
      <c r="S342" s="252"/>
      <c r="T342" s="253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4" t="s">
        <v>153</v>
      </c>
      <c r="AU342" s="254" t="s">
        <v>83</v>
      </c>
      <c r="AV342" s="14" t="s">
        <v>85</v>
      </c>
      <c r="AW342" s="14" t="s">
        <v>37</v>
      </c>
      <c r="AX342" s="14" t="s">
        <v>76</v>
      </c>
      <c r="AY342" s="254" t="s">
        <v>142</v>
      </c>
    </row>
    <row r="343" s="15" customFormat="1">
      <c r="A343" s="15"/>
      <c r="B343" s="255"/>
      <c r="C343" s="256"/>
      <c r="D343" s="235" t="s">
        <v>153</v>
      </c>
      <c r="E343" s="257" t="s">
        <v>19</v>
      </c>
      <c r="F343" s="258" t="s">
        <v>157</v>
      </c>
      <c r="G343" s="256"/>
      <c r="H343" s="259">
        <v>21.140000000000001</v>
      </c>
      <c r="I343" s="260"/>
      <c r="J343" s="256"/>
      <c r="K343" s="256"/>
      <c r="L343" s="261"/>
      <c r="M343" s="262"/>
      <c r="N343" s="263"/>
      <c r="O343" s="263"/>
      <c r="P343" s="263"/>
      <c r="Q343" s="263"/>
      <c r="R343" s="263"/>
      <c r="S343" s="263"/>
      <c r="T343" s="264"/>
      <c r="U343" s="15"/>
      <c r="V343" s="15"/>
      <c r="W343" s="15"/>
      <c r="X343" s="15"/>
      <c r="Y343" s="15"/>
      <c r="Z343" s="15"/>
      <c r="AA343" s="15"/>
      <c r="AB343" s="15"/>
      <c r="AC343" s="15"/>
      <c r="AD343" s="15"/>
      <c r="AE343" s="15"/>
      <c r="AT343" s="265" t="s">
        <v>153</v>
      </c>
      <c r="AU343" s="265" t="s">
        <v>83</v>
      </c>
      <c r="AV343" s="15" t="s">
        <v>158</v>
      </c>
      <c r="AW343" s="15" t="s">
        <v>37</v>
      </c>
      <c r="AX343" s="15" t="s">
        <v>76</v>
      </c>
      <c r="AY343" s="265" t="s">
        <v>142</v>
      </c>
    </row>
    <row r="344" s="13" customFormat="1">
      <c r="A344" s="13"/>
      <c r="B344" s="233"/>
      <c r="C344" s="234"/>
      <c r="D344" s="235" t="s">
        <v>153</v>
      </c>
      <c r="E344" s="236" t="s">
        <v>19</v>
      </c>
      <c r="F344" s="237" t="s">
        <v>920</v>
      </c>
      <c r="G344" s="234"/>
      <c r="H344" s="236" t="s">
        <v>19</v>
      </c>
      <c r="I344" s="238"/>
      <c r="J344" s="234"/>
      <c r="K344" s="234"/>
      <c r="L344" s="239"/>
      <c r="M344" s="240"/>
      <c r="N344" s="241"/>
      <c r="O344" s="241"/>
      <c r="P344" s="241"/>
      <c r="Q344" s="241"/>
      <c r="R344" s="241"/>
      <c r="S344" s="241"/>
      <c r="T344" s="242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43" t="s">
        <v>153</v>
      </c>
      <c r="AU344" s="243" t="s">
        <v>83</v>
      </c>
      <c r="AV344" s="13" t="s">
        <v>83</v>
      </c>
      <c r="AW344" s="13" t="s">
        <v>37</v>
      </c>
      <c r="AX344" s="13" t="s">
        <v>76</v>
      </c>
      <c r="AY344" s="243" t="s">
        <v>142</v>
      </c>
    </row>
    <row r="345" s="14" customFormat="1">
      <c r="A345" s="14"/>
      <c r="B345" s="244"/>
      <c r="C345" s="245"/>
      <c r="D345" s="235" t="s">
        <v>153</v>
      </c>
      <c r="E345" s="246" t="s">
        <v>19</v>
      </c>
      <c r="F345" s="247" t="s">
        <v>921</v>
      </c>
      <c r="G345" s="245"/>
      <c r="H345" s="248">
        <v>274.31999999999999</v>
      </c>
      <c r="I345" s="249"/>
      <c r="J345" s="245"/>
      <c r="K345" s="245"/>
      <c r="L345" s="250"/>
      <c r="M345" s="251"/>
      <c r="N345" s="252"/>
      <c r="O345" s="252"/>
      <c r="P345" s="252"/>
      <c r="Q345" s="252"/>
      <c r="R345" s="252"/>
      <c r="S345" s="252"/>
      <c r="T345" s="253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T345" s="254" t="s">
        <v>153</v>
      </c>
      <c r="AU345" s="254" t="s">
        <v>83</v>
      </c>
      <c r="AV345" s="14" t="s">
        <v>85</v>
      </c>
      <c r="AW345" s="14" t="s">
        <v>37</v>
      </c>
      <c r="AX345" s="14" t="s">
        <v>76</v>
      </c>
      <c r="AY345" s="254" t="s">
        <v>142</v>
      </c>
    </row>
    <row r="346" s="15" customFormat="1">
      <c r="A346" s="15"/>
      <c r="B346" s="255"/>
      <c r="C346" s="256"/>
      <c r="D346" s="235" t="s">
        <v>153</v>
      </c>
      <c r="E346" s="257" t="s">
        <v>19</v>
      </c>
      <c r="F346" s="258" t="s">
        <v>157</v>
      </c>
      <c r="G346" s="256"/>
      <c r="H346" s="259">
        <v>274.31999999999999</v>
      </c>
      <c r="I346" s="260"/>
      <c r="J346" s="256"/>
      <c r="K346" s="256"/>
      <c r="L346" s="261"/>
      <c r="M346" s="262"/>
      <c r="N346" s="263"/>
      <c r="O346" s="263"/>
      <c r="P346" s="263"/>
      <c r="Q346" s="263"/>
      <c r="R346" s="263"/>
      <c r="S346" s="263"/>
      <c r="T346" s="264"/>
      <c r="U346" s="15"/>
      <c r="V346" s="15"/>
      <c r="W346" s="15"/>
      <c r="X346" s="15"/>
      <c r="Y346" s="15"/>
      <c r="Z346" s="15"/>
      <c r="AA346" s="15"/>
      <c r="AB346" s="15"/>
      <c r="AC346" s="15"/>
      <c r="AD346" s="15"/>
      <c r="AE346" s="15"/>
      <c r="AT346" s="265" t="s">
        <v>153</v>
      </c>
      <c r="AU346" s="265" t="s">
        <v>83</v>
      </c>
      <c r="AV346" s="15" t="s">
        <v>158</v>
      </c>
      <c r="AW346" s="15" t="s">
        <v>37</v>
      </c>
      <c r="AX346" s="15" t="s">
        <v>76</v>
      </c>
      <c r="AY346" s="265" t="s">
        <v>142</v>
      </c>
    </row>
    <row r="347" s="16" customFormat="1">
      <c r="A347" s="16"/>
      <c r="B347" s="266"/>
      <c r="C347" s="267"/>
      <c r="D347" s="235" t="s">
        <v>153</v>
      </c>
      <c r="E347" s="268" t="s">
        <v>19</v>
      </c>
      <c r="F347" s="269" t="s">
        <v>167</v>
      </c>
      <c r="G347" s="267"/>
      <c r="H347" s="270">
        <v>295.45999999999998</v>
      </c>
      <c r="I347" s="271"/>
      <c r="J347" s="267"/>
      <c r="K347" s="267"/>
      <c r="L347" s="272"/>
      <c r="M347" s="273"/>
      <c r="N347" s="274"/>
      <c r="O347" s="274"/>
      <c r="P347" s="274"/>
      <c r="Q347" s="274"/>
      <c r="R347" s="274"/>
      <c r="S347" s="274"/>
      <c r="T347" s="275"/>
      <c r="U347" s="16"/>
      <c r="V347" s="16"/>
      <c r="W347" s="16"/>
      <c r="X347" s="16"/>
      <c r="Y347" s="16"/>
      <c r="Z347" s="16"/>
      <c r="AA347" s="16"/>
      <c r="AB347" s="16"/>
      <c r="AC347" s="16"/>
      <c r="AD347" s="16"/>
      <c r="AE347" s="16"/>
      <c r="AT347" s="276" t="s">
        <v>153</v>
      </c>
      <c r="AU347" s="276" t="s">
        <v>83</v>
      </c>
      <c r="AV347" s="16" t="s">
        <v>149</v>
      </c>
      <c r="AW347" s="16" t="s">
        <v>37</v>
      </c>
      <c r="AX347" s="16" t="s">
        <v>83</v>
      </c>
      <c r="AY347" s="276" t="s">
        <v>142</v>
      </c>
    </row>
    <row r="348" s="2" customFormat="1" ht="16.5" customHeight="1">
      <c r="A348" s="41"/>
      <c r="B348" s="42"/>
      <c r="C348" s="215" t="s">
        <v>415</v>
      </c>
      <c r="D348" s="215" t="s">
        <v>144</v>
      </c>
      <c r="E348" s="216" t="s">
        <v>838</v>
      </c>
      <c r="F348" s="217" t="s">
        <v>839</v>
      </c>
      <c r="G348" s="218" t="s">
        <v>323</v>
      </c>
      <c r="H348" s="219">
        <v>295.45999999999998</v>
      </c>
      <c r="I348" s="220"/>
      <c r="J348" s="221">
        <f>ROUND(I348*H348,2)</f>
        <v>0</v>
      </c>
      <c r="K348" s="217" t="s">
        <v>148</v>
      </c>
      <c r="L348" s="47"/>
      <c r="M348" s="222" t="s">
        <v>19</v>
      </c>
      <c r="N348" s="223" t="s">
        <v>47</v>
      </c>
      <c r="O348" s="87"/>
      <c r="P348" s="224">
        <f>O348*H348</f>
        <v>0</v>
      </c>
      <c r="Q348" s="224">
        <v>0.000126</v>
      </c>
      <c r="R348" s="224">
        <f>Q348*H348</f>
        <v>0.037227959999999997</v>
      </c>
      <c r="S348" s="224">
        <v>0</v>
      </c>
      <c r="T348" s="225">
        <f>S348*H348</f>
        <v>0</v>
      </c>
      <c r="U348" s="41"/>
      <c r="V348" s="41"/>
      <c r="W348" s="41"/>
      <c r="X348" s="41"/>
      <c r="Y348" s="41"/>
      <c r="Z348" s="41"/>
      <c r="AA348" s="41"/>
      <c r="AB348" s="41"/>
      <c r="AC348" s="41"/>
      <c r="AD348" s="41"/>
      <c r="AE348" s="41"/>
      <c r="AR348" s="226" t="s">
        <v>149</v>
      </c>
      <c r="AT348" s="226" t="s">
        <v>144</v>
      </c>
      <c r="AU348" s="226" t="s">
        <v>83</v>
      </c>
      <c r="AY348" s="20" t="s">
        <v>142</v>
      </c>
      <c r="BE348" s="227">
        <f>IF(N348="základní",J348,0)</f>
        <v>0</v>
      </c>
      <c r="BF348" s="227">
        <f>IF(N348="snížená",J348,0)</f>
        <v>0</v>
      </c>
      <c r="BG348" s="227">
        <f>IF(N348="zákl. přenesená",J348,0)</f>
        <v>0</v>
      </c>
      <c r="BH348" s="227">
        <f>IF(N348="sníž. přenesená",J348,0)</f>
        <v>0</v>
      </c>
      <c r="BI348" s="227">
        <f>IF(N348="nulová",J348,0)</f>
        <v>0</v>
      </c>
      <c r="BJ348" s="20" t="s">
        <v>83</v>
      </c>
      <c r="BK348" s="227">
        <f>ROUND(I348*H348,2)</f>
        <v>0</v>
      </c>
      <c r="BL348" s="20" t="s">
        <v>149</v>
      </c>
      <c r="BM348" s="226" t="s">
        <v>1082</v>
      </c>
    </row>
    <row r="349" s="2" customFormat="1">
      <c r="A349" s="41"/>
      <c r="B349" s="42"/>
      <c r="C349" s="43"/>
      <c r="D349" s="228" t="s">
        <v>151</v>
      </c>
      <c r="E349" s="43"/>
      <c r="F349" s="229" t="s">
        <v>841</v>
      </c>
      <c r="G349" s="43"/>
      <c r="H349" s="43"/>
      <c r="I349" s="230"/>
      <c r="J349" s="43"/>
      <c r="K349" s="43"/>
      <c r="L349" s="47"/>
      <c r="M349" s="231"/>
      <c r="N349" s="232"/>
      <c r="O349" s="87"/>
      <c r="P349" s="87"/>
      <c r="Q349" s="87"/>
      <c r="R349" s="87"/>
      <c r="S349" s="87"/>
      <c r="T349" s="88"/>
      <c r="U349" s="41"/>
      <c r="V349" s="41"/>
      <c r="W349" s="41"/>
      <c r="X349" s="41"/>
      <c r="Y349" s="41"/>
      <c r="Z349" s="41"/>
      <c r="AA349" s="41"/>
      <c r="AB349" s="41"/>
      <c r="AC349" s="41"/>
      <c r="AD349" s="41"/>
      <c r="AE349" s="41"/>
      <c r="AT349" s="20" t="s">
        <v>151</v>
      </c>
      <c r="AU349" s="20" t="s">
        <v>83</v>
      </c>
    </row>
    <row r="350" s="12" customFormat="1" ht="25.92" customHeight="1">
      <c r="A350" s="12"/>
      <c r="B350" s="199"/>
      <c r="C350" s="200"/>
      <c r="D350" s="201" t="s">
        <v>75</v>
      </c>
      <c r="E350" s="202" t="s">
        <v>203</v>
      </c>
      <c r="F350" s="202" t="s">
        <v>464</v>
      </c>
      <c r="G350" s="200"/>
      <c r="H350" s="200"/>
      <c r="I350" s="203"/>
      <c r="J350" s="204">
        <f>BK350</f>
        <v>0</v>
      </c>
      <c r="K350" s="200"/>
      <c r="L350" s="205"/>
      <c r="M350" s="206"/>
      <c r="N350" s="207"/>
      <c r="O350" s="207"/>
      <c r="P350" s="208">
        <f>SUM(P351:P356)</f>
        <v>0</v>
      </c>
      <c r="Q350" s="207"/>
      <c r="R350" s="208">
        <f>SUM(R351:R356)</f>
        <v>0.0001338701</v>
      </c>
      <c r="S350" s="207"/>
      <c r="T350" s="209">
        <f>SUM(T351:T356)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0" t="s">
        <v>83</v>
      </c>
      <c r="AT350" s="211" t="s">
        <v>75</v>
      </c>
      <c r="AU350" s="211" t="s">
        <v>76</v>
      </c>
      <c r="AY350" s="210" t="s">
        <v>142</v>
      </c>
      <c r="BK350" s="212">
        <f>SUM(BK351:BK356)</f>
        <v>0</v>
      </c>
    </row>
    <row r="351" s="2" customFormat="1" ht="16.5" customHeight="1">
      <c r="A351" s="41"/>
      <c r="B351" s="42"/>
      <c r="C351" s="215" t="s">
        <v>419</v>
      </c>
      <c r="D351" s="215" t="s">
        <v>144</v>
      </c>
      <c r="E351" s="216" t="s">
        <v>466</v>
      </c>
      <c r="F351" s="217" t="s">
        <v>467</v>
      </c>
      <c r="G351" s="218" t="s">
        <v>323</v>
      </c>
      <c r="H351" s="219">
        <v>81.379999999999995</v>
      </c>
      <c r="I351" s="220"/>
      <c r="J351" s="221">
        <f>ROUND(I351*H351,2)</f>
        <v>0</v>
      </c>
      <c r="K351" s="217" t="s">
        <v>148</v>
      </c>
      <c r="L351" s="47"/>
      <c r="M351" s="222" t="s">
        <v>19</v>
      </c>
      <c r="N351" s="223" t="s">
        <v>47</v>
      </c>
      <c r="O351" s="87"/>
      <c r="P351" s="224">
        <f>O351*H351</f>
        <v>0</v>
      </c>
      <c r="Q351" s="224">
        <v>1.6449999999999999E-06</v>
      </c>
      <c r="R351" s="224">
        <f>Q351*H351</f>
        <v>0.0001338701</v>
      </c>
      <c r="S351" s="224">
        <v>0</v>
      </c>
      <c r="T351" s="225">
        <f>S351*H351</f>
        <v>0</v>
      </c>
      <c r="U351" s="41"/>
      <c r="V351" s="41"/>
      <c r="W351" s="41"/>
      <c r="X351" s="41"/>
      <c r="Y351" s="41"/>
      <c r="Z351" s="41"/>
      <c r="AA351" s="41"/>
      <c r="AB351" s="41"/>
      <c r="AC351" s="41"/>
      <c r="AD351" s="41"/>
      <c r="AE351" s="41"/>
      <c r="AR351" s="226" t="s">
        <v>149</v>
      </c>
      <c r="AT351" s="226" t="s">
        <v>144</v>
      </c>
      <c r="AU351" s="226" t="s">
        <v>83</v>
      </c>
      <c r="AY351" s="20" t="s">
        <v>142</v>
      </c>
      <c r="BE351" s="227">
        <f>IF(N351="základní",J351,0)</f>
        <v>0</v>
      </c>
      <c r="BF351" s="227">
        <f>IF(N351="snížená",J351,0)</f>
        <v>0</v>
      </c>
      <c r="BG351" s="227">
        <f>IF(N351="zákl. přenesená",J351,0)</f>
        <v>0</v>
      </c>
      <c r="BH351" s="227">
        <f>IF(N351="sníž. přenesená",J351,0)</f>
        <v>0</v>
      </c>
      <c r="BI351" s="227">
        <f>IF(N351="nulová",J351,0)</f>
        <v>0</v>
      </c>
      <c r="BJ351" s="20" t="s">
        <v>83</v>
      </c>
      <c r="BK351" s="227">
        <f>ROUND(I351*H351,2)</f>
        <v>0</v>
      </c>
      <c r="BL351" s="20" t="s">
        <v>149</v>
      </c>
      <c r="BM351" s="226" t="s">
        <v>1083</v>
      </c>
    </row>
    <row r="352" s="2" customFormat="1">
      <c r="A352" s="41"/>
      <c r="B352" s="42"/>
      <c r="C352" s="43"/>
      <c r="D352" s="228" t="s">
        <v>151</v>
      </c>
      <c r="E352" s="43"/>
      <c r="F352" s="229" t="s">
        <v>469</v>
      </c>
      <c r="G352" s="43"/>
      <c r="H352" s="43"/>
      <c r="I352" s="230"/>
      <c r="J352" s="43"/>
      <c r="K352" s="43"/>
      <c r="L352" s="47"/>
      <c r="M352" s="231"/>
      <c r="N352" s="232"/>
      <c r="O352" s="87"/>
      <c r="P352" s="87"/>
      <c r="Q352" s="87"/>
      <c r="R352" s="87"/>
      <c r="S352" s="87"/>
      <c r="T352" s="88"/>
      <c r="U352" s="41"/>
      <c r="V352" s="41"/>
      <c r="W352" s="41"/>
      <c r="X352" s="41"/>
      <c r="Y352" s="41"/>
      <c r="Z352" s="41"/>
      <c r="AA352" s="41"/>
      <c r="AB352" s="41"/>
      <c r="AC352" s="41"/>
      <c r="AD352" s="41"/>
      <c r="AE352" s="41"/>
      <c r="AT352" s="20" t="s">
        <v>151</v>
      </c>
      <c r="AU352" s="20" t="s">
        <v>83</v>
      </c>
    </row>
    <row r="353" s="13" customFormat="1">
      <c r="A353" s="13"/>
      <c r="B353" s="233"/>
      <c r="C353" s="234"/>
      <c r="D353" s="235" t="s">
        <v>153</v>
      </c>
      <c r="E353" s="236" t="s">
        <v>19</v>
      </c>
      <c r="F353" s="237" t="s">
        <v>555</v>
      </c>
      <c r="G353" s="234"/>
      <c r="H353" s="236" t="s">
        <v>19</v>
      </c>
      <c r="I353" s="238"/>
      <c r="J353" s="234"/>
      <c r="K353" s="234"/>
      <c r="L353" s="239"/>
      <c r="M353" s="240"/>
      <c r="N353" s="241"/>
      <c r="O353" s="241"/>
      <c r="P353" s="241"/>
      <c r="Q353" s="241"/>
      <c r="R353" s="241"/>
      <c r="S353" s="241"/>
      <c r="T353" s="242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3" t="s">
        <v>153</v>
      </c>
      <c r="AU353" s="243" t="s">
        <v>83</v>
      </c>
      <c r="AV353" s="13" t="s">
        <v>83</v>
      </c>
      <c r="AW353" s="13" t="s">
        <v>37</v>
      </c>
      <c r="AX353" s="13" t="s">
        <v>76</v>
      </c>
      <c r="AY353" s="243" t="s">
        <v>142</v>
      </c>
    </row>
    <row r="354" s="14" customFormat="1">
      <c r="A354" s="14"/>
      <c r="B354" s="244"/>
      <c r="C354" s="245"/>
      <c r="D354" s="235" t="s">
        <v>153</v>
      </c>
      <c r="E354" s="246" t="s">
        <v>19</v>
      </c>
      <c r="F354" s="247" t="s">
        <v>1084</v>
      </c>
      <c r="G354" s="245"/>
      <c r="H354" s="248">
        <v>42.280000000000001</v>
      </c>
      <c r="I354" s="249"/>
      <c r="J354" s="245"/>
      <c r="K354" s="245"/>
      <c r="L354" s="250"/>
      <c r="M354" s="251"/>
      <c r="N354" s="252"/>
      <c r="O354" s="252"/>
      <c r="P354" s="252"/>
      <c r="Q354" s="252"/>
      <c r="R354" s="252"/>
      <c r="S354" s="252"/>
      <c r="T354" s="253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4" t="s">
        <v>153</v>
      </c>
      <c r="AU354" s="254" t="s">
        <v>83</v>
      </c>
      <c r="AV354" s="14" t="s">
        <v>85</v>
      </c>
      <c r="AW354" s="14" t="s">
        <v>37</v>
      </c>
      <c r="AX354" s="14" t="s">
        <v>76</v>
      </c>
      <c r="AY354" s="254" t="s">
        <v>142</v>
      </c>
    </row>
    <row r="355" s="14" customFormat="1">
      <c r="A355" s="14"/>
      <c r="B355" s="244"/>
      <c r="C355" s="245"/>
      <c r="D355" s="235" t="s">
        <v>153</v>
      </c>
      <c r="E355" s="246" t="s">
        <v>19</v>
      </c>
      <c r="F355" s="247" t="s">
        <v>1085</v>
      </c>
      <c r="G355" s="245"/>
      <c r="H355" s="248">
        <v>39.100000000000001</v>
      </c>
      <c r="I355" s="249"/>
      <c r="J355" s="245"/>
      <c r="K355" s="245"/>
      <c r="L355" s="250"/>
      <c r="M355" s="251"/>
      <c r="N355" s="252"/>
      <c r="O355" s="252"/>
      <c r="P355" s="252"/>
      <c r="Q355" s="252"/>
      <c r="R355" s="252"/>
      <c r="S355" s="252"/>
      <c r="T355" s="253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54" t="s">
        <v>153</v>
      </c>
      <c r="AU355" s="254" t="s">
        <v>83</v>
      </c>
      <c r="AV355" s="14" t="s">
        <v>85</v>
      </c>
      <c r="AW355" s="14" t="s">
        <v>37</v>
      </c>
      <c r="AX355" s="14" t="s">
        <v>76</v>
      </c>
      <c r="AY355" s="254" t="s">
        <v>142</v>
      </c>
    </row>
    <row r="356" s="16" customFormat="1">
      <c r="A356" s="16"/>
      <c r="B356" s="266"/>
      <c r="C356" s="267"/>
      <c r="D356" s="235" t="s">
        <v>153</v>
      </c>
      <c r="E356" s="268" t="s">
        <v>19</v>
      </c>
      <c r="F356" s="269" t="s">
        <v>167</v>
      </c>
      <c r="G356" s="267"/>
      <c r="H356" s="270">
        <v>81.379999999999995</v>
      </c>
      <c r="I356" s="271"/>
      <c r="J356" s="267"/>
      <c r="K356" s="267"/>
      <c r="L356" s="272"/>
      <c r="M356" s="273"/>
      <c r="N356" s="274"/>
      <c r="O356" s="274"/>
      <c r="P356" s="274"/>
      <c r="Q356" s="274"/>
      <c r="R356" s="274"/>
      <c r="S356" s="274"/>
      <c r="T356" s="275"/>
      <c r="U356" s="16"/>
      <c r="V356" s="16"/>
      <c r="W356" s="16"/>
      <c r="X356" s="16"/>
      <c r="Y356" s="16"/>
      <c r="Z356" s="16"/>
      <c r="AA356" s="16"/>
      <c r="AB356" s="16"/>
      <c r="AC356" s="16"/>
      <c r="AD356" s="16"/>
      <c r="AE356" s="16"/>
      <c r="AT356" s="276" t="s">
        <v>153</v>
      </c>
      <c r="AU356" s="276" t="s">
        <v>83</v>
      </c>
      <c r="AV356" s="16" t="s">
        <v>149</v>
      </c>
      <c r="AW356" s="16" t="s">
        <v>37</v>
      </c>
      <c r="AX356" s="16" t="s">
        <v>83</v>
      </c>
      <c r="AY356" s="276" t="s">
        <v>142</v>
      </c>
    </row>
    <row r="357" s="12" customFormat="1" ht="25.92" customHeight="1">
      <c r="A357" s="12"/>
      <c r="B357" s="199"/>
      <c r="C357" s="200"/>
      <c r="D357" s="201" t="s">
        <v>75</v>
      </c>
      <c r="E357" s="202" t="s">
        <v>471</v>
      </c>
      <c r="F357" s="202" t="s">
        <v>472</v>
      </c>
      <c r="G357" s="200"/>
      <c r="H357" s="200"/>
      <c r="I357" s="203"/>
      <c r="J357" s="204">
        <f>BK357</f>
        <v>0</v>
      </c>
      <c r="K357" s="200"/>
      <c r="L357" s="205"/>
      <c r="M357" s="206"/>
      <c r="N357" s="207"/>
      <c r="O357" s="207"/>
      <c r="P357" s="208">
        <f>SUM(P358:P367)</f>
        <v>0</v>
      </c>
      <c r="Q357" s="207"/>
      <c r="R357" s="208">
        <f>SUM(R358:R367)</f>
        <v>0</v>
      </c>
      <c r="S357" s="207"/>
      <c r="T357" s="209">
        <f>SUM(T358:T367)</f>
        <v>0</v>
      </c>
      <c r="U357" s="12"/>
      <c r="V357" s="12"/>
      <c r="W357" s="12"/>
      <c r="X357" s="12"/>
      <c r="Y357" s="12"/>
      <c r="Z357" s="12"/>
      <c r="AA357" s="12"/>
      <c r="AB357" s="12"/>
      <c r="AC357" s="12"/>
      <c r="AD357" s="12"/>
      <c r="AE357" s="12"/>
      <c r="AR357" s="210" t="s">
        <v>83</v>
      </c>
      <c r="AT357" s="211" t="s">
        <v>75</v>
      </c>
      <c r="AU357" s="211" t="s">
        <v>76</v>
      </c>
      <c r="AY357" s="210" t="s">
        <v>142</v>
      </c>
      <c r="BK357" s="212">
        <f>SUM(BK358:BK367)</f>
        <v>0</v>
      </c>
    </row>
    <row r="358" s="2" customFormat="1" ht="24.15" customHeight="1">
      <c r="A358" s="41"/>
      <c r="B358" s="42"/>
      <c r="C358" s="215" t="s">
        <v>424</v>
      </c>
      <c r="D358" s="215" t="s">
        <v>144</v>
      </c>
      <c r="E358" s="216" t="s">
        <v>474</v>
      </c>
      <c r="F358" s="217" t="s">
        <v>475</v>
      </c>
      <c r="G358" s="218" t="s">
        <v>228</v>
      </c>
      <c r="H358" s="219">
        <v>25.228000000000002</v>
      </c>
      <c r="I358" s="220"/>
      <c r="J358" s="221">
        <f>ROUND(I358*H358,2)</f>
        <v>0</v>
      </c>
      <c r="K358" s="217" t="s">
        <v>148</v>
      </c>
      <c r="L358" s="47"/>
      <c r="M358" s="222" t="s">
        <v>19</v>
      </c>
      <c r="N358" s="223" t="s">
        <v>47</v>
      </c>
      <c r="O358" s="87"/>
      <c r="P358" s="224">
        <f>O358*H358</f>
        <v>0</v>
      </c>
      <c r="Q358" s="224">
        <v>0</v>
      </c>
      <c r="R358" s="224">
        <f>Q358*H358</f>
        <v>0</v>
      </c>
      <c r="S358" s="224">
        <v>0</v>
      </c>
      <c r="T358" s="225">
        <f>S358*H358</f>
        <v>0</v>
      </c>
      <c r="U358" s="41"/>
      <c r="V358" s="41"/>
      <c r="W358" s="41"/>
      <c r="X358" s="41"/>
      <c r="Y358" s="41"/>
      <c r="Z358" s="41"/>
      <c r="AA358" s="41"/>
      <c r="AB358" s="41"/>
      <c r="AC358" s="41"/>
      <c r="AD358" s="41"/>
      <c r="AE358" s="41"/>
      <c r="AR358" s="226" t="s">
        <v>149</v>
      </c>
      <c r="AT358" s="226" t="s">
        <v>144</v>
      </c>
      <c r="AU358" s="226" t="s">
        <v>83</v>
      </c>
      <c r="AY358" s="20" t="s">
        <v>142</v>
      </c>
      <c r="BE358" s="227">
        <f>IF(N358="základní",J358,0)</f>
        <v>0</v>
      </c>
      <c r="BF358" s="227">
        <f>IF(N358="snížená",J358,0)</f>
        <v>0</v>
      </c>
      <c r="BG358" s="227">
        <f>IF(N358="zákl. přenesená",J358,0)</f>
        <v>0</v>
      </c>
      <c r="BH358" s="227">
        <f>IF(N358="sníž. přenesená",J358,0)</f>
        <v>0</v>
      </c>
      <c r="BI358" s="227">
        <f>IF(N358="nulová",J358,0)</f>
        <v>0</v>
      </c>
      <c r="BJ358" s="20" t="s">
        <v>83</v>
      </c>
      <c r="BK358" s="227">
        <f>ROUND(I358*H358,2)</f>
        <v>0</v>
      </c>
      <c r="BL358" s="20" t="s">
        <v>149</v>
      </c>
      <c r="BM358" s="226" t="s">
        <v>1086</v>
      </c>
    </row>
    <row r="359" s="2" customFormat="1">
      <c r="A359" s="41"/>
      <c r="B359" s="42"/>
      <c r="C359" s="43"/>
      <c r="D359" s="228" t="s">
        <v>151</v>
      </c>
      <c r="E359" s="43"/>
      <c r="F359" s="229" t="s">
        <v>477</v>
      </c>
      <c r="G359" s="43"/>
      <c r="H359" s="43"/>
      <c r="I359" s="230"/>
      <c r="J359" s="43"/>
      <c r="K359" s="43"/>
      <c r="L359" s="47"/>
      <c r="M359" s="231"/>
      <c r="N359" s="232"/>
      <c r="O359" s="87"/>
      <c r="P359" s="87"/>
      <c r="Q359" s="87"/>
      <c r="R359" s="87"/>
      <c r="S359" s="87"/>
      <c r="T359" s="88"/>
      <c r="U359" s="41"/>
      <c r="V359" s="41"/>
      <c r="W359" s="41"/>
      <c r="X359" s="41"/>
      <c r="Y359" s="41"/>
      <c r="Z359" s="41"/>
      <c r="AA359" s="41"/>
      <c r="AB359" s="41"/>
      <c r="AC359" s="41"/>
      <c r="AD359" s="41"/>
      <c r="AE359" s="41"/>
      <c r="AT359" s="20" t="s">
        <v>151</v>
      </c>
      <c r="AU359" s="20" t="s">
        <v>83</v>
      </c>
    </row>
    <row r="360" s="2" customFormat="1" ht="24.15" customHeight="1">
      <c r="A360" s="41"/>
      <c r="B360" s="42"/>
      <c r="C360" s="215" t="s">
        <v>428</v>
      </c>
      <c r="D360" s="215" t="s">
        <v>144</v>
      </c>
      <c r="E360" s="216" t="s">
        <v>479</v>
      </c>
      <c r="F360" s="217" t="s">
        <v>480</v>
      </c>
      <c r="G360" s="218" t="s">
        <v>228</v>
      </c>
      <c r="H360" s="219">
        <v>1293.6479999999999</v>
      </c>
      <c r="I360" s="220"/>
      <c r="J360" s="221">
        <f>ROUND(I360*H360,2)</f>
        <v>0</v>
      </c>
      <c r="K360" s="217" t="s">
        <v>148</v>
      </c>
      <c r="L360" s="47"/>
      <c r="M360" s="222" t="s">
        <v>19</v>
      </c>
      <c r="N360" s="223" t="s">
        <v>47</v>
      </c>
      <c r="O360" s="87"/>
      <c r="P360" s="224">
        <f>O360*H360</f>
        <v>0</v>
      </c>
      <c r="Q360" s="224">
        <v>0</v>
      </c>
      <c r="R360" s="224">
        <f>Q360*H360</f>
        <v>0</v>
      </c>
      <c r="S360" s="224">
        <v>0</v>
      </c>
      <c r="T360" s="225">
        <f>S360*H360</f>
        <v>0</v>
      </c>
      <c r="U360" s="41"/>
      <c r="V360" s="41"/>
      <c r="W360" s="41"/>
      <c r="X360" s="41"/>
      <c r="Y360" s="41"/>
      <c r="Z360" s="41"/>
      <c r="AA360" s="41"/>
      <c r="AB360" s="41"/>
      <c r="AC360" s="41"/>
      <c r="AD360" s="41"/>
      <c r="AE360" s="41"/>
      <c r="AR360" s="226" t="s">
        <v>149</v>
      </c>
      <c r="AT360" s="226" t="s">
        <v>144</v>
      </c>
      <c r="AU360" s="226" t="s">
        <v>83</v>
      </c>
      <c r="AY360" s="20" t="s">
        <v>142</v>
      </c>
      <c r="BE360" s="227">
        <f>IF(N360="základní",J360,0)</f>
        <v>0</v>
      </c>
      <c r="BF360" s="227">
        <f>IF(N360="snížená",J360,0)</f>
        <v>0</v>
      </c>
      <c r="BG360" s="227">
        <f>IF(N360="zákl. přenesená",J360,0)</f>
        <v>0</v>
      </c>
      <c r="BH360" s="227">
        <f>IF(N360="sníž. přenesená",J360,0)</f>
        <v>0</v>
      </c>
      <c r="BI360" s="227">
        <f>IF(N360="nulová",J360,0)</f>
        <v>0</v>
      </c>
      <c r="BJ360" s="20" t="s">
        <v>83</v>
      </c>
      <c r="BK360" s="227">
        <f>ROUND(I360*H360,2)</f>
        <v>0</v>
      </c>
      <c r="BL360" s="20" t="s">
        <v>149</v>
      </c>
      <c r="BM360" s="226" t="s">
        <v>1087</v>
      </c>
    </row>
    <row r="361" s="2" customFormat="1">
      <c r="A361" s="41"/>
      <c r="B361" s="42"/>
      <c r="C361" s="43"/>
      <c r="D361" s="228" t="s">
        <v>151</v>
      </c>
      <c r="E361" s="43"/>
      <c r="F361" s="229" t="s">
        <v>482</v>
      </c>
      <c r="G361" s="43"/>
      <c r="H361" s="43"/>
      <c r="I361" s="230"/>
      <c r="J361" s="43"/>
      <c r="K361" s="43"/>
      <c r="L361" s="47"/>
      <c r="M361" s="231"/>
      <c r="N361" s="232"/>
      <c r="O361" s="87"/>
      <c r="P361" s="87"/>
      <c r="Q361" s="87"/>
      <c r="R361" s="87"/>
      <c r="S361" s="87"/>
      <c r="T361" s="88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T361" s="20" t="s">
        <v>151</v>
      </c>
      <c r="AU361" s="20" t="s">
        <v>83</v>
      </c>
    </row>
    <row r="362" s="14" customFormat="1">
      <c r="A362" s="14"/>
      <c r="B362" s="244"/>
      <c r="C362" s="245"/>
      <c r="D362" s="235" t="s">
        <v>153</v>
      </c>
      <c r="E362" s="246" t="s">
        <v>19</v>
      </c>
      <c r="F362" s="247" t="s">
        <v>850</v>
      </c>
      <c r="G362" s="245"/>
      <c r="H362" s="248">
        <v>1293.6479999999999</v>
      </c>
      <c r="I362" s="249"/>
      <c r="J362" s="245"/>
      <c r="K362" s="245"/>
      <c r="L362" s="250"/>
      <c r="M362" s="251"/>
      <c r="N362" s="252"/>
      <c r="O362" s="252"/>
      <c r="P362" s="252"/>
      <c r="Q362" s="252"/>
      <c r="R362" s="252"/>
      <c r="S362" s="252"/>
      <c r="T362" s="253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4" t="s">
        <v>153</v>
      </c>
      <c r="AU362" s="254" t="s">
        <v>83</v>
      </c>
      <c r="AV362" s="14" t="s">
        <v>85</v>
      </c>
      <c r="AW362" s="14" t="s">
        <v>37</v>
      </c>
      <c r="AX362" s="14" t="s">
        <v>76</v>
      </c>
      <c r="AY362" s="254" t="s">
        <v>142</v>
      </c>
    </row>
    <row r="363" s="16" customFormat="1">
      <c r="A363" s="16"/>
      <c r="B363" s="266"/>
      <c r="C363" s="267"/>
      <c r="D363" s="235" t="s">
        <v>153</v>
      </c>
      <c r="E363" s="268" t="s">
        <v>19</v>
      </c>
      <c r="F363" s="269" t="s">
        <v>167</v>
      </c>
      <c r="G363" s="267"/>
      <c r="H363" s="270">
        <v>1293.6479999999999</v>
      </c>
      <c r="I363" s="271"/>
      <c r="J363" s="267"/>
      <c r="K363" s="267"/>
      <c r="L363" s="272"/>
      <c r="M363" s="273"/>
      <c r="N363" s="274"/>
      <c r="O363" s="274"/>
      <c r="P363" s="274"/>
      <c r="Q363" s="274"/>
      <c r="R363" s="274"/>
      <c r="S363" s="274"/>
      <c r="T363" s="275"/>
      <c r="U363" s="16"/>
      <c r="V363" s="16"/>
      <c r="W363" s="16"/>
      <c r="X363" s="16"/>
      <c r="Y363" s="16"/>
      <c r="Z363" s="16"/>
      <c r="AA363" s="16"/>
      <c r="AB363" s="16"/>
      <c r="AC363" s="16"/>
      <c r="AD363" s="16"/>
      <c r="AE363" s="16"/>
      <c r="AT363" s="276" t="s">
        <v>153</v>
      </c>
      <c r="AU363" s="276" t="s">
        <v>83</v>
      </c>
      <c r="AV363" s="16" t="s">
        <v>149</v>
      </c>
      <c r="AW363" s="16" t="s">
        <v>37</v>
      </c>
      <c r="AX363" s="16" t="s">
        <v>83</v>
      </c>
      <c r="AY363" s="276" t="s">
        <v>142</v>
      </c>
    </row>
    <row r="364" s="2" customFormat="1" ht="24.15" customHeight="1">
      <c r="A364" s="41"/>
      <c r="B364" s="42"/>
      <c r="C364" s="215" t="s">
        <v>433</v>
      </c>
      <c r="D364" s="215" t="s">
        <v>144</v>
      </c>
      <c r="E364" s="216" t="s">
        <v>485</v>
      </c>
      <c r="F364" s="217" t="s">
        <v>227</v>
      </c>
      <c r="G364" s="218" t="s">
        <v>228</v>
      </c>
      <c r="H364" s="219">
        <v>16.276</v>
      </c>
      <c r="I364" s="220"/>
      <c r="J364" s="221">
        <f>ROUND(I364*H364,2)</f>
        <v>0</v>
      </c>
      <c r="K364" s="217" t="s">
        <v>148</v>
      </c>
      <c r="L364" s="47"/>
      <c r="M364" s="222" t="s">
        <v>19</v>
      </c>
      <c r="N364" s="223" t="s">
        <v>47</v>
      </c>
      <c r="O364" s="87"/>
      <c r="P364" s="224">
        <f>O364*H364</f>
        <v>0</v>
      </c>
      <c r="Q364" s="224">
        <v>0</v>
      </c>
      <c r="R364" s="224">
        <f>Q364*H364</f>
        <v>0</v>
      </c>
      <c r="S364" s="224">
        <v>0</v>
      </c>
      <c r="T364" s="225">
        <f>S364*H364</f>
        <v>0</v>
      </c>
      <c r="U364" s="41"/>
      <c r="V364" s="41"/>
      <c r="W364" s="41"/>
      <c r="X364" s="41"/>
      <c r="Y364" s="41"/>
      <c r="Z364" s="41"/>
      <c r="AA364" s="41"/>
      <c r="AB364" s="41"/>
      <c r="AC364" s="41"/>
      <c r="AD364" s="41"/>
      <c r="AE364" s="41"/>
      <c r="AR364" s="226" t="s">
        <v>149</v>
      </c>
      <c r="AT364" s="226" t="s">
        <v>144</v>
      </c>
      <c r="AU364" s="226" t="s">
        <v>83</v>
      </c>
      <c r="AY364" s="20" t="s">
        <v>142</v>
      </c>
      <c r="BE364" s="227">
        <f>IF(N364="základní",J364,0)</f>
        <v>0</v>
      </c>
      <c r="BF364" s="227">
        <f>IF(N364="snížená",J364,0)</f>
        <v>0</v>
      </c>
      <c r="BG364" s="227">
        <f>IF(N364="zákl. přenesená",J364,0)</f>
        <v>0</v>
      </c>
      <c r="BH364" s="227">
        <f>IF(N364="sníž. přenesená",J364,0)</f>
        <v>0</v>
      </c>
      <c r="BI364" s="227">
        <f>IF(N364="nulová",J364,0)</f>
        <v>0</v>
      </c>
      <c r="BJ364" s="20" t="s">
        <v>83</v>
      </c>
      <c r="BK364" s="227">
        <f>ROUND(I364*H364,2)</f>
        <v>0</v>
      </c>
      <c r="BL364" s="20" t="s">
        <v>149</v>
      </c>
      <c r="BM364" s="226" t="s">
        <v>1088</v>
      </c>
    </row>
    <row r="365" s="2" customFormat="1">
      <c r="A365" s="41"/>
      <c r="B365" s="42"/>
      <c r="C365" s="43"/>
      <c r="D365" s="228" t="s">
        <v>151</v>
      </c>
      <c r="E365" s="43"/>
      <c r="F365" s="229" t="s">
        <v>487</v>
      </c>
      <c r="G365" s="43"/>
      <c r="H365" s="43"/>
      <c r="I365" s="230"/>
      <c r="J365" s="43"/>
      <c r="K365" s="43"/>
      <c r="L365" s="47"/>
      <c r="M365" s="231"/>
      <c r="N365" s="232"/>
      <c r="O365" s="87"/>
      <c r="P365" s="87"/>
      <c r="Q365" s="87"/>
      <c r="R365" s="87"/>
      <c r="S365" s="87"/>
      <c r="T365" s="88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T365" s="20" t="s">
        <v>151</v>
      </c>
      <c r="AU365" s="20" t="s">
        <v>83</v>
      </c>
    </row>
    <row r="366" s="2" customFormat="1" ht="24.15" customHeight="1">
      <c r="A366" s="41"/>
      <c r="B366" s="42"/>
      <c r="C366" s="215" t="s">
        <v>437</v>
      </c>
      <c r="D366" s="215" t="s">
        <v>144</v>
      </c>
      <c r="E366" s="216" t="s">
        <v>489</v>
      </c>
      <c r="F366" s="217" t="s">
        <v>490</v>
      </c>
      <c r="G366" s="218" t="s">
        <v>228</v>
      </c>
      <c r="H366" s="219">
        <v>8.952</v>
      </c>
      <c r="I366" s="220"/>
      <c r="J366" s="221">
        <f>ROUND(I366*H366,2)</f>
        <v>0</v>
      </c>
      <c r="K366" s="217" t="s">
        <v>148</v>
      </c>
      <c r="L366" s="47"/>
      <c r="M366" s="222" t="s">
        <v>19</v>
      </c>
      <c r="N366" s="223" t="s">
        <v>47</v>
      </c>
      <c r="O366" s="87"/>
      <c r="P366" s="224">
        <f>O366*H366</f>
        <v>0</v>
      </c>
      <c r="Q366" s="224">
        <v>0</v>
      </c>
      <c r="R366" s="224">
        <f>Q366*H366</f>
        <v>0</v>
      </c>
      <c r="S366" s="224">
        <v>0</v>
      </c>
      <c r="T366" s="225">
        <f>S366*H366</f>
        <v>0</v>
      </c>
      <c r="U366" s="41"/>
      <c r="V366" s="41"/>
      <c r="W366" s="41"/>
      <c r="X366" s="41"/>
      <c r="Y366" s="41"/>
      <c r="Z366" s="41"/>
      <c r="AA366" s="41"/>
      <c r="AB366" s="41"/>
      <c r="AC366" s="41"/>
      <c r="AD366" s="41"/>
      <c r="AE366" s="41"/>
      <c r="AR366" s="226" t="s">
        <v>149</v>
      </c>
      <c r="AT366" s="226" t="s">
        <v>144</v>
      </c>
      <c r="AU366" s="226" t="s">
        <v>83</v>
      </c>
      <c r="AY366" s="20" t="s">
        <v>142</v>
      </c>
      <c r="BE366" s="227">
        <f>IF(N366="základní",J366,0)</f>
        <v>0</v>
      </c>
      <c r="BF366" s="227">
        <f>IF(N366="snížená",J366,0)</f>
        <v>0</v>
      </c>
      <c r="BG366" s="227">
        <f>IF(N366="zákl. přenesená",J366,0)</f>
        <v>0</v>
      </c>
      <c r="BH366" s="227">
        <f>IF(N366="sníž. přenesená",J366,0)</f>
        <v>0</v>
      </c>
      <c r="BI366" s="227">
        <f>IF(N366="nulová",J366,0)</f>
        <v>0</v>
      </c>
      <c r="BJ366" s="20" t="s">
        <v>83</v>
      </c>
      <c r="BK366" s="227">
        <f>ROUND(I366*H366,2)</f>
        <v>0</v>
      </c>
      <c r="BL366" s="20" t="s">
        <v>149</v>
      </c>
      <c r="BM366" s="226" t="s">
        <v>1089</v>
      </c>
    </row>
    <row r="367" s="2" customFormat="1">
      <c r="A367" s="41"/>
      <c r="B367" s="42"/>
      <c r="C367" s="43"/>
      <c r="D367" s="228" t="s">
        <v>151</v>
      </c>
      <c r="E367" s="43"/>
      <c r="F367" s="229" t="s">
        <v>492</v>
      </c>
      <c r="G367" s="43"/>
      <c r="H367" s="43"/>
      <c r="I367" s="230"/>
      <c r="J367" s="43"/>
      <c r="K367" s="43"/>
      <c r="L367" s="47"/>
      <c r="M367" s="231"/>
      <c r="N367" s="232"/>
      <c r="O367" s="87"/>
      <c r="P367" s="87"/>
      <c r="Q367" s="87"/>
      <c r="R367" s="87"/>
      <c r="S367" s="87"/>
      <c r="T367" s="88"/>
      <c r="U367" s="41"/>
      <c r="V367" s="41"/>
      <c r="W367" s="41"/>
      <c r="X367" s="41"/>
      <c r="Y367" s="41"/>
      <c r="Z367" s="41"/>
      <c r="AA367" s="41"/>
      <c r="AB367" s="41"/>
      <c r="AC367" s="41"/>
      <c r="AD367" s="41"/>
      <c r="AE367" s="41"/>
      <c r="AT367" s="20" t="s">
        <v>151</v>
      </c>
      <c r="AU367" s="20" t="s">
        <v>83</v>
      </c>
    </row>
    <row r="368" s="12" customFormat="1" ht="25.92" customHeight="1">
      <c r="A368" s="12"/>
      <c r="B368" s="199"/>
      <c r="C368" s="200"/>
      <c r="D368" s="201" t="s">
        <v>75</v>
      </c>
      <c r="E368" s="202" t="s">
        <v>493</v>
      </c>
      <c r="F368" s="202" t="s">
        <v>494</v>
      </c>
      <c r="G368" s="200"/>
      <c r="H368" s="200"/>
      <c r="I368" s="203"/>
      <c r="J368" s="204">
        <f>BK368</f>
        <v>0</v>
      </c>
      <c r="K368" s="200"/>
      <c r="L368" s="205"/>
      <c r="M368" s="206"/>
      <c r="N368" s="207"/>
      <c r="O368" s="207"/>
      <c r="P368" s="208">
        <f>SUM(P369:P370)</f>
        <v>0</v>
      </c>
      <c r="Q368" s="207"/>
      <c r="R368" s="208">
        <f>SUM(R369:R370)</f>
        <v>0</v>
      </c>
      <c r="S368" s="207"/>
      <c r="T368" s="209">
        <f>SUM(T369:T370)</f>
        <v>0</v>
      </c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R368" s="210" t="s">
        <v>83</v>
      </c>
      <c r="AT368" s="211" t="s">
        <v>75</v>
      </c>
      <c r="AU368" s="211" t="s">
        <v>76</v>
      </c>
      <c r="AY368" s="210" t="s">
        <v>142</v>
      </c>
      <c r="BK368" s="212">
        <f>SUM(BK369:BK370)</f>
        <v>0</v>
      </c>
    </row>
    <row r="369" s="2" customFormat="1" ht="24.15" customHeight="1">
      <c r="A369" s="41"/>
      <c r="B369" s="42"/>
      <c r="C369" s="215" t="s">
        <v>441</v>
      </c>
      <c r="D369" s="215" t="s">
        <v>144</v>
      </c>
      <c r="E369" s="216" t="s">
        <v>496</v>
      </c>
      <c r="F369" s="217" t="s">
        <v>497</v>
      </c>
      <c r="G369" s="218" t="s">
        <v>228</v>
      </c>
      <c r="H369" s="219">
        <v>276.42500000000001</v>
      </c>
      <c r="I369" s="220"/>
      <c r="J369" s="221">
        <f>ROUND(I369*H369,2)</f>
        <v>0</v>
      </c>
      <c r="K369" s="217" t="s">
        <v>148</v>
      </c>
      <c r="L369" s="47"/>
      <c r="M369" s="222" t="s">
        <v>19</v>
      </c>
      <c r="N369" s="223" t="s">
        <v>47</v>
      </c>
      <c r="O369" s="87"/>
      <c r="P369" s="224">
        <f>O369*H369</f>
        <v>0</v>
      </c>
      <c r="Q369" s="224">
        <v>0</v>
      </c>
      <c r="R369" s="224">
        <f>Q369*H369</f>
        <v>0</v>
      </c>
      <c r="S369" s="224">
        <v>0</v>
      </c>
      <c r="T369" s="225">
        <f>S369*H369</f>
        <v>0</v>
      </c>
      <c r="U369" s="41"/>
      <c r="V369" s="41"/>
      <c r="W369" s="41"/>
      <c r="X369" s="41"/>
      <c r="Y369" s="41"/>
      <c r="Z369" s="41"/>
      <c r="AA369" s="41"/>
      <c r="AB369" s="41"/>
      <c r="AC369" s="41"/>
      <c r="AD369" s="41"/>
      <c r="AE369" s="41"/>
      <c r="AR369" s="226" t="s">
        <v>149</v>
      </c>
      <c r="AT369" s="226" t="s">
        <v>144</v>
      </c>
      <c r="AU369" s="226" t="s">
        <v>83</v>
      </c>
      <c r="AY369" s="20" t="s">
        <v>142</v>
      </c>
      <c r="BE369" s="227">
        <f>IF(N369="základní",J369,0)</f>
        <v>0</v>
      </c>
      <c r="BF369" s="227">
        <f>IF(N369="snížená",J369,0)</f>
        <v>0</v>
      </c>
      <c r="BG369" s="227">
        <f>IF(N369="zákl. přenesená",J369,0)</f>
        <v>0</v>
      </c>
      <c r="BH369" s="227">
        <f>IF(N369="sníž. přenesená",J369,0)</f>
        <v>0</v>
      </c>
      <c r="BI369" s="227">
        <f>IF(N369="nulová",J369,0)</f>
        <v>0</v>
      </c>
      <c r="BJ369" s="20" t="s">
        <v>83</v>
      </c>
      <c r="BK369" s="227">
        <f>ROUND(I369*H369,2)</f>
        <v>0</v>
      </c>
      <c r="BL369" s="20" t="s">
        <v>149</v>
      </c>
      <c r="BM369" s="226" t="s">
        <v>1090</v>
      </c>
    </row>
    <row r="370" s="2" customFormat="1">
      <c r="A370" s="41"/>
      <c r="B370" s="42"/>
      <c r="C370" s="43"/>
      <c r="D370" s="228" t="s">
        <v>151</v>
      </c>
      <c r="E370" s="43"/>
      <c r="F370" s="229" t="s">
        <v>499</v>
      </c>
      <c r="G370" s="43"/>
      <c r="H370" s="43"/>
      <c r="I370" s="230"/>
      <c r="J370" s="43"/>
      <c r="K370" s="43"/>
      <c r="L370" s="47"/>
      <c r="M370" s="288"/>
      <c r="N370" s="289"/>
      <c r="O370" s="290"/>
      <c r="P370" s="290"/>
      <c r="Q370" s="290"/>
      <c r="R370" s="290"/>
      <c r="S370" s="290"/>
      <c r="T370" s="291"/>
      <c r="U370" s="41"/>
      <c r="V370" s="41"/>
      <c r="W370" s="41"/>
      <c r="X370" s="41"/>
      <c r="Y370" s="41"/>
      <c r="Z370" s="41"/>
      <c r="AA370" s="41"/>
      <c r="AB370" s="41"/>
      <c r="AC370" s="41"/>
      <c r="AD370" s="41"/>
      <c r="AE370" s="41"/>
      <c r="AT370" s="20" t="s">
        <v>151</v>
      </c>
      <c r="AU370" s="20" t="s">
        <v>83</v>
      </c>
    </row>
    <row r="371" s="2" customFormat="1" ht="6.96" customHeight="1">
      <c r="A371" s="41"/>
      <c r="B371" s="62"/>
      <c r="C371" s="63"/>
      <c r="D371" s="63"/>
      <c r="E371" s="63"/>
      <c r="F371" s="63"/>
      <c r="G371" s="63"/>
      <c r="H371" s="63"/>
      <c r="I371" s="63"/>
      <c r="J371" s="63"/>
      <c r="K371" s="63"/>
      <c r="L371" s="47"/>
      <c r="M371" s="41"/>
      <c r="O371" s="41"/>
      <c r="P371" s="41"/>
      <c r="Q371" s="41"/>
      <c r="R371" s="41"/>
      <c r="S371" s="41"/>
      <c r="T371" s="41"/>
      <c r="U371" s="41"/>
      <c r="V371" s="41"/>
      <c r="W371" s="41"/>
      <c r="X371" s="41"/>
      <c r="Y371" s="41"/>
      <c r="Z371" s="41"/>
      <c r="AA371" s="41"/>
      <c r="AB371" s="41"/>
      <c r="AC371" s="41"/>
      <c r="AD371" s="41"/>
      <c r="AE371" s="41"/>
    </row>
  </sheetData>
  <sheetProtection sheet="1" autoFilter="0" formatColumns="0" formatRows="0" objects="1" scenarios="1" spinCount="100000" saltValue="RzoJj4/z+FsPmqhtvm4xVDdyXtJk9zIQdYe9VkWZY5vaCFJrdNBJ1l15r+t/sXtUXPHDqpppHvTDG+Sd+FpMFw==" hashValue="/BgRQyGF9/dZOceN/PAT4n/gNuDCpx/Qvl9hFgQVNI65VE9I8uHdGQfs1LWxEk2Hp45cLpHto4Dmt3VqYIEuGw==" algorithmName="SHA-512" password="C7E4"/>
  <autoFilter ref="C91:K37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5" r:id="rId1" display="https://podminky.urs.cz/item/CS_URS_2025_02/113107182"/>
    <hyperlink ref="F101" r:id="rId2" display="https://podminky.urs.cz/item/CS_URS_2025_02/113152111"/>
    <hyperlink ref="F107" r:id="rId3" display="https://podminky.urs.cz/item/CS_URS_2025_02/115101201"/>
    <hyperlink ref="F111" r:id="rId4" display="https://podminky.urs.cz/item/CS_URS_2025_02/115108111"/>
    <hyperlink ref="F115" r:id="rId5" display="https://podminky.urs.cz/item/CS_URS_2025_02/132254104"/>
    <hyperlink ref="F131" r:id="rId6" display="https://podminky.urs.cz/item/CS_URS_2025_02/132354104"/>
    <hyperlink ref="F147" r:id="rId7" display="https://podminky.urs.cz/item/CS_URS_2025_02/133251102"/>
    <hyperlink ref="F163" r:id="rId8" display="https://podminky.urs.cz/item/CS_URS_2025_02/133351102"/>
    <hyperlink ref="F179" r:id="rId9" display="https://podminky.urs.cz/item/CS_URS_2025_02/139001101"/>
    <hyperlink ref="F186" r:id="rId10" display="https://podminky.urs.cz/item/CS_URS_2025_02/151101201"/>
    <hyperlink ref="F201" r:id="rId11" display="https://podminky.urs.cz/item/CS_URS_2025_02/151101211"/>
    <hyperlink ref="F203" r:id="rId12" display="https://podminky.urs.cz/item/CS_URS_2025_02/151101301"/>
    <hyperlink ref="F205" r:id="rId13" display="https://podminky.urs.cz/item/CS_URS_2025_02/151101311"/>
    <hyperlink ref="F207" r:id="rId14" display="https://podminky.urs.cz/item/CS_URS_2025_02/162751117"/>
    <hyperlink ref="F212" r:id="rId15" display="https://podminky.urs.cz/item/CS_URS_2025_02/162751119"/>
    <hyperlink ref="F216" r:id="rId16" display="https://podminky.urs.cz/item/CS_URS_2025_02/171201231"/>
    <hyperlink ref="F220" r:id="rId17" display="https://podminky.urs.cz/item/CS_URS_2025_02/171251201"/>
    <hyperlink ref="F222" r:id="rId18" display="https://podminky.urs.cz/item/CS_URS_2025_02/174151101"/>
    <hyperlink ref="F243" r:id="rId19" display="https://podminky.urs.cz/item/CS_URS_2025_02/175151101"/>
    <hyperlink ref="F254" r:id="rId20" display="https://podminky.urs.cz/item/CS_URS_2025_02/451572111"/>
    <hyperlink ref="F262" r:id="rId21" display="https://podminky.urs.cz/item/CS_URS_2025_02/452112111"/>
    <hyperlink ref="F266" r:id="rId22" display="https://podminky.urs.cz/item/CS_URS_2025_02/564861111"/>
    <hyperlink ref="F272" r:id="rId23" display="https://podminky.urs.cz/item/CS_URS_2025_02/573231111"/>
    <hyperlink ref="F274" r:id="rId24" display="https://podminky.urs.cz/item/CS_URS_2025_02/577134111"/>
    <hyperlink ref="F276" r:id="rId25" display="https://podminky.urs.cz/item/CS_URS_2025_02/577155012"/>
    <hyperlink ref="F279" r:id="rId26" display="https://podminky.urs.cz/item/CS_URS_2025_02/871360310"/>
    <hyperlink ref="F288" r:id="rId27" display="https://podminky.urs.cz/item/CS_URS_2025_02/877350410"/>
    <hyperlink ref="F291" r:id="rId28" display="https://podminky.urs.cz/item/CS_URS_2025_02/877360320"/>
    <hyperlink ref="F294" r:id="rId29" display="https://podminky.urs.cz/item/CS_URS_2025_02/892362121"/>
    <hyperlink ref="F296" r:id="rId30" display="https://podminky.urs.cz/item/CS_URS_2025_02/892372111"/>
    <hyperlink ref="F298" r:id="rId31" display="https://podminky.urs.cz/item/CS_URS_2025_02/892381111"/>
    <hyperlink ref="F300" r:id="rId32" display="https://podminky.urs.cz/item/CS_URS_2025_02/894411311"/>
    <hyperlink ref="F332" r:id="rId33" display="https://podminky.urs.cz/item/CS_URS_2025_02/894412411"/>
    <hyperlink ref="F335" r:id="rId34" display="https://podminky.urs.cz/item/CS_URS_2025_02/894414111"/>
    <hyperlink ref="F338" r:id="rId35" display="https://podminky.urs.cz/item/CS_URS_2025_02/899104112"/>
    <hyperlink ref="F341" r:id="rId36" display="https://podminky.urs.cz/item/CS_URS_2025_02/899721112"/>
    <hyperlink ref="F349" r:id="rId37" display="https://podminky.urs.cz/item/CS_URS_2025_02/899722114"/>
    <hyperlink ref="F352" r:id="rId38" display="https://podminky.urs.cz/item/CS_URS_2025_02/919735112"/>
    <hyperlink ref="F359" r:id="rId39" display="https://podminky.urs.cz/item/CS_URS_2025_02/997221551"/>
    <hyperlink ref="F361" r:id="rId40" display="https://podminky.urs.cz/item/CS_URS_2025_02/997221559"/>
    <hyperlink ref="F365" r:id="rId41" display="https://podminky.urs.cz/item/CS_URS_2025_02/997221873"/>
    <hyperlink ref="F367" r:id="rId42" display="https://podminky.urs.cz/item/CS_URS_2025_02/997221875"/>
    <hyperlink ref="F370" r:id="rId43" display="https://podminky.urs.cz/item/CS_URS_2025_02/99827610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4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20" t="s">
        <v>103</v>
      </c>
    </row>
    <row r="3" s="1" customFormat="1" ht="6.96" customHeight="1">
      <c r="B3" s="141"/>
      <c r="C3" s="142"/>
      <c r="D3" s="142"/>
      <c r="E3" s="142"/>
      <c r="F3" s="142"/>
      <c r="G3" s="142"/>
      <c r="H3" s="142"/>
      <c r="I3" s="142"/>
      <c r="J3" s="142"/>
      <c r="K3" s="142"/>
      <c r="L3" s="23"/>
      <c r="AT3" s="20" t="s">
        <v>85</v>
      </c>
    </row>
    <row r="4" s="1" customFormat="1" ht="24.96" customHeight="1">
      <c r="B4" s="23"/>
      <c r="D4" s="143" t="s">
        <v>104</v>
      </c>
      <c r="L4" s="23"/>
      <c r="M4" s="144" t="s">
        <v>10</v>
      </c>
      <c r="AT4" s="20" t="s">
        <v>4</v>
      </c>
    </row>
    <row r="5" s="1" customFormat="1" ht="6.96" customHeight="1">
      <c r="B5" s="23"/>
      <c r="L5" s="23"/>
    </row>
    <row r="6" s="1" customFormat="1" ht="12" customHeight="1">
      <c r="B6" s="23"/>
      <c r="D6" s="145" t="s">
        <v>16</v>
      </c>
      <c r="L6" s="23"/>
    </row>
    <row r="7" s="1" customFormat="1" ht="16.5" customHeight="1">
      <c r="B7" s="23"/>
      <c r="E7" s="146" t="str">
        <f>'Rekapitulace stavby'!K6</f>
        <v>Dešťová a splašková kanalizace v zastavěném území mistní části Pelhřimova - Skrýšov - 2.etapa</v>
      </c>
      <c r="F7" s="145"/>
      <c r="G7" s="145"/>
      <c r="H7" s="145"/>
      <c r="L7" s="23"/>
    </row>
    <row r="8" s="1" customFormat="1" ht="12" customHeight="1">
      <c r="B8" s="23"/>
      <c r="D8" s="145" t="s">
        <v>105</v>
      </c>
      <c r="L8" s="23"/>
    </row>
    <row r="9" s="2" customFormat="1" ht="16.5" customHeight="1">
      <c r="A9" s="41"/>
      <c r="B9" s="47"/>
      <c r="C9" s="41"/>
      <c r="D9" s="41"/>
      <c r="E9" s="146" t="s">
        <v>931</v>
      </c>
      <c r="F9" s="41"/>
      <c r="G9" s="41"/>
      <c r="H9" s="41"/>
      <c r="I9" s="41"/>
      <c r="J9" s="41"/>
      <c r="K9" s="41"/>
      <c r="L9" s="147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</row>
    <row r="10" s="2" customFormat="1" ht="12" customHeight="1">
      <c r="A10" s="41"/>
      <c r="B10" s="47"/>
      <c r="C10" s="41"/>
      <c r="D10" s="145" t="s">
        <v>107</v>
      </c>
      <c r="E10" s="41"/>
      <c r="F10" s="41"/>
      <c r="G10" s="41"/>
      <c r="H10" s="41"/>
      <c r="I10" s="41"/>
      <c r="J10" s="41"/>
      <c r="K10" s="41"/>
      <c r="L10" s="147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</row>
    <row r="11" s="2" customFormat="1" ht="16.5" customHeight="1">
      <c r="A11" s="41"/>
      <c r="B11" s="47"/>
      <c r="C11" s="41"/>
      <c r="D11" s="41"/>
      <c r="E11" s="148" t="s">
        <v>1091</v>
      </c>
      <c r="F11" s="41"/>
      <c r="G11" s="41"/>
      <c r="H11" s="41"/>
      <c r="I11" s="41"/>
      <c r="J11" s="41"/>
      <c r="K11" s="41"/>
      <c r="L11" s="147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s="2" customFormat="1">
      <c r="A12" s="41"/>
      <c r="B12" s="47"/>
      <c r="C12" s="41"/>
      <c r="D12" s="41"/>
      <c r="E12" s="41"/>
      <c r="F12" s="41"/>
      <c r="G12" s="41"/>
      <c r="H12" s="41"/>
      <c r="I12" s="41"/>
      <c r="J12" s="41"/>
      <c r="K12" s="41"/>
      <c r="L12" s="147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s="2" customFormat="1" ht="12" customHeight="1">
      <c r="A13" s="41"/>
      <c r="B13" s="47"/>
      <c r="C13" s="41"/>
      <c r="D13" s="145" t="s">
        <v>18</v>
      </c>
      <c r="E13" s="41"/>
      <c r="F13" s="136" t="s">
        <v>19</v>
      </c>
      <c r="G13" s="41"/>
      <c r="H13" s="41"/>
      <c r="I13" s="145" t="s">
        <v>20</v>
      </c>
      <c r="J13" s="136" t="s">
        <v>19</v>
      </c>
      <c r="K13" s="41"/>
      <c r="L13" s="147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s="2" customFormat="1" ht="12" customHeight="1">
      <c r="A14" s="41"/>
      <c r="B14" s="47"/>
      <c r="C14" s="41"/>
      <c r="D14" s="145" t="s">
        <v>21</v>
      </c>
      <c r="E14" s="41"/>
      <c r="F14" s="136" t="s">
        <v>39</v>
      </c>
      <c r="G14" s="41"/>
      <c r="H14" s="41"/>
      <c r="I14" s="145" t="s">
        <v>23</v>
      </c>
      <c r="J14" s="149" t="str">
        <f>'Rekapitulace stavby'!AN8</f>
        <v>1. 6. 2026</v>
      </c>
      <c r="K14" s="41"/>
      <c r="L14" s="147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s="2" customFormat="1" ht="10.8" customHeight="1">
      <c r="A15" s="41"/>
      <c r="B15" s="47"/>
      <c r="C15" s="41"/>
      <c r="D15" s="41"/>
      <c r="E15" s="41"/>
      <c r="F15" s="41"/>
      <c r="G15" s="41"/>
      <c r="H15" s="41"/>
      <c r="I15" s="41"/>
      <c r="J15" s="41"/>
      <c r="K15" s="41"/>
      <c r="L15" s="147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s="2" customFormat="1" ht="12" customHeight="1">
      <c r="A16" s="41"/>
      <c r="B16" s="47"/>
      <c r="C16" s="41"/>
      <c r="D16" s="145" t="s">
        <v>25</v>
      </c>
      <c r="E16" s="41"/>
      <c r="F16" s="41"/>
      <c r="G16" s="41"/>
      <c r="H16" s="41"/>
      <c r="I16" s="145" t="s">
        <v>26</v>
      </c>
      <c r="J16" s="136" t="s">
        <v>27</v>
      </c>
      <c r="K16" s="41"/>
      <c r="L16" s="147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s="2" customFormat="1" ht="18" customHeight="1">
      <c r="A17" s="41"/>
      <c r="B17" s="47"/>
      <c r="C17" s="41"/>
      <c r="D17" s="41"/>
      <c r="E17" s="136" t="s">
        <v>28</v>
      </c>
      <c r="F17" s="41"/>
      <c r="G17" s="41"/>
      <c r="H17" s="41"/>
      <c r="I17" s="145" t="s">
        <v>29</v>
      </c>
      <c r="J17" s="136" t="s">
        <v>30</v>
      </c>
      <c r="K17" s="41"/>
      <c r="L17" s="147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s="2" customFormat="1" ht="6.96" customHeight="1">
      <c r="A18" s="41"/>
      <c r="B18" s="47"/>
      <c r="C18" s="41"/>
      <c r="D18" s="41"/>
      <c r="E18" s="41"/>
      <c r="F18" s="41"/>
      <c r="G18" s="41"/>
      <c r="H18" s="41"/>
      <c r="I18" s="41"/>
      <c r="J18" s="41"/>
      <c r="K18" s="41"/>
      <c r="L18" s="147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s="2" customFormat="1" ht="12" customHeight="1">
      <c r="A19" s="41"/>
      <c r="B19" s="47"/>
      <c r="C19" s="41"/>
      <c r="D19" s="145" t="s">
        <v>31</v>
      </c>
      <c r="E19" s="41"/>
      <c r="F19" s="41"/>
      <c r="G19" s="41"/>
      <c r="H19" s="41"/>
      <c r="I19" s="145" t="s">
        <v>26</v>
      </c>
      <c r="J19" s="36" t="str">
        <f>'Rekapitulace stavby'!AN13</f>
        <v>Vyplň údaj</v>
      </c>
      <c r="K19" s="41"/>
      <c r="L19" s="147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s="2" customFormat="1" ht="18" customHeight="1">
      <c r="A20" s="41"/>
      <c r="B20" s="47"/>
      <c r="C20" s="41"/>
      <c r="D20" s="41"/>
      <c r="E20" s="36" t="str">
        <f>'Rekapitulace stavby'!E14</f>
        <v>Vyplň údaj</v>
      </c>
      <c r="F20" s="136"/>
      <c r="G20" s="136"/>
      <c r="H20" s="136"/>
      <c r="I20" s="145" t="s">
        <v>29</v>
      </c>
      <c r="J20" s="36" t="str">
        <f>'Rekapitulace stavby'!AN14</f>
        <v>Vyplň údaj</v>
      </c>
      <c r="K20" s="41"/>
      <c r="L20" s="147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s="2" customFormat="1" ht="6.96" customHeight="1">
      <c r="A21" s="41"/>
      <c r="B21" s="47"/>
      <c r="C21" s="41"/>
      <c r="D21" s="41"/>
      <c r="E21" s="41"/>
      <c r="F21" s="41"/>
      <c r="G21" s="41"/>
      <c r="H21" s="41"/>
      <c r="I21" s="41"/>
      <c r="J21" s="41"/>
      <c r="K21" s="41"/>
      <c r="L21" s="147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s="2" customFormat="1" ht="12" customHeight="1">
      <c r="A22" s="41"/>
      <c r="B22" s="47"/>
      <c r="C22" s="41"/>
      <c r="D22" s="145" t="s">
        <v>33</v>
      </c>
      <c r="E22" s="41"/>
      <c r="F22" s="41"/>
      <c r="G22" s="41"/>
      <c r="H22" s="41"/>
      <c r="I22" s="145" t="s">
        <v>26</v>
      </c>
      <c r="J22" s="136" t="s">
        <v>34</v>
      </c>
      <c r="K22" s="41"/>
      <c r="L22" s="147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s="2" customFormat="1" ht="18" customHeight="1">
      <c r="A23" s="41"/>
      <c r="B23" s="47"/>
      <c r="C23" s="41"/>
      <c r="D23" s="41"/>
      <c r="E23" s="136" t="s">
        <v>35</v>
      </c>
      <c r="F23" s="41"/>
      <c r="G23" s="41"/>
      <c r="H23" s="41"/>
      <c r="I23" s="145" t="s">
        <v>29</v>
      </c>
      <c r="J23" s="136" t="s">
        <v>36</v>
      </c>
      <c r="K23" s="41"/>
      <c r="L23" s="147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s="2" customFormat="1" ht="6.96" customHeight="1">
      <c r="A24" s="41"/>
      <c r="B24" s="47"/>
      <c r="C24" s="41"/>
      <c r="D24" s="41"/>
      <c r="E24" s="41"/>
      <c r="F24" s="41"/>
      <c r="G24" s="41"/>
      <c r="H24" s="41"/>
      <c r="I24" s="41"/>
      <c r="J24" s="41"/>
      <c r="K24" s="41"/>
      <c r="L24" s="147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s="2" customFormat="1" ht="12" customHeight="1">
      <c r="A25" s="41"/>
      <c r="B25" s="47"/>
      <c r="C25" s="41"/>
      <c r="D25" s="145" t="s">
        <v>38</v>
      </c>
      <c r="E25" s="41"/>
      <c r="F25" s="41"/>
      <c r="G25" s="41"/>
      <c r="H25" s="41"/>
      <c r="I25" s="145" t="s">
        <v>26</v>
      </c>
      <c r="J25" s="136" t="s">
        <v>19</v>
      </c>
      <c r="K25" s="41"/>
      <c r="L25" s="147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</row>
    <row r="26" s="2" customFormat="1" ht="18" customHeight="1">
      <c r="A26" s="41"/>
      <c r="B26" s="47"/>
      <c r="C26" s="41"/>
      <c r="D26" s="41"/>
      <c r="E26" s="136" t="s">
        <v>39</v>
      </c>
      <c r="F26" s="41"/>
      <c r="G26" s="41"/>
      <c r="H26" s="41"/>
      <c r="I26" s="145" t="s">
        <v>29</v>
      </c>
      <c r="J26" s="136" t="s">
        <v>19</v>
      </c>
      <c r="K26" s="41"/>
      <c r="L26" s="147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</row>
    <row r="27" s="2" customFormat="1" ht="6.96" customHeight="1">
      <c r="A27" s="41"/>
      <c r="B27" s="47"/>
      <c r="C27" s="41"/>
      <c r="D27" s="41"/>
      <c r="E27" s="41"/>
      <c r="F27" s="41"/>
      <c r="G27" s="41"/>
      <c r="H27" s="41"/>
      <c r="I27" s="41"/>
      <c r="J27" s="41"/>
      <c r="K27" s="41"/>
      <c r="L27" s="147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</row>
    <row r="28" s="2" customFormat="1" ht="12" customHeight="1">
      <c r="A28" s="41"/>
      <c r="B28" s="47"/>
      <c r="C28" s="41"/>
      <c r="D28" s="145" t="s">
        <v>40</v>
      </c>
      <c r="E28" s="41"/>
      <c r="F28" s="41"/>
      <c r="G28" s="41"/>
      <c r="H28" s="41"/>
      <c r="I28" s="41"/>
      <c r="J28" s="41"/>
      <c r="K28" s="41"/>
      <c r="L28" s="147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</row>
    <row r="29" s="8" customFormat="1" ht="16.5" customHeight="1">
      <c r="A29" s="150"/>
      <c r="B29" s="151"/>
      <c r="C29" s="150"/>
      <c r="D29" s="150"/>
      <c r="E29" s="152" t="s">
        <v>19</v>
      </c>
      <c r="F29" s="152"/>
      <c r="G29" s="152"/>
      <c r="H29" s="152"/>
      <c r="I29" s="150"/>
      <c r="J29" s="150"/>
      <c r="K29" s="150"/>
      <c r="L29" s="153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  <c r="AC29" s="150"/>
      <c r="AD29" s="150"/>
      <c r="AE29" s="150"/>
    </row>
    <row r="30" s="2" customFormat="1" ht="6.96" customHeight="1">
      <c r="A30" s="41"/>
      <c r="B30" s="47"/>
      <c r="C30" s="41"/>
      <c r="D30" s="41"/>
      <c r="E30" s="41"/>
      <c r="F30" s="41"/>
      <c r="G30" s="41"/>
      <c r="H30" s="41"/>
      <c r="I30" s="41"/>
      <c r="J30" s="41"/>
      <c r="K30" s="41"/>
      <c r="L30" s="147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</row>
    <row r="31" s="2" customFormat="1" ht="6.96" customHeight="1">
      <c r="A31" s="41"/>
      <c r="B31" s="47"/>
      <c r="C31" s="41"/>
      <c r="D31" s="154"/>
      <c r="E31" s="154"/>
      <c r="F31" s="154"/>
      <c r="G31" s="154"/>
      <c r="H31" s="154"/>
      <c r="I31" s="154"/>
      <c r="J31" s="154"/>
      <c r="K31" s="154"/>
      <c r="L31" s="147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</row>
    <row r="32" s="2" customFormat="1" ht="25.44" customHeight="1">
      <c r="A32" s="41"/>
      <c r="B32" s="47"/>
      <c r="C32" s="41"/>
      <c r="D32" s="155" t="s">
        <v>42</v>
      </c>
      <c r="E32" s="41"/>
      <c r="F32" s="41"/>
      <c r="G32" s="41"/>
      <c r="H32" s="41"/>
      <c r="I32" s="41"/>
      <c r="J32" s="156">
        <f>ROUND(J88, 2)</f>
        <v>0</v>
      </c>
      <c r="K32" s="41"/>
      <c r="L32" s="147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</row>
    <row r="33" s="2" customFormat="1" ht="6.96" customHeight="1">
      <c r="A33" s="41"/>
      <c r="B33" s="47"/>
      <c r="C33" s="41"/>
      <c r="D33" s="154"/>
      <c r="E33" s="154"/>
      <c r="F33" s="154"/>
      <c r="G33" s="154"/>
      <c r="H33" s="154"/>
      <c r="I33" s="154"/>
      <c r="J33" s="154"/>
      <c r="K33" s="154"/>
      <c r="L33" s="147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</row>
    <row r="34" s="2" customFormat="1" ht="14.4" customHeight="1">
      <c r="A34" s="41"/>
      <c r="B34" s="47"/>
      <c r="C34" s="41"/>
      <c r="D34" s="41"/>
      <c r="E34" s="41"/>
      <c r="F34" s="157" t="s">
        <v>44</v>
      </c>
      <c r="G34" s="41"/>
      <c r="H34" s="41"/>
      <c r="I34" s="157" t="s">
        <v>43</v>
      </c>
      <c r="J34" s="157" t="s">
        <v>45</v>
      </c>
      <c r="K34" s="41"/>
      <c r="L34" s="147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</row>
    <row r="35" s="2" customFormat="1" ht="14.4" customHeight="1">
      <c r="A35" s="41"/>
      <c r="B35" s="47"/>
      <c r="C35" s="41"/>
      <c r="D35" s="158" t="s">
        <v>46</v>
      </c>
      <c r="E35" s="145" t="s">
        <v>47</v>
      </c>
      <c r="F35" s="159">
        <f>ROUND((SUM(BE88:BE176)),  2)</f>
        <v>0</v>
      </c>
      <c r="G35" s="41"/>
      <c r="H35" s="41"/>
      <c r="I35" s="160">
        <v>0.20999999999999999</v>
      </c>
      <c r="J35" s="159">
        <f>ROUND(((SUM(BE88:BE176))*I35),  2)</f>
        <v>0</v>
      </c>
      <c r="K35" s="41"/>
      <c r="L35" s="147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</row>
    <row r="36" s="2" customFormat="1" ht="14.4" customHeight="1">
      <c r="A36" s="41"/>
      <c r="B36" s="47"/>
      <c r="C36" s="41"/>
      <c r="D36" s="41"/>
      <c r="E36" s="145" t="s">
        <v>48</v>
      </c>
      <c r="F36" s="159">
        <f>ROUND((SUM(BF88:BF176)),  2)</f>
        <v>0</v>
      </c>
      <c r="G36" s="41"/>
      <c r="H36" s="41"/>
      <c r="I36" s="160">
        <v>0.12</v>
      </c>
      <c r="J36" s="159">
        <f>ROUND(((SUM(BF88:BF176))*I36),  2)</f>
        <v>0</v>
      </c>
      <c r="K36" s="41"/>
      <c r="L36" s="147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</row>
    <row r="37" hidden="1" s="2" customFormat="1" ht="14.4" customHeight="1">
      <c r="A37" s="41"/>
      <c r="B37" s="47"/>
      <c r="C37" s="41"/>
      <c r="D37" s="41"/>
      <c r="E37" s="145" t="s">
        <v>49</v>
      </c>
      <c r="F37" s="159">
        <f>ROUND((SUM(BG88:BG176)),  2)</f>
        <v>0</v>
      </c>
      <c r="G37" s="41"/>
      <c r="H37" s="41"/>
      <c r="I37" s="160">
        <v>0.20999999999999999</v>
      </c>
      <c r="J37" s="159">
        <f>0</f>
        <v>0</v>
      </c>
      <c r="K37" s="41"/>
      <c r="L37" s="147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</row>
    <row r="38" hidden="1" s="2" customFormat="1" ht="14.4" customHeight="1">
      <c r="A38" s="41"/>
      <c r="B38" s="47"/>
      <c r="C38" s="41"/>
      <c r="D38" s="41"/>
      <c r="E38" s="145" t="s">
        <v>50</v>
      </c>
      <c r="F38" s="159">
        <f>ROUND((SUM(BH88:BH176)),  2)</f>
        <v>0</v>
      </c>
      <c r="G38" s="41"/>
      <c r="H38" s="41"/>
      <c r="I38" s="160">
        <v>0.12</v>
      </c>
      <c r="J38" s="159">
        <f>0</f>
        <v>0</v>
      </c>
      <c r="K38" s="41"/>
      <c r="L38" s="147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</row>
    <row r="39" hidden="1" s="2" customFormat="1" ht="14.4" customHeight="1">
      <c r="A39" s="41"/>
      <c r="B39" s="47"/>
      <c r="C39" s="41"/>
      <c r="D39" s="41"/>
      <c r="E39" s="145" t="s">
        <v>51</v>
      </c>
      <c r="F39" s="159">
        <f>ROUND((SUM(BI88:BI176)),  2)</f>
        <v>0</v>
      </c>
      <c r="G39" s="41"/>
      <c r="H39" s="41"/>
      <c r="I39" s="160">
        <v>0</v>
      </c>
      <c r="J39" s="159">
        <f>0</f>
        <v>0</v>
      </c>
      <c r="K39" s="41"/>
      <c r="L39" s="147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</row>
    <row r="40" s="2" customFormat="1" ht="6.96" customHeight="1">
      <c r="A40" s="41"/>
      <c r="B40" s="47"/>
      <c r="C40" s="41"/>
      <c r="D40" s="41"/>
      <c r="E40" s="41"/>
      <c r="F40" s="41"/>
      <c r="G40" s="41"/>
      <c r="H40" s="41"/>
      <c r="I40" s="41"/>
      <c r="J40" s="41"/>
      <c r="K40" s="41"/>
      <c r="L40" s="147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</row>
    <row r="41" s="2" customFormat="1" ht="25.44" customHeight="1">
      <c r="A41" s="41"/>
      <c r="B41" s="47"/>
      <c r="C41" s="161"/>
      <c r="D41" s="162" t="s">
        <v>52</v>
      </c>
      <c r="E41" s="163"/>
      <c r="F41" s="163"/>
      <c r="G41" s="164" t="s">
        <v>53</v>
      </c>
      <c r="H41" s="165" t="s">
        <v>54</v>
      </c>
      <c r="I41" s="163"/>
      <c r="J41" s="166">
        <f>SUM(J32:J39)</f>
        <v>0</v>
      </c>
      <c r="K41" s="167"/>
      <c r="L41" s="147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</row>
    <row r="42" s="2" customFormat="1" ht="14.4" customHeight="1">
      <c r="A42" s="41"/>
      <c r="B42" s="168"/>
      <c r="C42" s="169"/>
      <c r="D42" s="169"/>
      <c r="E42" s="169"/>
      <c r="F42" s="169"/>
      <c r="G42" s="169"/>
      <c r="H42" s="169"/>
      <c r="I42" s="169"/>
      <c r="J42" s="169"/>
      <c r="K42" s="169"/>
      <c r="L42" s="147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</row>
    <row r="46" s="2" customFormat="1" ht="6.96" customHeight="1">
      <c r="A46" s="41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47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s="2" customFormat="1" ht="24.96" customHeight="1">
      <c r="A47" s="41"/>
      <c r="B47" s="42"/>
      <c r="C47" s="26" t="s">
        <v>109</v>
      </c>
      <c r="D47" s="43"/>
      <c r="E47" s="43"/>
      <c r="F47" s="43"/>
      <c r="G47" s="43"/>
      <c r="H47" s="43"/>
      <c r="I47" s="43"/>
      <c r="J47" s="43"/>
      <c r="K47" s="43"/>
      <c r="L47" s="147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</row>
    <row r="48" s="2" customFormat="1" ht="6.96" customHeight="1">
      <c r="A48" s="41"/>
      <c r="B48" s="42"/>
      <c r="C48" s="43"/>
      <c r="D48" s="43"/>
      <c r="E48" s="43"/>
      <c r="F48" s="43"/>
      <c r="G48" s="43"/>
      <c r="H48" s="43"/>
      <c r="I48" s="43"/>
      <c r="J48" s="43"/>
      <c r="K48" s="43"/>
      <c r="L48" s="147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</row>
    <row r="49" s="2" customFormat="1" ht="12" customHeight="1">
      <c r="A49" s="41"/>
      <c r="B49" s="42"/>
      <c r="C49" s="35" t="s">
        <v>16</v>
      </c>
      <c r="D49" s="43"/>
      <c r="E49" s="43"/>
      <c r="F49" s="43"/>
      <c r="G49" s="43"/>
      <c r="H49" s="43"/>
      <c r="I49" s="43"/>
      <c r="J49" s="43"/>
      <c r="K49" s="43"/>
      <c r="L49" s="147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</row>
    <row r="50" s="2" customFormat="1" ht="16.5" customHeight="1">
      <c r="A50" s="41"/>
      <c r="B50" s="42"/>
      <c r="C50" s="43"/>
      <c r="D50" s="43"/>
      <c r="E50" s="172" t="str">
        <f>E7</f>
        <v>Dešťová a splašková kanalizace v zastavěném území mistní části Pelhřimova - Skrýšov - 2.etapa</v>
      </c>
      <c r="F50" s="35"/>
      <c r="G50" s="35"/>
      <c r="H50" s="35"/>
      <c r="I50" s="43"/>
      <c r="J50" s="43"/>
      <c r="K50" s="43"/>
      <c r="L50" s="147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</row>
    <row r="51" s="1" customFormat="1" ht="12" customHeight="1">
      <c r="B51" s="24"/>
      <c r="C51" s="35" t="s">
        <v>105</v>
      </c>
      <c r="D51" s="25"/>
      <c r="E51" s="25"/>
      <c r="F51" s="25"/>
      <c r="G51" s="25"/>
      <c r="H51" s="25"/>
      <c r="I51" s="25"/>
      <c r="J51" s="25"/>
      <c r="K51" s="25"/>
      <c r="L51" s="23"/>
    </row>
    <row r="52" s="2" customFormat="1" ht="16.5" customHeight="1">
      <c r="A52" s="41"/>
      <c r="B52" s="42"/>
      <c r="C52" s="43"/>
      <c r="D52" s="43"/>
      <c r="E52" s="172" t="s">
        <v>931</v>
      </c>
      <c r="F52" s="43"/>
      <c r="G52" s="43"/>
      <c r="H52" s="43"/>
      <c r="I52" s="43"/>
      <c r="J52" s="43"/>
      <c r="K52" s="43"/>
      <c r="L52" s="147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</row>
    <row r="53" s="2" customFormat="1" ht="12" customHeight="1">
      <c r="A53" s="41"/>
      <c r="B53" s="42"/>
      <c r="C53" s="35" t="s">
        <v>107</v>
      </c>
      <c r="D53" s="43"/>
      <c r="E53" s="43"/>
      <c r="F53" s="43"/>
      <c r="G53" s="43"/>
      <c r="H53" s="43"/>
      <c r="I53" s="43"/>
      <c r="J53" s="43"/>
      <c r="K53" s="43"/>
      <c r="L53" s="147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</row>
    <row r="54" s="2" customFormat="1" ht="16.5" customHeight="1">
      <c r="A54" s="41"/>
      <c r="B54" s="42"/>
      <c r="C54" s="43"/>
      <c r="D54" s="43"/>
      <c r="E54" s="72" t="str">
        <f>E11</f>
        <v>IO 04 - Kácení stromů</v>
      </c>
      <c r="F54" s="43"/>
      <c r="G54" s="43"/>
      <c r="H54" s="43"/>
      <c r="I54" s="43"/>
      <c r="J54" s="43"/>
      <c r="K54" s="43"/>
      <c r="L54" s="147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</row>
    <row r="55" s="2" customFormat="1" ht="6.96" customHeight="1">
      <c r="A55" s="41"/>
      <c r="B55" s="42"/>
      <c r="C55" s="43"/>
      <c r="D55" s="43"/>
      <c r="E55" s="43"/>
      <c r="F55" s="43"/>
      <c r="G55" s="43"/>
      <c r="H55" s="43"/>
      <c r="I55" s="43"/>
      <c r="J55" s="43"/>
      <c r="K55" s="43"/>
      <c r="L55" s="147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</row>
    <row r="56" s="2" customFormat="1" ht="12" customHeight="1">
      <c r="A56" s="41"/>
      <c r="B56" s="42"/>
      <c r="C56" s="35" t="s">
        <v>21</v>
      </c>
      <c r="D56" s="43"/>
      <c r="E56" s="43"/>
      <c r="F56" s="30" t="str">
        <f>F14</f>
        <v xml:space="preserve"> </v>
      </c>
      <c r="G56" s="43"/>
      <c r="H56" s="43"/>
      <c r="I56" s="35" t="s">
        <v>23</v>
      </c>
      <c r="J56" s="75" t="str">
        <f>IF(J14="","",J14)</f>
        <v>1. 6. 2026</v>
      </c>
      <c r="K56" s="43"/>
      <c r="L56" s="147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</row>
    <row r="57" s="2" customFormat="1" ht="6.96" customHeight="1">
      <c r="A57" s="41"/>
      <c r="B57" s="42"/>
      <c r="C57" s="43"/>
      <c r="D57" s="43"/>
      <c r="E57" s="43"/>
      <c r="F57" s="43"/>
      <c r="G57" s="43"/>
      <c r="H57" s="43"/>
      <c r="I57" s="43"/>
      <c r="J57" s="43"/>
      <c r="K57" s="43"/>
      <c r="L57" s="147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</row>
    <row r="58" s="2" customFormat="1" ht="15.15" customHeight="1">
      <c r="A58" s="41"/>
      <c r="B58" s="42"/>
      <c r="C58" s="35" t="s">
        <v>25</v>
      </c>
      <c r="D58" s="43"/>
      <c r="E58" s="43"/>
      <c r="F58" s="30" t="str">
        <f>E17</f>
        <v>Město Pelhřimov</v>
      </c>
      <c r="G58" s="43"/>
      <c r="H58" s="43"/>
      <c r="I58" s="35" t="s">
        <v>33</v>
      </c>
      <c r="J58" s="39" t="str">
        <f>E23</f>
        <v>Studio A s.r.o.</v>
      </c>
      <c r="K58" s="43"/>
      <c r="L58" s="147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</row>
    <row r="59" s="2" customFormat="1" ht="15.15" customHeight="1">
      <c r="A59" s="41"/>
      <c r="B59" s="42"/>
      <c r="C59" s="35" t="s">
        <v>31</v>
      </c>
      <c r="D59" s="43"/>
      <c r="E59" s="43"/>
      <c r="F59" s="30" t="str">
        <f>IF(E20="","",E20)</f>
        <v>Vyplň údaj</v>
      </c>
      <c r="G59" s="43"/>
      <c r="H59" s="43"/>
      <c r="I59" s="35" t="s">
        <v>38</v>
      </c>
      <c r="J59" s="39" t="str">
        <f>E26</f>
        <v xml:space="preserve"> </v>
      </c>
      <c r="K59" s="43"/>
      <c r="L59" s="147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</row>
    <row r="60" s="2" customFormat="1" ht="10.32" customHeight="1">
      <c r="A60" s="41"/>
      <c r="B60" s="42"/>
      <c r="C60" s="43"/>
      <c r="D60" s="43"/>
      <c r="E60" s="43"/>
      <c r="F60" s="43"/>
      <c r="G60" s="43"/>
      <c r="H60" s="43"/>
      <c r="I60" s="43"/>
      <c r="J60" s="43"/>
      <c r="K60" s="43"/>
      <c r="L60" s="147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</row>
    <row r="61" s="2" customFormat="1" ht="29.28" customHeight="1">
      <c r="A61" s="41"/>
      <c r="B61" s="42"/>
      <c r="C61" s="173" t="s">
        <v>110</v>
      </c>
      <c r="D61" s="174"/>
      <c r="E61" s="174"/>
      <c r="F61" s="174"/>
      <c r="G61" s="174"/>
      <c r="H61" s="174"/>
      <c r="I61" s="174"/>
      <c r="J61" s="175" t="s">
        <v>111</v>
      </c>
      <c r="K61" s="174"/>
      <c r="L61" s="147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</row>
    <row r="62" s="2" customFormat="1" ht="10.32" customHeight="1">
      <c r="A62" s="41"/>
      <c r="B62" s="42"/>
      <c r="C62" s="43"/>
      <c r="D62" s="43"/>
      <c r="E62" s="43"/>
      <c r="F62" s="43"/>
      <c r="G62" s="43"/>
      <c r="H62" s="43"/>
      <c r="I62" s="43"/>
      <c r="J62" s="43"/>
      <c r="K62" s="43"/>
      <c r="L62" s="147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</row>
    <row r="63" s="2" customFormat="1" ht="22.8" customHeight="1">
      <c r="A63" s="41"/>
      <c r="B63" s="42"/>
      <c r="C63" s="176" t="s">
        <v>74</v>
      </c>
      <c r="D63" s="43"/>
      <c r="E63" s="43"/>
      <c r="F63" s="43"/>
      <c r="G63" s="43"/>
      <c r="H63" s="43"/>
      <c r="I63" s="43"/>
      <c r="J63" s="105">
        <f>J88</f>
        <v>0</v>
      </c>
      <c r="K63" s="43"/>
      <c r="L63" s="147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U63" s="20" t="s">
        <v>112</v>
      </c>
    </row>
    <row r="64" s="9" customFormat="1" ht="24.96" customHeight="1">
      <c r="A64" s="9"/>
      <c r="B64" s="177"/>
      <c r="C64" s="178"/>
      <c r="D64" s="179" t="s">
        <v>113</v>
      </c>
      <c r="E64" s="180"/>
      <c r="F64" s="180"/>
      <c r="G64" s="180"/>
      <c r="H64" s="180"/>
      <c r="I64" s="180"/>
      <c r="J64" s="181">
        <f>J89</f>
        <v>0</v>
      </c>
      <c r="K64" s="178"/>
      <c r="L64" s="182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83"/>
      <c r="C65" s="128"/>
      <c r="D65" s="184" t="s">
        <v>114</v>
      </c>
      <c r="E65" s="185"/>
      <c r="F65" s="185"/>
      <c r="G65" s="185"/>
      <c r="H65" s="185"/>
      <c r="I65" s="185"/>
      <c r="J65" s="186">
        <f>J90</f>
        <v>0</v>
      </c>
      <c r="K65" s="128"/>
      <c r="L65" s="18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83"/>
      <c r="C66" s="128"/>
      <c r="D66" s="184" t="s">
        <v>1092</v>
      </c>
      <c r="E66" s="185"/>
      <c r="F66" s="185"/>
      <c r="G66" s="185"/>
      <c r="H66" s="185"/>
      <c r="I66" s="185"/>
      <c r="J66" s="186">
        <f>J169</f>
        <v>0</v>
      </c>
      <c r="K66" s="128"/>
      <c r="L66" s="18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2" customFormat="1" ht="21.84" customHeight="1">
      <c r="A67" s="41"/>
      <c r="B67" s="42"/>
      <c r="C67" s="43"/>
      <c r="D67" s="43"/>
      <c r="E67" s="43"/>
      <c r="F67" s="43"/>
      <c r="G67" s="43"/>
      <c r="H67" s="43"/>
      <c r="I67" s="43"/>
      <c r="J67" s="43"/>
      <c r="K67" s="43"/>
      <c r="L67" s="147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</row>
    <row r="68" s="2" customFormat="1" ht="6.96" customHeight="1">
      <c r="A68" s="41"/>
      <c r="B68" s="62"/>
      <c r="C68" s="63"/>
      <c r="D68" s="63"/>
      <c r="E68" s="63"/>
      <c r="F68" s="63"/>
      <c r="G68" s="63"/>
      <c r="H68" s="63"/>
      <c r="I68" s="63"/>
      <c r="J68" s="63"/>
      <c r="K68" s="63"/>
      <c r="L68" s="147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</row>
    <row r="72" s="2" customFormat="1" ht="6.96" customHeight="1">
      <c r="A72" s="41"/>
      <c r="B72" s="64"/>
      <c r="C72" s="65"/>
      <c r="D72" s="65"/>
      <c r="E72" s="65"/>
      <c r="F72" s="65"/>
      <c r="G72" s="65"/>
      <c r="H72" s="65"/>
      <c r="I72" s="65"/>
      <c r="J72" s="65"/>
      <c r="K72" s="65"/>
      <c r="L72" s="147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</row>
    <row r="73" s="2" customFormat="1" ht="24.96" customHeight="1">
      <c r="A73" s="41"/>
      <c r="B73" s="42"/>
      <c r="C73" s="26" t="s">
        <v>127</v>
      </c>
      <c r="D73" s="43"/>
      <c r="E73" s="43"/>
      <c r="F73" s="43"/>
      <c r="G73" s="43"/>
      <c r="H73" s="43"/>
      <c r="I73" s="43"/>
      <c r="J73" s="43"/>
      <c r="K73" s="43"/>
      <c r="L73" s="147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</row>
    <row r="74" s="2" customFormat="1" ht="6.96" customHeight="1">
      <c r="A74" s="41"/>
      <c r="B74" s="42"/>
      <c r="C74" s="43"/>
      <c r="D74" s="43"/>
      <c r="E74" s="43"/>
      <c r="F74" s="43"/>
      <c r="G74" s="43"/>
      <c r="H74" s="43"/>
      <c r="I74" s="43"/>
      <c r="J74" s="43"/>
      <c r="K74" s="43"/>
      <c r="L74" s="147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</row>
    <row r="75" s="2" customFormat="1" ht="12" customHeight="1">
      <c r="A75" s="41"/>
      <c r="B75" s="42"/>
      <c r="C75" s="35" t="s">
        <v>16</v>
      </c>
      <c r="D75" s="43"/>
      <c r="E75" s="43"/>
      <c r="F75" s="43"/>
      <c r="G75" s="43"/>
      <c r="H75" s="43"/>
      <c r="I75" s="43"/>
      <c r="J75" s="43"/>
      <c r="K75" s="43"/>
      <c r="L75" s="147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</row>
    <row r="76" s="2" customFormat="1" ht="16.5" customHeight="1">
      <c r="A76" s="41"/>
      <c r="B76" s="42"/>
      <c r="C76" s="43"/>
      <c r="D76" s="43"/>
      <c r="E76" s="172" t="str">
        <f>E7</f>
        <v>Dešťová a splašková kanalizace v zastavěném území mistní části Pelhřimova - Skrýšov - 2.etapa</v>
      </c>
      <c r="F76" s="35"/>
      <c r="G76" s="35"/>
      <c r="H76" s="35"/>
      <c r="I76" s="43"/>
      <c r="J76" s="43"/>
      <c r="K76" s="43"/>
      <c r="L76" s="147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</row>
    <row r="77" s="1" customFormat="1" ht="12" customHeight="1">
      <c r="B77" s="24"/>
      <c r="C77" s="35" t="s">
        <v>105</v>
      </c>
      <c r="D77" s="25"/>
      <c r="E77" s="25"/>
      <c r="F77" s="25"/>
      <c r="G77" s="25"/>
      <c r="H77" s="25"/>
      <c r="I77" s="25"/>
      <c r="J77" s="25"/>
      <c r="K77" s="25"/>
      <c r="L77" s="23"/>
    </row>
    <row r="78" s="2" customFormat="1" ht="16.5" customHeight="1">
      <c r="A78" s="41"/>
      <c r="B78" s="42"/>
      <c r="C78" s="43"/>
      <c r="D78" s="43"/>
      <c r="E78" s="172" t="s">
        <v>931</v>
      </c>
      <c r="F78" s="43"/>
      <c r="G78" s="43"/>
      <c r="H78" s="43"/>
      <c r="I78" s="43"/>
      <c r="J78" s="43"/>
      <c r="K78" s="43"/>
      <c r="L78" s="147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</row>
    <row r="79" s="2" customFormat="1" ht="12" customHeight="1">
      <c r="A79" s="41"/>
      <c r="B79" s="42"/>
      <c r="C79" s="35" t="s">
        <v>107</v>
      </c>
      <c r="D79" s="43"/>
      <c r="E79" s="43"/>
      <c r="F79" s="43"/>
      <c r="G79" s="43"/>
      <c r="H79" s="43"/>
      <c r="I79" s="43"/>
      <c r="J79" s="43"/>
      <c r="K79" s="43"/>
      <c r="L79" s="147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</row>
    <row r="80" s="2" customFormat="1" ht="16.5" customHeight="1">
      <c r="A80" s="41"/>
      <c r="B80" s="42"/>
      <c r="C80" s="43"/>
      <c r="D80" s="43"/>
      <c r="E80" s="72" t="str">
        <f>E11</f>
        <v>IO 04 - Kácení stromů</v>
      </c>
      <c r="F80" s="43"/>
      <c r="G80" s="43"/>
      <c r="H80" s="43"/>
      <c r="I80" s="43"/>
      <c r="J80" s="43"/>
      <c r="K80" s="43"/>
      <c r="L80" s="147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</row>
    <row r="81" s="2" customFormat="1" ht="6.96" customHeight="1">
      <c r="A81" s="41"/>
      <c r="B81" s="42"/>
      <c r="C81" s="43"/>
      <c r="D81" s="43"/>
      <c r="E81" s="43"/>
      <c r="F81" s="43"/>
      <c r="G81" s="43"/>
      <c r="H81" s="43"/>
      <c r="I81" s="43"/>
      <c r="J81" s="43"/>
      <c r="K81" s="43"/>
      <c r="L81" s="147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</row>
    <row r="82" s="2" customFormat="1" ht="12" customHeight="1">
      <c r="A82" s="41"/>
      <c r="B82" s="42"/>
      <c r="C82" s="35" t="s">
        <v>21</v>
      </c>
      <c r="D82" s="43"/>
      <c r="E82" s="43"/>
      <c r="F82" s="30" t="str">
        <f>F14</f>
        <v xml:space="preserve"> </v>
      </c>
      <c r="G82" s="43"/>
      <c r="H82" s="43"/>
      <c r="I82" s="35" t="s">
        <v>23</v>
      </c>
      <c r="J82" s="75" t="str">
        <f>IF(J14="","",J14)</f>
        <v>1. 6. 2026</v>
      </c>
      <c r="K82" s="43"/>
      <c r="L82" s="147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</row>
    <row r="83" s="2" customFormat="1" ht="6.96" customHeight="1">
      <c r="A83" s="41"/>
      <c r="B83" s="42"/>
      <c r="C83" s="43"/>
      <c r="D83" s="43"/>
      <c r="E83" s="43"/>
      <c r="F83" s="43"/>
      <c r="G83" s="43"/>
      <c r="H83" s="43"/>
      <c r="I83" s="43"/>
      <c r="J83" s="43"/>
      <c r="K83" s="43"/>
      <c r="L83" s="147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</row>
    <row r="84" s="2" customFormat="1" ht="15.15" customHeight="1">
      <c r="A84" s="41"/>
      <c r="B84" s="42"/>
      <c r="C84" s="35" t="s">
        <v>25</v>
      </c>
      <c r="D84" s="43"/>
      <c r="E84" s="43"/>
      <c r="F84" s="30" t="str">
        <f>E17</f>
        <v>Město Pelhřimov</v>
      </c>
      <c r="G84" s="43"/>
      <c r="H84" s="43"/>
      <c r="I84" s="35" t="s">
        <v>33</v>
      </c>
      <c r="J84" s="39" t="str">
        <f>E23</f>
        <v>Studio A s.r.o.</v>
      </c>
      <c r="K84" s="43"/>
      <c r="L84" s="147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</row>
    <row r="85" s="2" customFormat="1" ht="15.15" customHeight="1">
      <c r="A85" s="41"/>
      <c r="B85" s="42"/>
      <c r="C85" s="35" t="s">
        <v>31</v>
      </c>
      <c r="D85" s="43"/>
      <c r="E85" s="43"/>
      <c r="F85" s="30" t="str">
        <f>IF(E20="","",E20)</f>
        <v>Vyplň údaj</v>
      </c>
      <c r="G85" s="43"/>
      <c r="H85" s="43"/>
      <c r="I85" s="35" t="s">
        <v>38</v>
      </c>
      <c r="J85" s="39" t="str">
        <f>E26</f>
        <v xml:space="preserve"> </v>
      </c>
      <c r="K85" s="43"/>
      <c r="L85" s="147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</row>
    <row r="86" s="2" customFormat="1" ht="10.32" customHeight="1">
      <c r="A86" s="41"/>
      <c r="B86" s="42"/>
      <c r="C86" s="43"/>
      <c r="D86" s="43"/>
      <c r="E86" s="43"/>
      <c r="F86" s="43"/>
      <c r="G86" s="43"/>
      <c r="H86" s="43"/>
      <c r="I86" s="43"/>
      <c r="J86" s="43"/>
      <c r="K86" s="43"/>
      <c r="L86" s="147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</row>
    <row r="87" s="11" customFormat="1" ht="29.28" customHeight="1">
      <c r="A87" s="188"/>
      <c r="B87" s="189"/>
      <c r="C87" s="190" t="s">
        <v>128</v>
      </c>
      <c r="D87" s="191" t="s">
        <v>61</v>
      </c>
      <c r="E87" s="191" t="s">
        <v>57</v>
      </c>
      <c r="F87" s="191" t="s">
        <v>58</v>
      </c>
      <c r="G87" s="191" t="s">
        <v>129</v>
      </c>
      <c r="H87" s="191" t="s">
        <v>130</v>
      </c>
      <c r="I87" s="191" t="s">
        <v>131</v>
      </c>
      <c r="J87" s="191" t="s">
        <v>111</v>
      </c>
      <c r="K87" s="192" t="s">
        <v>132</v>
      </c>
      <c r="L87" s="193"/>
      <c r="M87" s="95" t="s">
        <v>19</v>
      </c>
      <c r="N87" s="96" t="s">
        <v>46</v>
      </c>
      <c r="O87" s="96" t="s">
        <v>133</v>
      </c>
      <c r="P87" s="96" t="s">
        <v>134</v>
      </c>
      <c r="Q87" s="96" t="s">
        <v>135</v>
      </c>
      <c r="R87" s="96" t="s">
        <v>136</v>
      </c>
      <c r="S87" s="96" t="s">
        <v>137</v>
      </c>
      <c r="T87" s="97" t="s">
        <v>138</v>
      </c>
      <c r="U87" s="188"/>
      <c r="V87" s="188"/>
      <c r="W87" s="188"/>
      <c r="X87" s="188"/>
      <c r="Y87" s="188"/>
      <c r="Z87" s="188"/>
      <c r="AA87" s="188"/>
      <c r="AB87" s="188"/>
      <c r="AC87" s="188"/>
      <c r="AD87" s="188"/>
      <c r="AE87" s="188"/>
    </row>
    <row r="88" s="2" customFormat="1" ht="22.8" customHeight="1">
      <c r="A88" s="41"/>
      <c r="B88" s="42"/>
      <c r="C88" s="102" t="s">
        <v>139</v>
      </c>
      <c r="D88" s="43"/>
      <c r="E88" s="43"/>
      <c r="F88" s="43"/>
      <c r="G88" s="43"/>
      <c r="H88" s="43"/>
      <c r="I88" s="43"/>
      <c r="J88" s="194">
        <f>BK88</f>
        <v>0</v>
      </c>
      <c r="K88" s="43"/>
      <c r="L88" s="47"/>
      <c r="M88" s="98"/>
      <c r="N88" s="195"/>
      <c r="O88" s="99"/>
      <c r="P88" s="196">
        <f>P89</f>
        <v>0</v>
      </c>
      <c r="Q88" s="99"/>
      <c r="R88" s="196">
        <f>R89</f>
        <v>0</v>
      </c>
      <c r="S88" s="99"/>
      <c r="T88" s="197">
        <f>T89</f>
        <v>0</v>
      </c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T88" s="20" t="s">
        <v>75</v>
      </c>
      <c r="AU88" s="20" t="s">
        <v>112</v>
      </c>
      <c r="BK88" s="198">
        <f>BK89</f>
        <v>0</v>
      </c>
    </row>
    <row r="89" s="12" customFormat="1" ht="25.92" customHeight="1">
      <c r="A89" s="12"/>
      <c r="B89" s="199"/>
      <c r="C89" s="200"/>
      <c r="D89" s="201" t="s">
        <v>75</v>
      </c>
      <c r="E89" s="202" t="s">
        <v>140</v>
      </c>
      <c r="F89" s="202" t="s">
        <v>141</v>
      </c>
      <c r="G89" s="200"/>
      <c r="H89" s="200"/>
      <c r="I89" s="203"/>
      <c r="J89" s="204">
        <f>BK89</f>
        <v>0</v>
      </c>
      <c r="K89" s="200"/>
      <c r="L89" s="205"/>
      <c r="M89" s="206"/>
      <c r="N89" s="207"/>
      <c r="O89" s="207"/>
      <c r="P89" s="208">
        <f>P90+P169</f>
        <v>0</v>
      </c>
      <c r="Q89" s="207"/>
      <c r="R89" s="208">
        <f>R90+R169</f>
        <v>0</v>
      </c>
      <c r="S89" s="207"/>
      <c r="T89" s="209">
        <f>T90+T169</f>
        <v>0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R89" s="210" t="s">
        <v>83</v>
      </c>
      <c r="AT89" s="211" t="s">
        <v>75</v>
      </c>
      <c r="AU89" s="211" t="s">
        <v>76</v>
      </c>
      <c r="AY89" s="210" t="s">
        <v>142</v>
      </c>
      <c r="BK89" s="212">
        <f>BK90+BK169</f>
        <v>0</v>
      </c>
    </row>
    <row r="90" s="12" customFormat="1" ht="22.8" customHeight="1">
      <c r="A90" s="12"/>
      <c r="B90" s="199"/>
      <c r="C90" s="200"/>
      <c r="D90" s="201" t="s">
        <v>75</v>
      </c>
      <c r="E90" s="213" t="s">
        <v>83</v>
      </c>
      <c r="F90" s="213" t="s">
        <v>143</v>
      </c>
      <c r="G90" s="200"/>
      <c r="H90" s="200"/>
      <c r="I90" s="203"/>
      <c r="J90" s="214">
        <f>BK90</f>
        <v>0</v>
      </c>
      <c r="K90" s="200"/>
      <c r="L90" s="205"/>
      <c r="M90" s="206"/>
      <c r="N90" s="207"/>
      <c r="O90" s="207"/>
      <c r="P90" s="208">
        <f>SUM(P91:P168)</f>
        <v>0</v>
      </c>
      <c r="Q90" s="207"/>
      <c r="R90" s="208">
        <f>SUM(R91:R168)</f>
        <v>0</v>
      </c>
      <c r="S90" s="207"/>
      <c r="T90" s="209">
        <f>SUM(T91:T168)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210" t="s">
        <v>83</v>
      </c>
      <c r="AT90" s="211" t="s">
        <v>75</v>
      </c>
      <c r="AU90" s="211" t="s">
        <v>83</v>
      </c>
      <c r="AY90" s="210" t="s">
        <v>142</v>
      </c>
      <c r="BK90" s="212">
        <f>SUM(BK91:BK168)</f>
        <v>0</v>
      </c>
    </row>
    <row r="91" s="2" customFormat="1" ht="21.75" customHeight="1">
      <c r="A91" s="41"/>
      <c r="B91" s="42"/>
      <c r="C91" s="215" t="s">
        <v>83</v>
      </c>
      <c r="D91" s="215" t="s">
        <v>144</v>
      </c>
      <c r="E91" s="216" t="s">
        <v>1093</v>
      </c>
      <c r="F91" s="217" t="s">
        <v>1094</v>
      </c>
      <c r="G91" s="218" t="s">
        <v>267</v>
      </c>
      <c r="H91" s="219">
        <v>11</v>
      </c>
      <c r="I91" s="220"/>
      <c r="J91" s="221">
        <f>ROUND(I91*H91,2)</f>
        <v>0</v>
      </c>
      <c r="K91" s="217" t="s">
        <v>148</v>
      </c>
      <c r="L91" s="47"/>
      <c r="M91" s="222" t="s">
        <v>19</v>
      </c>
      <c r="N91" s="223" t="s">
        <v>47</v>
      </c>
      <c r="O91" s="87"/>
      <c r="P91" s="224">
        <f>O91*H91</f>
        <v>0</v>
      </c>
      <c r="Q91" s="224">
        <v>0</v>
      </c>
      <c r="R91" s="224">
        <f>Q91*H91</f>
        <v>0</v>
      </c>
      <c r="S91" s="224">
        <v>0</v>
      </c>
      <c r="T91" s="225">
        <f>S91*H91</f>
        <v>0</v>
      </c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R91" s="226" t="s">
        <v>149</v>
      </c>
      <c r="AT91" s="226" t="s">
        <v>144</v>
      </c>
      <c r="AU91" s="226" t="s">
        <v>85</v>
      </c>
      <c r="AY91" s="20" t="s">
        <v>142</v>
      </c>
      <c r="BE91" s="227">
        <f>IF(N91="základní",J91,0)</f>
        <v>0</v>
      </c>
      <c r="BF91" s="227">
        <f>IF(N91="snížená",J91,0)</f>
        <v>0</v>
      </c>
      <c r="BG91" s="227">
        <f>IF(N91="zákl. přenesená",J91,0)</f>
        <v>0</v>
      </c>
      <c r="BH91" s="227">
        <f>IF(N91="sníž. přenesená",J91,0)</f>
        <v>0</v>
      </c>
      <c r="BI91" s="227">
        <f>IF(N91="nulová",J91,0)</f>
        <v>0</v>
      </c>
      <c r="BJ91" s="20" t="s">
        <v>83</v>
      </c>
      <c r="BK91" s="227">
        <f>ROUND(I91*H91,2)</f>
        <v>0</v>
      </c>
      <c r="BL91" s="20" t="s">
        <v>149</v>
      </c>
      <c r="BM91" s="226" t="s">
        <v>1095</v>
      </c>
    </row>
    <row r="92" s="2" customFormat="1">
      <c r="A92" s="41"/>
      <c r="B92" s="42"/>
      <c r="C92" s="43"/>
      <c r="D92" s="228" t="s">
        <v>151</v>
      </c>
      <c r="E92" s="43"/>
      <c r="F92" s="229" t="s">
        <v>1096</v>
      </c>
      <c r="G92" s="43"/>
      <c r="H92" s="43"/>
      <c r="I92" s="230"/>
      <c r="J92" s="43"/>
      <c r="K92" s="43"/>
      <c r="L92" s="47"/>
      <c r="M92" s="231"/>
      <c r="N92" s="232"/>
      <c r="O92" s="87"/>
      <c r="P92" s="87"/>
      <c r="Q92" s="87"/>
      <c r="R92" s="87"/>
      <c r="S92" s="87"/>
      <c r="T92" s="88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T92" s="20" t="s">
        <v>151</v>
      </c>
      <c r="AU92" s="20" t="s">
        <v>85</v>
      </c>
    </row>
    <row r="93" s="14" customFormat="1">
      <c r="A93" s="14"/>
      <c r="B93" s="244"/>
      <c r="C93" s="245"/>
      <c r="D93" s="235" t="s">
        <v>153</v>
      </c>
      <c r="E93" s="246" t="s">
        <v>19</v>
      </c>
      <c r="F93" s="247" t="s">
        <v>1097</v>
      </c>
      <c r="G93" s="245"/>
      <c r="H93" s="248">
        <v>11</v>
      </c>
      <c r="I93" s="249"/>
      <c r="J93" s="245"/>
      <c r="K93" s="245"/>
      <c r="L93" s="250"/>
      <c r="M93" s="251"/>
      <c r="N93" s="252"/>
      <c r="O93" s="252"/>
      <c r="P93" s="252"/>
      <c r="Q93" s="252"/>
      <c r="R93" s="252"/>
      <c r="S93" s="252"/>
      <c r="T93" s="253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T93" s="254" t="s">
        <v>153</v>
      </c>
      <c r="AU93" s="254" t="s">
        <v>85</v>
      </c>
      <c r="AV93" s="14" t="s">
        <v>85</v>
      </c>
      <c r="AW93" s="14" t="s">
        <v>37</v>
      </c>
      <c r="AX93" s="14" t="s">
        <v>76</v>
      </c>
      <c r="AY93" s="254" t="s">
        <v>142</v>
      </c>
    </row>
    <row r="94" s="16" customFormat="1">
      <c r="A94" s="16"/>
      <c r="B94" s="266"/>
      <c r="C94" s="267"/>
      <c r="D94" s="235" t="s">
        <v>153</v>
      </c>
      <c r="E94" s="268" t="s">
        <v>19</v>
      </c>
      <c r="F94" s="269" t="s">
        <v>167</v>
      </c>
      <c r="G94" s="267"/>
      <c r="H94" s="270">
        <v>11</v>
      </c>
      <c r="I94" s="271"/>
      <c r="J94" s="267"/>
      <c r="K94" s="267"/>
      <c r="L94" s="272"/>
      <c r="M94" s="273"/>
      <c r="N94" s="274"/>
      <c r="O94" s="274"/>
      <c r="P94" s="274"/>
      <c r="Q94" s="274"/>
      <c r="R94" s="274"/>
      <c r="S94" s="274"/>
      <c r="T94" s="275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T94" s="276" t="s">
        <v>153</v>
      </c>
      <c r="AU94" s="276" t="s">
        <v>85</v>
      </c>
      <c r="AV94" s="16" t="s">
        <v>149</v>
      </c>
      <c r="AW94" s="16" t="s">
        <v>37</v>
      </c>
      <c r="AX94" s="16" t="s">
        <v>83</v>
      </c>
      <c r="AY94" s="276" t="s">
        <v>142</v>
      </c>
    </row>
    <row r="95" s="2" customFormat="1" ht="21.75" customHeight="1">
      <c r="A95" s="41"/>
      <c r="B95" s="42"/>
      <c r="C95" s="215" t="s">
        <v>85</v>
      </c>
      <c r="D95" s="215" t="s">
        <v>144</v>
      </c>
      <c r="E95" s="216" t="s">
        <v>1098</v>
      </c>
      <c r="F95" s="217" t="s">
        <v>1099</v>
      </c>
      <c r="G95" s="218" t="s">
        <v>267</v>
      </c>
      <c r="H95" s="219">
        <v>2</v>
      </c>
      <c r="I95" s="220"/>
      <c r="J95" s="221">
        <f>ROUND(I95*H95,2)</f>
        <v>0</v>
      </c>
      <c r="K95" s="217" t="s">
        <v>148</v>
      </c>
      <c r="L95" s="47"/>
      <c r="M95" s="222" t="s">
        <v>19</v>
      </c>
      <c r="N95" s="223" t="s">
        <v>47</v>
      </c>
      <c r="O95" s="87"/>
      <c r="P95" s="224">
        <f>O95*H95</f>
        <v>0</v>
      </c>
      <c r="Q95" s="224">
        <v>0</v>
      </c>
      <c r="R95" s="224">
        <f>Q95*H95</f>
        <v>0</v>
      </c>
      <c r="S95" s="224">
        <v>0</v>
      </c>
      <c r="T95" s="225">
        <f>S95*H95</f>
        <v>0</v>
      </c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R95" s="226" t="s">
        <v>149</v>
      </c>
      <c r="AT95" s="226" t="s">
        <v>144</v>
      </c>
      <c r="AU95" s="226" t="s">
        <v>85</v>
      </c>
      <c r="AY95" s="20" t="s">
        <v>142</v>
      </c>
      <c r="BE95" s="227">
        <f>IF(N95="základní",J95,0)</f>
        <v>0</v>
      </c>
      <c r="BF95" s="227">
        <f>IF(N95="snížená",J95,0)</f>
        <v>0</v>
      </c>
      <c r="BG95" s="227">
        <f>IF(N95="zákl. přenesená",J95,0)</f>
        <v>0</v>
      </c>
      <c r="BH95" s="227">
        <f>IF(N95="sníž. přenesená",J95,0)</f>
        <v>0</v>
      </c>
      <c r="BI95" s="227">
        <f>IF(N95="nulová",J95,0)</f>
        <v>0</v>
      </c>
      <c r="BJ95" s="20" t="s">
        <v>83</v>
      </c>
      <c r="BK95" s="227">
        <f>ROUND(I95*H95,2)</f>
        <v>0</v>
      </c>
      <c r="BL95" s="20" t="s">
        <v>149</v>
      </c>
      <c r="BM95" s="226" t="s">
        <v>1100</v>
      </c>
    </row>
    <row r="96" s="2" customFormat="1">
      <c r="A96" s="41"/>
      <c r="B96" s="42"/>
      <c r="C96" s="43"/>
      <c r="D96" s="228" t="s">
        <v>151</v>
      </c>
      <c r="E96" s="43"/>
      <c r="F96" s="229" t="s">
        <v>1101</v>
      </c>
      <c r="G96" s="43"/>
      <c r="H96" s="43"/>
      <c r="I96" s="230"/>
      <c r="J96" s="43"/>
      <c r="K96" s="43"/>
      <c r="L96" s="47"/>
      <c r="M96" s="231"/>
      <c r="N96" s="232"/>
      <c r="O96" s="87"/>
      <c r="P96" s="87"/>
      <c r="Q96" s="87"/>
      <c r="R96" s="87"/>
      <c r="S96" s="87"/>
      <c r="T96" s="88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T96" s="20" t="s">
        <v>151</v>
      </c>
      <c r="AU96" s="20" t="s">
        <v>85</v>
      </c>
    </row>
    <row r="97" s="14" customFormat="1">
      <c r="A97" s="14"/>
      <c r="B97" s="244"/>
      <c r="C97" s="245"/>
      <c r="D97" s="235" t="s">
        <v>153</v>
      </c>
      <c r="E97" s="246" t="s">
        <v>19</v>
      </c>
      <c r="F97" s="247" t="s">
        <v>1102</v>
      </c>
      <c r="G97" s="245"/>
      <c r="H97" s="248">
        <v>2</v>
      </c>
      <c r="I97" s="249"/>
      <c r="J97" s="245"/>
      <c r="K97" s="245"/>
      <c r="L97" s="250"/>
      <c r="M97" s="251"/>
      <c r="N97" s="252"/>
      <c r="O97" s="252"/>
      <c r="P97" s="252"/>
      <c r="Q97" s="252"/>
      <c r="R97" s="252"/>
      <c r="S97" s="252"/>
      <c r="T97" s="253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54" t="s">
        <v>153</v>
      </c>
      <c r="AU97" s="254" t="s">
        <v>85</v>
      </c>
      <c r="AV97" s="14" t="s">
        <v>85</v>
      </c>
      <c r="AW97" s="14" t="s">
        <v>37</v>
      </c>
      <c r="AX97" s="14" t="s">
        <v>76</v>
      </c>
      <c r="AY97" s="254" t="s">
        <v>142</v>
      </c>
    </row>
    <row r="98" s="16" customFormat="1">
      <c r="A98" s="16"/>
      <c r="B98" s="266"/>
      <c r="C98" s="267"/>
      <c r="D98" s="235" t="s">
        <v>153</v>
      </c>
      <c r="E98" s="268" t="s">
        <v>19</v>
      </c>
      <c r="F98" s="269" t="s">
        <v>167</v>
      </c>
      <c r="G98" s="267"/>
      <c r="H98" s="270">
        <v>2</v>
      </c>
      <c r="I98" s="271"/>
      <c r="J98" s="267"/>
      <c r="K98" s="267"/>
      <c r="L98" s="272"/>
      <c r="M98" s="273"/>
      <c r="N98" s="274"/>
      <c r="O98" s="274"/>
      <c r="P98" s="274"/>
      <c r="Q98" s="274"/>
      <c r="R98" s="274"/>
      <c r="S98" s="274"/>
      <c r="T98" s="275"/>
      <c r="U98" s="16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T98" s="276" t="s">
        <v>153</v>
      </c>
      <c r="AU98" s="276" t="s">
        <v>85</v>
      </c>
      <c r="AV98" s="16" t="s">
        <v>149</v>
      </c>
      <c r="AW98" s="16" t="s">
        <v>37</v>
      </c>
      <c r="AX98" s="16" t="s">
        <v>83</v>
      </c>
      <c r="AY98" s="276" t="s">
        <v>142</v>
      </c>
    </row>
    <row r="99" s="2" customFormat="1" ht="24.15" customHeight="1">
      <c r="A99" s="41"/>
      <c r="B99" s="42"/>
      <c r="C99" s="215" t="s">
        <v>158</v>
      </c>
      <c r="D99" s="215" t="s">
        <v>144</v>
      </c>
      <c r="E99" s="216" t="s">
        <v>1103</v>
      </c>
      <c r="F99" s="217" t="s">
        <v>1104</v>
      </c>
      <c r="G99" s="218" t="s">
        <v>267</v>
      </c>
      <c r="H99" s="219">
        <v>2</v>
      </c>
      <c r="I99" s="220"/>
      <c r="J99" s="221">
        <f>ROUND(I99*H99,2)</f>
        <v>0</v>
      </c>
      <c r="K99" s="217" t="s">
        <v>148</v>
      </c>
      <c r="L99" s="47"/>
      <c r="M99" s="222" t="s">
        <v>19</v>
      </c>
      <c r="N99" s="223" t="s">
        <v>47</v>
      </c>
      <c r="O99" s="87"/>
      <c r="P99" s="224">
        <f>O99*H99</f>
        <v>0</v>
      </c>
      <c r="Q99" s="224">
        <v>0</v>
      </c>
      <c r="R99" s="224">
        <f>Q99*H99</f>
        <v>0</v>
      </c>
      <c r="S99" s="224">
        <v>0</v>
      </c>
      <c r="T99" s="225">
        <f>S99*H99</f>
        <v>0</v>
      </c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R99" s="226" t="s">
        <v>149</v>
      </c>
      <c r="AT99" s="226" t="s">
        <v>144</v>
      </c>
      <c r="AU99" s="226" t="s">
        <v>85</v>
      </c>
      <c r="AY99" s="20" t="s">
        <v>142</v>
      </c>
      <c r="BE99" s="227">
        <f>IF(N99="základní",J99,0)</f>
        <v>0</v>
      </c>
      <c r="BF99" s="227">
        <f>IF(N99="snížená",J99,0)</f>
        <v>0</v>
      </c>
      <c r="BG99" s="227">
        <f>IF(N99="zákl. přenesená",J99,0)</f>
        <v>0</v>
      </c>
      <c r="BH99" s="227">
        <f>IF(N99="sníž. přenesená",J99,0)</f>
        <v>0</v>
      </c>
      <c r="BI99" s="227">
        <f>IF(N99="nulová",J99,0)</f>
        <v>0</v>
      </c>
      <c r="BJ99" s="20" t="s">
        <v>83</v>
      </c>
      <c r="BK99" s="227">
        <f>ROUND(I99*H99,2)</f>
        <v>0</v>
      </c>
      <c r="BL99" s="20" t="s">
        <v>149</v>
      </c>
      <c r="BM99" s="226" t="s">
        <v>1105</v>
      </c>
    </row>
    <row r="100" s="2" customFormat="1">
      <c r="A100" s="41"/>
      <c r="B100" s="42"/>
      <c r="C100" s="43"/>
      <c r="D100" s="228" t="s">
        <v>151</v>
      </c>
      <c r="E100" s="43"/>
      <c r="F100" s="229" t="s">
        <v>1106</v>
      </c>
      <c r="G100" s="43"/>
      <c r="H100" s="43"/>
      <c r="I100" s="230"/>
      <c r="J100" s="43"/>
      <c r="K100" s="43"/>
      <c r="L100" s="47"/>
      <c r="M100" s="231"/>
      <c r="N100" s="232"/>
      <c r="O100" s="87"/>
      <c r="P100" s="87"/>
      <c r="Q100" s="87"/>
      <c r="R100" s="87"/>
      <c r="S100" s="87"/>
      <c r="T100" s="88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T100" s="20" t="s">
        <v>151</v>
      </c>
      <c r="AU100" s="20" t="s">
        <v>85</v>
      </c>
    </row>
    <row r="101" s="14" customFormat="1">
      <c r="A101" s="14"/>
      <c r="B101" s="244"/>
      <c r="C101" s="245"/>
      <c r="D101" s="235" t="s">
        <v>153</v>
      </c>
      <c r="E101" s="246" t="s">
        <v>19</v>
      </c>
      <c r="F101" s="247" t="s">
        <v>1107</v>
      </c>
      <c r="G101" s="245"/>
      <c r="H101" s="248">
        <v>2</v>
      </c>
      <c r="I101" s="249"/>
      <c r="J101" s="245"/>
      <c r="K101" s="245"/>
      <c r="L101" s="250"/>
      <c r="M101" s="251"/>
      <c r="N101" s="252"/>
      <c r="O101" s="252"/>
      <c r="P101" s="252"/>
      <c r="Q101" s="252"/>
      <c r="R101" s="252"/>
      <c r="S101" s="252"/>
      <c r="T101" s="253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54" t="s">
        <v>153</v>
      </c>
      <c r="AU101" s="254" t="s">
        <v>85</v>
      </c>
      <c r="AV101" s="14" t="s">
        <v>85</v>
      </c>
      <c r="AW101" s="14" t="s">
        <v>37</v>
      </c>
      <c r="AX101" s="14" t="s">
        <v>76</v>
      </c>
      <c r="AY101" s="254" t="s">
        <v>142</v>
      </c>
    </row>
    <row r="102" s="16" customFormat="1">
      <c r="A102" s="16"/>
      <c r="B102" s="266"/>
      <c r="C102" s="267"/>
      <c r="D102" s="235" t="s">
        <v>153</v>
      </c>
      <c r="E102" s="268" t="s">
        <v>19</v>
      </c>
      <c r="F102" s="269" t="s">
        <v>167</v>
      </c>
      <c r="G102" s="267"/>
      <c r="H102" s="270">
        <v>2</v>
      </c>
      <c r="I102" s="271"/>
      <c r="J102" s="267"/>
      <c r="K102" s="267"/>
      <c r="L102" s="272"/>
      <c r="M102" s="273"/>
      <c r="N102" s="274"/>
      <c r="O102" s="274"/>
      <c r="P102" s="274"/>
      <c r="Q102" s="274"/>
      <c r="R102" s="274"/>
      <c r="S102" s="274"/>
      <c r="T102" s="275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T102" s="276" t="s">
        <v>153</v>
      </c>
      <c r="AU102" s="276" t="s">
        <v>85</v>
      </c>
      <c r="AV102" s="16" t="s">
        <v>149</v>
      </c>
      <c r="AW102" s="16" t="s">
        <v>37</v>
      </c>
      <c r="AX102" s="16" t="s">
        <v>83</v>
      </c>
      <c r="AY102" s="276" t="s">
        <v>142</v>
      </c>
    </row>
    <row r="103" s="2" customFormat="1" ht="24.15" customHeight="1">
      <c r="A103" s="41"/>
      <c r="B103" s="42"/>
      <c r="C103" s="215" t="s">
        <v>149</v>
      </c>
      <c r="D103" s="215" t="s">
        <v>144</v>
      </c>
      <c r="E103" s="216" t="s">
        <v>1108</v>
      </c>
      <c r="F103" s="217" t="s">
        <v>1109</v>
      </c>
      <c r="G103" s="218" t="s">
        <v>267</v>
      </c>
      <c r="H103" s="219">
        <v>1</v>
      </c>
      <c r="I103" s="220"/>
      <c r="J103" s="221">
        <f>ROUND(I103*H103,2)</f>
        <v>0</v>
      </c>
      <c r="K103" s="217" t="s">
        <v>148</v>
      </c>
      <c r="L103" s="47"/>
      <c r="M103" s="222" t="s">
        <v>19</v>
      </c>
      <c r="N103" s="223" t="s">
        <v>47</v>
      </c>
      <c r="O103" s="87"/>
      <c r="P103" s="224">
        <f>O103*H103</f>
        <v>0</v>
      </c>
      <c r="Q103" s="224">
        <v>0</v>
      </c>
      <c r="R103" s="224">
        <f>Q103*H103</f>
        <v>0</v>
      </c>
      <c r="S103" s="224">
        <v>0</v>
      </c>
      <c r="T103" s="225">
        <f>S103*H103</f>
        <v>0</v>
      </c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R103" s="226" t="s">
        <v>149</v>
      </c>
      <c r="AT103" s="226" t="s">
        <v>144</v>
      </c>
      <c r="AU103" s="226" t="s">
        <v>85</v>
      </c>
      <c r="AY103" s="20" t="s">
        <v>142</v>
      </c>
      <c r="BE103" s="227">
        <f>IF(N103="základní",J103,0)</f>
        <v>0</v>
      </c>
      <c r="BF103" s="227">
        <f>IF(N103="snížená",J103,0)</f>
        <v>0</v>
      </c>
      <c r="BG103" s="227">
        <f>IF(N103="zákl. přenesená",J103,0)</f>
        <v>0</v>
      </c>
      <c r="BH103" s="227">
        <f>IF(N103="sníž. přenesená",J103,0)</f>
        <v>0</v>
      </c>
      <c r="BI103" s="227">
        <f>IF(N103="nulová",J103,0)</f>
        <v>0</v>
      </c>
      <c r="BJ103" s="20" t="s">
        <v>83</v>
      </c>
      <c r="BK103" s="227">
        <f>ROUND(I103*H103,2)</f>
        <v>0</v>
      </c>
      <c r="BL103" s="20" t="s">
        <v>149</v>
      </c>
      <c r="BM103" s="226" t="s">
        <v>1110</v>
      </c>
    </row>
    <row r="104" s="2" customFormat="1">
      <c r="A104" s="41"/>
      <c r="B104" s="42"/>
      <c r="C104" s="43"/>
      <c r="D104" s="228" t="s">
        <v>151</v>
      </c>
      <c r="E104" s="43"/>
      <c r="F104" s="229" t="s">
        <v>1111</v>
      </c>
      <c r="G104" s="43"/>
      <c r="H104" s="43"/>
      <c r="I104" s="230"/>
      <c r="J104" s="43"/>
      <c r="K104" s="43"/>
      <c r="L104" s="47"/>
      <c r="M104" s="231"/>
      <c r="N104" s="232"/>
      <c r="O104" s="87"/>
      <c r="P104" s="87"/>
      <c r="Q104" s="87"/>
      <c r="R104" s="87"/>
      <c r="S104" s="87"/>
      <c r="T104" s="88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T104" s="20" t="s">
        <v>151</v>
      </c>
      <c r="AU104" s="20" t="s">
        <v>85</v>
      </c>
    </row>
    <row r="105" s="14" customFormat="1">
      <c r="A105" s="14"/>
      <c r="B105" s="244"/>
      <c r="C105" s="245"/>
      <c r="D105" s="235" t="s">
        <v>153</v>
      </c>
      <c r="E105" s="246" t="s">
        <v>19</v>
      </c>
      <c r="F105" s="247" t="s">
        <v>1112</v>
      </c>
      <c r="G105" s="245"/>
      <c r="H105" s="248">
        <v>1</v>
      </c>
      <c r="I105" s="249"/>
      <c r="J105" s="245"/>
      <c r="K105" s="245"/>
      <c r="L105" s="250"/>
      <c r="M105" s="251"/>
      <c r="N105" s="252"/>
      <c r="O105" s="252"/>
      <c r="P105" s="252"/>
      <c r="Q105" s="252"/>
      <c r="R105" s="252"/>
      <c r="S105" s="252"/>
      <c r="T105" s="253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54" t="s">
        <v>153</v>
      </c>
      <c r="AU105" s="254" t="s">
        <v>85</v>
      </c>
      <c r="AV105" s="14" t="s">
        <v>85</v>
      </c>
      <c r="AW105" s="14" t="s">
        <v>37</v>
      </c>
      <c r="AX105" s="14" t="s">
        <v>76</v>
      </c>
      <c r="AY105" s="254" t="s">
        <v>142</v>
      </c>
    </row>
    <row r="106" s="16" customFormat="1">
      <c r="A106" s="16"/>
      <c r="B106" s="266"/>
      <c r="C106" s="267"/>
      <c r="D106" s="235" t="s">
        <v>153</v>
      </c>
      <c r="E106" s="268" t="s">
        <v>19</v>
      </c>
      <c r="F106" s="269" t="s">
        <v>167</v>
      </c>
      <c r="G106" s="267"/>
      <c r="H106" s="270">
        <v>1</v>
      </c>
      <c r="I106" s="271"/>
      <c r="J106" s="267"/>
      <c r="K106" s="267"/>
      <c r="L106" s="272"/>
      <c r="M106" s="273"/>
      <c r="N106" s="274"/>
      <c r="O106" s="274"/>
      <c r="P106" s="274"/>
      <c r="Q106" s="274"/>
      <c r="R106" s="274"/>
      <c r="S106" s="274"/>
      <c r="T106" s="275"/>
      <c r="U106" s="16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T106" s="276" t="s">
        <v>153</v>
      </c>
      <c r="AU106" s="276" t="s">
        <v>85</v>
      </c>
      <c r="AV106" s="16" t="s">
        <v>149</v>
      </c>
      <c r="AW106" s="16" t="s">
        <v>37</v>
      </c>
      <c r="AX106" s="16" t="s">
        <v>83</v>
      </c>
      <c r="AY106" s="276" t="s">
        <v>142</v>
      </c>
    </row>
    <row r="107" s="2" customFormat="1" ht="16.5" customHeight="1">
      <c r="A107" s="41"/>
      <c r="B107" s="42"/>
      <c r="C107" s="215" t="s">
        <v>179</v>
      </c>
      <c r="D107" s="215" t="s">
        <v>144</v>
      </c>
      <c r="E107" s="216" t="s">
        <v>1113</v>
      </c>
      <c r="F107" s="217" t="s">
        <v>1114</v>
      </c>
      <c r="G107" s="218" t="s">
        <v>267</v>
      </c>
      <c r="H107" s="219">
        <v>13</v>
      </c>
      <c r="I107" s="220"/>
      <c r="J107" s="221">
        <f>ROUND(I107*H107,2)</f>
        <v>0</v>
      </c>
      <c r="K107" s="217" t="s">
        <v>148</v>
      </c>
      <c r="L107" s="47"/>
      <c r="M107" s="222" t="s">
        <v>19</v>
      </c>
      <c r="N107" s="223" t="s">
        <v>47</v>
      </c>
      <c r="O107" s="87"/>
      <c r="P107" s="224">
        <f>O107*H107</f>
        <v>0</v>
      </c>
      <c r="Q107" s="224">
        <v>0</v>
      </c>
      <c r="R107" s="224">
        <f>Q107*H107</f>
        <v>0</v>
      </c>
      <c r="S107" s="224">
        <v>0</v>
      </c>
      <c r="T107" s="225">
        <f>S107*H107</f>
        <v>0</v>
      </c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R107" s="226" t="s">
        <v>149</v>
      </c>
      <c r="AT107" s="226" t="s">
        <v>144</v>
      </c>
      <c r="AU107" s="226" t="s">
        <v>85</v>
      </c>
      <c r="AY107" s="20" t="s">
        <v>142</v>
      </c>
      <c r="BE107" s="227">
        <f>IF(N107="základní",J107,0)</f>
        <v>0</v>
      </c>
      <c r="BF107" s="227">
        <f>IF(N107="snížená",J107,0)</f>
        <v>0</v>
      </c>
      <c r="BG107" s="227">
        <f>IF(N107="zákl. přenesená",J107,0)</f>
        <v>0</v>
      </c>
      <c r="BH107" s="227">
        <f>IF(N107="sníž. přenesená",J107,0)</f>
        <v>0</v>
      </c>
      <c r="BI107" s="227">
        <f>IF(N107="nulová",J107,0)</f>
        <v>0</v>
      </c>
      <c r="BJ107" s="20" t="s">
        <v>83</v>
      </c>
      <c r="BK107" s="227">
        <f>ROUND(I107*H107,2)</f>
        <v>0</v>
      </c>
      <c r="BL107" s="20" t="s">
        <v>149</v>
      </c>
      <c r="BM107" s="226" t="s">
        <v>1115</v>
      </c>
    </row>
    <row r="108" s="2" customFormat="1">
      <c r="A108" s="41"/>
      <c r="B108" s="42"/>
      <c r="C108" s="43"/>
      <c r="D108" s="228" t="s">
        <v>151</v>
      </c>
      <c r="E108" s="43"/>
      <c r="F108" s="229" t="s">
        <v>1116</v>
      </c>
      <c r="G108" s="43"/>
      <c r="H108" s="43"/>
      <c r="I108" s="230"/>
      <c r="J108" s="43"/>
      <c r="K108" s="43"/>
      <c r="L108" s="47"/>
      <c r="M108" s="231"/>
      <c r="N108" s="232"/>
      <c r="O108" s="87"/>
      <c r="P108" s="87"/>
      <c r="Q108" s="87"/>
      <c r="R108" s="87"/>
      <c r="S108" s="87"/>
      <c r="T108" s="88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T108" s="20" t="s">
        <v>151</v>
      </c>
      <c r="AU108" s="20" t="s">
        <v>85</v>
      </c>
    </row>
    <row r="109" s="14" customFormat="1">
      <c r="A109" s="14"/>
      <c r="B109" s="244"/>
      <c r="C109" s="245"/>
      <c r="D109" s="235" t="s">
        <v>153</v>
      </c>
      <c r="E109" s="246" t="s">
        <v>19</v>
      </c>
      <c r="F109" s="247" t="s">
        <v>1097</v>
      </c>
      <c r="G109" s="245"/>
      <c r="H109" s="248">
        <v>11</v>
      </c>
      <c r="I109" s="249"/>
      <c r="J109" s="245"/>
      <c r="K109" s="245"/>
      <c r="L109" s="250"/>
      <c r="M109" s="251"/>
      <c r="N109" s="252"/>
      <c r="O109" s="252"/>
      <c r="P109" s="252"/>
      <c r="Q109" s="252"/>
      <c r="R109" s="252"/>
      <c r="S109" s="252"/>
      <c r="T109" s="253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54" t="s">
        <v>153</v>
      </c>
      <c r="AU109" s="254" t="s">
        <v>85</v>
      </c>
      <c r="AV109" s="14" t="s">
        <v>85</v>
      </c>
      <c r="AW109" s="14" t="s">
        <v>37</v>
      </c>
      <c r="AX109" s="14" t="s">
        <v>76</v>
      </c>
      <c r="AY109" s="254" t="s">
        <v>142</v>
      </c>
    </row>
    <row r="110" s="14" customFormat="1">
      <c r="A110" s="14"/>
      <c r="B110" s="244"/>
      <c r="C110" s="245"/>
      <c r="D110" s="235" t="s">
        <v>153</v>
      </c>
      <c r="E110" s="246" t="s">
        <v>19</v>
      </c>
      <c r="F110" s="247" t="s">
        <v>1107</v>
      </c>
      <c r="G110" s="245"/>
      <c r="H110" s="248">
        <v>2</v>
      </c>
      <c r="I110" s="249"/>
      <c r="J110" s="245"/>
      <c r="K110" s="245"/>
      <c r="L110" s="250"/>
      <c r="M110" s="251"/>
      <c r="N110" s="252"/>
      <c r="O110" s="252"/>
      <c r="P110" s="252"/>
      <c r="Q110" s="252"/>
      <c r="R110" s="252"/>
      <c r="S110" s="252"/>
      <c r="T110" s="253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54" t="s">
        <v>153</v>
      </c>
      <c r="AU110" s="254" t="s">
        <v>85</v>
      </c>
      <c r="AV110" s="14" t="s">
        <v>85</v>
      </c>
      <c r="AW110" s="14" t="s">
        <v>37</v>
      </c>
      <c r="AX110" s="14" t="s">
        <v>76</v>
      </c>
      <c r="AY110" s="254" t="s">
        <v>142</v>
      </c>
    </row>
    <row r="111" s="16" customFormat="1">
      <c r="A111" s="16"/>
      <c r="B111" s="266"/>
      <c r="C111" s="267"/>
      <c r="D111" s="235" t="s">
        <v>153</v>
      </c>
      <c r="E111" s="268" t="s">
        <v>19</v>
      </c>
      <c r="F111" s="269" t="s">
        <v>167</v>
      </c>
      <c r="G111" s="267"/>
      <c r="H111" s="270">
        <v>13</v>
      </c>
      <c r="I111" s="271"/>
      <c r="J111" s="267"/>
      <c r="K111" s="267"/>
      <c r="L111" s="272"/>
      <c r="M111" s="273"/>
      <c r="N111" s="274"/>
      <c r="O111" s="274"/>
      <c r="P111" s="274"/>
      <c r="Q111" s="274"/>
      <c r="R111" s="274"/>
      <c r="S111" s="274"/>
      <c r="T111" s="275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T111" s="276" t="s">
        <v>153</v>
      </c>
      <c r="AU111" s="276" t="s">
        <v>85</v>
      </c>
      <c r="AV111" s="16" t="s">
        <v>149</v>
      </c>
      <c r="AW111" s="16" t="s">
        <v>37</v>
      </c>
      <c r="AX111" s="16" t="s">
        <v>83</v>
      </c>
      <c r="AY111" s="276" t="s">
        <v>142</v>
      </c>
    </row>
    <row r="112" s="2" customFormat="1" ht="16.5" customHeight="1">
      <c r="A112" s="41"/>
      <c r="B112" s="42"/>
      <c r="C112" s="215" t="s">
        <v>186</v>
      </c>
      <c r="D112" s="215" t="s">
        <v>144</v>
      </c>
      <c r="E112" s="216" t="s">
        <v>1117</v>
      </c>
      <c r="F112" s="217" t="s">
        <v>1118</v>
      </c>
      <c r="G112" s="218" t="s">
        <v>267</v>
      </c>
      <c r="H112" s="219">
        <v>3</v>
      </c>
      <c r="I112" s="220"/>
      <c r="J112" s="221">
        <f>ROUND(I112*H112,2)</f>
        <v>0</v>
      </c>
      <c r="K112" s="217" t="s">
        <v>148</v>
      </c>
      <c r="L112" s="47"/>
      <c r="M112" s="222" t="s">
        <v>19</v>
      </c>
      <c r="N112" s="223" t="s">
        <v>47</v>
      </c>
      <c r="O112" s="87"/>
      <c r="P112" s="224">
        <f>O112*H112</f>
        <v>0</v>
      </c>
      <c r="Q112" s="224">
        <v>0</v>
      </c>
      <c r="R112" s="224">
        <f>Q112*H112</f>
        <v>0</v>
      </c>
      <c r="S112" s="224">
        <v>0</v>
      </c>
      <c r="T112" s="225">
        <f>S112*H112</f>
        <v>0</v>
      </c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R112" s="226" t="s">
        <v>149</v>
      </c>
      <c r="AT112" s="226" t="s">
        <v>144</v>
      </c>
      <c r="AU112" s="226" t="s">
        <v>85</v>
      </c>
      <c r="AY112" s="20" t="s">
        <v>142</v>
      </c>
      <c r="BE112" s="227">
        <f>IF(N112="základní",J112,0)</f>
        <v>0</v>
      </c>
      <c r="BF112" s="227">
        <f>IF(N112="snížená",J112,0)</f>
        <v>0</v>
      </c>
      <c r="BG112" s="227">
        <f>IF(N112="zákl. přenesená",J112,0)</f>
        <v>0</v>
      </c>
      <c r="BH112" s="227">
        <f>IF(N112="sníž. přenesená",J112,0)</f>
        <v>0</v>
      </c>
      <c r="BI112" s="227">
        <f>IF(N112="nulová",J112,0)</f>
        <v>0</v>
      </c>
      <c r="BJ112" s="20" t="s">
        <v>83</v>
      </c>
      <c r="BK112" s="227">
        <f>ROUND(I112*H112,2)</f>
        <v>0</v>
      </c>
      <c r="BL112" s="20" t="s">
        <v>149</v>
      </c>
      <c r="BM112" s="226" t="s">
        <v>1119</v>
      </c>
    </row>
    <row r="113" s="2" customFormat="1">
      <c r="A113" s="41"/>
      <c r="B113" s="42"/>
      <c r="C113" s="43"/>
      <c r="D113" s="228" t="s">
        <v>151</v>
      </c>
      <c r="E113" s="43"/>
      <c r="F113" s="229" t="s">
        <v>1120</v>
      </c>
      <c r="G113" s="43"/>
      <c r="H113" s="43"/>
      <c r="I113" s="230"/>
      <c r="J113" s="43"/>
      <c r="K113" s="43"/>
      <c r="L113" s="47"/>
      <c r="M113" s="231"/>
      <c r="N113" s="232"/>
      <c r="O113" s="87"/>
      <c r="P113" s="87"/>
      <c r="Q113" s="87"/>
      <c r="R113" s="87"/>
      <c r="S113" s="87"/>
      <c r="T113" s="88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T113" s="20" t="s">
        <v>151</v>
      </c>
      <c r="AU113" s="20" t="s">
        <v>85</v>
      </c>
    </row>
    <row r="114" s="14" customFormat="1">
      <c r="A114" s="14"/>
      <c r="B114" s="244"/>
      <c r="C114" s="245"/>
      <c r="D114" s="235" t="s">
        <v>153</v>
      </c>
      <c r="E114" s="246" t="s">
        <v>19</v>
      </c>
      <c r="F114" s="247" t="s">
        <v>1102</v>
      </c>
      <c r="G114" s="245"/>
      <c r="H114" s="248">
        <v>2</v>
      </c>
      <c r="I114" s="249"/>
      <c r="J114" s="245"/>
      <c r="K114" s="245"/>
      <c r="L114" s="250"/>
      <c r="M114" s="251"/>
      <c r="N114" s="252"/>
      <c r="O114" s="252"/>
      <c r="P114" s="252"/>
      <c r="Q114" s="252"/>
      <c r="R114" s="252"/>
      <c r="S114" s="252"/>
      <c r="T114" s="253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54" t="s">
        <v>153</v>
      </c>
      <c r="AU114" s="254" t="s">
        <v>85</v>
      </c>
      <c r="AV114" s="14" t="s">
        <v>85</v>
      </c>
      <c r="AW114" s="14" t="s">
        <v>37</v>
      </c>
      <c r="AX114" s="14" t="s">
        <v>76</v>
      </c>
      <c r="AY114" s="254" t="s">
        <v>142</v>
      </c>
    </row>
    <row r="115" s="14" customFormat="1">
      <c r="A115" s="14"/>
      <c r="B115" s="244"/>
      <c r="C115" s="245"/>
      <c r="D115" s="235" t="s">
        <v>153</v>
      </c>
      <c r="E115" s="246" t="s">
        <v>19</v>
      </c>
      <c r="F115" s="247" t="s">
        <v>1112</v>
      </c>
      <c r="G115" s="245"/>
      <c r="H115" s="248">
        <v>1</v>
      </c>
      <c r="I115" s="249"/>
      <c r="J115" s="245"/>
      <c r="K115" s="245"/>
      <c r="L115" s="250"/>
      <c r="M115" s="251"/>
      <c r="N115" s="252"/>
      <c r="O115" s="252"/>
      <c r="P115" s="252"/>
      <c r="Q115" s="252"/>
      <c r="R115" s="252"/>
      <c r="S115" s="252"/>
      <c r="T115" s="253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54" t="s">
        <v>153</v>
      </c>
      <c r="AU115" s="254" t="s">
        <v>85</v>
      </c>
      <c r="AV115" s="14" t="s">
        <v>85</v>
      </c>
      <c r="AW115" s="14" t="s">
        <v>37</v>
      </c>
      <c r="AX115" s="14" t="s">
        <v>76</v>
      </c>
      <c r="AY115" s="254" t="s">
        <v>142</v>
      </c>
    </row>
    <row r="116" s="16" customFormat="1">
      <c r="A116" s="16"/>
      <c r="B116" s="266"/>
      <c r="C116" s="267"/>
      <c r="D116" s="235" t="s">
        <v>153</v>
      </c>
      <c r="E116" s="268" t="s">
        <v>19</v>
      </c>
      <c r="F116" s="269" t="s">
        <v>167</v>
      </c>
      <c r="G116" s="267"/>
      <c r="H116" s="270">
        <v>3</v>
      </c>
      <c r="I116" s="271"/>
      <c r="J116" s="267"/>
      <c r="K116" s="267"/>
      <c r="L116" s="272"/>
      <c r="M116" s="273"/>
      <c r="N116" s="274"/>
      <c r="O116" s="274"/>
      <c r="P116" s="274"/>
      <c r="Q116" s="274"/>
      <c r="R116" s="274"/>
      <c r="S116" s="274"/>
      <c r="T116" s="275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T116" s="276" t="s">
        <v>153</v>
      </c>
      <c r="AU116" s="276" t="s">
        <v>85</v>
      </c>
      <c r="AV116" s="16" t="s">
        <v>149</v>
      </c>
      <c r="AW116" s="16" t="s">
        <v>37</v>
      </c>
      <c r="AX116" s="16" t="s">
        <v>83</v>
      </c>
      <c r="AY116" s="276" t="s">
        <v>142</v>
      </c>
    </row>
    <row r="117" s="2" customFormat="1" ht="24.15" customHeight="1">
      <c r="A117" s="41"/>
      <c r="B117" s="42"/>
      <c r="C117" s="215" t="s">
        <v>191</v>
      </c>
      <c r="D117" s="215" t="s">
        <v>144</v>
      </c>
      <c r="E117" s="216" t="s">
        <v>1121</v>
      </c>
      <c r="F117" s="217" t="s">
        <v>1122</v>
      </c>
      <c r="G117" s="218" t="s">
        <v>267</v>
      </c>
      <c r="H117" s="219">
        <v>11</v>
      </c>
      <c r="I117" s="220"/>
      <c r="J117" s="221">
        <f>ROUND(I117*H117,2)</f>
        <v>0</v>
      </c>
      <c r="K117" s="217" t="s">
        <v>148</v>
      </c>
      <c r="L117" s="47"/>
      <c r="M117" s="222" t="s">
        <v>19</v>
      </c>
      <c r="N117" s="223" t="s">
        <v>47</v>
      </c>
      <c r="O117" s="87"/>
      <c r="P117" s="224">
        <f>O117*H117</f>
        <v>0</v>
      </c>
      <c r="Q117" s="224">
        <v>0</v>
      </c>
      <c r="R117" s="224">
        <f>Q117*H117</f>
        <v>0</v>
      </c>
      <c r="S117" s="224">
        <v>0</v>
      </c>
      <c r="T117" s="225">
        <f>S117*H117</f>
        <v>0</v>
      </c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R117" s="226" t="s">
        <v>149</v>
      </c>
      <c r="AT117" s="226" t="s">
        <v>144</v>
      </c>
      <c r="AU117" s="226" t="s">
        <v>85</v>
      </c>
      <c r="AY117" s="20" t="s">
        <v>142</v>
      </c>
      <c r="BE117" s="227">
        <f>IF(N117="základní",J117,0)</f>
        <v>0</v>
      </c>
      <c r="BF117" s="227">
        <f>IF(N117="snížená",J117,0)</f>
        <v>0</v>
      </c>
      <c r="BG117" s="227">
        <f>IF(N117="zákl. přenesená",J117,0)</f>
        <v>0</v>
      </c>
      <c r="BH117" s="227">
        <f>IF(N117="sníž. přenesená",J117,0)</f>
        <v>0</v>
      </c>
      <c r="BI117" s="227">
        <f>IF(N117="nulová",J117,0)</f>
        <v>0</v>
      </c>
      <c r="BJ117" s="20" t="s">
        <v>83</v>
      </c>
      <c r="BK117" s="227">
        <f>ROUND(I117*H117,2)</f>
        <v>0</v>
      </c>
      <c r="BL117" s="20" t="s">
        <v>149</v>
      </c>
      <c r="BM117" s="226" t="s">
        <v>1123</v>
      </c>
    </row>
    <row r="118" s="2" customFormat="1">
      <c r="A118" s="41"/>
      <c r="B118" s="42"/>
      <c r="C118" s="43"/>
      <c r="D118" s="228" t="s">
        <v>151</v>
      </c>
      <c r="E118" s="43"/>
      <c r="F118" s="229" t="s">
        <v>1124</v>
      </c>
      <c r="G118" s="43"/>
      <c r="H118" s="43"/>
      <c r="I118" s="230"/>
      <c r="J118" s="43"/>
      <c r="K118" s="43"/>
      <c r="L118" s="47"/>
      <c r="M118" s="231"/>
      <c r="N118" s="232"/>
      <c r="O118" s="87"/>
      <c r="P118" s="87"/>
      <c r="Q118" s="87"/>
      <c r="R118" s="87"/>
      <c r="S118" s="87"/>
      <c r="T118" s="88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T118" s="20" t="s">
        <v>151</v>
      </c>
      <c r="AU118" s="20" t="s">
        <v>85</v>
      </c>
    </row>
    <row r="119" s="14" customFormat="1">
      <c r="A119" s="14"/>
      <c r="B119" s="244"/>
      <c r="C119" s="245"/>
      <c r="D119" s="235" t="s">
        <v>153</v>
      </c>
      <c r="E119" s="246" t="s">
        <v>19</v>
      </c>
      <c r="F119" s="247" t="s">
        <v>1097</v>
      </c>
      <c r="G119" s="245"/>
      <c r="H119" s="248">
        <v>11</v>
      </c>
      <c r="I119" s="249"/>
      <c r="J119" s="245"/>
      <c r="K119" s="245"/>
      <c r="L119" s="250"/>
      <c r="M119" s="251"/>
      <c r="N119" s="252"/>
      <c r="O119" s="252"/>
      <c r="P119" s="252"/>
      <c r="Q119" s="252"/>
      <c r="R119" s="252"/>
      <c r="S119" s="252"/>
      <c r="T119" s="253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54" t="s">
        <v>153</v>
      </c>
      <c r="AU119" s="254" t="s">
        <v>85</v>
      </c>
      <c r="AV119" s="14" t="s">
        <v>85</v>
      </c>
      <c r="AW119" s="14" t="s">
        <v>37</v>
      </c>
      <c r="AX119" s="14" t="s">
        <v>76</v>
      </c>
      <c r="AY119" s="254" t="s">
        <v>142</v>
      </c>
    </row>
    <row r="120" s="16" customFormat="1">
      <c r="A120" s="16"/>
      <c r="B120" s="266"/>
      <c r="C120" s="267"/>
      <c r="D120" s="235" t="s">
        <v>153</v>
      </c>
      <c r="E120" s="268" t="s">
        <v>19</v>
      </c>
      <c r="F120" s="269" t="s">
        <v>167</v>
      </c>
      <c r="G120" s="267"/>
      <c r="H120" s="270">
        <v>11</v>
      </c>
      <c r="I120" s="271"/>
      <c r="J120" s="267"/>
      <c r="K120" s="267"/>
      <c r="L120" s="272"/>
      <c r="M120" s="273"/>
      <c r="N120" s="274"/>
      <c r="O120" s="274"/>
      <c r="P120" s="274"/>
      <c r="Q120" s="274"/>
      <c r="R120" s="274"/>
      <c r="S120" s="274"/>
      <c r="T120" s="275"/>
      <c r="U120" s="16"/>
      <c r="V120" s="16"/>
      <c r="W120" s="16"/>
      <c r="X120" s="16"/>
      <c r="Y120" s="16"/>
      <c r="Z120" s="16"/>
      <c r="AA120" s="16"/>
      <c r="AB120" s="16"/>
      <c r="AC120" s="16"/>
      <c r="AD120" s="16"/>
      <c r="AE120" s="16"/>
      <c r="AT120" s="276" t="s">
        <v>153</v>
      </c>
      <c r="AU120" s="276" t="s">
        <v>85</v>
      </c>
      <c r="AV120" s="16" t="s">
        <v>149</v>
      </c>
      <c r="AW120" s="16" t="s">
        <v>37</v>
      </c>
      <c r="AX120" s="16" t="s">
        <v>83</v>
      </c>
      <c r="AY120" s="276" t="s">
        <v>142</v>
      </c>
    </row>
    <row r="121" s="2" customFormat="1" ht="24.15" customHeight="1">
      <c r="A121" s="41"/>
      <c r="B121" s="42"/>
      <c r="C121" s="215" t="s">
        <v>198</v>
      </c>
      <c r="D121" s="215" t="s">
        <v>144</v>
      </c>
      <c r="E121" s="216" t="s">
        <v>1125</v>
      </c>
      <c r="F121" s="217" t="s">
        <v>1126</v>
      </c>
      <c r="G121" s="218" t="s">
        <v>267</v>
      </c>
      <c r="H121" s="219">
        <v>2</v>
      </c>
      <c r="I121" s="220"/>
      <c r="J121" s="221">
        <f>ROUND(I121*H121,2)</f>
        <v>0</v>
      </c>
      <c r="K121" s="217" t="s">
        <v>148</v>
      </c>
      <c r="L121" s="47"/>
      <c r="M121" s="222" t="s">
        <v>19</v>
      </c>
      <c r="N121" s="223" t="s">
        <v>47</v>
      </c>
      <c r="O121" s="87"/>
      <c r="P121" s="224">
        <f>O121*H121</f>
        <v>0</v>
      </c>
      <c r="Q121" s="224">
        <v>0</v>
      </c>
      <c r="R121" s="224">
        <f>Q121*H121</f>
        <v>0</v>
      </c>
      <c r="S121" s="224">
        <v>0</v>
      </c>
      <c r="T121" s="225">
        <f>S121*H121</f>
        <v>0</v>
      </c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R121" s="226" t="s">
        <v>149</v>
      </c>
      <c r="AT121" s="226" t="s">
        <v>144</v>
      </c>
      <c r="AU121" s="226" t="s">
        <v>85</v>
      </c>
      <c r="AY121" s="20" t="s">
        <v>142</v>
      </c>
      <c r="BE121" s="227">
        <f>IF(N121="základní",J121,0)</f>
        <v>0</v>
      </c>
      <c r="BF121" s="227">
        <f>IF(N121="snížená",J121,0)</f>
        <v>0</v>
      </c>
      <c r="BG121" s="227">
        <f>IF(N121="zákl. přenesená",J121,0)</f>
        <v>0</v>
      </c>
      <c r="BH121" s="227">
        <f>IF(N121="sníž. přenesená",J121,0)</f>
        <v>0</v>
      </c>
      <c r="BI121" s="227">
        <f>IF(N121="nulová",J121,0)</f>
        <v>0</v>
      </c>
      <c r="BJ121" s="20" t="s">
        <v>83</v>
      </c>
      <c r="BK121" s="227">
        <f>ROUND(I121*H121,2)</f>
        <v>0</v>
      </c>
      <c r="BL121" s="20" t="s">
        <v>149</v>
      </c>
      <c r="BM121" s="226" t="s">
        <v>1127</v>
      </c>
    </row>
    <row r="122" s="2" customFormat="1">
      <c r="A122" s="41"/>
      <c r="B122" s="42"/>
      <c r="C122" s="43"/>
      <c r="D122" s="228" t="s">
        <v>151</v>
      </c>
      <c r="E122" s="43"/>
      <c r="F122" s="229" t="s">
        <v>1128</v>
      </c>
      <c r="G122" s="43"/>
      <c r="H122" s="43"/>
      <c r="I122" s="230"/>
      <c r="J122" s="43"/>
      <c r="K122" s="43"/>
      <c r="L122" s="47"/>
      <c r="M122" s="231"/>
      <c r="N122" s="232"/>
      <c r="O122" s="87"/>
      <c r="P122" s="87"/>
      <c r="Q122" s="87"/>
      <c r="R122" s="87"/>
      <c r="S122" s="87"/>
      <c r="T122" s="88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T122" s="20" t="s">
        <v>151</v>
      </c>
      <c r="AU122" s="20" t="s">
        <v>85</v>
      </c>
    </row>
    <row r="123" s="14" customFormat="1">
      <c r="A123" s="14"/>
      <c r="B123" s="244"/>
      <c r="C123" s="245"/>
      <c r="D123" s="235" t="s">
        <v>153</v>
      </c>
      <c r="E123" s="246" t="s">
        <v>19</v>
      </c>
      <c r="F123" s="247" t="s">
        <v>1102</v>
      </c>
      <c r="G123" s="245"/>
      <c r="H123" s="248">
        <v>2</v>
      </c>
      <c r="I123" s="249"/>
      <c r="J123" s="245"/>
      <c r="K123" s="245"/>
      <c r="L123" s="250"/>
      <c r="M123" s="251"/>
      <c r="N123" s="252"/>
      <c r="O123" s="252"/>
      <c r="P123" s="252"/>
      <c r="Q123" s="252"/>
      <c r="R123" s="252"/>
      <c r="S123" s="252"/>
      <c r="T123" s="253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54" t="s">
        <v>153</v>
      </c>
      <c r="AU123" s="254" t="s">
        <v>85</v>
      </c>
      <c r="AV123" s="14" t="s">
        <v>85</v>
      </c>
      <c r="AW123" s="14" t="s">
        <v>37</v>
      </c>
      <c r="AX123" s="14" t="s">
        <v>76</v>
      </c>
      <c r="AY123" s="254" t="s">
        <v>142</v>
      </c>
    </row>
    <row r="124" s="16" customFormat="1">
      <c r="A124" s="16"/>
      <c r="B124" s="266"/>
      <c r="C124" s="267"/>
      <c r="D124" s="235" t="s">
        <v>153</v>
      </c>
      <c r="E124" s="268" t="s">
        <v>19</v>
      </c>
      <c r="F124" s="269" t="s">
        <v>167</v>
      </c>
      <c r="G124" s="267"/>
      <c r="H124" s="270">
        <v>2</v>
      </c>
      <c r="I124" s="271"/>
      <c r="J124" s="267"/>
      <c r="K124" s="267"/>
      <c r="L124" s="272"/>
      <c r="M124" s="273"/>
      <c r="N124" s="274"/>
      <c r="O124" s="274"/>
      <c r="P124" s="274"/>
      <c r="Q124" s="274"/>
      <c r="R124" s="274"/>
      <c r="S124" s="274"/>
      <c r="T124" s="275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76" t="s">
        <v>153</v>
      </c>
      <c r="AU124" s="276" t="s">
        <v>85</v>
      </c>
      <c r="AV124" s="16" t="s">
        <v>149</v>
      </c>
      <c r="AW124" s="16" t="s">
        <v>37</v>
      </c>
      <c r="AX124" s="16" t="s">
        <v>83</v>
      </c>
      <c r="AY124" s="276" t="s">
        <v>142</v>
      </c>
    </row>
    <row r="125" s="2" customFormat="1" ht="24.15" customHeight="1">
      <c r="A125" s="41"/>
      <c r="B125" s="42"/>
      <c r="C125" s="215" t="s">
        <v>203</v>
      </c>
      <c r="D125" s="215" t="s">
        <v>144</v>
      </c>
      <c r="E125" s="216" t="s">
        <v>1129</v>
      </c>
      <c r="F125" s="217" t="s">
        <v>1130</v>
      </c>
      <c r="G125" s="218" t="s">
        <v>267</v>
      </c>
      <c r="H125" s="219">
        <v>2</v>
      </c>
      <c r="I125" s="220"/>
      <c r="J125" s="221">
        <f>ROUND(I125*H125,2)</f>
        <v>0</v>
      </c>
      <c r="K125" s="217" t="s">
        <v>148</v>
      </c>
      <c r="L125" s="47"/>
      <c r="M125" s="222" t="s">
        <v>19</v>
      </c>
      <c r="N125" s="223" t="s">
        <v>47</v>
      </c>
      <c r="O125" s="87"/>
      <c r="P125" s="224">
        <f>O125*H125</f>
        <v>0</v>
      </c>
      <c r="Q125" s="224">
        <v>0</v>
      </c>
      <c r="R125" s="224">
        <f>Q125*H125</f>
        <v>0</v>
      </c>
      <c r="S125" s="224">
        <v>0</v>
      </c>
      <c r="T125" s="225">
        <f>S125*H125</f>
        <v>0</v>
      </c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R125" s="226" t="s">
        <v>149</v>
      </c>
      <c r="AT125" s="226" t="s">
        <v>144</v>
      </c>
      <c r="AU125" s="226" t="s">
        <v>85</v>
      </c>
      <c r="AY125" s="20" t="s">
        <v>142</v>
      </c>
      <c r="BE125" s="227">
        <f>IF(N125="základní",J125,0)</f>
        <v>0</v>
      </c>
      <c r="BF125" s="227">
        <f>IF(N125="snížená",J125,0)</f>
        <v>0</v>
      </c>
      <c r="BG125" s="227">
        <f>IF(N125="zákl. přenesená",J125,0)</f>
        <v>0</v>
      </c>
      <c r="BH125" s="227">
        <f>IF(N125="sníž. přenesená",J125,0)</f>
        <v>0</v>
      </c>
      <c r="BI125" s="227">
        <f>IF(N125="nulová",J125,0)</f>
        <v>0</v>
      </c>
      <c r="BJ125" s="20" t="s">
        <v>83</v>
      </c>
      <c r="BK125" s="227">
        <f>ROUND(I125*H125,2)</f>
        <v>0</v>
      </c>
      <c r="BL125" s="20" t="s">
        <v>149</v>
      </c>
      <c r="BM125" s="226" t="s">
        <v>1131</v>
      </c>
    </row>
    <row r="126" s="2" customFormat="1">
      <c r="A126" s="41"/>
      <c r="B126" s="42"/>
      <c r="C126" s="43"/>
      <c r="D126" s="228" t="s">
        <v>151</v>
      </c>
      <c r="E126" s="43"/>
      <c r="F126" s="229" t="s">
        <v>1132</v>
      </c>
      <c r="G126" s="43"/>
      <c r="H126" s="43"/>
      <c r="I126" s="230"/>
      <c r="J126" s="43"/>
      <c r="K126" s="43"/>
      <c r="L126" s="47"/>
      <c r="M126" s="231"/>
      <c r="N126" s="232"/>
      <c r="O126" s="87"/>
      <c r="P126" s="87"/>
      <c r="Q126" s="87"/>
      <c r="R126" s="87"/>
      <c r="S126" s="87"/>
      <c r="T126" s="88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T126" s="20" t="s">
        <v>151</v>
      </c>
      <c r="AU126" s="20" t="s">
        <v>85</v>
      </c>
    </row>
    <row r="127" s="14" customFormat="1">
      <c r="A127" s="14"/>
      <c r="B127" s="244"/>
      <c r="C127" s="245"/>
      <c r="D127" s="235" t="s">
        <v>153</v>
      </c>
      <c r="E127" s="246" t="s">
        <v>19</v>
      </c>
      <c r="F127" s="247" t="s">
        <v>1107</v>
      </c>
      <c r="G127" s="245"/>
      <c r="H127" s="248">
        <v>2</v>
      </c>
      <c r="I127" s="249"/>
      <c r="J127" s="245"/>
      <c r="K127" s="245"/>
      <c r="L127" s="250"/>
      <c r="M127" s="251"/>
      <c r="N127" s="252"/>
      <c r="O127" s="252"/>
      <c r="P127" s="252"/>
      <c r="Q127" s="252"/>
      <c r="R127" s="252"/>
      <c r="S127" s="252"/>
      <c r="T127" s="253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T127" s="254" t="s">
        <v>153</v>
      </c>
      <c r="AU127" s="254" t="s">
        <v>85</v>
      </c>
      <c r="AV127" s="14" t="s">
        <v>85</v>
      </c>
      <c r="AW127" s="14" t="s">
        <v>37</v>
      </c>
      <c r="AX127" s="14" t="s">
        <v>76</v>
      </c>
      <c r="AY127" s="254" t="s">
        <v>142</v>
      </c>
    </row>
    <row r="128" s="16" customFormat="1">
      <c r="A128" s="16"/>
      <c r="B128" s="266"/>
      <c r="C128" s="267"/>
      <c r="D128" s="235" t="s">
        <v>153</v>
      </c>
      <c r="E128" s="268" t="s">
        <v>19</v>
      </c>
      <c r="F128" s="269" t="s">
        <v>167</v>
      </c>
      <c r="G128" s="267"/>
      <c r="H128" s="270">
        <v>2</v>
      </c>
      <c r="I128" s="271"/>
      <c r="J128" s="267"/>
      <c r="K128" s="267"/>
      <c r="L128" s="272"/>
      <c r="M128" s="273"/>
      <c r="N128" s="274"/>
      <c r="O128" s="274"/>
      <c r="P128" s="274"/>
      <c r="Q128" s="274"/>
      <c r="R128" s="274"/>
      <c r="S128" s="274"/>
      <c r="T128" s="275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T128" s="276" t="s">
        <v>153</v>
      </c>
      <c r="AU128" s="276" t="s">
        <v>85</v>
      </c>
      <c r="AV128" s="16" t="s">
        <v>149</v>
      </c>
      <c r="AW128" s="16" t="s">
        <v>37</v>
      </c>
      <c r="AX128" s="16" t="s">
        <v>83</v>
      </c>
      <c r="AY128" s="276" t="s">
        <v>142</v>
      </c>
    </row>
    <row r="129" s="2" customFormat="1" ht="24.15" customHeight="1">
      <c r="A129" s="41"/>
      <c r="B129" s="42"/>
      <c r="C129" s="215" t="s">
        <v>208</v>
      </c>
      <c r="D129" s="215" t="s">
        <v>144</v>
      </c>
      <c r="E129" s="216" t="s">
        <v>1133</v>
      </c>
      <c r="F129" s="217" t="s">
        <v>1134</v>
      </c>
      <c r="G129" s="218" t="s">
        <v>267</v>
      </c>
      <c r="H129" s="219">
        <v>1</v>
      </c>
      <c r="I129" s="220"/>
      <c r="J129" s="221">
        <f>ROUND(I129*H129,2)</f>
        <v>0</v>
      </c>
      <c r="K129" s="217" t="s">
        <v>148</v>
      </c>
      <c r="L129" s="47"/>
      <c r="M129" s="222" t="s">
        <v>19</v>
      </c>
      <c r="N129" s="223" t="s">
        <v>47</v>
      </c>
      <c r="O129" s="87"/>
      <c r="P129" s="224">
        <f>O129*H129</f>
        <v>0</v>
      </c>
      <c r="Q129" s="224">
        <v>0</v>
      </c>
      <c r="R129" s="224">
        <f>Q129*H129</f>
        <v>0</v>
      </c>
      <c r="S129" s="224">
        <v>0</v>
      </c>
      <c r="T129" s="225">
        <f>S129*H129</f>
        <v>0</v>
      </c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R129" s="226" t="s">
        <v>149</v>
      </c>
      <c r="AT129" s="226" t="s">
        <v>144</v>
      </c>
      <c r="AU129" s="226" t="s">
        <v>85</v>
      </c>
      <c r="AY129" s="20" t="s">
        <v>142</v>
      </c>
      <c r="BE129" s="227">
        <f>IF(N129="základní",J129,0)</f>
        <v>0</v>
      </c>
      <c r="BF129" s="227">
        <f>IF(N129="snížená",J129,0)</f>
        <v>0</v>
      </c>
      <c r="BG129" s="227">
        <f>IF(N129="zákl. přenesená",J129,0)</f>
        <v>0</v>
      </c>
      <c r="BH129" s="227">
        <f>IF(N129="sníž. přenesená",J129,0)</f>
        <v>0</v>
      </c>
      <c r="BI129" s="227">
        <f>IF(N129="nulová",J129,0)</f>
        <v>0</v>
      </c>
      <c r="BJ129" s="20" t="s">
        <v>83</v>
      </c>
      <c r="BK129" s="227">
        <f>ROUND(I129*H129,2)</f>
        <v>0</v>
      </c>
      <c r="BL129" s="20" t="s">
        <v>149</v>
      </c>
      <c r="BM129" s="226" t="s">
        <v>1135</v>
      </c>
    </row>
    <row r="130" s="2" customFormat="1">
      <c r="A130" s="41"/>
      <c r="B130" s="42"/>
      <c r="C130" s="43"/>
      <c r="D130" s="228" t="s">
        <v>151</v>
      </c>
      <c r="E130" s="43"/>
      <c r="F130" s="229" t="s">
        <v>1136</v>
      </c>
      <c r="G130" s="43"/>
      <c r="H130" s="43"/>
      <c r="I130" s="230"/>
      <c r="J130" s="43"/>
      <c r="K130" s="43"/>
      <c r="L130" s="47"/>
      <c r="M130" s="231"/>
      <c r="N130" s="232"/>
      <c r="O130" s="87"/>
      <c r="P130" s="87"/>
      <c r="Q130" s="87"/>
      <c r="R130" s="87"/>
      <c r="S130" s="87"/>
      <c r="T130" s="88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T130" s="20" t="s">
        <v>151</v>
      </c>
      <c r="AU130" s="20" t="s">
        <v>85</v>
      </c>
    </row>
    <row r="131" s="14" customFormat="1">
      <c r="A131" s="14"/>
      <c r="B131" s="244"/>
      <c r="C131" s="245"/>
      <c r="D131" s="235" t="s">
        <v>153</v>
      </c>
      <c r="E131" s="246" t="s">
        <v>19</v>
      </c>
      <c r="F131" s="247" t="s">
        <v>1112</v>
      </c>
      <c r="G131" s="245"/>
      <c r="H131" s="248">
        <v>1</v>
      </c>
      <c r="I131" s="249"/>
      <c r="J131" s="245"/>
      <c r="K131" s="245"/>
      <c r="L131" s="250"/>
      <c r="M131" s="251"/>
      <c r="N131" s="252"/>
      <c r="O131" s="252"/>
      <c r="P131" s="252"/>
      <c r="Q131" s="252"/>
      <c r="R131" s="252"/>
      <c r="S131" s="252"/>
      <c r="T131" s="253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54" t="s">
        <v>153</v>
      </c>
      <c r="AU131" s="254" t="s">
        <v>85</v>
      </c>
      <c r="AV131" s="14" t="s">
        <v>85</v>
      </c>
      <c r="AW131" s="14" t="s">
        <v>37</v>
      </c>
      <c r="AX131" s="14" t="s">
        <v>76</v>
      </c>
      <c r="AY131" s="254" t="s">
        <v>142</v>
      </c>
    </row>
    <row r="132" s="16" customFormat="1">
      <c r="A132" s="16"/>
      <c r="B132" s="266"/>
      <c r="C132" s="267"/>
      <c r="D132" s="235" t="s">
        <v>153</v>
      </c>
      <c r="E132" s="268" t="s">
        <v>19</v>
      </c>
      <c r="F132" s="269" t="s">
        <v>167</v>
      </c>
      <c r="G132" s="267"/>
      <c r="H132" s="270">
        <v>1</v>
      </c>
      <c r="I132" s="271"/>
      <c r="J132" s="267"/>
      <c r="K132" s="267"/>
      <c r="L132" s="272"/>
      <c r="M132" s="273"/>
      <c r="N132" s="274"/>
      <c r="O132" s="274"/>
      <c r="P132" s="274"/>
      <c r="Q132" s="274"/>
      <c r="R132" s="274"/>
      <c r="S132" s="274"/>
      <c r="T132" s="275"/>
      <c r="U132" s="16"/>
      <c r="V132" s="16"/>
      <c r="W132" s="16"/>
      <c r="X132" s="16"/>
      <c r="Y132" s="16"/>
      <c r="Z132" s="16"/>
      <c r="AA132" s="16"/>
      <c r="AB132" s="16"/>
      <c r="AC132" s="16"/>
      <c r="AD132" s="16"/>
      <c r="AE132" s="16"/>
      <c r="AT132" s="276" t="s">
        <v>153</v>
      </c>
      <c r="AU132" s="276" t="s">
        <v>85</v>
      </c>
      <c r="AV132" s="16" t="s">
        <v>149</v>
      </c>
      <c r="AW132" s="16" t="s">
        <v>37</v>
      </c>
      <c r="AX132" s="16" t="s">
        <v>83</v>
      </c>
      <c r="AY132" s="276" t="s">
        <v>142</v>
      </c>
    </row>
    <row r="133" s="2" customFormat="1" ht="24.15" customHeight="1">
      <c r="A133" s="41"/>
      <c r="B133" s="42"/>
      <c r="C133" s="215" t="s">
        <v>213</v>
      </c>
      <c r="D133" s="215" t="s">
        <v>144</v>
      </c>
      <c r="E133" s="216" t="s">
        <v>1137</v>
      </c>
      <c r="F133" s="217" t="s">
        <v>1138</v>
      </c>
      <c r="G133" s="218" t="s">
        <v>267</v>
      </c>
      <c r="H133" s="219">
        <v>13</v>
      </c>
      <c r="I133" s="220"/>
      <c r="J133" s="221">
        <f>ROUND(I133*H133,2)</f>
        <v>0</v>
      </c>
      <c r="K133" s="217" t="s">
        <v>148</v>
      </c>
      <c r="L133" s="47"/>
      <c r="M133" s="222" t="s">
        <v>19</v>
      </c>
      <c r="N133" s="223" t="s">
        <v>47</v>
      </c>
      <c r="O133" s="87"/>
      <c r="P133" s="224">
        <f>O133*H133</f>
        <v>0</v>
      </c>
      <c r="Q133" s="224">
        <v>0</v>
      </c>
      <c r="R133" s="224">
        <f>Q133*H133</f>
        <v>0</v>
      </c>
      <c r="S133" s="224">
        <v>0</v>
      </c>
      <c r="T133" s="225">
        <f>S133*H133</f>
        <v>0</v>
      </c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R133" s="226" t="s">
        <v>149</v>
      </c>
      <c r="AT133" s="226" t="s">
        <v>144</v>
      </c>
      <c r="AU133" s="226" t="s">
        <v>85</v>
      </c>
      <c r="AY133" s="20" t="s">
        <v>142</v>
      </c>
      <c r="BE133" s="227">
        <f>IF(N133="základní",J133,0)</f>
        <v>0</v>
      </c>
      <c r="BF133" s="227">
        <f>IF(N133="snížená",J133,0)</f>
        <v>0</v>
      </c>
      <c r="BG133" s="227">
        <f>IF(N133="zákl. přenesená",J133,0)</f>
        <v>0</v>
      </c>
      <c r="BH133" s="227">
        <f>IF(N133="sníž. přenesená",J133,0)</f>
        <v>0</v>
      </c>
      <c r="BI133" s="227">
        <f>IF(N133="nulová",J133,0)</f>
        <v>0</v>
      </c>
      <c r="BJ133" s="20" t="s">
        <v>83</v>
      </c>
      <c r="BK133" s="227">
        <f>ROUND(I133*H133,2)</f>
        <v>0</v>
      </c>
      <c r="BL133" s="20" t="s">
        <v>149</v>
      </c>
      <c r="BM133" s="226" t="s">
        <v>1139</v>
      </c>
    </row>
    <row r="134" s="2" customFormat="1">
      <c r="A134" s="41"/>
      <c r="B134" s="42"/>
      <c r="C134" s="43"/>
      <c r="D134" s="228" t="s">
        <v>151</v>
      </c>
      <c r="E134" s="43"/>
      <c r="F134" s="229" t="s">
        <v>1140</v>
      </c>
      <c r="G134" s="43"/>
      <c r="H134" s="43"/>
      <c r="I134" s="230"/>
      <c r="J134" s="43"/>
      <c r="K134" s="43"/>
      <c r="L134" s="47"/>
      <c r="M134" s="231"/>
      <c r="N134" s="232"/>
      <c r="O134" s="87"/>
      <c r="P134" s="87"/>
      <c r="Q134" s="87"/>
      <c r="R134" s="87"/>
      <c r="S134" s="87"/>
      <c r="T134" s="88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T134" s="20" t="s">
        <v>151</v>
      </c>
      <c r="AU134" s="20" t="s">
        <v>85</v>
      </c>
    </row>
    <row r="135" s="14" customFormat="1">
      <c r="A135" s="14"/>
      <c r="B135" s="244"/>
      <c r="C135" s="245"/>
      <c r="D135" s="235" t="s">
        <v>153</v>
      </c>
      <c r="E135" s="246" t="s">
        <v>19</v>
      </c>
      <c r="F135" s="247" t="s">
        <v>1097</v>
      </c>
      <c r="G135" s="245"/>
      <c r="H135" s="248">
        <v>11</v>
      </c>
      <c r="I135" s="249"/>
      <c r="J135" s="245"/>
      <c r="K135" s="245"/>
      <c r="L135" s="250"/>
      <c r="M135" s="251"/>
      <c r="N135" s="252"/>
      <c r="O135" s="252"/>
      <c r="P135" s="252"/>
      <c r="Q135" s="252"/>
      <c r="R135" s="252"/>
      <c r="S135" s="252"/>
      <c r="T135" s="253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54" t="s">
        <v>153</v>
      </c>
      <c r="AU135" s="254" t="s">
        <v>85</v>
      </c>
      <c r="AV135" s="14" t="s">
        <v>85</v>
      </c>
      <c r="AW135" s="14" t="s">
        <v>37</v>
      </c>
      <c r="AX135" s="14" t="s">
        <v>76</v>
      </c>
      <c r="AY135" s="254" t="s">
        <v>142</v>
      </c>
    </row>
    <row r="136" s="14" customFormat="1">
      <c r="A136" s="14"/>
      <c r="B136" s="244"/>
      <c r="C136" s="245"/>
      <c r="D136" s="235" t="s">
        <v>153</v>
      </c>
      <c r="E136" s="246" t="s">
        <v>19</v>
      </c>
      <c r="F136" s="247" t="s">
        <v>1107</v>
      </c>
      <c r="G136" s="245"/>
      <c r="H136" s="248">
        <v>2</v>
      </c>
      <c r="I136" s="249"/>
      <c r="J136" s="245"/>
      <c r="K136" s="245"/>
      <c r="L136" s="250"/>
      <c r="M136" s="251"/>
      <c r="N136" s="252"/>
      <c r="O136" s="252"/>
      <c r="P136" s="252"/>
      <c r="Q136" s="252"/>
      <c r="R136" s="252"/>
      <c r="S136" s="252"/>
      <c r="T136" s="253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4" t="s">
        <v>153</v>
      </c>
      <c r="AU136" s="254" t="s">
        <v>85</v>
      </c>
      <c r="AV136" s="14" t="s">
        <v>85</v>
      </c>
      <c r="AW136" s="14" t="s">
        <v>37</v>
      </c>
      <c r="AX136" s="14" t="s">
        <v>76</v>
      </c>
      <c r="AY136" s="254" t="s">
        <v>142</v>
      </c>
    </row>
    <row r="137" s="16" customFormat="1">
      <c r="A137" s="16"/>
      <c r="B137" s="266"/>
      <c r="C137" s="267"/>
      <c r="D137" s="235" t="s">
        <v>153</v>
      </c>
      <c r="E137" s="268" t="s">
        <v>19</v>
      </c>
      <c r="F137" s="269" t="s">
        <v>167</v>
      </c>
      <c r="G137" s="267"/>
      <c r="H137" s="270">
        <v>13</v>
      </c>
      <c r="I137" s="271"/>
      <c r="J137" s="267"/>
      <c r="K137" s="267"/>
      <c r="L137" s="272"/>
      <c r="M137" s="273"/>
      <c r="N137" s="274"/>
      <c r="O137" s="274"/>
      <c r="P137" s="274"/>
      <c r="Q137" s="274"/>
      <c r="R137" s="274"/>
      <c r="S137" s="274"/>
      <c r="T137" s="275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76" t="s">
        <v>153</v>
      </c>
      <c r="AU137" s="276" t="s">
        <v>85</v>
      </c>
      <c r="AV137" s="16" t="s">
        <v>149</v>
      </c>
      <c r="AW137" s="16" t="s">
        <v>37</v>
      </c>
      <c r="AX137" s="16" t="s">
        <v>83</v>
      </c>
      <c r="AY137" s="276" t="s">
        <v>142</v>
      </c>
    </row>
    <row r="138" s="2" customFormat="1" ht="24.15" customHeight="1">
      <c r="A138" s="41"/>
      <c r="B138" s="42"/>
      <c r="C138" s="215" t="s">
        <v>8</v>
      </c>
      <c r="D138" s="215" t="s">
        <v>144</v>
      </c>
      <c r="E138" s="216" t="s">
        <v>1141</v>
      </c>
      <c r="F138" s="217" t="s">
        <v>1142</v>
      </c>
      <c r="G138" s="218" t="s">
        <v>267</v>
      </c>
      <c r="H138" s="219">
        <v>3</v>
      </c>
      <c r="I138" s="220"/>
      <c r="J138" s="221">
        <f>ROUND(I138*H138,2)</f>
        <v>0</v>
      </c>
      <c r="K138" s="217" t="s">
        <v>148</v>
      </c>
      <c r="L138" s="47"/>
      <c r="M138" s="222" t="s">
        <v>19</v>
      </c>
      <c r="N138" s="223" t="s">
        <v>47</v>
      </c>
      <c r="O138" s="87"/>
      <c r="P138" s="224">
        <f>O138*H138</f>
        <v>0</v>
      </c>
      <c r="Q138" s="224">
        <v>0</v>
      </c>
      <c r="R138" s="224">
        <f>Q138*H138</f>
        <v>0</v>
      </c>
      <c r="S138" s="224">
        <v>0</v>
      </c>
      <c r="T138" s="225">
        <f>S138*H138</f>
        <v>0</v>
      </c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R138" s="226" t="s">
        <v>149</v>
      </c>
      <c r="AT138" s="226" t="s">
        <v>144</v>
      </c>
      <c r="AU138" s="226" t="s">
        <v>85</v>
      </c>
      <c r="AY138" s="20" t="s">
        <v>142</v>
      </c>
      <c r="BE138" s="227">
        <f>IF(N138="základní",J138,0)</f>
        <v>0</v>
      </c>
      <c r="BF138" s="227">
        <f>IF(N138="snížená",J138,0)</f>
        <v>0</v>
      </c>
      <c r="BG138" s="227">
        <f>IF(N138="zákl. přenesená",J138,0)</f>
        <v>0</v>
      </c>
      <c r="BH138" s="227">
        <f>IF(N138="sníž. přenesená",J138,0)</f>
        <v>0</v>
      </c>
      <c r="BI138" s="227">
        <f>IF(N138="nulová",J138,0)</f>
        <v>0</v>
      </c>
      <c r="BJ138" s="20" t="s">
        <v>83</v>
      </c>
      <c r="BK138" s="227">
        <f>ROUND(I138*H138,2)</f>
        <v>0</v>
      </c>
      <c r="BL138" s="20" t="s">
        <v>149</v>
      </c>
      <c r="BM138" s="226" t="s">
        <v>1143</v>
      </c>
    </row>
    <row r="139" s="2" customFormat="1">
      <c r="A139" s="41"/>
      <c r="B139" s="42"/>
      <c r="C139" s="43"/>
      <c r="D139" s="228" t="s">
        <v>151</v>
      </c>
      <c r="E139" s="43"/>
      <c r="F139" s="229" t="s">
        <v>1144</v>
      </c>
      <c r="G139" s="43"/>
      <c r="H139" s="43"/>
      <c r="I139" s="230"/>
      <c r="J139" s="43"/>
      <c r="K139" s="43"/>
      <c r="L139" s="47"/>
      <c r="M139" s="231"/>
      <c r="N139" s="232"/>
      <c r="O139" s="87"/>
      <c r="P139" s="87"/>
      <c r="Q139" s="87"/>
      <c r="R139" s="87"/>
      <c r="S139" s="87"/>
      <c r="T139" s="88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T139" s="20" t="s">
        <v>151</v>
      </c>
      <c r="AU139" s="20" t="s">
        <v>85</v>
      </c>
    </row>
    <row r="140" s="14" customFormat="1">
      <c r="A140" s="14"/>
      <c r="B140" s="244"/>
      <c r="C140" s="245"/>
      <c r="D140" s="235" t="s">
        <v>153</v>
      </c>
      <c r="E140" s="246" t="s">
        <v>19</v>
      </c>
      <c r="F140" s="247" t="s">
        <v>1102</v>
      </c>
      <c r="G140" s="245"/>
      <c r="H140" s="248">
        <v>2</v>
      </c>
      <c r="I140" s="249"/>
      <c r="J140" s="245"/>
      <c r="K140" s="245"/>
      <c r="L140" s="250"/>
      <c r="M140" s="251"/>
      <c r="N140" s="252"/>
      <c r="O140" s="252"/>
      <c r="P140" s="252"/>
      <c r="Q140" s="252"/>
      <c r="R140" s="252"/>
      <c r="S140" s="252"/>
      <c r="T140" s="253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54" t="s">
        <v>153</v>
      </c>
      <c r="AU140" s="254" t="s">
        <v>85</v>
      </c>
      <c r="AV140" s="14" t="s">
        <v>85</v>
      </c>
      <c r="AW140" s="14" t="s">
        <v>37</v>
      </c>
      <c r="AX140" s="14" t="s">
        <v>76</v>
      </c>
      <c r="AY140" s="254" t="s">
        <v>142</v>
      </c>
    </row>
    <row r="141" s="14" customFormat="1">
      <c r="A141" s="14"/>
      <c r="B141" s="244"/>
      <c r="C141" s="245"/>
      <c r="D141" s="235" t="s">
        <v>153</v>
      </c>
      <c r="E141" s="246" t="s">
        <v>19</v>
      </c>
      <c r="F141" s="247" t="s">
        <v>1112</v>
      </c>
      <c r="G141" s="245"/>
      <c r="H141" s="248">
        <v>1</v>
      </c>
      <c r="I141" s="249"/>
      <c r="J141" s="245"/>
      <c r="K141" s="245"/>
      <c r="L141" s="250"/>
      <c r="M141" s="251"/>
      <c r="N141" s="252"/>
      <c r="O141" s="252"/>
      <c r="P141" s="252"/>
      <c r="Q141" s="252"/>
      <c r="R141" s="252"/>
      <c r="S141" s="252"/>
      <c r="T141" s="253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4" t="s">
        <v>153</v>
      </c>
      <c r="AU141" s="254" t="s">
        <v>85</v>
      </c>
      <c r="AV141" s="14" t="s">
        <v>85</v>
      </c>
      <c r="AW141" s="14" t="s">
        <v>37</v>
      </c>
      <c r="AX141" s="14" t="s">
        <v>76</v>
      </c>
      <c r="AY141" s="254" t="s">
        <v>142</v>
      </c>
    </row>
    <row r="142" s="16" customFormat="1">
      <c r="A142" s="16"/>
      <c r="B142" s="266"/>
      <c r="C142" s="267"/>
      <c r="D142" s="235" t="s">
        <v>153</v>
      </c>
      <c r="E142" s="268" t="s">
        <v>19</v>
      </c>
      <c r="F142" s="269" t="s">
        <v>167</v>
      </c>
      <c r="G142" s="267"/>
      <c r="H142" s="270">
        <v>3</v>
      </c>
      <c r="I142" s="271"/>
      <c r="J142" s="267"/>
      <c r="K142" s="267"/>
      <c r="L142" s="272"/>
      <c r="M142" s="273"/>
      <c r="N142" s="274"/>
      <c r="O142" s="274"/>
      <c r="P142" s="274"/>
      <c r="Q142" s="274"/>
      <c r="R142" s="274"/>
      <c r="S142" s="274"/>
      <c r="T142" s="275"/>
      <c r="U142" s="16"/>
      <c r="V142" s="16"/>
      <c r="W142" s="16"/>
      <c r="X142" s="16"/>
      <c r="Y142" s="16"/>
      <c r="Z142" s="16"/>
      <c r="AA142" s="16"/>
      <c r="AB142" s="16"/>
      <c r="AC142" s="16"/>
      <c r="AD142" s="16"/>
      <c r="AE142" s="16"/>
      <c r="AT142" s="276" t="s">
        <v>153</v>
      </c>
      <c r="AU142" s="276" t="s">
        <v>85</v>
      </c>
      <c r="AV142" s="16" t="s">
        <v>149</v>
      </c>
      <c r="AW142" s="16" t="s">
        <v>37</v>
      </c>
      <c r="AX142" s="16" t="s">
        <v>83</v>
      </c>
      <c r="AY142" s="276" t="s">
        <v>142</v>
      </c>
    </row>
    <row r="143" s="2" customFormat="1" ht="37.8" customHeight="1">
      <c r="A143" s="41"/>
      <c r="B143" s="42"/>
      <c r="C143" s="215" t="s">
        <v>225</v>
      </c>
      <c r="D143" s="215" t="s">
        <v>144</v>
      </c>
      <c r="E143" s="216" t="s">
        <v>1145</v>
      </c>
      <c r="F143" s="217" t="s">
        <v>1146</v>
      </c>
      <c r="G143" s="218" t="s">
        <v>267</v>
      </c>
      <c r="H143" s="219">
        <v>528</v>
      </c>
      <c r="I143" s="220"/>
      <c r="J143" s="221">
        <f>ROUND(I143*H143,2)</f>
        <v>0</v>
      </c>
      <c r="K143" s="217" t="s">
        <v>148</v>
      </c>
      <c r="L143" s="47"/>
      <c r="M143" s="222" t="s">
        <v>19</v>
      </c>
      <c r="N143" s="223" t="s">
        <v>47</v>
      </c>
      <c r="O143" s="87"/>
      <c r="P143" s="224">
        <f>O143*H143</f>
        <v>0</v>
      </c>
      <c r="Q143" s="224">
        <v>0</v>
      </c>
      <c r="R143" s="224">
        <f>Q143*H143</f>
        <v>0</v>
      </c>
      <c r="S143" s="224">
        <v>0</v>
      </c>
      <c r="T143" s="225">
        <f>S143*H143</f>
        <v>0</v>
      </c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R143" s="226" t="s">
        <v>149</v>
      </c>
      <c r="AT143" s="226" t="s">
        <v>144</v>
      </c>
      <c r="AU143" s="226" t="s">
        <v>85</v>
      </c>
      <c r="AY143" s="20" t="s">
        <v>142</v>
      </c>
      <c r="BE143" s="227">
        <f>IF(N143="základní",J143,0)</f>
        <v>0</v>
      </c>
      <c r="BF143" s="227">
        <f>IF(N143="snížená",J143,0)</f>
        <v>0</v>
      </c>
      <c r="BG143" s="227">
        <f>IF(N143="zákl. přenesená",J143,0)</f>
        <v>0</v>
      </c>
      <c r="BH143" s="227">
        <f>IF(N143="sníž. přenesená",J143,0)</f>
        <v>0</v>
      </c>
      <c r="BI143" s="227">
        <f>IF(N143="nulová",J143,0)</f>
        <v>0</v>
      </c>
      <c r="BJ143" s="20" t="s">
        <v>83</v>
      </c>
      <c r="BK143" s="227">
        <f>ROUND(I143*H143,2)</f>
        <v>0</v>
      </c>
      <c r="BL143" s="20" t="s">
        <v>149</v>
      </c>
      <c r="BM143" s="226" t="s">
        <v>1147</v>
      </c>
    </row>
    <row r="144" s="2" customFormat="1">
      <c r="A144" s="41"/>
      <c r="B144" s="42"/>
      <c r="C144" s="43"/>
      <c r="D144" s="228" t="s">
        <v>151</v>
      </c>
      <c r="E144" s="43"/>
      <c r="F144" s="229" t="s">
        <v>1148</v>
      </c>
      <c r="G144" s="43"/>
      <c r="H144" s="43"/>
      <c r="I144" s="230"/>
      <c r="J144" s="43"/>
      <c r="K144" s="43"/>
      <c r="L144" s="47"/>
      <c r="M144" s="231"/>
      <c r="N144" s="232"/>
      <c r="O144" s="87"/>
      <c r="P144" s="87"/>
      <c r="Q144" s="87"/>
      <c r="R144" s="87"/>
      <c r="S144" s="87"/>
      <c r="T144" s="88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T144" s="20" t="s">
        <v>151</v>
      </c>
      <c r="AU144" s="20" t="s">
        <v>85</v>
      </c>
    </row>
    <row r="145" s="14" customFormat="1">
      <c r="A145" s="14"/>
      <c r="B145" s="244"/>
      <c r="C145" s="245"/>
      <c r="D145" s="235" t="s">
        <v>153</v>
      </c>
      <c r="E145" s="246" t="s">
        <v>19</v>
      </c>
      <c r="F145" s="247" t="s">
        <v>1149</v>
      </c>
      <c r="G145" s="245"/>
      <c r="H145" s="248">
        <v>528</v>
      </c>
      <c r="I145" s="249"/>
      <c r="J145" s="245"/>
      <c r="K145" s="245"/>
      <c r="L145" s="250"/>
      <c r="M145" s="251"/>
      <c r="N145" s="252"/>
      <c r="O145" s="252"/>
      <c r="P145" s="252"/>
      <c r="Q145" s="252"/>
      <c r="R145" s="252"/>
      <c r="S145" s="252"/>
      <c r="T145" s="253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54" t="s">
        <v>153</v>
      </c>
      <c r="AU145" s="254" t="s">
        <v>85</v>
      </c>
      <c r="AV145" s="14" t="s">
        <v>85</v>
      </c>
      <c r="AW145" s="14" t="s">
        <v>37</v>
      </c>
      <c r="AX145" s="14" t="s">
        <v>76</v>
      </c>
      <c r="AY145" s="254" t="s">
        <v>142</v>
      </c>
    </row>
    <row r="146" s="16" customFormat="1">
      <c r="A146" s="16"/>
      <c r="B146" s="266"/>
      <c r="C146" s="267"/>
      <c r="D146" s="235" t="s">
        <v>153</v>
      </c>
      <c r="E146" s="268" t="s">
        <v>19</v>
      </c>
      <c r="F146" s="269" t="s">
        <v>167</v>
      </c>
      <c r="G146" s="267"/>
      <c r="H146" s="270">
        <v>528</v>
      </c>
      <c r="I146" s="271"/>
      <c r="J146" s="267"/>
      <c r="K146" s="267"/>
      <c r="L146" s="272"/>
      <c r="M146" s="273"/>
      <c r="N146" s="274"/>
      <c r="O146" s="274"/>
      <c r="P146" s="274"/>
      <c r="Q146" s="274"/>
      <c r="R146" s="274"/>
      <c r="S146" s="274"/>
      <c r="T146" s="275"/>
      <c r="U146" s="16"/>
      <c r="V146" s="16"/>
      <c r="W146" s="16"/>
      <c r="X146" s="16"/>
      <c r="Y146" s="16"/>
      <c r="Z146" s="16"/>
      <c r="AA146" s="16"/>
      <c r="AB146" s="16"/>
      <c r="AC146" s="16"/>
      <c r="AD146" s="16"/>
      <c r="AE146" s="16"/>
      <c r="AT146" s="276" t="s">
        <v>153</v>
      </c>
      <c r="AU146" s="276" t="s">
        <v>85</v>
      </c>
      <c r="AV146" s="16" t="s">
        <v>149</v>
      </c>
      <c r="AW146" s="16" t="s">
        <v>37</v>
      </c>
      <c r="AX146" s="16" t="s">
        <v>83</v>
      </c>
      <c r="AY146" s="276" t="s">
        <v>142</v>
      </c>
    </row>
    <row r="147" s="2" customFormat="1" ht="37.8" customHeight="1">
      <c r="A147" s="41"/>
      <c r="B147" s="42"/>
      <c r="C147" s="215" t="s">
        <v>232</v>
      </c>
      <c r="D147" s="215" t="s">
        <v>144</v>
      </c>
      <c r="E147" s="216" t="s">
        <v>1150</v>
      </c>
      <c r="F147" s="217" t="s">
        <v>1151</v>
      </c>
      <c r="G147" s="218" t="s">
        <v>267</v>
      </c>
      <c r="H147" s="219">
        <v>96</v>
      </c>
      <c r="I147" s="220"/>
      <c r="J147" s="221">
        <f>ROUND(I147*H147,2)</f>
        <v>0</v>
      </c>
      <c r="K147" s="217" t="s">
        <v>148</v>
      </c>
      <c r="L147" s="47"/>
      <c r="M147" s="222" t="s">
        <v>19</v>
      </c>
      <c r="N147" s="223" t="s">
        <v>47</v>
      </c>
      <c r="O147" s="87"/>
      <c r="P147" s="224">
        <f>O147*H147</f>
        <v>0</v>
      </c>
      <c r="Q147" s="224">
        <v>0</v>
      </c>
      <c r="R147" s="224">
        <f>Q147*H147</f>
        <v>0</v>
      </c>
      <c r="S147" s="224">
        <v>0</v>
      </c>
      <c r="T147" s="225">
        <f>S147*H147</f>
        <v>0</v>
      </c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R147" s="226" t="s">
        <v>149</v>
      </c>
      <c r="AT147" s="226" t="s">
        <v>144</v>
      </c>
      <c r="AU147" s="226" t="s">
        <v>85</v>
      </c>
      <c r="AY147" s="20" t="s">
        <v>142</v>
      </c>
      <c r="BE147" s="227">
        <f>IF(N147="základní",J147,0)</f>
        <v>0</v>
      </c>
      <c r="BF147" s="227">
        <f>IF(N147="snížená",J147,0)</f>
        <v>0</v>
      </c>
      <c r="BG147" s="227">
        <f>IF(N147="zákl. přenesená",J147,0)</f>
        <v>0</v>
      </c>
      <c r="BH147" s="227">
        <f>IF(N147="sníž. přenesená",J147,0)</f>
        <v>0</v>
      </c>
      <c r="BI147" s="227">
        <f>IF(N147="nulová",J147,0)</f>
        <v>0</v>
      </c>
      <c r="BJ147" s="20" t="s">
        <v>83</v>
      </c>
      <c r="BK147" s="227">
        <f>ROUND(I147*H147,2)</f>
        <v>0</v>
      </c>
      <c r="BL147" s="20" t="s">
        <v>149</v>
      </c>
      <c r="BM147" s="226" t="s">
        <v>1152</v>
      </c>
    </row>
    <row r="148" s="2" customFormat="1">
      <c r="A148" s="41"/>
      <c r="B148" s="42"/>
      <c r="C148" s="43"/>
      <c r="D148" s="228" t="s">
        <v>151</v>
      </c>
      <c r="E148" s="43"/>
      <c r="F148" s="229" t="s">
        <v>1153</v>
      </c>
      <c r="G148" s="43"/>
      <c r="H148" s="43"/>
      <c r="I148" s="230"/>
      <c r="J148" s="43"/>
      <c r="K148" s="43"/>
      <c r="L148" s="47"/>
      <c r="M148" s="231"/>
      <c r="N148" s="232"/>
      <c r="O148" s="87"/>
      <c r="P148" s="87"/>
      <c r="Q148" s="87"/>
      <c r="R148" s="87"/>
      <c r="S148" s="87"/>
      <c r="T148" s="88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T148" s="20" t="s">
        <v>151</v>
      </c>
      <c r="AU148" s="20" t="s">
        <v>85</v>
      </c>
    </row>
    <row r="149" s="14" customFormat="1">
      <c r="A149" s="14"/>
      <c r="B149" s="244"/>
      <c r="C149" s="245"/>
      <c r="D149" s="235" t="s">
        <v>153</v>
      </c>
      <c r="E149" s="246" t="s">
        <v>19</v>
      </c>
      <c r="F149" s="247" t="s">
        <v>1154</v>
      </c>
      <c r="G149" s="245"/>
      <c r="H149" s="248">
        <v>96</v>
      </c>
      <c r="I149" s="249"/>
      <c r="J149" s="245"/>
      <c r="K149" s="245"/>
      <c r="L149" s="250"/>
      <c r="M149" s="251"/>
      <c r="N149" s="252"/>
      <c r="O149" s="252"/>
      <c r="P149" s="252"/>
      <c r="Q149" s="252"/>
      <c r="R149" s="252"/>
      <c r="S149" s="252"/>
      <c r="T149" s="253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54" t="s">
        <v>153</v>
      </c>
      <c r="AU149" s="254" t="s">
        <v>85</v>
      </c>
      <c r="AV149" s="14" t="s">
        <v>85</v>
      </c>
      <c r="AW149" s="14" t="s">
        <v>37</v>
      </c>
      <c r="AX149" s="14" t="s">
        <v>76</v>
      </c>
      <c r="AY149" s="254" t="s">
        <v>142</v>
      </c>
    </row>
    <row r="150" s="16" customFormat="1">
      <c r="A150" s="16"/>
      <c r="B150" s="266"/>
      <c r="C150" s="267"/>
      <c r="D150" s="235" t="s">
        <v>153</v>
      </c>
      <c r="E150" s="268" t="s">
        <v>19</v>
      </c>
      <c r="F150" s="269" t="s">
        <v>167</v>
      </c>
      <c r="G150" s="267"/>
      <c r="H150" s="270">
        <v>96</v>
      </c>
      <c r="I150" s="271"/>
      <c r="J150" s="267"/>
      <c r="K150" s="267"/>
      <c r="L150" s="272"/>
      <c r="M150" s="273"/>
      <c r="N150" s="274"/>
      <c r="O150" s="274"/>
      <c r="P150" s="274"/>
      <c r="Q150" s="274"/>
      <c r="R150" s="274"/>
      <c r="S150" s="274"/>
      <c r="T150" s="275"/>
      <c r="U150" s="16"/>
      <c r="V150" s="16"/>
      <c r="W150" s="16"/>
      <c r="X150" s="16"/>
      <c r="Y150" s="16"/>
      <c r="Z150" s="16"/>
      <c r="AA150" s="16"/>
      <c r="AB150" s="16"/>
      <c r="AC150" s="16"/>
      <c r="AD150" s="16"/>
      <c r="AE150" s="16"/>
      <c r="AT150" s="276" t="s">
        <v>153</v>
      </c>
      <c r="AU150" s="276" t="s">
        <v>85</v>
      </c>
      <c r="AV150" s="16" t="s">
        <v>149</v>
      </c>
      <c r="AW150" s="16" t="s">
        <v>37</v>
      </c>
      <c r="AX150" s="16" t="s">
        <v>83</v>
      </c>
      <c r="AY150" s="276" t="s">
        <v>142</v>
      </c>
    </row>
    <row r="151" s="2" customFormat="1" ht="37.8" customHeight="1">
      <c r="A151" s="41"/>
      <c r="B151" s="42"/>
      <c r="C151" s="215" t="s">
        <v>237</v>
      </c>
      <c r="D151" s="215" t="s">
        <v>144</v>
      </c>
      <c r="E151" s="216" t="s">
        <v>1155</v>
      </c>
      <c r="F151" s="217" t="s">
        <v>1156</v>
      </c>
      <c r="G151" s="218" t="s">
        <v>267</v>
      </c>
      <c r="H151" s="219">
        <v>96</v>
      </c>
      <c r="I151" s="220"/>
      <c r="J151" s="221">
        <f>ROUND(I151*H151,2)</f>
        <v>0</v>
      </c>
      <c r="K151" s="217" t="s">
        <v>148</v>
      </c>
      <c r="L151" s="47"/>
      <c r="M151" s="222" t="s">
        <v>19</v>
      </c>
      <c r="N151" s="223" t="s">
        <v>47</v>
      </c>
      <c r="O151" s="87"/>
      <c r="P151" s="224">
        <f>O151*H151</f>
        <v>0</v>
      </c>
      <c r="Q151" s="224">
        <v>0</v>
      </c>
      <c r="R151" s="224">
        <f>Q151*H151</f>
        <v>0</v>
      </c>
      <c r="S151" s="224">
        <v>0</v>
      </c>
      <c r="T151" s="225">
        <f>S151*H151</f>
        <v>0</v>
      </c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R151" s="226" t="s">
        <v>149</v>
      </c>
      <c r="AT151" s="226" t="s">
        <v>144</v>
      </c>
      <c r="AU151" s="226" t="s">
        <v>85</v>
      </c>
      <c r="AY151" s="20" t="s">
        <v>142</v>
      </c>
      <c r="BE151" s="227">
        <f>IF(N151="základní",J151,0)</f>
        <v>0</v>
      </c>
      <c r="BF151" s="227">
        <f>IF(N151="snížená",J151,0)</f>
        <v>0</v>
      </c>
      <c r="BG151" s="227">
        <f>IF(N151="zákl. přenesená",J151,0)</f>
        <v>0</v>
      </c>
      <c r="BH151" s="227">
        <f>IF(N151="sníž. přenesená",J151,0)</f>
        <v>0</v>
      </c>
      <c r="BI151" s="227">
        <f>IF(N151="nulová",J151,0)</f>
        <v>0</v>
      </c>
      <c r="BJ151" s="20" t="s">
        <v>83</v>
      </c>
      <c r="BK151" s="227">
        <f>ROUND(I151*H151,2)</f>
        <v>0</v>
      </c>
      <c r="BL151" s="20" t="s">
        <v>149</v>
      </c>
      <c r="BM151" s="226" t="s">
        <v>1157</v>
      </c>
    </row>
    <row r="152" s="2" customFormat="1">
      <c r="A152" s="41"/>
      <c r="B152" s="42"/>
      <c r="C152" s="43"/>
      <c r="D152" s="228" t="s">
        <v>151</v>
      </c>
      <c r="E152" s="43"/>
      <c r="F152" s="229" t="s">
        <v>1158</v>
      </c>
      <c r="G152" s="43"/>
      <c r="H152" s="43"/>
      <c r="I152" s="230"/>
      <c r="J152" s="43"/>
      <c r="K152" s="43"/>
      <c r="L152" s="47"/>
      <c r="M152" s="231"/>
      <c r="N152" s="232"/>
      <c r="O152" s="87"/>
      <c r="P152" s="87"/>
      <c r="Q152" s="87"/>
      <c r="R152" s="87"/>
      <c r="S152" s="87"/>
      <c r="T152" s="88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T152" s="20" t="s">
        <v>151</v>
      </c>
      <c r="AU152" s="20" t="s">
        <v>85</v>
      </c>
    </row>
    <row r="153" s="14" customFormat="1">
      <c r="A153" s="14"/>
      <c r="B153" s="244"/>
      <c r="C153" s="245"/>
      <c r="D153" s="235" t="s">
        <v>153</v>
      </c>
      <c r="E153" s="246" t="s">
        <v>19</v>
      </c>
      <c r="F153" s="247" t="s">
        <v>1159</v>
      </c>
      <c r="G153" s="245"/>
      <c r="H153" s="248">
        <v>96</v>
      </c>
      <c r="I153" s="249"/>
      <c r="J153" s="245"/>
      <c r="K153" s="245"/>
      <c r="L153" s="250"/>
      <c r="M153" s="251"/>
      <c r="N153" s="252"/>
      <c r="O153" s="252"/>
      <c r="P153" s="252"/>
      <c r="Q153" s="252"/>
      <c r="R153" s="252"/>
      <c r="S153" s="252"/>
      <c r="T153" s="253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4" t="s">
        <v>153</v>
      </c>
      <c r="AU153" s="254" t="s">
        <v>85</v>
      </c>
      <c r="AV153" s="14" t="s">
        <v>85</v>
      </c>
      <c r="AW153" s="14" t="s">
        <v>37</v>
      </c>
      <c r="AX153" s="14" t="s">
        <v>76</v>
      </c>
      <c r="AY153" s="254" t="s">
        <v>142</v>
      </c>
    </row>
    <row r="154" s="16" customFormat="1">
      <c r="A154" s="16"/>
      <c r="B154" s="266"/>
      <c r="C154" s="267"/>
      <c r="D154" s="235" t="s">
        <v>153</v>
      </c>
      <c r="E154" s="268" t="s">
        <v>19</v>
      </c>
      <c r="F154" s="269" t="s">
        <v>167</v>
      </c>
      <c r="G154" s="267"/>
      <c r="H154" s="270">
        <v>96</v>
      </c>
      <c r="I154" s="271"/>
      <c r="J154" s="267"/>
      <c r="K154" s="267"/>
      <c r="L154" s="272"/>
      <c r="M154" s="273"/>
      <c r="N154" s="274"/>
      <c r="O154" s="274"/>
      <c r="P154" s="274"/>
      <c r="Q154" s="274"/>
      <c r="R154" s="274"/>
      <c r="S154" s="274"/>
      <c r="T154" s="275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T154" s="276" t="s">
        <v>153</v>
      </c>
      <c r="AU154" s="276" t="s">
        <v>85</v>
      </c>
      <c r="AV154" s="16" t="s">
        <v>149</v>
      </c>
      <c r="AW154" s="16" t="s">
        <v>37</v>
      </c>
      <c r="AX154" s="16" t="s">
        <v>83</v>
      </c>
      <c r="AY154" s="276" t="s">
        <v>142</v>
      </c>
    </row>
    <row r="155" s="2" customFormat="1" ht="37.8" customHeight="1">
      <c r="A155" s="41"/>
      <c r="B155" s="42"/>
      <c r="C155" s="215" t="s">
        <v>244</v>
      </c>
      <c r="D155" s="215" t="s">
        <v>144</v>
      </c>
      <c r="E155" s="216" t="s">
        <v>1160</v>
      </c>
      <c r="F155" s="217" t="s">
        <v>1161</v>
      </c>
      <c r="G155" s="218" t="s">
        <v>267</v>
      </c>
      <c r="H155" s="219">
        <v>48</v>
      </c>
      <c r="I155" s="220"/>
      <c r="J155" s="221">
        <f>ROUND(I155*H155,2)</f>
        <v>0</v>
      </c>
      <c r="K155" s="217" t="s">
        <v>148</v>
      </c>
      <c r="L155" s="47"/>
      <c r="M155" s="222" t="s">
        <v>19</v>
      </c>
      <c r="N155" s="223" t="s">
        <v>47</v>
      </c>
      <c r="O155" s="87"/>
      <c r="P155" s="224">
        <f>O155*H155</f>
        <v>0</v>
      </c>
      <c r="Q155" s="224">
        <v>0</v>
      </c>
      <c r="R155" s="224">
        <f>Q155*H155</f>
        <v>0</v>
      </c>
      <c r="S155" s="224">
        <v>0</v>
      </c>
      <c r="T155" s="225">
        <f>S155*H155</f>
        <v>0</v>
      </c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R155" s="226" t="s">
        <v>149</v>
      </c>
      <c r="AT155" s="226" t="s">
        <v>144</v>
      </c>
      <c r="AU155" s="226" t="s">
        <v>85</v>
      </c>
      <c r="AY155" s="20" t="s">
        <v>142</v>
      </c>
      <c r="BE155" s="227">
        <f>IF(N155="základní",J155,0)</f>
        <v>0</v>
      </c>
      <c r="BF155" s="227">
        <f>IF(N155="snížená",J155,0)</f>
        <v>0</v>
      </c>
      <c r="BG155" s="227">
        <f>IF(N155="zákl. přenesená",J155,0)</f>
        <v>0</v>
      </c>
      <c r="BH155" s="227">
        <f>IF(N155="sníž. přenesená",J155,0)</f>
        <v>0</v>
      </c>
      <c r="BI155" s="227">
        <f>IF(N155="nulová",J155,0)</f>
        <v>0</v>
      </c>
      <c r="BJ155" s="20" t="s">
        <v>83</v>
      </c>
      <c r="BK155" s="227">
        <f>ROUND(I155*H155,2)</f>
        <v>0</v>
      </c>
      <c r="BL155" s="20" t="s">
        <v>149</v>
      </c>
      <c r="BM155" s="226" t="s">
        <v>1162</v>
      </c>
    </row>
    <row r="156" s="2" customFormat="1">
      <c r="A156" s="41"/>
      <c r="B156" s="42"/>
      <c r="C156" s="43"/>
      <c r="D156" s="228" t="s">
        <v>151</v>
      </c>
      <c r="E156" s="43"/>
      <c r="F156" s="229" t="s">
        <v>1163</v>
      </c>
      <c r="G156" s="43"/>
      <c r="H156" s="43"/>
      <c r="I156" s="230"/>
      <c r="J156" s="43"/>
      <c r="K156" s="43"/>
      <c r="L156" s="47"/>
      <c r="M156" s="231"/>
      <c r="N156" s="232"/>
      <c r="O156" s="87"/>
      <c r="P156" s="87"/>
      <c r="Q156" s="87"/>
      <c r="R156" s="87"/>
      <c r="S156" s="87"/>
      <c r="T156" s="88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T156" s="20" t="s">
        <v>151</v>
      </c>
      <c r="AU156" s="20" t="s">
        <v>85</v>
      </c>
    </row>
    <row r="157" s="14" customFormat="1">
      <c r="A157" s="14"/>
      <c r="B157" s="244"/>
      <c r="C157" s="245"/>
      <c r="D157" s="235" t="s">
        <v>153</v>
      </c>
      <c r="E157" s="246" t="s">
        <v>19</v>
      </c>
      <c r="F157" s="247" t="s">
        <v>1164</v>
      </c>
      <c r="G157" s="245"/>
      <c r="H157" s="248">
        <v>48</v>
      </c>
      <c r="I157" s="249"/>
      <c r="J157" s="245"/>
      <c r="K157" s="245"/>
      <c r="L157" s="250"/>
      <c r="M157" s="251"/>
      <c r="N157" s="252"/>
      <c r="O157" s="252"/>
      <c r="P157" s="252"/>
      <c r="Q157" s="252"/>
      <c r="R157" s="252"/>
      <c r="S157" s="252"/>
      <c r="T157" s="253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T157" s="254" t="s">
        <v>153</v>
      </c>
      <c r="AU157" s="254" t="s">
        <v>85</v>
      </c>
      <c r="AV157" s="14" t="s">
        <v>85</v>
      </c>
      <c r="AW157" s="14" t="s">
        <v>37</v>
      </c>
      <c r="AX157" s="14" t="s">
        <v>76</v>
      </c>
      <c r="AY157" s="254" t="s">
        <v>142</v>
      </c>
    </row>
    <row r="158" s="16" customFormat="1">
      <c r="A158" s="16"/>
      <c r="B158" s="266"/>
      <c r="C158" s="267"/>
      <c r="D158" s="235" t="s">
        <v>153</v>
      </c>
      <c r="E158" s="268" t="s">
        <v>19</v>
      </c>
      <c r="F158" s="269" t="s">
        <v>167</v>
      </c>
      <c r="G158" s="267"/>
      <c r="H158" s="270">
        <v>48</v>
      </c>
      <c r="I158" s="271"/>
      <c r="J158" s="267"/>
      <c r="K158" s="267"/>
      <c r="L158" s="272"/>
      <c r="M158" s="273"/>
      <c r="N158" s="274"/>
      <c r="O158" s="274"/>
      <c r="P158" s="274"/>
      <c r="Q158" s="274"/>
      <c r="R158" s="274"/>
      <c r="S158" s="274"/>
      <c r="T158" s="275"/>
      <c r="U158" s="16"/>
      <c r="V158" s="16"/>
      <c r="W158" s="16"/>
      <c r="X158" s="16"/>
      <c r="Y158" s="16"/>
      <c r="Z158" s="16"/>
      <c r="AA158" s="16"/>
      <c r="AB158" s="16"/>
      <c r="AC158" s="16"/>
      <c r="AD158" s="16"/>
      <c r="AE158" s="16"/>
      <c r="AT158" s="276" t="s">
        <v>153</v>
      </c>
      <c r="AU158" s="276" t="s">
        <v>85</v>
      </c>
      <c r="AV158" s="16" t="s">
        <v>149</v>
      </c>
      <c r="AW158" s="16" t="s">
        <v>37</v>
      </c>
      <c r="AX158" s="16" t="s">
        <v>83</v>
      </c>
      <c r="AY158" s="276" t="s">
        <v>142</v>
      </c>
    </row>
    <row r="159" s="2" customFormat="1" ht="33" customHeight="1">
      <c r="A159" s="41"/>
      <c r="B159" s="42"/>
      <c r="C159" s="215" t="s">
        <v>251</v>
      </c>
      <c r="D159" s="215" t="s">
        <v>144</v>
      </c>
      <c r="E159" s="216" t="s">
        <v>1165</v>
      </c>
      <c r="F159" s="217" t="s">
        <v>1166</v>
      </c>
      <c r="G159" s="218" t="s">
        <v>267</v>
      </c>
      <c r="H159" s="219">
        <v>624</v>
      </c>
      <c r="I159" s="220"/>
      <c r="J159" s="221">
        <f>ROUND(I159*H159,2)</f>
        <v>0</v>
      </c>
      <c r="K159" s="217" t="s">
        <v>148</v>
      </c>
      <c r="L159" s="47"/>
      <c r="M159" s="222" t="s">
        <v>19</v>
      </c>
      <c r="N159" s="223" t="s">
        <v>47</v>
      </c>
      <c r="O159" s="87"/>
      <c r="P159" s="224">
        <f>O159*H159</f>
        <v>0</v>
      </c>
      <c r="Q159" s="224">
        <v>0</v>
      </c>
      <c r="R159" s="224">
        <f>Q159*H159</f>
        <v>0</v>
      </c>
      <c r="S159" s="224">
        <v>0</v>
      </c>
      <c r="T159" s="225">
        <f>S159*H159</f>
        <v>0</v>
      </c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R159" s="226" t="s">
        <v>149</v>
      </c>
      <c r="AT159" s="226" t="s">
        <v>144</v>
      </c>
      <c r="AU159" s="226" t="s">
        <v>85</v>
      </c>
      <c r="AY159" s="20" t="s">
        <v>142</v>
      </c>
      <c r="BE159" s="227">
        <f>IF(N159="základní",J159,0)</f>
        <v>0</v>
      </c>
      <c r="BF159" s="227">
        <f>IF(N159="snížená",J159,0)</f>
        <v>0</v>
      </c>
      <c r="BG159" s="227">
        <f>IF(N159="zákl. přenesená",J159,0)</f>
        <v>0</v>
      </c>
      <c r="BH159" s="227">
        <f>IF(N159="sníž. přenesená",J159,0)</f>
        <v>0</v>
      </c>
      <c r="BI159" s="227">
        <f>IF(N159="nulová",J159,0)</f>
        <v>0</v>
      </c>
      <c r="BJ159" s="20" t="s">
        <v>83</v>
      </c>
      <c r="BK159" s="227">
        <f>ROUND(I159*H159,2)</f>
        <v>0</v>
      </c>
      <c r="BL159" s="20" t="s">
        <v>149</v>
      </c>
      <c r="BM159" s="226" t="s">
        <v>1167</v>
      </c>
    </row>
    <row r="160" s="2" customFormat="1">
      <c r="A160" s="41"/>
      <c r="B160" s="42"/>
      <c r="C160" s="43"/>
      <c r="D160" s="228" t="s">
        <v>151</v>
      </c>
      <c r="E160" s="43"/>
      <c r="F160" s="229" t="s">
        <v>1168</v>
      </c>
      <c r="G160" s="43"/>
      <c r="H160" s="43"/>
      <c r="I160" s="230"/>
      <c r="J160" s="43"/>
      <c r="K160" s="43"/>
      <c r="L160" s="47"/>
      <c r="M160" s="231"/>
      <c r="N160" s="232"/>
      <c r="O160" s="87"/>
      <c r="P160" s="87"/>
      <c r="Q160" s="87"/>
      <c r="R160" s="87"/>
      <c r="S160" s="87"/>
      <c r="T160" s="88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T160" s="20" t="s">
        <v>151</v>
      </c>
      <c r="AU160" s="20" t="s">
        <v>85</v>
      </c>
    </row>
    <row r="161" s="14" customFormat="1">
      <c r="A161" s="14"/>
      <c r="B161" s="244"/>
      <c r="C161" s="245"/>
      <c r="D161" s="235" t="s">
        <v>153</v>
      </c>
      <c r="E161" s="246" t="s">
        <v>19</v>
      </c>
      <c r="F161" s="247" t="s">
        <v>1149</v>
      </c>
      <c r="G161" s="245"/>
      <c r="H161" s="248">
        <v>528</v>
      </c>
      <c r="I161" s="249"/>
      <c r="J161" s="245"/>
      <c r="K161" s="245"/>
      <c r="L161" s="250"/>
      <c r="M161" s="251"/>
      <c r="N161" s="252"/>
      <c r="O161" s="252"/>
      <c r="P161" s="252"/>
      <c r="Q161" s="252"/>
      <c r="R161" s="252"/>
      <c r="S161" s="252"/>
      <c r="T161" s="253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4" t="s">
        <v>153</v>
      </c>
      <c r="AU161" s="254" t="s">
        <v>85</v>
      </c>
      <c r="AV161" s="14" t="s">
        <v>85</v>
      </c>
      <c r="AW161" s="14" t="s">
        <v>37</v>
      </c>
      <c r="AX161" s="14" t="s">
        <v>76</v>
      </c>
      <c r="AY161" s="254" t="s">
        <v>142</v>
      </c>
    </row>
    <row r="162" s="14" customFormat="1">
      <c r="A162" s="14"/>
      <c r="B162" s="244"/>
      <c r="C162" s="245"/>
      <c r="D162" s="235" t="s">
        <v>153</v>
      </c>
      <c r="E162" s="246" t="s">
        <v>19</v>
      </c>
      <c r="F162" s="247" t="s">
        <v>1159</v>
      </c>
      <c r="G162" s="245"/>
      <c r="H162" s="248">
        <v>96</v>
      </c>
      <c r="I162" s="249"/>
      <c r="J162" s="245"/>
      <c r="K162" s="245"/>
      <c r="L162" s="250"/>
      <c r="M162" s="251"/>
      <c r="N162" s="252"/>
      <c r="O162" s="252"/>
      <c r="P162" s="252"/>
      <c r="Q162" s="252"/>
      <c r="R162" s="252"/>
      <c r="S162" s="252"/>
      <c r="T162" s="253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4" t="s">
        <v>153</v>
      </c>
      <c r="AU162" s="254" t="s">
        <v>85</v>
      </c>
      <c r="AV162" s="14" t="s">
        <v>85</v>
      </c>
      <c r="AW162" s="14" t="s">
        <v>37</v>
      </c>
      <c r="AX162" s="14" t="s">
        <v>76</v>
      </c>
      <c r="AY162" s="254" t="s">
        <v>142</v>
      </c>
    </row>
    <row r="163" s="16" customFormat="1">
      <c r="A163" s="16"/>
      <c r="B163" s="266"/>
      <c r="C163" s="267"/>
      <c r="D163" s="235" t="s">
        <v>153</v>
      </c>
      <c r="E163" s="268" t="s">
        <v>19</v>
      </c>
      <c r="F163" s="269" t="s">
        <v>167</v>
      </c>
      <c r="G163" s="267"/>
      <c r="H163" s="270">
        <v>624</v>
      </c>
      <c r="I163" s="271"/>
      <c r="J163" s="267"/>
      <c r="K163" s="267"/>
      <c r="L163" s="272"/>
      <c r="M163" s="273"/>
      <c r="N163" s="274"/>
      <c r="O163" s="274"/>
      <c r="P163" s="274"/>
      <c r="Q163" s="274"/>
      <c r="R163" s="274"/>
      <c r="S163" s="274"/>
      <c r="T163" s="275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T163" s="276" t="s">
        <v>153</v>
      </c>
      <c r="AU163" s="276" t="s">
        <v>85</v>
      </c>
      <c r="AV163" s="16" t="s">
        <v>149</v>
      </c>
      <c r="AW163" s="16" t="s">
        <v>37</v>
      </c>
      <c r="AX163" s="16" t="s">
        <v>83</v>
      </c>
      <c r="AY163" s="276" t="s">
        <v>142</v>
      </c>
    </row>
    <row r="164" s="2" customFormat="1" ht="33" customHeight="1">
      <c r="A164" s="41"/>
      <c r="B164" s="42"/>
      <c r="C164" s="215" t="s">
        <v>258</v>
      </c>
      <c r="D164" s="215" t="s">
        <v>144</v>
      </c>
      <c r="E164" s="216" t="s">
        <v>1169</v>
      </c>
      <c r="F164" s="217" t="s">
        <v>1170</v>
      </c>
      <c r="G164" s="218" t="s">
        <v>267</v>
      </c>
      <c r="H164" s="219">
        <v>144</v>
      </c>
      <c r="I164" s="220"/>
      <c r="J164" s="221">
        <f>ROUND(I164*H164,2)</f>
        <v>0</v>
      </c>
      <c r="K164" s="217" t="s">
        <v>148</v>
      </c>
      <c r="L164" s="47"/>
      <c r="M164" s="222" t="s">
        <v>19</v>
      </c>
      <c r="N164" s="223" t="s">
        <v>47</v>
      </c>
      <c r="O164" s="87"/>
      <c r="P164" s="224">
        <f>O164*H164</f>
        <v>0</v>
      </c>
      <c r="Q164" s="224">
        <v>0</v>
      </c>
      <c r="R164" s="224">
        <f>Q164*H164</f>
        <v>0</v>
      </c>
      <c r="S164" s="224">
        <v>0</v>
      </c>
      <c r="T164" s="225">
        <f>S164*H164</f>
        <v>0</v>
      </c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R164" s="226" t="s">
        <v>149</v>
      </c>
      <c r="AT164" s="226" t="s">
        <v>144</v>
      </c>
      <c r="AU164" s="226" t="s">
        <v>85</v>
      </c>
      <c r="AY164" s="20" t="s">
        <v>142</v>
      </c>
      <c r="BE164" s="227">
        <f>IF(N164="základní",J164,0)</f>
        <v>0</v>
      </c>
      <c r="BF164" s="227">
        <f>IF(N164="snížená",J164,0)</f>
        <v>0</v>
      </c>
      <c r="BG164" s="227">
        <f>IF(N164="zákl. přenesená",J164,0)</f>
        <v>0</v>
      </c>
      <c r="BH164" s="227">
        <f>IF(N164="sníž. přenesená",J164,0)</f>
        <v>0</v>
      </c>
      <c r="BI164" s="227">
        <f>IF(N164="nulová",J164,0)</f>
        <v>0</v>
      </c>
      <c r="BJ164" s="20" t="s">
        <v>83</v>
      </c>
      <c r="BK164" s="227">
        <f>ROUND(I164*H164,2)</f>
        <v>0</v>
      </c>
      <c r="BL164" s="20" t="s">
        <v>149</v>
      </c>
      <c r="BM164" s="226" t="s">
        <v>1171</v>
      </c>
    </row>
    <row r="165" s="2" customFormat="1">
      <c r="A165" s="41"/>
      <c r="B165" s="42"/>
      <c r="C165" s="43"/>
      <c r="D165" s="228" t="s">
        <v>151</v>
      </c>
      <c r="E165" s="43"/>
      <c r="F165" s="229" t="s">
        <v>1172</v>
      </c>
      <c r="G165" s="43"/>
      <c r="H165" s="43"/>
      <c r="I165" s="230"/>
      <c r="J165" s="43"/>
      <c r="K165" s="43"/>
      <c r="L165" s="47"/>
      <c r="M165" s="231"/>
      <c r="N165" s="232"/>
      <c r="O165" s="87"/>
      <c r="P165" s="87"/>
      <c r="Q165" s="87"/>
      <c r="R165" s="87"/>
      <c r="S165" s="87"/>
      <c r="T165" s="88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T165" s="20" t="s">
        <v>151</v>
      </c>
      <c r="AU165" s="20" t="s">
        <v>85</v>
      </c>
    </row>
    <row r="166" s="14" customFormat="1">
      <c r="A166" s="14"/>
      <c r="B166" s="244"/>
      <c r="C166" s="245"/>
      <c r="D166" s="235" t="s">
        <v>153</v>
      </c>
      <c r="E166" s="246" t="s">
        <v>19</v>
      </c>
      <c r="F166" s="247" t="s">
        <v>1154</v>
      </c>
      <c r="G166" s="245"/>
      <c r="H166" s="248">
        <v>96</v>
      </c>
      <c r="I166" s="249"/>
      <c r="J166" s="245"/>
      <c r="K166" s="245"/>
      <c r="L166" s="250"/>
      <c r="M166" s="251"/>
      <c r="N166" s="252"/>
      <c r="O166" s="252"/>
      <c r="P166" s="252"/>
      <c r="Q166" s="252"/>
      <c r="R166" s="252"/>
      <c r="S166" s="252"/>
      <c r="T166" s="253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54" t="s">
        <v>153</v>
      </c>
      <c r="AU166" s="254" t="s">
        <v>85</v>
      </c>
      <c r="AV166" s="14" t="s">
        <v>85</v>
      </c>
      <c r="AW166" s="14" t="s">
        <v>37</v>
      </c>
      <c r="AX166" s="14" t="s">
        <v>76</v>
      </c>
      <c r="AY166" s="254" t="s">
        <v>142</v>
      </c>
    </row>
    <row r="167" s="14" customFormat="1">
      <c r="A167" s="14"/>
      <c r="B167" s="244"/>
      <c r="C167" s="245"/>
      <c r="D167" s="235" t="s">
        <v>153</v>
      </c>
      <c r="E167" s="246" t="s">
        <v>19</v>
      </c>
      <c r="F167" s="247" t="s">
        <v>1164</v>
      </c>
      <c r="G167" s="245"/>
      <c r="H167" s="248">
        <v>48</v>
      </c>
      <c r="I167" s="249"/>
      <c r="J167" s="245"/>
      <c r="K167" s="245"/>
      <c r="L167" s="250"/>
      <c r="M167" s="251"/>
      <c r="N167" s="252"/>
      <c r="O167" s="252"/>
      <c r="P167" s="252"/>
      <c r="Q167" s="252"/>
      <c r="R167" s="252"/>
      <c r="S167" s="252"/>
      <c r="T167" s="253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4" t="s">
        <v>153</v>
      </c>
      <c r="AU167" s="254" t="s">
        <v>85</v>
      </c>
      <c r="AV167" s="14" t="s">
        <v>85</v>
      </c>
      <c r="AW167" s="14" t="s">
        <v>37</v>
      </c>
      <c r="AX167" s="14" t="s">
        <v>76</v>
      </c>
      <c r="AY167" s="254" t="s">
        <v>142</v>
      </c>
    </row>
    <row r="168" s="16" customFormat="1">
      <c r="A168" s="16"/>
      <c r="B168" s="266"/>
      <c r="C168" s="267"/>
      <c r="D168" s="235" t="s">
        <v>153</v>
      </c>
      <c r="E168" s="268" t="s">
        <v>19</v>
      </c>
      <c r="F168" s="269" t="s">
        <v>167</v>
      </c>
      <c r="G168" s="267"/>
      <c r="H168" s="270">
        <v>144</v>
      </c>
      <c r="I168" s="271"/>
      <c r="J168" s="267"/>
      <c r="K168" s="267"/>
      <c r="L168" s="272"/>
      <c r="M168" s="273"/>
      <c r="N168" s="274"/>
      <c r="O168" s="274"/>
      <c r="P168" s="274"/>
      <c r="Q168" s="274"/>
      <c r="R168" s="274"/>
      <c r="S168" s="274"/>
      <c r="T168" s="275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276" t="s">
        <v>153</v>
      </c>
      <c r="AU168" s="276" t="s">
        <v>85</v>
      </c>
      <c r="AV168" s="16" t="s">
        <v>149</v>
      </c>
      <c r="AW168" s="16" t="s">
        <v>37</v>
      </c>
      <c r="AX168" s="16" t="s">
        <v>83</v>
      </c>
      <c r="AY168" s="276" t="s">
        <v>142</v>
      </c>
    </row>
    <row r="169" s="12" customFormat="1" ht="22.8" customHeight="1">
      <c r="A169" s="12"/>
      <c r="B169" s="199"/>
      <c r="C169" s="200"/>
      <c r="D169" s="201" t="s">
        <v>75</v>
      </c>
      <c r="E169" s="213" t="s">
        <v>471</v>
      </c>
      <c r="F169" s="213" t="s">
        <v>1173</v>
      </c>
      <c r="G169" s="200"/>
      <c r="H169" s="200"/>
      <c r="I169" s="203"/>
      <c r="J169" s="214">
        <f>BK169</f>
        <v>0</v>
      </c>
      <c r="K169" s="200"/>
      <c r="L169" s="205"/>
      <c r="M169" s="206"/>
      <c r="N169" s="207"/>
      <c r="O169" s="207"/>
      <c r="P169" s="208">
        <f>SUM(P170:P176)</f>
        <v>0</v>
      </c>
      <c r="Q169" s="207"/>
      <c r="R169" s="208">
        <f>SUM(R170:R176)</f>
        <v>0</v>
      </c>
      <c r="S169" s="207"/>
      <c r="T169" s="209">
        <f>SUM(T170:T176)</f>
        <v>0</v>
      </c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R169" s="210" t="s">
        <v>83</v>
      </c>
      <c r="AT169" s="211" t="s">
        <v>75</v>
      </c>
      <c r="AU169" s="211" t="s">
        <v>83</v>
      </c>
      <c r="AY169" s="210" t="s">
        <v>142</v>
      </c>
      <c r="BK169" s="212">
        <f>SUM(BK170:BK176)</f>
        <v>0</v>
      </c>
    </row>
    <row r="170" s="2" customFormat="1" ht="24.15" customHeight="1">
      <c r="A170" s="41"/>
      <c r="B170" s="42"/>
      <c r="C170" s="215" t="s">
        <v>264</v>
      </c>
      <c r="D170" s="215" t="s">
        <v>144</v>
      </c>
      <c r="E170" s="216" t="s">
        <v>1174</v>
      </c>
      <c r="F170" s="217" t="s">
        <v>1175</v>
      </c>
      <c r="G170" s="218" t="s">
        <v>228</v>
      </c>
      <c r="H170" s="219">
        <v>45.5</v>
      </c>
      <c r="I170" s="220"/>
      <c r="J170" s="221">
        <f>ROUND(I170*H170,2)</f>
        <v>0</v>
      </c>
      <c r="K170" s="217" t="s">
        <v>148</v>
      </c>
      <c r="L170" s="47"/>
      <c r="M170" s="222" t="s">
        <v>19</v>
      </c>
      <c r="N170" s="223" t="s">
        <v>47</v>
      </c>
      <c r="O170" s="87"/>
      <c r="P170" s="224">
        <f>O170*H170</f>
        <v>0</v>
      </c>
      <c r="Q170" s="224">
        <v>0</v>
      </c>
      <c r="R170" s="224">
        <f>Q170*H170</f>
        <v>0</v>
      </c>
      <c r="S170" s="224">
        <v>0</v>
      </c>
      <c r="T170" s="225">
        <f>S170*H170</f>
        <v>0</v>
      </c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R170" s="226" t="s">
        <v>149</v>
      </c>
      <c r="AT170" s="226" t="s">
        <v>144</v>
      </c>
      <c r="AU170" s="226" t="s">
        <v>85</v>
      </c>
      <c r="AY170" s="20" t="s">
        <v>142</v>
      </c>
      <c r="BE170" s="227">
        <f>IF(N170="základní",J170,0)</f>
        <v>0</v>
      </c>
      <c r="BF170" s="227">
        <f>IF(N170="snížená",J170,0)</f>
        <v>0</v>
      </c>
      <c r="BG170" s="227">
        <f>IF(N170="zákl. přenesená",J170,0)</f>
        <v>0</v>
      </c>
      <c r="BH170" s="227">
        <f>IF(N170="sníž. přenesená",J170,0)</f>
        <v>0</v>
      </c>
      <c r="BI170" s="227">
        <f>IF(N170="nulová",J170,0)</f>
        <v>0</v>
      </c>
      <c r="BJ170" s="20" t="s">
        <v>83</v>
      </c>
      <c r="BK170" s="227">
        <f>ROUND(I170*H170,2)</f>
        <v>0</v>
      </c>
      <c r="BL170" s="20" t="s">
        <v>149</v>
      </c>
      <c r="BM170" s="226" t="s">
        <v>1176</v>
      </c>
    </row>
    <row r="171" s="2" customFormat="1">
      <c r="A171" s="41"/>
      <c r="B171" s="42"/>
      <c r="C171" s="43"/>
      <c r="D171" s="228" t="s">
        <v>151</v>
      </c>
      <c r="E171" s="43"/>
      <c r="F171" s="229" t="s">
        <v>1177</v>
      </c>
      <c r="G171" s="43"/>
      <c r="H171" s="43"/>
      <c r="I171" s="230"/>
      <c r="J171" s="43"/>
      <c r="K171" s="43"/>
      <c r="L171" s="47"/>
      <c r="M171" s="231"/>
      <c r="N171" s="232"/>
      <c r="O171" s="87"/>
      <c r="P171" s="87"/>
      <c r="Q171" s="87"/>
      <c r="R171" s="87"/>
      <c r="S171" s="87"/>
      <c r="T171" s="88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T171" s="20" t="s">
        <v>151</v>
      </c>
      <c r="AU171" s="20" t="s">
        <v>85</v>
      </c>
    </row>
    <row r="172" s="14" customFormat="1">
      <c r="A172" s="14"/>
      <c r="B172" s="244"/>
      <c r="C172" s="245"/>
      <c r="D172" s="235" t="s">
        <v>153</v>
      </c>
      <c r="E172" s="246" t="s">
        <v>19</v>
      </c>
      <c r="F172" s="247" t="s">
        <v>1178</v>
      </c>
      <c r="G172" s="245"/>
      <c r="H172" s="248">
        <v>8</v>
      </c>
      <c r="I172" s="249"/>
      <c r="J172" s="245"/>
      <c r="K172" s="245"/>
      <c r="L172" s="250"/>
      <c r="M172" s="251"/>
      <c r="N172" s="252"/>
      <c r="O172" s="252"/>
      <c r="P172" s="252"/>
      <c r="Q172" s="252"/>
      <c r="R172" s="252"/>
      <c r="S172" s="252"/>
      <c r="T172" s="253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4" t="s">
        <v>153</v>
      </c>
      <c r="AU172" s="254" t="s">
        <v>85</v>
      </c>
      <c r="AV172" s="14" t="s">
        <v>85</v>
      </c>
      <c r="AW172" s="14" t="s">
        <v>37</v>
      </c>
      <c r="AX172" s="14" t="s">
        <v>76</v>
      </c>
      <c r="AY172" s="254" t="s">
        <v>142</v>
      </c>
    </row>
    <row r="173" s="14" customFormat="1">
      <c r="A173" s="14"/>
      <c r="B173" s="244"/>
      <c r="C173" s="245"/>
      <c r="D173" s="235" t="s">
        <v>153</v>
      </c>
      <c r="E173" s="246" t="s">
        <v>19</v>
      </c>
      <c r="F173" s="247" t="s">
        <v>1179</v>
      </c>
      <c r="G173" s="245"/>
      <c r="H173" s="248">
        <v>2.5</v>
      </c>
      <c r="I173" s="249"/>
      <c r="J173" s="245"/>
      <c r="K173" s="245"/>
      <c r="L173" s="250"/>
      <c r="M173" s="251"/>
      <c r="N173" s="252"/>
      <c r="O173" s="252"/>
      <c r="P173" s="252"/>
      <c r="Q173" s="252"/>
      <c r="R173" s="252"/>
      <c r="S173" s="252"/>
      <c r="T173" s="253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54" t="s">
        <v>153</v>
      </c>
      <c r="AU173" s="254" t="s">
        <v>85</v>
      </c>
      <c r="AV173" s="14" t="s">
        <v>85</v>
      </c>
      <c r="AW173" s="14" t="s">
        <v>37</v>
      </c>
      <c r="AX173" s="14" t="s">
        <v>76</v>
      </c>
      <c r="AY173" s="254" t="s">
        <v>142</v>
      </c>
    </row>
    <row r="174" s="14" customFormat="1">
      <c r="A174" s="14"/>
      <c r="B174" s="244"/>
      <c r="C174" s="245"/>
      <c r="D174" s="235" t="s">
        <v>153</v>
      </c>
      <c r="E174" s="246" t="s">
        <v>19</v>
      </c>
      <c r="F174" s="247" t="s">
        <v>1180</v>
      </c>
      <c r="G174" s="245"/>
      <c r="H174" s="248">
        <v>33</v>
      </c>
      <c r="I174" s="249"/>
      <c r="J174" s="245"/>
      <c r="K174" s="245"/>
      <c r="L174" s="250"/>
      <c r="M174" s="251"/>
      <c r="N174" s="252"/>
      <c r="O174" s="252"/>
      <c r="P174" s="252"/>
      <c r="Q174" s="252"/>
      <c r="R174" s="252"/>
      <c r="S174" s="252"/>
      <c r="T174" s="253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4" t="s">
        <v>153</v>
      </c>
      <c r="AU174" s="254" t="s">
        <v>85</v>
      </c>
      <c r="AV174" s="14" t="s">
        <v>85</v>
      </c>
      <c r="AW174" s="14" t="s">
        <v>37</v>
      </c>
      <c r="AX174" s="14" t="s">
        <v>76</v>
      </c>
      <c r="AY174" s="254" t="s">
        <v>142</v>
      </c>
    </row>
    <row r="175" s="14" customFormat="1">
      <c r="A175" s="14"/>
      <c r="B175" s="244"/>
      <c r="C175" s="245"/>
      <c r="D175" s="235" t="s">
        <v>153</v>
      </c>
      <c r="E175" s="246" t="s">
        <v>19</v>
      </c>
      <c r="F175" s="247" t="s">
        <v>1181</v>
      </c>
      <c r="G175" s="245"/>
      <c r="H175" s="248">
        <v>2</v>
      </c>
      <c r="I175" s="249"/>
      <c r="J175" s="245"/>
      <c r="K175" s="245"/>
      <c r="L175" s="250"/>
      <c r="M175" s="251"/>
      <c r="N175" s="252"/>
      <c r="O175" s="252"/>
      <c r="P175" s="252"/>
      <c r="Q175" s="252"/>
      <c r="R175" s="252"/>
      <c r="S175" s="252"/>
      <c r="T175" s="253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4" t="s">
        <v>153</v>
      </c>
      <c r="AU175" s="254" t="s">
        <v>85</v>
      </c>
      <c r="AV175" s="14" t="s">
        <v>85</v>
      </c>
      <c r="AW175" s="14" t="s">
        <v>37</v>
      </c>
      <c r="AX175" s="14" t="s">
        <v>76</v>
      </c>
      <c r="AY175" s="254" t="s">
        <v>142</v>
      </c>
    </row>
    <row r="176" s="16" customFormat="1">
      <c r="A176" s="16"/>
      <c r="B176" s="266"/>
      <c r="C176" s="267"/>
      <c r="D176" s="235" t="s">
        <v>153</v>
      </c>
      <c r="E176" s="268" t="s">
        <v>19</v>
      </c>
      <c r="F176" s="269" t="s">
        <v>167</v>
      </c>
      <c r="G176" s="267"/>
      <c r="H176" s="270">
        <v>45.5</v>
      </c>
      <c r="I176" s="271"/>
      <c r="J176" s="267"/>
      <c r="K176" s="267"/>
      <c r="L176" s="272"/>
      <c r="M176" s="292"/>
      <c r="N176" s="293"/>
      <c r="O176" s="293"/>
      <c r="P176" s="293"/>
      <c r="Q176" s="293"/>
      <c r="R176" s="293"/>
      <c r="S176" s="293"/>
      <c r="T176" s="294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276" t="s">
        <v>153</v>
      </c>
      <c r="AU176" s="276" t="s">
        <v>85</v>
      </c>
      <c r="AV176" s="16" t="s">
        <v>149</v>
      </c>
      <c r="AW176" s="16" t="s">
        <v>37</v>
      </c>
      <c r="AX176" s="16" t="s">
        <v>83</v>
      </c>
      <c r="AY176" s="276" t="s">
        <v>142</v>
      </c>
    </row>
    <row r="177" s="2" customFormat="1" ht="6.96" customHeight="1">
      <c r="A177" s="41"/>
      <c r="B177" s="62"/>
      <c r="C177" s="63"/>
      <c r="D177" s="63"/>
      <c r="E177" s="63"/>
      <c r="F177" s="63"/>
      <c r="G177" s="63"/>
      <c r="H177" s="63"/>
      <c r="I177" s="63"/>
      <c r="J177" s="63"/>
      <c r="K177" s="63"/>
      <c r="L177" s="47"/>
      <c r="M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</row>
  </sheetData>
  <sheetProtection sheet="1" autoFilter="0" formatColumns="0" formatRows="0" objects="1" scenarios="1" spinCount="100000" saltValue="9fBhYUvLHsK47DvsJksEeuaiVD9XFP/DDWG0SOXJPMFiMvy21d1dX5OJqvTFiMCN+sH4ELHc/pBvBEr7WxXkcQ==" hashValue="qvnHC7aMVQ7NRto+JnNpree810DyyrUIXcC9TxcFyF8fdPBCe9MSDLUoPCgQDEG3hcs8dWlxVZ6NtQ34AEHwQg==" algorithmName="SHA-512" password="C7E4"/>
  <autoFilter ref="C87:K17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6:H76"/>
    <mergeCell ref="E78:H78"/>
    <mergeCell ref="E80:H80"/>
    <mergeCell ref="L2:V2"/>
  </mergeCells>
  <hyperlinks>
    <hyperlink ref="F92" r:id="rId1" display="https://podminky.urs.cz/item/CS_URS_2025_02/112101101"/>
    <hyperlink ref="F96" r:id="rId2" display="https://podminky.urs.cz/item/CS_URS_2025_02/112101102"/>
    <hyperlink ref="F100" r:id="rId3" display="https://podminky.urs.cz/item/CS_URS_2025_02/112101121"/>
    <hyperlink ref="F104" r:id="rId4" display="https://podminky.urs.cz/item/CS_URS_2025_02/112101122"/>
    <hyperlink ref="F108" r:id="rId5" display="https://podminky.urs.cz/item/CS_URS_2025_02/112251101"/>
    <hyperlink ref="F113" r:id="rId6" display="https://podminky.urs.cz/item/CS_URS_2025_02/112251102"/>
    <hyperlink ref="F118" r:id="rId7" display="https://podminky.urs.cz/item/CS_URS_2025_02/162201401"/>
    <hyperlink ref="F122" r:id="rId8" display="https://podminky.urs.cz/item/CS_URS_2025_02/162201402"/>
    <hyperlink ref="F126" r:id="rId9" display="https://podminky.urs.cz/item/CS_URS_2025_02/162201405"/>
    <hyperlink ref="F130" r:id="rId10" display="https://podminky.urs.cz/item/CS_URS_2025_02/162201406"/>
    <hyperlink ref="F134" r:id="rId11" display="https://podminky.urs.cz/item/CS_URS_2025_02/162201421"/>
    <hyperlink ref="F139" r:id="rId12" display="https://podminky.urs.cz/item/CS_URS_2025_02/162201422"/>
    <hyperlink ref="F144" r:id="rId13" display="https://podminky.urs.cz/item/CS_URS_2025_02/162301931"/>
    <hyperlink ref="F148" r:id="rId14" display="https://podminky.urs.cz/item/CS_URS_2025_02/162301932"/>
    <hyperlink ref="F152" r:id="rId15" display="https://podminky.urs.cz/item/CS_URS_2025_02/162301941"/>
    <hyperlink ref="F156" r:id="rId16" display="https://podminky.urs.cz/item/CS_URS_2025_02/162301942"/>
    <hyperlink ref="F160" r:id="rId17" display="https://podminky.urs.cz/item/CS_URS_2025_02/162301971"/>
    <hyperlink ref="F165" r:id="rId18" display="https://podminky.urs.cz/item/CS_URS_2025_02/162301972"/>
    <hyperlink ref="F171" r:id="rId19" display="https://podminky.urs.cz/item/CS_URS_2025_02/997013811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0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43"/>
  </sheetViews>
  <cols>
    <col min="1" max="1" width="8.332031" style="295" customWidth="1"/>
    <col min="2" max="2" width="1.667969" style="295" customWidth="1"/>
    <col min="3" max="4" width="5" style="295" customWidth="1"/>
    <col min="5" max="5" width="11.66016" style="295" customWidth="1"/>
    <col min="6" max="6" width="9.160156" style="295" customWidth="1"/>
    <col min="7" max="7" width="5" style="295" customWidth="1"/>
    <col min="8" max="8" width="77.83203" style="295" customWidth="1"/>
    <col min="9" max="10" width="20" style="295" customWidth="1"/>
    <col min="11" max="11" width="1.667969" style="295" customWidth="1"/>
  </cols>
  <sheetData>
    <row r="1" s="1" customFormat="1" ht="37.5" customHeight="1"/>
    <row r="2" s="1" customFormat="1" ht="7.5" customHeight="1">
      <c r="B2" s="296"/>
      <c r="C2" s="297"/>
      <c r="D2" s="297"/>
      <c r="E2" s="297"/>
      <c r="F2" s="297"/>
      <c r="G2" s="297"/>
      <c r="H2" s="297"/>
      <c r="I2" s="297"/>
      <c r="J2" s="297"/>
      <c r="K2" s="298"/>
    </row>
    <row r="3" s="17" customFormat="1" ht="45" customHeight="1">
      <c r="B3" s="299"/>
      <c r="C3" s="300" t="s">
        <v>1182</v>
      </c>
      <c r="D3" s="300"/>
      <c r="E3" s="300"/>
      <c r="F3" s="300"/>
      <c r="G3" s="300"/>
      <c r="H3" s="300"/>
      <c r="I3" s="300"/>
      <c r="J3" s="300"/>
      <c r="K3" s="301"/>
    </row>
    <row r="4" s="1" customFormat="1" ht="25.5" customHeight="1">
      <c r="B4" s="302"/>
      <c r="C4" s="303" t="s">
        <v>1183</v>
      </c>
      <c r="D4" s="303"/>
      <c r="E4" s="303"/>
      <c r="F4" s="303"/>
      <c r="G4" s="303"/>
      <c r="H4" s="303"/>
      <c r="I4" s="303"/>
      <c r="J4" s="303"/>
      <c r="K4" s="304"/>
    </row>
    <row r="5" s="1" customFormat="1" ht="5.25" customHeight="1">
      <c r="B5" s="302"/>
      <c r="C5" s="305"/>
      <c r="D5" s="305"/>
      <c r="E5" s="305"/>
      <c r="F5" s="305"/>
      <c r="G5" s="305"/>
      <c r="H5" s="305"/>
      <c r="I5" s="305"/>
      <c r="J5" s="305"/>
      <c r="K5" s="304"/>
    </row>
    <row r="6" s="1" customFormat="1" ht="15" customHeight="1">
      <c r="B6" s="302"/>
      <c r="C6" s="306" t="s">
        <v>1184</v>
      </c>
      <c r="D6" s="306"/>
      <c r="E6" s="306"/>
      <c r="F6" s="306"/>
      <c r="G6" s="306"/>
      <c r="H6" s="306"/>
      <c r="I6" s="306"/>
      <c r="J6" s="306"/>
      <c r="K6" s="304"/>
    </row>
    <row r="7" s="1" customFormat="1" ht="15" customHeight="1">
      <c r="B7" s="307"/>
      <c r="C7" s="306" t="s">
        <v>1185</v>
      </c>
      <c r="D7" s="306"/>
      <c r="E7" s="306"/>
      <c r="F7" s="306"/>
      <c r="G7" s="306"/>
      <c r="H7" s="306"/>
      <c r="I7" s="306"/>
      <c r="J7" s="306"/>
      <c r="K7" s="304"/>
    </row>
    <row r="8" s="1" customFormat="1" ht="12.75" customHeight="1">
      <c r="B8" s="307"/>
      <c r="C8" s="306"/>
      <c r="D8" s="306"/>
      <c r="E8" s="306"/>
      <c r="F8" s="306"/>
      <c r="G8" s="306"/>
      <c r="H8" s="306"/>
      <c r="I8" s="306"/>
      <c r="J8" s="306"/>
      <c r="K8" s="304"/>
    </row>
    <row r="9" s="1" customFormat="1" ht="15" customHeight="1">
      <c r="B9" s="307"/>
      <c r="C9" s="306" t="s">
        <v>1186</v>
      </c>
      <c r="D9" s="306"/>
      <c r="E9" s="306"/>
      <c r="F9" s="306"/>
      <c r="G9" s="306"/>
      <c r="H9" s="306"/>
      <c r="I9" s="306"/>
      <c r="J9" s="306"/>
      <c r="K9" s="304"/>
    </row>
    <row r="10" s="1" customFormat="1" ht="15" customHeight="1">
      <c r="B10" s="307"/>
      <c r="C10" s="306"/>
      <c r="D10" s="306" t="s">
        <v>1187</v>
      </c>
      <c r="E10" s="306"/>
      <c r="F10" s="306"/>
      <c r="G10" s="306"/>
      <c r="H10" s="306"/>
      <c r="I10" s="306"/>
      <c r="J10" s="306"/>
      <c r="K10" s="304"/>
    </row>
    <row r="11" s="1" customFormat="1" ht="15" customHeight="1">
      <c r="B11" s="307"/>
      <c r="C11" s="308"/>
      <c r="D11" s="306" t="s">
        <v>1188</v>
      </c>
      <c r="E11" s="306"/>
      <c r="F11" s="306"/>
      <c r="G11" s="306"/>
      <c r="H11" s="306"/>
      <c r="I11" s="306"/>
      <c r="J11" s="306"/>
      <c r="K11" s="304"/>
    </row>
    <row r="12" s="1" customFormat="1" ht="15" customHeight="1">
      <c r="B12" s="307"/>
      <c r="C12" s="308"/>
      <c r="D12" s="306"/>
      <c r="E12" s="306"/>
      <c r="F12" s="306"/>
      <c r="G12" s="306"/>
      <c r="H12" s="306"/>
      <c r="I12" s="306"/>
      <c r="J12" s="306"/>
      <c r="K12" s="304"/>
    </row>
    <row r="13" s="1" customFormat="1" ht="15" customHeight="1">
      <c r="B13" s="307"/>
      <c r="C13" s="308"/>
      <c r="D13" s="309" t="s">
        <v>1189</v>
      </c>
      <c r="E13" s="306"/>
      <c r="F13" s="306"/>
      <c r="G13" s="306"/>
      <c r="H13" s="306"/>
      <c r="I13" s="306"/>
      <c r="J13" s="306"/>
      <c r="K13" s="304"/>
    </row>
    <row r="14" s="1" customFormat="1" ht="12.75" customHeight="1">
      <c r="B14" s="307"/>
      <c r="C14" s="308"/>
      <c r="D14" s="308"/>
      <c r="E14" s="308"/>
      <c r="F14" s="308"/>
      <c r="G14" s="308"/>
      <c r="H14" s="308"/>
      <c r="I14" s="308"/>
      <c r="J14" s="308"/>
      <c r="K14" s="304"/>
    </row>
    <row r="15" s="1" customFormat="1" ht="15" customHeight="1">
      <c r="B15" s="307"/>
      <c r="C15" s="308"/>
      <c r="D15" s="306" t="s">
        <v>1190</v>
      </c>
      <c r="E15" s="306"/>
      <c r="F15" s="306"/>
      <c r="G15" s="306"/>
      <c r="H15" s="306"/>
      <c r="I15" s="306"/>
      <c r="J15" s="306"/>
      <c r="K15" s="304"/>
    </row>
    <row r="16" s="1" customFormat="1" ht="15" customHeight="1">
      <c r="B16" s="307"/>
      <c r="C16" s="308"/>
      <c r="D16" s="306" t="s">
        <v>1191</v>
      </c>
      <c r="E16" s="306"/>
      <c r="F16" s="306"/>
      <c r="G16" s="306"/>
      <c r="H16" s="306"/>
      <c r="I16" s="306"/>
      <c r="J16" s="306"/>
      <c r="K16" s="304"/>
    </row>
    <row r="17" s="1" customFormat="1" ht="15" customHeight="1">
      <c r="B17" s="307"/>
      <c r="C17" s="308"/>
      <c r="D17" s="306" t="s">
        <v>1192</v>
      </c>
      <c r="E17" s="306"/>
      <c r="F17" s="306"/>
      <c r="G17" s="306"/>
      <c r="H17" s="306"/>
      <c r="I17" s="306"/>
      <c r="J17" s="306"/>
      <c r="K17" s="304"/>
    </row>
    <row r="18" s="1" customFormat="1" ht="15" customHeight="1">
      <c r="B18" s="307"/>
      <c r="C18" s="308"/>
      <c r="D18" s="308"/>
      <c r="E18" s="310" t="s">
        <v>82</v>
      </c>
      <c r="F18" s="306" t="s">
        <v>1193</v>
      </c>
      <c r="G18" s="306"/>
      <c r="H18" s="306"/>
      <c r="I18" s="306"/>
      <c r="J18" s="306"/>
      <c r="K18" s="304"/>
    </row>
    <row r="19" s="1" customFormat="1" ht="15" customHeight="1">
      <c r="B19" s="307"/>
      <c r="C19" s="308"/>
      <c r="D19" s="308"/>
      <c r="E19" s="310" t="s">
        <v>1194</v>
      </c>
      <c r="F19" s="306" t="s">
        <v>1195</v>
      </c>
      <c r="G19" s="306"/>
      <c r="H19" s="306"/>
      <c r="I19" s="306"/>
      <c r="J19" s="306"/>
      <c r="K19" s="304"/>
    </row>
    <row r="20" s="1" customFormat="1" ht="15" customHeight="1">
      <c r="B20" s="307"/>
      <c r="C20" s="308"/>
      <c r="D20" s="308"/>
      <c r="E20" s="310" t="s">
        <v>1196</v>
      </c>
      <c r="F20" s="306" t="s">
        <v>1197</v>
      </c>
      <c r="G20" s="306"/>
      <c r="H20" s="306"/>
      <c r="I20" s="306"/>
      <c r="J20" s="306"/>
      <c r="K20" s="304"/>
    </row>
    <row r="21" s="1" customFormat="1" ht="15" customHeight="1">
      <c r="B21" s="307"/>
      <c r="C21" s="308"/>
      <c r="D21" s="308"/>
      <c r="E21" s="310" t="s">
        <v>1198</v>
      </c>
      <c r="F21" s="306" t="s">
        <v>1199</v>
      </c>
      <c r="G21" s="306"/>
      <c r="H21" s="306"/>
      <c r="I21" s="306"/>
      <c r="J21" s="306"/>
      <c r="K21" s="304"/>
    </row>
    <row r="22" s="1" customFormat="1" ht="15" customHeight="1">
      <c r="B22" s="307"/>
      <c r="C22" s="308"/>
      <c r="D22" s="308"/>
      <c r="E22" s="310" t="s">
        <v>1200</v>
      </c>
      <c r="F22" s="306" t="s">
        <v>1201</v>
      </c>
      <c r="G22" s="306"/>
      <c r="H22" s="306"/>
      <c r="I22" s="306"/>
      <c r="J22" s="306"/>
      <c r="K22" s="304"/>
    </row>
    <row r="23" s="1" customFormat="1" ht="15" customHeight="1">
      <c r="B23" s="307"/>
      <c r="C23" s="308"/>
      <c r="D23" s="308"/>
      <c r="E23" s="310" t="s">
        <v>89</v>
      </c>
      <c r="F23" s="306" t="s">
        <v>1202</v>
      </c>
      <c r="G23" s="306"/>
      <c r="H23" s="306"/>
      <c r="I23" s="306"/>
      <c r="J23" s="306"/>
      <c r="K23" s="304"/>
    </row>
    <row r="24" s="1" customFormat="1" ht="12.75" customHeight="1">
      <c r="B24" s="307"/>
      <c r="C24" s="308"/>
      <c r="D24" s="308"/>
      <c r="E24" s="308"/>
      <c r="F24" s="308"/>
      <c r="G24" s="308"/>
      <c r="H24" s="308"/>
      <c r="I24" s="308"/>
      <c r="J24" s="308"/>
      <c r="K24" s="304"/>
    </row>
    <row r="25" s="1" customFormat="1" ht="15" customHeight="1">
      <c r="B25" s="307"/>
      <c r="C25" s="306" t="s">
        <v>1203</v>
      </c>
      <c r="D25" s="306"/>
      <c r="E25" s="306"/>
      <c r="F25" s="306"/>
      <c r="G25" s="306"/>
      <c r="H25" s="306"/>
      <c r="I25" s="306"/>
      <c r="J25" s="306"/>
      <c r="K25" s="304"/>
    </row>
    <row r="26" s="1" customFormat="1" ht="15" customHeight="1">
      <c r="B26" s="307"/>
      <c r="C26" s="306" t="s">
        <v>1204</v>
      </c>
      <c r="D26" s="306"/>
      <c r="E26" s="306"/>
      <c r="F26" s="306"/>
      <c r="G26" s="306"/>
      <c r="H26" s="306"/>
      <c r="I26" s="306"/>
      <c r="J26" s="306"/>
      <c r="K26" s="304"/>
    </row>
    <row r="27" s="1" customFormat="1" ht="15" customHeight="1">
      <c r="B27" s="307"/>
      <c r="C27" s="306"/>
      <c r="D27" s="306" t="s">
        <v>1205</v>
      </c>
      <c r="E27" s="306"/>
      <c r="F27" s="306"/>
      <c r="G27" s="306"/>
      <c r="H27" s="306"/>
      <c r="I27" s="306"/>
      <c r="J27" s="306"/>
      <c r="K27" s="304"/>
    </row>
    <row r="28" s="1" customFormat="1" ht="15" customHeight="1">
      <c r="B28" s="307"/>
      <c r="C28" s="308"/>
      <c r="D28" s="306" t="s">
        <v>1206</v>
      </c>
      <c r="E28" s="306"/>
      <c r="F28" s="306"/>
      <c r="G28" s="306"/>
      <c r="H28" s="306"/>
      <c r="I28" s="306"/>
      <c r="J28" s="306"/>
      <c r="K28" s="304"/>
    </row>
    <row r="29" s="1" customFormat="1" ht="12.75" customHeight="1">
      <c r="B29" s="307"/>
      <c r="C29" s="308"/>
      <c r="D29" s="308"/>
      <c r="E29" s="308"/>
      <c r="F29" s="308"/>
      <c r="G29" s="308"/>
      <c r="H29" s="308"/>
      <c r="I29" s="308"/>
      <c r="J29" s="308"/>
      <c r="K29" s="304"/>
    </row>
    <row r="30" s="1" customFormat="1" ht="15" customHeight="1">
      <c r="B30" s="307"/>
      <c r="C30" s="308"/>
      <c r="D30" s="306" t="s">
        <v>1207</v>
      </c>
      <c r="E30" s="306"/>
      <c r="F30" s="306"/>
      <c r="G30" s="306"/>
      <c r="H30" s="306"/>
      <c r="I30" s="306"/>
      <c r="J30" s="306"/>
      <c r="K30" s="304"/>
    </row>
    <row r="31" s="1" customFormat="1" ht="15" customHeight="1">
      <c r="B31" s="307"/>
      <c r="C31" s="308"/>
      <c r="D31" s="306" t="s">
        <v>1208</v>
      </c>
      <c r="E31" s="306"/>
      <c r="F31" s="306"/>
      <c r="G31" s="306"/>
      <c r="H31" s="306"/>
      <c r="I31" s="306"/>
      <c r="J31" s="306"/>
      <c r="K31" s="304"/>
    </row>
    <row r="32" s="1" customFormat="1" ht="12.75" customHeight="1">
      <c r="B32" s="307"/>
      <c r="C32" s="308"/>
      <c r="D32" s="308"/>
      <c r="E32" s="308"/>
      <c r="F32" s="308"/>
      <c r="G32" s="308"/>
      <c r="H32" s="308"/>
      <c r="I32" s="308"/>
      <c r="J32" s="308"/>
      <c r="K32" s="304"/>
    </row>
    <row r="33" s="1" customFormat="1" ht="15" customHeight="1">
      <c r="B33" s="307"/>
      <c r="C33" s="308"/>
      <c r="D33" s="306" t="s">
        <v>1209</v>
      </c>
      <c r="E33" s="306"/>
      <c r="F33" s="306"/>
      <c r="G33" s="306"/>
      <c r="H33" s="306"/>
      <c r="I33" s="306"/>
      <c r="J33" s="306"/>
      <c r="K33" s="304"/>
    </row>
    <row r="34" s="1" customFormat="1" ht="15" customHeight="1">
      <c r="B34" s="307"/>
      <c r="C34" s="308"/>
      <c r="D34" s="306" t="s">
        <v>1210</v>
      </c>
      <c r="E34" s="306"/>
      <c r="F34" s="306"/>
      <c r="G34" s="306"/>
      <c r="H34" s="306"/>
      <c r="I34" s="306"/>
      <c r="J34" s="306"/>
      <c r="K34" s="304"/>
    </row>
    <row r="35" s="1" customFormat="1" ht="15" customHeight="1">
      <c r="B35" s="307"/>
      <c r="C35" s="308"/>
      <c r="D35" s="306" t="s">
        <v>1211</v>
      </c>
      <c r="E35" s="306"/>
      <c r="F35" s="306"/>
      <c r="G35" s="306"/>
      <c r="H35" s="306"/>
      <c r="I35" s="306"/>
      <c r="J35" s="306"/>
      <c r="K35" s="304"/>
    </row>
    <row r="36" s="1" customFormat="1" ht="15" customHeight="1">
      <c r="B36" s="307"/>
      <c r="C36" s="308"/>
      <c r="D36" s="306"/>
      <c r="E36" s="309" t="s">
        <v>128</v>
      </c>
      <c r="F36" s="306"/>
      <c r="G36" s="306" t="s">
        <v>1212</v>
      </c>
      <c r="H36" s="306"/>
      <c r="I36" s="306"/>
      <c r="J36" s="306"/>
      <c r="K36" s="304"/>
    </row>
    <row r="37" s="1" customFormat="1" ht="30.75" customHeight="1">
      <c r="B37" s="307"/>
      <c r="C37" s="308"/>
      <c r="D37" s="306"/>
      <c r="E37" s="309" t="s">
        <v>1213</v>
      </c>
      <c r="F37" s="306"/>
      <c r="G37" s="306" t="s">
        <v>1214</v>
      </c>
      <c r="H37" s="306"/>
      <c r="I37" s="306"/>
      <c r="J37" s="306"/>
      <c r="K37" s="304"/>
    </row>
    <row r="38" s="1" customFormat="1" ht="15" customHeight="1">
      <c r="B38" s="307"/>
      <c r="C38" s="308"/>
      <c r="D38" s="306"/>
      <c r="E38" s="309" t="s">
        <v>57</v>
      </c>
      <c r="F38" s="306"/>
      <c r="G38" s="306" t="s">
        <v>1215</v>
      </c>
      <c r="H38" s="306"/>
      <c r="I38" s="306"/>
      <c r="J38" s="306"/>
      <c r="K38" s="304"/>
    </row>
    <row r="39" s="1" customFormat="1" ht="15" customHeight="1">
      <c r="B39" s="307"/>
      <c r="C39" s="308"/>
      <c r="D39" s="306"/>
      <c r="E39" s="309" t="s">
        <v>58</v>
      </c>
      <c r="F39" s="306"/>
      <c r="G39" s="306" t="s">
        <v>1216</v>
      </c>
      <c r="H39" s="306"/>
      <c r="I39" s="306"/>
      <c r="J39" s="306"/>
      <c r="K39" s="304"/>
    </row>
    <row r="40" s="1" customFormat="1" ht="15" customHeight="1">
      <c r="B40" s="307"/>
      <c r="C40" s="308"/>
      <c r="D40" s="306"/>
      <c r="E40" s="309" t="s">
        <v>129</v>
      </c>
      <c r="F40" s="306"/>
      <c r="G40" s="306" t="s">
        <v>1217</v>
      </c>
      <c r="H40" s="306"/>
      <c r="I40" s="306"/>
      <c r="J40" s="306"/>
      <c r="K40" s="304"/>
    </row>
    <row r="41" s="1" customFormat="1" ht="15" customHeight="1">
      <c r="B41" s="307"/>
      <c r="C41" s="308"/>
      <c r="D41" s="306"/>
      <c r="E41" s="309" t="s">
        <v>130</v>
      </c>
      <c r="F41" s="306"/>
      <c r="G41" s="306" t="s">
        <v>1218</v>
      </c>
      <c r="H41" s="306"/>
      <c r="I41" s="306"/>
      <c r="J41" s="306"/>
      <c r="K41" s="304"/>
    </row>
    <row r="42" s="1" customFormat="1" ht="15" customHeight="1">
      <c r="B42" s="307"/>
      <c r="C42" s="308"/>
      <c r="D42" s="306"/>
      <c r="E42" s="309" t="s">
        <v>1219</v>
      </c>
      <c r="F42" s="306"/>
      <c r="G42" s="306" t="s">
        <v>1220</v>
      </c>
      <c r="H42" s="306"/>
      <c r="I42" s="306"/>
      <c r="J42" s="306"/>
      <c r="K42" s="304"/>
    </row>
    <row r="43" s="1" customFormat="1" ht="15" customHeight="1">
      <c r="B43" s="307"/>
      <c r="C43" s="308"/>
      <c r="D43" s="306"/>
      <c r="E43" s="309"/>
      <c r="F43" s="306"/>
      <c r="G43" s="306" t="s">
        <v>1221</v>
      </c>
      <c r="H43" s="306"/>
      <c r="I43" s="306"/>
      <c r="J43" s="306"/>
      <c r="K43" s="304"/>
    </row>
    <row r="44" s="1" customFormat="1" ht="15" customHeight="1">
      <c r="B44" s="307"/>
      <c r="C44" s="308"/>
      <c r="D44" s="306"/>
      <c r="E44" s="309" t="s">
        <v>1222</v>
      </c>
      <c r="F44" s="306"/>
      <c r="G44" s="306" t="s">
        <v>1223</v>
      </c>
      <c r="H44" s="306"/>
      <c r="I44" s="306"/>
      <c r="J44" s="306"/>
      <c r="K44" s="304"/>
    </row>
    <row r="45" s="1" customFormat="1" ht="15" customHeight="1">
      <c r="B45" s="307"/>
      <c r="C45" s="308"/>
      <c r="D45" s="306"/>
      <c r="E45" s="309" t="s">
        <v>132</v>
      </c>
      <c r="F45" s="306"/>
      <c r="G45" s="306" t="s">
        <v>1224</v>
      </c>
      <c r="H45" s="306"/>
      <c r="I45" s="306"/>
      <c r="J45" s="306"/>
      <c r="K45" s="304"/>
    </row>
    <row r="46" s="1" customFormat="1" ht="12.75" customHeight="1">
      <c r="B46" s="307"/>
      <c r="C46" s="308"/>
      <c r="D46" s="306"/>
      <c r="E46" s="306"/>
      <c r="F46" s="306"/>
      <c r="G46" s="306"/>
      <c r="H46" s="306"/>
      <c r="I46" s="306"/>
      <c r="J46" s="306"/>
      <c r="K46" s="304"/>
    </row>
    <row r="47" s="1" customFormat="1" ht="15" customHeight="1">
      <c r="B47" s="307"/>
      <c r="C47" s="308"/>
      <c r="D47" s="306" t="s">
        <v>1225</v>
      </c>
      <c r="E47" s="306"/>
      <c r="F47" s="306"/>
      <c r="G47" s="306"/>
      <c r="H47" s="306"/>
      <c r="I47" s="306"/>
      <c r="J47" s="306"/>
      <c r="K47" s="304"/>
    </row>
    <row r="48" s="1" customFormat="1" ht="15" customHeight="1">
      <c r="B48" s="307"/>
      <c r="C48" s="308"/>
      <c r="D48" s="308"/>
      <c r="E48" s="306" t="s">
        <v>1226</v>
      </c>
      <c r="F48" s="306"/>
      <c r="G48" s="306"/>
      <c r="H48" s="306"/>
      <c r="I48" s="306"/>
      <c r="J48" s="306"/>
      <c r="K48" s="304"/>
    </row>
    <row r="49" s="1" customFormat="1" ht="15" customHeight="1">
      <c r="B49" s="307"/>
      <c r="C49" s="308"/>
      <c r="D49" s="308"/>
      <c r="E49" s="306" t="s">
        <v>1227</v>
      </c>
      <c r="F49" s="306"/>
      <c r="G49" s="306"/>
      <c r="H49" s="306"/>
      <c r="I49" s="306"/>
      <c r="J49" s="306"/>
      <c r="K49" s="304"/>
    </row>
    <row r="50" s="1" customFormat="1" ht="15" customHeight="1">
      <c r="B50" s="307"/>
      <c r="C50" s="308"/>
      <c r="D50" s="308"/>
      <c r="E50" s="306" t="s">
        <v>1228</v>
      </c>
      <c r="F50" s="306"/>
      <c r="G50" s="306"/>
      <c r="H50" s="306"/>
      <c r="I50" s="306"/>
      <c r="J50" s="306"/>
      <c r="K50" s="304"/>
    </row>
    <row r="51" s="1" customFormat="1" ht="15" customHeight="1">
      <c r="B51" s="307"/>
      <c r="C51" s="308"/>
      <c r="D51" s="306" t="s">
        <v>1229</v>
      </c>
      <c r="E51" s="306"/>
      <c r="F51" s="306"/>
      <c r="G51" s="306"/>
      <c r="H51" s="306"/>
      <c r="I51" s="306"/>
      <c r="J51" s="306"/>
      <c r="K51" s="304"/>
    </row>
    <row r="52" s="1" customFormat="1" ht="25.5" customHeight="1">
      <c r="B52" s="302"/>
      <c r="C52" s="303" t="s">
        <v>1230</v>
      </c>
      <c r="D52" s="303"/>
      <c r="E52" s="303"/>
      <c r="F52" s="303"/>
      <c r="G52" s="303"/>
      <c r="H52" s="303"/>
      <c r="I52" s="303"/>
      <c r="J52" s="303"/>
      <c r="K52" s="304"/>
    </row>
    <row r="53" s="1" customFormat="1" ht="5.25" customHeight="1">
      <c r="B53" s="302"/>
      <c r="C53" s="305"/>
      <c r="D53" s="305"/>
      <c r="E53" s="305"/>
      <c r="F53" s="305"/>
      <c r="G53" s="305"/>
      <c r="H53" s="305"/>
      <c r="I53" s="305"/>
      <c r="J53" s="305"/>
      <c r="K53" s="304"/>
    </row>
    <row r="54" s="1" customFormat="1" ht="15" customHeight="1">
      <c r="B54" s="302"/>
      <c r="C54" s="306" t="s">
        <v>1231</v>
      </c>
      <c r="D54" s="306"/>
      <c r="E54" s="306"/>
      <c r="F54" s="306"/>
      <c r="G54" s="306"/>
      <c r="H54" s="306"/>
      <c r="I54" s="306"/>
      <c r="J54" s="306"/>
      <c r="K54" s="304"/>
    </row>
    <row r="55" s="1" customFormat="1" ht="15" customHeight="1">
      <c r="B55" s="302"/>
      <c r="C55" s="306" t="s">
        <v>1232</v>
      </c>
      <c r="D55" s="306"/>
      <c r="E55" s="306"/>
      <c r="F55" s="306"/>
      <c r="G55" s="306"/>
      <c r="H55" s="306"/>
      <c r="I55" s="306"/>
      <c r="J55" s="306"/>
      <c r="K55" s="304"/>
    </row>
    <row r="56" s="1" customFormat="1" ht="12.75" customHeight="1">
      <c r="B56" s="302"/>
      <c r="C56" s="306"/>
      <c r="D56" s="306"/>
      <c r="E56" s="306"/>
      <c r="F56" s="306"/>
      <c r="G56" s="306"/>
      <c r="H56" s="306"/>
      <c r="I56" s="306"/>
      <c r="J56" s="306"/>
      <c r="K56" s="304"/>
    </row>
    <row r="57" s="1" customFormat="1" ht="15" customHeight="1">
      <c r="B57" s="302"/>
      <c r="C57" s="306" t="s">
        <v>1233</v>
      </c>
      <c r="D57" s="306"/>
      <c r="E57" s="306"/>
      <c r="F57" s="306"/>
      <c r="G57" s="306"/>
      <c r="H57" s="306"/>
      <c r="I57" s="306"/>
      <c r="J57" s="306"/>
      <c r="K57" s="304"/>
    </row>
    <row r="58" s="1" customFormat="1" ht="15" customHeight="1">
      <c r="B58" s="302"/>
      <c r="C58" s="308"/>
      <c r="D58" s="306" t="s">
        <v>1234</v>
      </c>
      <c r="E58" s="306"/>
      <c r="F58" s="306"/>
      <c r="G58" s="306"/>
      <c r="H58" s="306"/>
      <c r="I58" s="306"/>
      <c r="J58" s="306"/>
      <c r="K58" s="304"/>
    </row>
    <row r="59" s="1" customFormat="1" ht="15" customHeight="1">
      <c r="B59" s="302"/>
      <c r="C59" s="308"/>
      <c r="D59" s="306" t="s">
        <v>1235</v>
      </c>
      <c r="E59" s="306"/>
      <c r="F59" s="306"/>
      <c r="G59" s="306"/>
      <c r="H59" s="306"/>
      <c r="I59" s="306"/>
      <c r="J59" s="306"/>
      <c r="K59" s="304"/>
    </row>
    <row r="60" s="1" customFormat="1" ht="15" customHeight="1">
      <c r="B60" s="302"/>
      <c r="C60" s="308"/>
      <c r="D60" s="306" t="s">
        <v>1236</v>
      </c>
      <c r="E60" s="306"/>
      <c r="F60" s="306"/>
      <c r="G60" s="306"/>
      <c r="H60" s="306"/>
      <c r="I60" s="306"/>
      <c r="J60" s="306"/>
      <c r="K60" s="304"/>
    </row>
    <row r="61" s="1" customFormat="1" ht="15" customHeight="1">
      <c r="B61" s="302"/>
      <c r="C61" s="308"/>
      <c r="D61" s="306" t="s">
        <v>1237</v>
      </c>
      <c r="E61" s="306"/>
      <c r="F61" s="306"/>
      <c r="G61" s="306"/>
      <c r="H61" s="306"/>
      <c r="I61" s="306"/>
      <c r="J61" s="306"/>
      <c r="K61" s="304"/>
    </row>
    <row r="62" s="1" customFormat="1" ht="15" customHeight="1">
      <c r="B62" s="302"/>
      <c r="C62" s="308"/>
      <c r="D62" s="311" t="s">
        <v>1238</v>
      </c>
      <c r="E62" s="311"/>
      <c r="F62" s="311"/>
      <c r="G62" s="311"/>
      <c r="H62" s="311"/>
      <c r="I62" s="311"/>
      <c r="J62" s="311"/>
      <c r="K62" s="304"/>
    </row>
    <row r="63" s="1" customFormat="1" ht="15" customHeight="1">
      <c r="B63" s="302"/>
      <c r="C63" s="308"/>
      <c r="D63" s="306" t="s">
        <v>1239</v>
      </c>
      <c r="E63" s="306"/>
      <c r="F63" s="306"/>
      <c r="G63" s="306"/>
      <c r="H63" s="306"/>
      <c r="I63" s="306"/>
      <c r="J63" s="306"/>
      <c r="K63" s="304"/>
    </row>
    <row r="64" s="1" customFormat="1" ht="12.75" customHeight="1">
      <c r="B64" s="302"/>
      <c r="C64" s="308"/>
      <c r="D64" s="308"/>
      <c r="E64" s="312"/>
      <c r="F64" s="308"/>
      <c r="G64" s="308"/>
      <c r="H64" s="308"/>
      <c r="I64" s="308"/>
      <c r="J64" s="308"/>
      <c r="K64" s="304"/>
    </row>
    <row r="65" s="1" customFormat="1" ht="15" customHeight="1">
      <c r="B65" s="302"/>
      <c r="C65" s="308"/>
      <c r="D65" s="306" t="s">
        <v>1240</v>
      </c>
      <c r="E65" s="306"/>
      <c r="F65" s="306"/>
      <c r="G65" s="306"/>
      <c r="H65" s="306"/>
      <c r="I65" s="306"/>
      <c r="J65" s="306"/>
      <c r="K65" s="304"/>
    </row>
    <row r="66" s="1" customFormat="1" ht="15" customHeight="1">
      <c r="B66" s="302"/>
      <c r="C66" s="308"/>
      <c r="D66" s="311" t="s">
        <v>1241</v>
      </c>
      <c r="E66" s="311"/>
      <c r="F66" s="311"/>
      <c r="G66" s="311"/>
      <c r="H66" s="311"/>
      <c r="I66" s="311"/>
      <c r="J66" s="311"/>
      <c r="K66" s="304"/>
    </row>
    <row r="67" s="1" customFormat="1" ht="15" customHeight="1">
      <c r="B67" s="302"/>
      <c r="C67" s="308"/>
      <c r="D67" s="306" t="s">
        <v>1242</v>
      </c>
      <c r="E67" s="306"/>
      <c r="F67" s="306"/>
      <c r="G67" s="306"/>
      <c r="H67" s="306"/>
      <c r="I67" s="306"/>
      <c r="J67" s="306"/>
      <c r="K67" s="304"/>
    </row>
    <row r="68" s="1" customFormat="1" ht="15" customHeight="1">
      <c r="B68" s="302"/>
      <c r="C68" s="308"/>
      <c r="D68" s="306" t="s">
        <v>1243</v>
      </c>
      <c r="E68" s="306"/>
      <c r="F68" s="306"/>
      <c r="G68" s="306"/>
      <c r="H68" s="306"/>
      <c r="I68" s="306"/>
      <c r="J68" s="306"/>
      <c r="K68" s="304"/>
    </row>
    <row r="69" s="1" customFormat="1" ht="15" customHeight="1">
      <c r="B69" s="302"/>
      <c r="C69" s="308"/>
      <c r="D69" s="306" t="s">
        <v>1244</v>
      </c>
      <c r="E69" s="306"/>
      <c r="F69" s="306"/>
      <c r="G69" s="306"/>
      <c r="H69" s="306"/>
      <c r="I69" s="306"/>
      <c r="J69" s="306"/>
      <c r="K69" s="304"/>
    </row>
    <row r="70" s="1" customFormat="1" ht="15" customHeight="1">
      <c r="B70" s="302"/>
      <c r="C70" s="308"/>
      <c r="D70" s="306" t="s">
        <v>1245</v>
      </c>
      <c r="E70" s="306"/>
      <c r="F70" s="306"/>
      <c r="G70" s="306"/>
      <c r="H70" s="306"/>
      <c r="I70" s="306"/>
      <c r="J70" s="306"/>
      <c r="K70" s="304"/>
    </row>
    <row r="71" s="1" customFormat="1" ht="12.75" customHeight="1">
      <c r="B71" s="313"/>
      <c r="C71" s="314"/>
      <c r="D71" s="314"/>
      <c r="E71" s="314"/>
      <c r="F71" s="314"/>
      <c r="G71" s="314"/>
      <c r="H71" s="314"/>
      <c r="I71" s="314"/>
      <c r="J71" s="314"/>
      <c r="K71" s="315"/>
    </row>
    <row r="72" s="1" customFormat="1" ht="18.75" customHeight="1">
      <c r="B72" s="316"/>
      <c r="C72" s="316"/>
      <c r="D72" s="316"/>
      <c r="E72" s="316"/>
      <c r="F72" s="316"/>
      <c r="G72" s="316"/>
      <c r="H72" s="316"/>
      <c r="I72" s="316"/>
      <c r="J72" s="316"/>
      <c r="K72" s="317"/>
    </row>
    <row r="73" s="1" customFormat="1" ht="18.75" customHeight="1">
      <c r="B73" s="317"/>
      <c r="C73" s="317"/>
      <c r="D73" s="317"/>
      <c r="E73" s="317"/>
      <c r="F73" s="317"/>
      <c r="G73" s="317"/>
      <c r="H73" s="317"/>
      <c r="I73" s="317"/>
      <c r="J73" s="317"/>
      <c r="K73" s="317"/>
    </row>
    <row r="74" s="1" customFormat="1" ht="7.5" customHeight="1">
      <c r="B74" s="318"/>
      <c r="C74" s="319"/>
      <c r="D74" s="319"/>
      <c r="E74" s="319"/>
      <c r="F74" s="319"/>
      <c r="G74" s="319"/>
      <c r="H74" s="319"/>
      <c r="I74" s="319"/>
      <c r="J74" s="319"/>
      <c r="K74" s="320"/>
    </row>
    <row r="75" s="1" customFormat="1" ht="45" customHeight="1">
      <c r="B75" s="321"/>
      <c r="C75" s="322" t="s">
        <v>1246</v>
      </c>
      <c r="D75" s="322"/>
      <c r="E75" s="322"/>
      <c r="F75" s="322"/>
      <c r="G75" s="322"/>
      <c r="H75" s="322"/>
      <c r="I75" s="322"/>
      <c r="J75" s="322"/>
      <c r="K75" s="323"/>
    </row>
    <row r="76" s="1" customFormat="1" ht="17.25" customHeight="1">
      <c r="B76" s="321"/>
      <c r="C76" s="324" t="s">
        <v>1247</v>
      </c>
      <c r="D76" s="324"/>
      <c r="E76" s="324"/>
      <c r="F76" s="324" t="s">
        <v>1248</v>
      </c>
      <c r="G76" s="325"/>
      <c r="H76" s="324" t="s">
        <v>58</v>
      </c>
      <c r="I76" s="324" t="s">
        <v>61</v>
      </c>
      <c r="J76" s="324" t="s">
        <v>1249</v>
      </c>
      <c r="K76" s="323"/>
    </row>
    <row r="77" s="1" customFormat="1" ht="17.25" customHeight="1">
      <c r="B77" s="321"/>
      <c r="C77" s="326" t="s">
        <v>1250</v>
      </c>
      <c r="D77" s="326"/>
      <c r="E77" s="326"/>
      <c r="F77" s="327" t="s">
        <v>1251</v>
      </c>
      <c r="G77" s="328"/>
      <c r="H77" s="326"/>
      <c r="I77" s="326"/>
      <c r="J77" s="326" t="s">
        <v>1252</v>
      </c>
      <c r="K77" s="323"/>
    </row>
    <row r="78" s="1" customFormat="1" ht="5.25" customHeight="1">
      <c r="B78" s="321"/>
      <c r="C78" s="329"/>
      <c r="D78" s="329"/>
      <c r="E78" s="329"/>
      <c r="F78" s="329"/>
      <c r="G78" s="330"/>
      <c r="H78" s="329"/>
      <c r="I78" s="329"/>
      <c r="J78" s="329"/>
      <c r="K78" s="323"/>
    </row>
    <row r="79" s="1" customFormat="1" ht="15" customHeight="1">
      <c r="B79" s="321"/>
      <c r="C79" s="309" t="s">
        <v>57</v>
      </c>
      <c r="D79" s="331"/>
      <c r="E79" s="331"/>
      <c r="F79" s="332" t="s">
        <v>1253</v>
      </c>
      <c r="G79" s="333"/>
      <c r="H79" s="309" t="s">
        <v>1254</v>
      </c>
      <c r="I79" s="309" t="s">
        <v>1255</v>
      </c>
      <c r="J79" s="309">
        <v>20</v>
      </c>
      <c r="K79" s="323"/>
    </row>
    <row r="80" s="1" customFormat="1" ht="15" customHeight="1">
      <c r="B80" s="321"/>
      <c r="C80" s="309" t="s">
        <v>1256</v>
      </c>
      <c r="D80" s="309"/>
      <c r="E80" s="309"/>
      <c r="F80" s="332" t="s">
        <v>1253</v>
      </c>
      <c r="G80" s="333"/>
      <c r="H80" s="309" t="s">
        <v>1257</v>
      </c>
      <c r="I80" s="309" t="s">
        <v>1255</v>
      </c>
      <c r="J80" s="309">
        <v>120</v>
      </c>
      <c r="K80" s="323"/>
    </row>
    <row r="81" s="1" customFormat="1" ht="15" customHeight="1">
      <c r="B81" s="334"/>
      <c r="C81" s="309" t="s">
        <v>1258</v>
      </c>
      <c r="D81" s="309"/>
      <c r="E81" s="309"/>
      <c r="F81" s="332" t="s">
        <v>80</v>
      </c>
      <c r="G81" s="333"/>
      <c r="H81" s="309" t="s">
        <v>1259</v>
      </c>
      <c r="I81" s="309" t="s">
        <v>1255</v>
      </c>
      <c r="J81" s="309">
        <v>50</v>
      </c>
      <c r="K81" s="323"/>
    </row>
    <row r="82" s="1" customFormat="1" ht="15" customHeight="1">
      <c r="B82" s="334"/>
      <c r="C82" s="309" t="s">
        <v>1260</v>
      </c>
      <c r="D82" s="309"/>
      <c r="E82" s="309"/>
      <c r="F82" s="332" t="s">
        <v>1253</v>
      </c>
      <c r="G82" s="333"/>
      <c r="H82" s="309" t="s">
        <v>1261</v>
      </c>
      <c r="I82" s="309" t="s">
        <v>1262</v>
      </c>
      <c r="J82" s="309"/>
      <c r="K82" s="323"/>
    </row>
    <row r="83" s="1" customFormat="1" ht="15" customHeight="1">
      <c r="B83" s="334"/>
      <c r="C83" s="335" t="s">
        <v>1263</v>
      </c>
      <c r="D83" s="335"/>
      <c r="E83" s="335"/>
      <c r="F83" s="336" t="s">
        <v>80</v>
      </c>
      <c r="G83" s="335"/>
      <c r="H83" s="335" t="s">
        <v>1264</v>
      </c>
      <c r="I83" s="335" t="s">
        <v>1255</v>
      </c>
      <c r="J83" s="335">
        <v>15</v>
      </c>
      <c r="K83" s="323"/>
    </row>
    <row r="84" s="1" customFormat="1" ht="15" customHeight="1">
      <c r="B84" s="334"/>
      <c r="C84" s="335" t="s">
        <v>1265</v>
      </c>
      <c r="D84" s="335"/>
      <c r="E84" s="335"/>
      <c r="F84" s="336" t="s">
        <v>80</v>
      </c>
      <c r="G84" s="335"/>
      <c r="H84" s="335" t="s">
        <v>1266</v>
      </c>
      <c r="I84" s="335" t="s">
        <v>1255</v>
      </c>
      <c r="J84" s="335">
        <v>15</v>
      </c>
      <c r="K84" s="323"/>
    </row>
    <row r="85" s="1" customFormat="1" ht="15" customHeight="1">
      <c r="B85" s="334"/>
      <c r="C85" s="335" t="s">
        <v>1267</v>
      </c>
      <c r="D85" s="335"/>
      <c r="E85" s="335"/>
      <c r="F85" s="336" t="s">
        <v>80</v>
      </c>
      <c r="G85" s="335"/>
      <c r="H85" s="335" t="s">
        <v>1268</v>
      </c>
      <c r="I85" s="335" t="s">
        <v>1255</v>
      </c>
      <c r="J85" s="335">
        <v>20</v>
      </c>
      <c r="K85" s="323"/>
    </row>
    <row r="86" s="1" customFormat="1" ht="15" customHeight="1">
      <c r="B86" s="334"/>
      <c r="C86" s="335" t="s">
        <v>1269</v>
      </c>
      <c r="D86" s="335"/>
      <c r="E86" s="335"/>
      <c r="F86" s="336" t="s">
        <v>80</v>
      </c>
      <c r="G86" s="335"/>
      <c r="H86" s="335" t="s">
        <v>1270</v>
      </c>
      <c r="I86" s="335" t="s">
        <v>1255</v>
      </c>
      <c r="J86" s="335">
        <v>20</v>
      </c>
      <c r="K86" s="323"/>
    </row>
    <row r="87" s="1" customFormat="1" ht="15" customHeight="1">
      <c r="B87" s="334"/>
      <c r="C87" s="309" t="s">
        <v>1271</v>
      </c>
      <c r="D87" s="309"/>
      <c r="E87" s="309"/>
      <c r="F87" s="332" t="s">
        <v>80</v>
      </c>
      <c r="G87" s="333"/>
      <c r="H87" s="309" t="s">
        <v>1272</v>
      </c>
      <c r="I87" s="309" t="s">
        <v>1255</v>
      </c>
      <c r="J87" s="309">
        <v>50</v>
      </c>
      <c r="K87" s="323"/>
    </row>
    <row r="88" s="1" customFormat="1" ht="15" customHeight="1">
      <c r="B88" s="334"/>
      <c r="C88" s="309" t="s">
        <v>1273</v>
      </c>
      <c r="D88" s="309"/>
      <c r="E88" s="309"/>
      <c r="F88" s="332" t="s">
        <v>80</v>
      </c>
      <c r="G88" s="333"/>
      <c r="H88" s="309" t="s">
        <v>1274</v>
      </c>
      <c r="I88" s="309" t="s">
        <v>1255</v>
      </c>
      <c r="J88" s="309">
        <v>20</v>
      </c>
      <c r="K88" s="323"/>
    </row>
    <row r="89" s="1" customFormat="1" ht="15" customHeight="1">
      <c r="B89" s="334"/>
      <c r="C89" s="309" t="s">
        <v>1275</v>
      </c>
      <c r="D89" s="309"/>
      <c r="E89" s="309"/>
      <c r="F89" s="332" t="s">
        <v>80</v>
      </c>
      <c r="G89" s="333"/>
      <c r="H89" s="309" t="s">
        <v>1276</v>
      </c>
      <c r="I89" s="309" t="s">
        <v>1255</v>
      </c>
      <c r="J89" s="309">
        <v>20</v>
      </c>
      <c r="K89" s="323"/>
    </row>
    <row r="90" s="1" customFormat="1" ht="15" customHeight="1">
      <c r="B90" s="334"/>
      <c r="C90" s="309" t="s">
        <v>1277</v>
      </c>
      <c r="D90" s="309"/>
      <c r="E90" s="309"/>
      <c r="F90" s="332" t="s">
        <v>80</v>
      </c>
      <c r="G90" s="333"/>
      <c r="H90" s="309" t="s">
        <v>1278</v>
      </c>
      <c r="I90" s="309" t="s">
        <v>1255</v>
      </c>
      <c r="J90" s="309">
        <v>50</v>
      </c>
      <c r="K90" s="323"/>
    </row>
    <row r="91" s="1" customFormat="1" ht="15" customHeight="1">
      <c r="B91" s="334"/>
      <c r="C91" s="309" t="s">
        <v>1279</v>
      </c>
      <c r="D91" s="309"/>
      <c r="E91" s="309"/>
      <c r="F91" s="332" t="s">
        <v>80</v>
      </c>
      <c r="G91" s="333"/>
      <c r="H91" s="309" t="s">
        <v>1279</v>
      </c>
      <c r="I91" s="309" t="s">
        <v>1255</v>
      </c>
      <c r="J91" s="309">
        <v>50</v>
      </c>
      <c r="K91" s="323"/>
    </row>
    <row r="92" s="1" customFormat="1" ht="15" customHeight="1">
      <c r="B92" s="334"/>
      <c r="C92" s="309" t="s">
        <v>1280</v>
      </c>
      <c r="D92" s="309"/>
      <c r="E92" s="309"/>
      <c r="F92" s="332" t="s">
        <v>80</v>
      </c>
      <c r="G92" s="333"/>
      <c r="H92" s="309" t="s">
        <v>1281</v>
      </c>
      <c r="I92" s="309" t="s">
        <v>1255</v>
      </c>
      <c r="J92" s="309">
        <v>255</v>
      </c>
      <c r="K92" s="323"/>
    </row>
    <row r="93" s="1" customFormat="1" ht="15" customHeight="1">
      <c r="B93" s="334"/>
      <c r="C93" s="309" t="s">
        <v>1282</v>
      </c>
      <c r="D93" s="309"/>
      <c r="E93" s="309"/>
      <c r="F93" s="332" t="s">
        <v>1253</v>
      </c>
      <c r="G93" s="333"/>
      <c r="H93" s="309" t="s">
        <v>1283</v>
      </c>
      <c r="I93" s="309" t="s">
        <v>1284</v>
      </c>
      <c r="J93" s="309"/>
      <c r="K93" s="323"/>
    </row>
    <row r="94" s="1" customFormat="1" ht="15" customHeight="1">
      <c r="B94" s="334"/>
      <c r="C94" s="309" t="s">
        <v>1285</v>
      </c>
      <c r="D94" s="309"/>
      <c r="E94" s="309"/>
      <c r="F94" s="332" t="s">
        <v>1253</v>
      </c>
      <c r="G94" s="333"/>
      <c r="H94" s="309" t="s">
        <v>1286</v>
      </c>
      <c r="I94" s="309" t="s">
        <v>1287</v>
      </c>
      <c r="J94" s="309"/>
      <c r="K94" s="323"/>
    </row>
    <row r="95" s="1" customFormat="1" ht="15" customHeight="1">
      <c r="B95" s="334"/>
      <c r="C95" s="309" t="s">
        <v>1288</v>
      </c>
      <c r="D95" s="309"/>
      <c r="E95" s="309"/>
      <c r="F95" s="332" t="s">
        <v>1253</v>
      </c>
      <c r="G95" s="333"/>
      <c r="H95" s="309" t="s">
        <v>1288</v>
      </c>
      <c r="I95" s="309" t="s">
        <v>1287</v>
      </c>
      <c r="J95" s="309"/>
      <c r="K95" s="323"/>
    </row>
    <row r="96" s="1" customFormat="1" ht="15" customHeight="1">
      <c r="B96" s="334"/>
      <c r="C96" s="309" t="s">
        <v>42</v>
      </c>
      <c r="D96" s="309"/>
      <c r="E96" s="309"/>
      <c r="F96" s="332" t="s">
        <v>1253</v>
      </c>
      <c r="G96" s="333"/>
      <c r="H96" s="309" t="s">
        <v>1289</v>
      </c>
      <c r="I96" s="309" t="s">
        <v>1287</v>
      </c>
      <c r="J96" s="309"/>
      <c r="K96" s="323"/>
    </row>
    <row r="97" s="1" customFormat="1" ht="15" customHeight="1">
      <c r="B97" s="334"/>
      <c r="C97" s="309" t="s">
        <v>52</v>
      </c>
      <c r="D97" s="309"/>
      <c r="E97" s="309"/>
      <c r="F97" s="332" t="s">
        <v>1253</v>
      </c>
      <c r="G97" s="333"/>
      <c r="H97" s="309" t="s">
        <v>1290</v>
      </c>
      <c r="I97" s="309" t="s">
        <v>1287</v>
      </c>
      <c r="J97" s="309"/>
      <c r="K97" s="323"/>
    </row>
    <row r="98" s="1" customFormat="1" ht="15" customHeight="1">
      <c r="B98" s="337"/>
      <c r="C98" s="338"/>
      <c r="D98" s="338"/>
      <c r="E98" s="338"/>
      <c r="F98" s="338"/>
      <c r="G98" s="338"/>
      <c r="H98" s="338"/>
      <c r="I98" s="338"/>
      <c r="J98" s="338"/>
      <c r="K98" s="339"/>
    </row>
    <row r="99" s="1" customFormat="1" ht="18.75" customHeight="1">
      <c r="B99" s="340"/>
      <c r="C99" s="341"/>
      <c r="D99" s="341"/>
      <c r="E99" s="341"/>
      <c r="F99" s="341"/>
      <c r="G99" s="341"/>
      <c r="H99" s="341"/>
      <c r="I99" s="341"/>
      <c r="J99" s="341"/>
      <c r="K99" s="340"/>
    </row>
    <row r="100" s="1" customFormat="1" ht="18.75" customHeight="1">
      <c r="B100" s="317"/>
      <c r="C100" s="317"/>
      <c r="D100" s="317"/>
      <c r="E100" s="317"/>
      <c r="F100" s="317"/>
      <c r="G100" s="317"/>
      <c r="H100" s="317"/>
      <c r="I100" s="317"/>
      <c r="J100" s="317"/>
      <c r="K100" s="317"/>
    </row>
    <row r="101" s="1" customFormat="1" ht="7.5" customHeight="1">
      <c r="B101" s="318"/>
      <c r="C101" s="319"/>
      <c r="D101" s="319"/>
      <c r="E101" s="319"/>
      <c r="F101" s="319"/>
      <c r="G101" s="319"/>
      <c r="H101" s="319"/>
      <c r="I101" s="319"/>
      <c r="J101" s="319"/>
      <c r="K101" s="320"/>
    </row>
    <row r="102" s="1" customFormat="1" ht="45" customHeight="1">
      <c r="B102" s="321"/>
      <c r="C102" s="322" t="s">
        <v>1291</v>
      </c>
      <c r="D102" s="322"/>
      <c r="E102" s="322"/>
      <c r="F102" s="322"/>
      <c r="G102" s="322"/>
      <c r="H102" s="322"/>
      <c r="I102" s="322"/>
      <c r="J102" s="322"/>
      <c r="K102" s="323"/>
    </row>
    <row r="103" s="1" customFormat="1" ht="17.25" customHeight="1">
      <c r="B103" s="321"/>
      <c r="C103" s="324" t="s">
        <v>1247</v>
      </c>
      <c r="D103" s="324"/>
      <c r="E103" s="324"/>
      <c r="F103" s="324" t="s">
        <v>1248</v>
      </c>
      <c r="G103" s="325"/>
      <c r="H103" s="324" t="s">
        <v>58</v>
      </c>
      <c r="I103" s="324" t="s">
        <v>61</v>
      </c>
      <c r="J103" s="324" t="s">
        <v>1249</v>
      </c>
      <c r="K103" s="323"/>
    </row>
    <row r="104" s="1" customFormat="1" ht="17.25" customHeight="1">
      <c r="B104" s="321"/>
      <c r="C104" s="326" t="s">
        <v>1250</v>
      </c>
      <c r="D104" s="326"/>
      <c r="E104" s="326"/>
      <c r="F104" s="327" t="s">
        <v>1251</v>
      </c>
      <c r="G104" s="328"/>
      <c r="H104" s="326"/>
      <c r="I104" s="326"/>
      <c r="J104" s="326" t="s">
        <v>1252</v>
      </c>
      <c r="K104" s="323"/>
    </row>
    <row r="105" s="1" customFormat="1" ht="5.25" customHeight="1">
      <c r="B105" s="321"/>
      <c r="C105" s="324"/>
      <c r="D105" s="324"/>
      <c r="E105" s="324"/>
      <c r="F105" s="324"/>
      <c r="G105" s="342"/>
      <c r="H105" s="324"/>
      <c r="I105" s="324"/>
      <c r="J105" s="324"/>
      <c r="K105" s="323"/>
    </row>
    <row r="106" s="1" customFormat="1" ht="15" customHeight="1">
      <c r="B106" s="321"/>
      <c r="C106" s="309" t="s">
        <v>57</v>
      </c>
      <c r="D106" s="331"/>
      <c r="E106" s="331"/>
      <c r="F106" s="332" t="s">
        <v>1253</v>
      </c>
      <c r="G106" s="309"/>
      <c r="H106" s="309" t="s">
        <v>1292</v>
      </c>
      <c r="I106" s="309" t="s">
        <v>1255</v>
      </c>
      <c r="J106" s="309">
        <v>20</v>
      </c>
      <c r="K106" s="323"/>
    </row>
    <row r="107" s="1" customFormat="1" ht="15" customHeight="1">
      <c r="B107" s="321"/>
      <c r="C107" s="309" t="s">
        <v>1256</v>
      </c>
      <c r="D107" s="309"/>
      <c r="E107" s="309"/>
      <c r="F107" s="332" t="s">
        <v>1253</v>
      </c>
      <c r="G107" s="309"/>
      <c r="H107" s="309" t="s">
        <v>1292</v>
      </c>
      <c r="I107" s="309" t="s">
        <v>1255</v>
      </c>
      <c r="J107" s="309">
        <v>120</v>
      </c>
      <c r="K107" s="323"/>
    </row>
    <row r="108" s="1" customFormat="1" ht="15" customHeight="1">
      <c r="B108" s="334"/>
      <c r="C108" s="309" t="s">
        <v>1258</v>
      </c>
      <c r="D108" s="309"/>
      <c r="E108" s="309"/>
      <c r="F108" s="332" t="s">
        <v>80</v>
      </c>
      <c r="G108" s="309"/>
      <c r="H108" s="309" t="s">
        <v>1292</v>
      </c>
      <c r="I108" s="309" t="s">
        <v>1255</v>
      </c>
      <c r="J108" s="309">
        <v>50</v>
      </c>
      <c r="K108" s="323"/>
    </row>
    <row r="109" s="1" customFormat="1" ht="15" customHeight="1">
      <c r="B109" s="334"/>
      <c r="C109" s="309" t="s">
        <v>1260</v>
      </c>
      <c r="D109" s="309"/>
      <c r="E109" s="309"/>
      <c r="F109" s="332" t="s">
        <v>1253</v>
      </c>
      <c r="G109" s="309"/>
      <c r="H109" s="309" t="s">
        <v>1292</v>
      </c>
      <c r="I109" s="309" t="s">
        <v>1262</v>
      </c>
      <c r="J109" s="309"/>
      <c r="K109" s="323"/>
    </row>
    <row r="110" s="1" customFormat="1" ht="15" customHeight="1">
      <c r="B110" s="334"/>
      <c r="C110" s="309" t="s">
        <v>1271</v>
      </c>
      <c r="D110" s="309"/>
      <c r="E110" s="309"/>
      <c r="F110" s="332" t="s">
        <v>80</v>
      </c>
      <c r="G110" s="309"/>
      <c r="H110" s="309" t="s">
        <v>1292</v>
      </c>
      <c r="I110" s="309" t="s">
        <v>1255</v>
      </c>
      <c r="J110" s="309">
        <v>50</v>
      </c>
      <c r="K110" s="323"/>
    </row>
    <row r="111" s="1" customFormat="1" ht="15" customHeight="1">
      <c r="B111" s="334"/>
      <c r="C111" s="309" t="s">
        <v>1279</v>
      </c>
      <c r="D111" s="309"/>
      <c r="E111" s="309"/>
      <c r="F111" s="332" t="s">
        <v>80</v>
      </c>
      <c r="G111" s="309"/>
      <c r="H111" s="309" t="s">
        <v>1292</v>
      </c>
      <c r="I111" s="309" t="s">
        <v>1255</v>
      </c>
      <c r="J111" s="309">
        <v>50</v>
      </c>
      <c r="K111" s="323"/>
    </row>
    <row r="112" s="1" customFormat="1" ht="15" customHeight="1">
      <c r="B112" s="334"/>
      <c r="C112" s="309" t="s">
        <v>1277</v>
      </c>
      <c r="D112" s="309"/>
      <c r="E112" s="309"/>
      <c r="F112" s="332" t="s">
        <v>80</v>
      </c>
      <c r="G112" s="309"/>
      <c r="H112" s="309" t="s">
        <v>1292</v>
      </c>
      <c r="I112" s="309" t="s">
        <v>1255</v>
      </c>
      <c r="J112" s="309">
        <v>50</v>
      </c>
      <c r="K112" s="323"/>
    </row>
    <row r="113" s="1" customFormat="1" ht="15" customHeight="1">
      <c r="B113" s="334"/>
      <c r="C113" s="309" t="s">
        <v>57</v>
      </c>
      <c r="D113" s="309"/>
      <c r="E113" s="309"/>
      <c r="F113" s="332" t="s">
        <v>1253</v>
      </c>
      <c r="G113" s="309"/>
      <c r="H113" s="309" t="s">
        <v>1293</v>
      </c>
      <c r="I113" s="309" t="s">
        <v>1255</v>
      </c>
      <c r="J113" s="309">
        <v>20</v>
      </c>
      <c r="K113" s="323"/>
    </row>
    <row r="114" s="1" customFormat="1" ht="15" customHeight="1">
      <c r="B114" s="334"/>
      <c r="C114" s="309" t="s">
        <v>1294</v>
      </c>
      <c r="D114" s="309"/>
      <c r="E114" s="309"/>
      <c r="F114" s="332" t="s">
        <v>1253</v>
      </c>
      <c r="G114" s="309"/>
      <c r="H114" s="309" t="s">
        <v>1295</v>
      </c>
      <c r="I114" s="309" t="s">
        <v>1255</v>
      </c>
      <c r="J114" s="309">
        <v>120</v>
      </c>
      <c r="K114" s="323"/>
    </row>
    <row r="115" s="1" customFormat="1" ht="15" customHeight="1">
      <c r="B115" s="334"/>
      <c r="C115" s="309" t="s">
        <v>42</v>
      </c>
      <c r="D115" s="309"/>
      <c r="E115" s="309"/>
      <c r="F115" s="332" t="s">
        <v>1253</v>
      </c>
      <c r="G115" s="309"/>
      <c r="H115" s="309" t="s">
        <v>1296</v>
      </c>
      <c r="I115" s="309" t="s">
        <v>1287</v>
      </c>
      <c r="J115" s="309"/>
      <c r="K115" s="323"/>
    </row>
    <row r="116" s="1" customFormat="1" ht="15" customHeight="1">
      <c r="B116" s="334"/>
      <c r="C116" s="309" t="s">
        <v>52</v>
      </c>
      <c r="D116" s="309"/>
      <c r="E116" s="309"/>
      <c r="F116" s="332" t="s">
        <v>1253</v>
      </c>
      <c r="G116" s="309"/>
      <c r="H116" s="309" t="s">
        <v>1297</v>
      </c>
      <c r="I116" s="309" t="s">
        <v>1287</v>
      </c>
      <c r="J116" s="309"/>
      <c r="K116" s="323"/>
    </row>
    <row r="117" s="1" customFormat="1" ht="15" customHeight="1">
      <c r="B117" s="334"/>
      <c r="C117" s="309" t="s">
        <v>61</v>
      </c>
      <c r="D117" s="309"/>
      <c r="E117" s="309"/>
      <c r="F117" s="332" t="s">
        <v>1253</v>
      </c>
      <c r="G117" s="309"/>
      <c r="H117" s="309" t="s">
        <v>1298</v>
      </c>
      <c r="I117" s="309" t="s">
        <v>1299</v>
      </c>
      <c r="J117" s="309"/>
      <c r="K117" s="323"/>
    </row>
    <row r="118" s="1" customFormat="1" ht="15" customHeight="1">
      <c r="B118" s="337"/>
      <c r="C118" s="343"/>
      <c r="D118" s="343"/>
      <c r="E118" s="343"/>
      <c r="F118" s="343"/>
      <c r="G118" s="343"/>
      <c r="H118" s="343"/>
      <c r="I118" s="343"/>
      <c r="J118" s="343"/>
      <c r="K118" s="339"/>
    </row>
    <row r="119" s="1" customFormat="1" ht="18.75" customHeight="1">
      <c r="B119" s="344"/>
      <c r="C119" s="345"/>
      <c r="D119" s="345"/>
      <c r="E119" s="345"/>
      <c r="F119" s="346"/>
      <c r="G119" s="345"/>
      <c r="H119" s="345"/>
      <c r="I119" s="345"/>
      <c r="J119" s="345"/>
      <c r="K119" s="344"/>
    </row>
    <row r="120" s="1" customFormat="1" ht="18.75" customHeight="1">
      <c r="B120" s="317"/>
      <c r="C120" s="317"/>
      <c r="D120" s="317"/>
      <c r="E120" s="317"/>
      <c r="F120" s="317"/>
      <c r="G120" s="317"/>
      <c r="H120" s="317"/>
      <c r="I120" s="317"/>
      <c r="J120" s="317"/>
      <c r="K120" s="317"/>
    </row>
    <row r="121" s="1" customFormat="1" ht="7.5" customHeight="1">
      <c r="B121" s="347"/>
      <c r="C121" s="348"/>
      <c r="D121" s="348"/>
      <c r="E121" s="348"/>
      <c r="F121" s="348"/>
      <c r="G121" s="348"/>
      <c r="H121" s="348"/>
      <c r="I121" s="348"/>
      <c r="J121" s="348"/>
      <c r="K121" s="349"/>
    </row>
    <row r="122" s="1" customFormat="1" ht="45" customHeight="1">
      <c r="B122" s="350"/>
      <c r="C122" s="300" t="s">
        <v>1300</v>
      </c>
      <c r="D122" s="300"/>
      <c r="E122" s="300"/>
      <c r="F122" s="300"/>
      <c r="G122" s="300"/>
      <c r="H122" s="300"/>
      <c r="I122" s="300"/>
      <c r="J122" s="300"/>
      <c r="K122" s="351"/>
    </row>
    <row r="123" s="1" customFormat="1" ht="17.25" customHeight="1">
      <c r="B123" s="352"/>
      <c r="C123" s="324" t="s">
        <v>1247</v>
      </c>
      <c r="D123" s="324"/>
      <c r="E123" s="324"/>
      <c r="F123" s="324" t="s">
        <v>1248</v>
      </c>
      <c r="G123" s="325"/>
      <c r="H123" s="324" t="s">
        <v>58</v>
      </c>
      <c r="I123" s="324" t="s">
        <v>61</v>
      </c>
      <c r="J123" s="324" t="s">
        <v>1249</v>
      </c>
      <c r="K123" s="353"/>
    </row>
    <row r="124" s="1" customFormat="1" ht="17.25" customHeight="1">
      <c r="B124" s="352"/>
      <c r="C124" s="326" t="s">
        <v>1250</v>
      </c>
      <c r="D124" s="326"/>
      <c r="E124" s="326"/>
      <c r="F124" s="327" t="s">
        <v>1251</v>
      </c>
      <c r="G124" s="328"/>
      <c r="H124" s="326"/>
      <c r="I124" s="326"/>
      <c r="J124" s="326" t="s">
        <v>1252</v>
      </c>
      <c r="K124" s="353"/>
    </row>
    <row r="125" s="1" customFormat="1" ht="5.25" customHeight="1">
      <c r="B125" s="354"/>
      <c r="C125" s="329"/>
      <c r="D125" s="329"/>
      <c r="E125" s="329"/>
      <c r="F125" s="329"/>
      <c r="G125" s="355"/>
      <c r="H125" s="329"/>
      <c r="I125" s="329"/>
      <c r="J125" s="329"/>
      <c r="K125" s="356"/>
    </row>
    <row r="126" s="1" customFormat="1" ht="15" customHeight="1">
      <c r="B126" s="354"/>
      <c r="C126" s="309" t="s">
        <v>1256</v>
      </c>
      <c r="D126" s="331"/>
      <c r="E126" s="331"/>
      <c r="F126" s="332" t="s">
        <v>1253</v>
      </c>
      <c r="G126" s="309"/>
      <c r="H126" s="309" t="s">
        <v>1292</v>
      </c>
      <c r="I126" s="309" t="s">
        <v>1255</v>
      </c>
      <c r="J126" s="309">
        <v>120</v>
      </c>
      <c r="K126" s="357"/>
    </row>
    <row r="127" s="1" customFormat="1" ht="15" customHeight="1">
      <c r="B127" s="354"/>
      <c r="C127" s="309" t="s">
        <v>1301</v>
      </c>
      <c r="D127" s="309"/>
      <c r="E127" s="309"/>
      <c r="F127" s="332" t="s">
        <v>1253</v>
      </c>
      <c r="G127" s="309"/>
      <c r="H127" s="309" t="s">
        <v>1302</v>
      </c>
      <c r="I127" s="309" t="s">
        <v>1255</v>
      </c>
      <c r="J127" s="309" t="s">
        <v>1303</v>
      </c>
      <c r="K127" s="357"/>
    </row>
    <row r="128" s="1" customFormat="1" ht="15" customHeight="1">
      <c r="B128" s="354"/>
      <c r="C128" s="309" t="s">
        <v>89</v>
      </c>
      <c r="D128" s="309"/>
      <c r="E128" s="309"/>
      <c r="F128" s="332" t="s">
        <v>1253</v>
      </c>
      <c r="G128" s="309"/>
      <c r="H128" s="309" t="s">
        <v>1304</v>
      </c>
      <c r="I128" s="309" t="s">
        <v>1255</v>
      </c>
      <c r="J128" s="309" t="s">
        <v>1303</v>
      </c>
      <c r="K128" s="357"/>
    </row>
    <row r="129" s="1" customFormat="1" ht="15" customHeight="1">
      <c r="B129" s="354"/>
      <c r="C129" s="309" t="s">
        <v>1263</v>
      </c>
      <c r="D129" s="309"/>
      <c r="E129" s="309"/>
      <c r="F129" s="332" t="s">
        <v>80</v>
      </c>
      <c r="G129" s="309"/>
      <c r="H129" s="309" t="s">
        <v>1264</v>
      </c>
      <c r="I129" s="309" t="s">
        <v>1255</v>
      </c>
      <c r="J129" s="309">
        <v>15</v>
      </c>
      <c r="K129" s="357"/>
    </row>
    <row r="130" s="1" customFormat="1" ht="15" customHeight="1">
      <c r="B130" s="354"/>
      <c r="C130" s="335" t="s">
        <v>1265</v>
      </c>
      <c r="D130" s="335"/>
      <c r="E130" s="335"/>
      <c r="F130" s="336" t="s">
        <v>80</v>
      </c>
      <c r="G130" s="335"/>
      <c r="H130" s="335" t="s">
        <v>1266</v>
      </c>
      <c r="I130" s="335" t="s">
        <v>1255</v>
      </c>
      <c r="J130" s="335">
        <v>15</v>
      </c>
      <c r="K130" s="357"/>
    </row>
    <row r="131" s="1" customFormat="1" ht="15" customHeight="1">
      <c r="B131" s="354"/>
      <c r="C131" s="335" t="s">
        <v>1267</v>
      </c>
      <c r="D131" s="335"/>
      <c r="E131" s="335"/>
      <c r="F131" s="336" t="s">
        <v>80</v>
      </c>
      <c r="G131" s="335"/>
      <c r="H131" s="335" t="s">
        <v>1268</v>
      </c>
      <c r="I131" s="335" t="s">
        <v>1255</v>
      </c>
      <c r="J131" s="335">
        <v>20</v>
      </c>
      <c r="K131" s="357"/>
    </row>
    <row r="132" s="1" customFormat="1" ht="15" customHeight="1">
      <c r="B132" s="354"/>
      <c r="C132" s="335" t="s">
        <v>1269</v>
      </c>
      <c r="D132" s="335"/>
      <c r="E132" s="335"/>
      <c r="F132" s="336" t="s">
        <v>80</v>
      </c>
      <c r="G132" s="335"/>
      <c r="H132" s="335" t="s">
        <v>1270</v>
      </c>
      <c r="I132" s="335" t="s">
        <v>1255</v>
      </c>
      <c r="J132" s="335">
        <v>20</v>
      </c>
      <c r="K132" s="357"/>
    </row>
    <row r="133" s="1" customFormat="1" ht="15" customHeight="1">
      <c r="B133" s="354"/>
      <c r="C133" s="309" t="s">
        <v>1258</v>
      </c>
      <c r="D133" s="309"/>
      <c r="E133" s="309"/>
      <c r="F133" s="332" t="s">
        <v>80</v>
      </c>
      <c r="G133" s="309"/>
      <c r="H133" s="309" t="s">
        <v>1292</v>
      </c>
      <c r="I133" s="309" t="s">
        <v>1255</v>
      </c>
      <c r="J133" s="309">
        <v>50</v>
      </c>
      <c r="K133" s="357"/>
    </row>
    <row r="134" s="1" customFormat="1" ht="15" customHeight="1">
      <c r="B134" s="354"/>
      <c r="C134" s="309" t="s">
        <v>1271</v>
      </c>
      <c r="D134" s="309"/>
      <c r="E134" s="309"/>
      <c r="F134" s="332" t="s">
        <v>80</v>
      </c>
      <c r="G134" s="309"/>
      <c r="H134" s="309" t="s">
        <v>1292</v>
      </c>
      <c r="I134" s="309" t="s">
        <v>1255</v>
      </c>
      <c r="J134" s="309">
        <v>50</v>
      </c>
      <c r="K134" s="357"/>
    </row>
    <row r="135" s="1" customFormat="1" ht="15" customHeight="1">
      <c r="B135" s="354"/>
      <c r="C135" s="309" t="s">
        <v>1277</v>
      </c>
      <c r="D135" s="309"/>
      <c r="E135" s="309"/>
      <c r="F135" s="332" t="s">
        <v>80</v>
      </c>
      <c r="G135" s="309"/>
      <c r="H135" s="309" t="s">
        <v>1292</v>
      </c>
      <c r="I135" s="309" t="s">
        <v>1255</v>
      </c>
      <c r="J135" s="309">
        <v>50</v>
      </c>
      <c r="K135" s="357"/>
    </row>
    <row r="136" s="1" customFormat="1" ht="15" customHeight="1">
      <c r="B136" s="354"/>
      <c r="C136" s="309" t="s">
        <v>1279</v>
      </c>
      <c r="D136" s="309"/>
      <c r="E136" s="309"/>
      <c r="F136" s="332" t="s">
        <v>80</v>
      </c>
      <c r="G136" s="309"/>
      <c r="H136" s="309" t="s">
        <v>1292</v>
      </c>
      <c r="I136" s="309" t="s">
        <v>1255</v>
      </c>
      <c r="J136" s="309">
        <v>50</v>
      </c>
      <c r="K136" s="357"/>
    </row>
    <row r="137" s="1" customFormat="1" ht="15" customHeight="1">
      <c r="B137" s="354"/>
      <c r="C137" s="309" t="s">
        <v>1280</v>
      </c>
      <c r="D137" s="309"/>
      <c r="E137" s="309"/>
      <c r="F137" s="332" t="s">
        <v>80</v>
      </c>
      <c r="G137" s="309"/>
      <c r="H137" s="309" t="s">
        <v>1305</v>
      </c>
      <c r="I137" s="309" t="s">
        <v>1255</v>
      </c>
      <c r="J137" s="309">
        <v>255</v>
      </c>
      <c r="K137" s="357"/>
    </row>
    <row r="138" s="1" customFormat="1" ht="15" customHeight="1">
      <c r="B138" s="354"/>
      <c r="C138" s="309" t="s">
        <v>1282</v>
      </c>
      <c r="D138" s="309"/>
      <c r="E138" s="309"/>
      <c r="F138" s="332" t="s">
        <v>1253</v>
      </c>
      <c r="G138" s="309"/>
      <c r="H138" s="309" t="s">
        <v>1306</v>
      </c>
      <c r="I138" s="309" t="s">
        <v>1284</v>
      </c>
      <c r="J138" s="309"/>
      <c r="K138" s="357"/>
    </row>
    <row r="139" s="1" customFormat="1" ht="15" customHeight="1">
      <c r="B139" s="354"/>
      <c r="C139" s="309" t="s">
        <v>1285</v>
      </c>
      <c r="D139" s="309"/>
      <c r="E139" s="309"/>
      <c r="F139" s="332" t="s">
        <v>1253</v>
      </c>
      <c r="G139" s="309"/>
      <c r="H139" s="309" t="s">
        <v>1307</v>
      </c>
      <c r="I139" s="309" t="s">
        <v>1287</v>
      </c>
      <c r="J139" s="309"/>
      <c r="K139" s="357"/>
    </row>
    <row r="140" s="1" customFormat="1" ht="15" customHeight="1">
      <c r="B140" s="354"/>
      <c r="C140" s="309" t="s">
        <v>1288</v>
      </c>
      <c r="D140" s="309"/>
      <c r="E140" s="309"/>
      <c r="F140" s="332" t="s">
        <v>1253</v>
      </c>
      <c r="G140" s="309"/>
      <c r="H140" s="309" t="s">
        <v>1288</v>
      </c>
      <c r="I140" s="309" t="s">
        <v>1287</v>
      </c>
      <c r="J140" s="309"/>
      <c r="K140" s="357"/>
    </row>
    <row r="141" s="1" customFormat="1" ht="15" customHeight="1">
      <c r="B141" s="354"/>
      <c r="C141" s="309" t="s">
        <v>42</v>
      </c>
      <c r="D141" s="309"/>
      <c r="E141" s="309"/>
      <c r="F141" s="332" t="s">
        <v>1253</v>
      </c>
      <c r="G141" s="309"/>
      <c r="H141" s="309" t="s">
        <v>1308</v>
      </c>
      <c r="I141" s="309" t="s">
        <v>1287</v>
      </c>
      <c r="J141" s="309"/>
      <c r="K141" s="357"/>
    </row>
    <row r="142" s="1" customFormat="1" ht="15" customHeight="1">
      <c r="B142" s="354"/>
      <c r="C142" s="309" t="s">
        <v>1309</v>
      </c>
      <c r="D142" s="309"/>
      <c r="E142" s="309"/>
      <c r="F142" s="332" t="s">
        <v>1253</v>
      </c>
      <c r="G142" s="309"/>
      <c r="H142" s="309" t="s">
        <v>1310</v>
      </c>
      <c r="I142" s="309" t="s">
        <v>1287</v>
      </c>
      <c r="J142" s="309"/>
      <c r="K142" s="357"/>
    </row>
    <row r="143" s="1" customFormat="1" ht="15" customHeight="1">
      <c r="B143" s="358"/>
      <c r="C143" s="359"/>
      <c r="D143" s="359"/>
      <c r="E143" s="359"/>
      <c r="F143" s="359"/>
      <c r="G143" s="359"/>
      <c r="H143" s="359"/>
      <c r="I143" s="359"/>
      <c r="J143" s="359"/>
      <c r="K143" s="360"/>
    </row>
    <row r="144" s="1" customFormat="1" ht="18.75" customHeight="1">
      <c r="B144" s="345"/>
      <c r="C144" s="345"/>
      <c r="D144" s="345"/>
      <c r="E144" s="345"/>
      <c r="F144" s="346"/>
      <c r="G144" s="345"/>
      <c r="H144" s="345"/>
      <c r="I144" s="345"/>
      <c r="J144" s="345"/>
      <c r="K144" s="345"/>
    </row>
    <row r="145" s="1" customFormat="1" ht="18.75" customHeight="1">
      <c r="B145" s="317"/>
      <c r="C145" s="317"/>
      <c r="D145" s="317"/>
      <c r="E145" s="317"/>
      <c r="F145" s="317"/>
      <c r="G145" s="317"/>
      <c r="H145" s="317"/>
      <c r="I145" s="317"/>
      <c r="J145" s="317"/>
      <c r="K145" s="317"/>
    </row>
    <row r="146" s="1" customFormat="1" ht="7.5" customHeight="1">
      <c r="B146" s="318"/>
      <c r="C146" s="319"/>
      <c r="D146" s="319"/>
      <c r="E146" s="319"/>
      <c r="F146" s="319"/>
      <c r="G146" s="319"/>
      <c r="H146" s="319"/>
      <c r="I146" s="319"/>
      <c r="J146" s="319"/>
      <c r="K146" s="320"/>
    </row>
    <row r="147" s="1" customFormat="1" ht="45" customHeight="1">
      <c r="B147" s="321"/>
      <c r="C147" s="322" t="s">
        <v>1311</v>
      </c>
      <c r="D147" s="322"/>
      <c r="E147" s="322"/>
      <c r="F147" s="322"/>
      <c r="G147" s="322"/>
      <c r="H147" s="322"/>
      <c r="I147" s="322"/>
      <c r="J147" s="322"/>
      <c r="K147" s="323"/>
    </row>
    <row r="148" s="1" customFormat="1" ht="17.25" customHeight="1">
      <c r="B148" s="321"/>
      <c r="C148" s="324" t="s">
        <v>1247</v>
      </c>
      <c r="D148" s="324"/>
      <c r="E148" s="324"/>
      <c r="F148" s="324" t="s">
        <v>1248</v>
      </c>
      <c r="G148" s="325"/>
      <c r="H148" s="324" t="s">
        <v>58</v>
      </c>
      <c r="I148" s="324" t="s">
        <v>61</v>
      </c>
      <c r="J148" s="324" t="s">
        <v>1249</v>
      </c>
      <c r="K148" s="323"/>
    </row>
    <row r="149" s="1" customFormat="1" ht="17.25" customHeight="1">
      <c r="B149" s="321"/>
      <c r="C149" s="326" t="s">
        <v>1250</v>
      </c>
      <c r="D149" s="326"/>
      <c r="E149" s="326"/>
      <c r="F149" s="327" t="s">
        <v>1251</v>
      </c>
      <c r="G149" s="328"/>
      <c r="H149" s="326"/>
      <c r="I149" s="326"/>
      <c r="J149" s="326" t="s">
        <v>1252</v>
      </c>
      <c r="K149" s="323"/>
    </row>
    <row r="150" s="1" customFormat="1" ht="5.25" customHeight="1">
      <c r="B150" s="334"/>
      <c r="C150" s="329"/>
      <c r="D150" s="329"/>
      <c r="E150" s="329"/>
      <c r="F150" s="329"/>
      <c r="G150" s="330"/>
      <c r="H150" s="329"/>
      <c r="I150" s="329"/>
      <c r="J150" s="329"/>
      <c r="K150" s="357"/>
    </row>
    <row r="151" s="1" customFormat="1" ht="15" customHeight="1">
      <c r="B151" s="334"/>
      <c r="C151" s="361" t="s">
        <v>1256</v>
      </c>
      <c r="D151" s="309"/>
      <c r="E151" s="309"/>
      <c r="F151" s="362" t="s">
        <v>1253</v>
      </c>
      <c r="G151" s="309"/>
      <c r="H151" s="361" t="s">
        <v>1292</v>
      </c>
      <c r="I151" s="361" t="s">
        <v>1255</v>
      </c>
      <c r="J151" s="361">
        <v>120</v>
      </c>
      <c r="K151" s="357"/>
    </row>
    <row r="152" s="1" customFormat="1" ht="15" customHeight="1">
      <c r="B152" s="334"/>
      <c r="C152" s="361" t="s">
        <v>1301</v>
      </c>
      <c r="D152" s="309"/>
      <c r="E152" s="309"/>
      <c r="F152" s="362" t="s">
        <v>1253</v>
      </c>
      <c r="G152" s="309"/>
      <c r="H152" s="361" t="s">
        <v>1312</v>
      </c>
      <c r="I152" s="361" t="s">
        <v>1255</v>
      </c>
      <c r="J152" s="361" t="s">
        <v>1303</v>
      </c>
      <c r="K152" s="357"/>
    </row>
    <row r="153" s="1" customFormat="1" ht="15" customHeight="1">
      <c r="B153" s="334"/>
      <c r="C153" s="361" t="s">
        <v>89</v>
      </c>
      <c r="D153" s="309"/>
      <c r="E153" s="309"/>
      <c r="F153" s="362" t="s">
        <v>1253</v>
      </c>
      <c r="G153" s="309"/>
      <c r="H153" s="361" t="s">
        <v>1313</v>
      </c>
      <c r="I153" s="361" t="s">
        <v>1255</v>
      </c>
      <c r="J153" s="361" t="s">
        <v>1303</v>
      </c>
      <c r="K153" s="357"/>
    </row>
    <row r="154" s="1" customFormat="1" ht="15" customHeight="1">
      <c r="B154" s="334"/>
      <c r="C154" s="361" t="s">
        <v>1258</v>
      </c>
      <c r="D154" s="309"/>
      <c r="E154" s="309"/>
      <c r="F154" s="362" t="s">
        <v>80</v>
      </c>
      <c r="G154" s="309"/>
      <c r="H154" s="361" t="s">
        <v>1292</v>
      </c>
      <c r="I154" s="361" t="s">
        <v>1255</v>
      </c>
      <c r="J154" s="361">
        <v>50</v>
      </c>
      <c r="K154" s="357"/>
    </row>
    <row r="155" s="1" customFormat="1" ht="15" customHeight="1">
      <c r="B155" s="334"/>
      <c r="C155" s="361" t="s">
        <v>1260</v>
      </c>
      <c r="D155" s="309"/>
      <c r="E155" s="309"/>
      <c r="F155" s="362" t="s">
        <v>1253</v>
      </c>
      <c r="G155" s="309"/>
      <c r="H155" s="361" t="s">
        <v>1292</v>
      </c>
      <c r="I155" s="361" t="s">
        <v>1262</v>
      </c>
      <c r="J155" s="361"/>
      <c r="K155" s="357"/>
    </row>
    <row r="156" s="1" customFormat="1" ht="15" customHeight="1">
      <c r="B156" s="334"/>
      <c r="C156" s="361" t="s">
        <v>1271</v>
      </c>
      <c r="D156" s="309"/>
      <c r="E156" s="309"/>
      <c r="F156" s="362" t="s">
        <v>80</v>
      </c>
      <c r="G156" s="309"/>
      <c r="H156" s="361" t="s">
        <v>1292</v>
      </c>
      <c r="I156" s="361" t="s">
        <v>1255</v>
      </c>
      <c r="J156" s="361">
        <v>50</v>
      </c>
      <c r="K156" s="357"/>
    </row>
    <row r="157" s="1" customFormat="1" ht="15" customHeight="1">
      <c r="B157" s="334"/>
      <c r="C157" s="361" t="s">
        <v>1279</v>
      </c>
      <c r="D157" s="309"/>
      <c r="E157" s="309"/>
      <c r="F157" s="362" t="s">
        <v>80</v>
      </c>
      <c r="G157" s="309"/>
      <c r="H157" s="361" t="s">
        <v>1292</v>
      </c>
      <c r="I157" s="361" t="s">
        <v>1255</v>
      </c>
      <c r="J157" s="361">
        <v>50</v>
      </c>
      <c r="K157" s="357"/>
    </row>
    <row r="158" s="1" customFormat="1" ht="15" customHeight="1">
      <c r="B158" s="334"/>
      <c r="C158" s="361" t="s">
        <v>1277</v>
      </c>
      <c r="D158" s="309"/>
      <c r="E158" s="309"/>
      <c r="F158" s="362" t="s">
        <v>80</v>
      </c>
      <c r="G158" s="309"/>
      <c r="H158" s="361" t="s">
        <v>1292</v>
      </c>
      <c r="I158" s="361" t="s">
        <v>1255</v>
      </c>
      <c r="J158" s="361">
        <v>50</v>
      </c>
      <c r="K158" s="357"/>
    </row>
    <row r="159" s="1" customFormat="1" ht="15" customHeight="1">
      <c r="B159" s="334"/>
      <c r="C159" s="361" t="s">
        <v>110</v>
      </c>
      <c r="D159" s="309"/>
      <c r="E159" s="309"/>
      <c r="F159" s="362" t="s">
        <v>1253</v>
      </c>
      <c r="G159" s="309"/>
      <c r="H159" s="361" t="s">
        <v>1314</v>
      </c>
      <c r="I159" s="361" t="s">
        <v>1255</v>
      </c>
      <c r="J159" s="361" t="s">
        <v>1315</v>
      </c>
      <c r="K159" s="357"/>
    </row>
    <row r="160" s="1" customFormat="1" ht="15" customHeight="1">
      <c r="B160" s="334"/>
      <c r="C160" s="361" t="s">
        <v>1316</v>
      </c>
      <c r="D160" s="309"/>
      <c r="E160" s="309"/>
      <c r="F160" s="362" t="s">
        <v>1253</v>
      </c>
      <c r="G160" s="309"/>
      <c r="H160" s="361" t="s">
        <v>1317</v>
      </c>
      <c r="I160" s="361" t="s">
        <v>1287</v>
      </c>
      <c r="J160" s="361"/>
      <c r="K160" s="357"/>
    </row>
    <row r="161" s="1" customFormat="1" ht="15" customHeight="1">
      <c r="B161" s="363"/>
      <c r="C161" s="343"/>
      <c r="D161" s="343"/>
      <c r="E161" s="343"/>
      <c r="F161" s="343"/>
      <c r="G161" s="343"/>
      <c r="H161" s="343"/>
      <c r="I161" s="343"/>
      <c r="J161" s="343"/>
      <c r="K161" s="364"/>
    </row>
    <row r="162" s="1" customFormat="1" ht="18.75" customHeight="1">
      <c r="B162" s="345"/>
      <c r="C162" s="355"/>
      <c r="D162" s="355"/>
      <c r="E162" s="355"/>
      <c r="F162" s="365"/>
      <c r="G162" s="355"/>
      <c r="H162" s="355"/>
      <c r="I162" s="355"/>
      <c r="J162" s="355"/>
      <c r="K162" s="345"/>
    </row>
    <row r="163" s="1" customFormat="1" ht="18.75" customHeight="1">
      <c r="B163" s="317"/>
      <c r="C163" s="317"/>
      <c r="D163" s="317"/>
      <c r="E163" s="317"/>
      <c r="F163" s="317"/>
      <c r="G163" s="317"/>
      <c r="H163" s="317"/>
      <c r="I163" s="317"/>
      <c r="J163" s="317"/>
      <c r="K163" s="317"/>
    </row>
    <row r="164" s="1" customFormat="1" ht="7.5" customHeight="1">
      <c r="B164" s="296"/>
      <c r="C164" s="297"/>
      <c r="D164" s="297"/>
      <c r="E164" s="297"/>
      <c r="F164" s="297"/>
      <c r="G164" s="297"/>
      <c r="H164" s="297"/>
      <c r="I164" s="297"/>
      <c r="J164" s="297"/>
      <c r="K164" s="298"/>
    </row>
    <row r="165" s="1" customFormat="1" ht="45" customHeight="1">
      <c r="B165" s="299"/>
      <c r="C165" s="300" t="s">
        <v>1318</v>
      </c>
      <c r="D165" s="300"/>
      <c r="E165" s="300"/>
      <c r="F165" s="300"/>
      <c r="G165" s="300"/>
      <c r="H165" s="300"/>
      <c r="I165" s="300"/>
      <c r="J165" s="300"/>
      <c r="K165" s="301"/>
    </row>
    <row r="166" s="1" customFormat="1" ht="17.25" customHeight="1">
      <c r="B166" s="299"/>
      <c r="C166" s="324" t="s">
        <v>1247</v>
      </c>
      <c r="D166" s="324"/>
      <c r="E166" s="324"/>
      <c r="F166" s="324" t="s">
        <v>1248</v>
      </c>
      <c r="G166" s="366"/>
      <c r="H166" s="367" t="s">
        <v>58</v>
      </c>
      <c r="I166" s="367" t="s">
        <v>61</v>
      </c>
      <c r="J166" s="324" t="s">
        <v>1249</v>
      </c>
      <c r="K166" s="301"/>
    </row>
    <row r="167" s="1" customFormat="1" ht="17.25" customHeight="1">
      <c r="B167" s="302"/>
      <c r="C167" s="326" t="s">
        <v>1250</v>
      </c>
      <c r="D167" s="326"/>
      <c r="E167" s="326"/>
      <c r="F167" s="327" t="s">
        <v>1251</v>
      </c>
      <c r="G167" s="368"/>
      <c r="H167" s="369"/>
      <c r="I167" s="369"/>
      <c r="J167" s="326" t="s">
        <v>1252</v>
      </c>
      <c r="K167" s="304"/>
    </row>
    <row r="168" s="1" customFormat="1" ht="5.25" customHeight="1">
      <c r="B168" s="334"/>
      <c r="C168" s="329"/>
      <c r="D168" s="329"/>
      <c r="E168" s="329"/>
      <c r="F168" s="329"/>
      <c r="G168" s="330"/>
      <c r="H168" s="329"/>
      <c r="I168" s="329"/>
      <c r="J168" s="329"/>
      <c r="K168" s="357"/>
    </row>
    <row r="169" s="1" customFormat="1" ht="15" customHeight="1">
      <c r="B169" s="334"/>
      <c r="C169" s="309" t="s">
        <v>1256</v>
      </c>
      <c r="D169" s="309"/>
      <c r="E169" s="309"/>
      <c r="F169" s="332" t="s">
        <v>1253</v>
      </c>
      <c r="G169" s="309"/>
      <c r="H169" s="309" t="s">
        <v>1292</v>
      </c>
      <c r="I169" s="309" t="s">
        <v>1255</v>
      </c>
      <c r="J169" s="309">
        <v>120</v>
      </c>
      <c r="K169" s="357"/>
    </row>
    <row r="170" s="1" customFormat="1" ht="15" customHeight="1">
      <c r="B170" s="334"/>
      <c r="C170" s="309" t="s">
        <v>1301</v>
      </c>
      <c r="D170" s="309"/>
      <c r="E170" s="309"/>
      <c r="F170" s="332" t="s">
        <v>1253</v>
      </c>
      <c r="G170" s="309"/>
      <c r="H170" s="309" t="s">
        <v>1302</v>
      </c>
      <c r="I170" s="309" t="s">
        <v>1255</v>
      </c>
      <c r="J170" s="309" t="s">
        <v>1303</v>
      </c>
      <c r="K170" s="357"/>
    </row>
    <row r="171" s="1" customFormat="1" ht="15" customHeight="1">
      <c r="B171" s="334"/>
      <c r="C171" s="309" t="s">
        <v>89</v>
      </c>
      <c r="D171" s="309"/>
      <c r="E171" s="309"/>
      <c r="F171" s="332" t="s">
        <v>1253</v>
      </c>
      <c r="G171" s="309"/>
      <c r="H171" s="309" t="s">
        <v>1319</v>
      </c>
      <c r="I171" s="309" t="s">
        <v>1255</v>
      </c>
      <c r="J171" s="309" t="s">
        <v>1303</v>
      </c>
      <c r="K171" s="357"/>
    </row>
    <row r="172" s="1" customFormat="1" ht="15" customHeight="1">
      <c r="B172" s="334"/>
      <c r="C172" s="309" t="s">
        <v>1258</v>
      </c>
      <c r="D172" s="309"/>
      <c r="E172" s="309"/>
      <c r="F172" s="332" t="s">
        <v>80</v>
      </c>
      <c r="G172" s="309"/>
      <c r="H172" s="309" t="s">
        <v>1319</v>
      </c>
      <c r="I172" s="309" t="s">
        <v>1255</v>
      </c>
      <c r="J172" s="309">
        <v>50</v>
      </c>
      <c r="K172" s="357"/>
    </row>
    <row r="173" s="1" customFormat="1" ht="15" customHeight="1">
      <c r="B173" s="334"/>
      <c r="C173" s="309" t="s">
        <v>1260</v>
      </c>
      <c r="D173" s="309"/>
      <c r="E173" s="309"/>
      <c r="F173" s="332" t="s">
        <v>1253</v>
      </c>
      <c r="G173" s="309"/>
      <c r="H173" s="309" t="s">
        <v>1319</v>
      </c>
      <c r="I173" s="309" t="s">
        <v>1262</v>
      </c>
      <c r="J173" s="309"/>
      <c r="K173" s="357"/>
    </row>
    <row r="174" s="1" customFormat="1" ht="15" customHeight="1">
      <c r="B174" s="334"/>
      <c r="C174" s="309" t="s">
        <v>1271</v>
      </c>
      <c r="D174" s="309"/>
      <c r="E174" s="309"/>
      <c r="F174" s="332" t="s">
        <v>80</v>
      </c>
      <c r="G174" s="309"/>
      <c r="H174" s="309" t="s">
        <v>1319</v>
      </c>
      <c r="I174" s="309" t="s">
        <v>1255</v>
      </c>
      <c r="J174" s="309">
        <v>50</v>
      </c>
      <c r="K174" s="357"/>
    </row>
    <row r="175" s="1" customFormat="1" ht="15" customHeight="1">
      <c r="B175" s="334"/>
      <c r="C175" s="309" t="s">
        <v>1279</v>
      </c>
      <c r="D175" s="309"/>
      <c r="E175" s="309"/>
      <c r="F175" s="332" t="s">
        <v>80</v>
      </c>
      <c r="G175" s="309"/>
      <c r="H175" s="309" t="s">
        <v>1319</v>
      </c>
      <c r="I175" s="309" t="s">
        <v>1255</v>
      </c>
      <c r="J175" s="309">
        <v>50</v>
      </c>
      <c r="K175" s="357"/>
    </row>
    <row r="176" s="1" customFormat="1" ht="15" customHeight="1">
      <c r="B176" s="334"/>
      <c r="C176" s="309" t="s">
        <v>1277</v>
      </c>
      <c r="D176" s="309"/>
      <c r="E176" s="309"/>
      <c r="F176" s="332" t="s">
        <v>80</v>
      </c>
      <c r="G176" s="309"/>
      <c r="H176" s="309" t="s">
        <v>1319</v>
      </c>
      <c r="I176" s="309" t="s">
        <v>1255</v>
      </c>
      <c r="J176" s="309">
        <v>50</v>
      </c>
      <c r="K176" s="357"/>
    </row>
    <row r="177" s="1" customFormat="1" ht="15" customHeight="1">
      <c r="B177" s="334"/>
      <c r="C177" s="309" t="s">
        <v>128</v>
      </c>
      <c r="D177" s="309"/>
      <c r="E177" s="309"/>
      <c r="F177" s="332" t="s">
        <v>1253</v>
      </c>
      <c r="G177" s="309"/>
      <c r="H177" s="309" t="s">
        <v>1320</v>
      </c>
      <c r="I177" s="309" t="s">
        <v>1321</v>
      </c>
      <c r="J177" s="309"/>
      <c r="K177" s="357"/>
    </row>
    <row r="178" s="1" customFormat="1" ht="15" customHeight="1">
      <c r="B178" s="334"/>
      <c r="C178" s="309" t="s">
        <v>61</v>
      </c>
      <c r="D178" s="309"/>
      <c r="E178" s="309"/>
      <c r="F178" s="332" t="s">
        <v>1253</v>
      </c>
      <c r="G178" s="309"/>
      <c r="H178" s="309" t="s">
        <v>1322</v>
      </c>
      <c r="I178" s="309" t="s">
        <v>1323</v>
      </c>
      <c r="J178" s="309">
        <v>1</v>
      </c>
      <c r="K178" s="357"/>
    </row>
    <row r="179" s="1" customFormat="1" ht="15" customHeight="1">
      <c r="B179" s="334"/>
      <c r="C179" s="309" t="s">
        <v>57</v>
      </c>
      <c r="D179" s="309"/>
      <c r="E179" s="309"/>
      <c r="F179" s="332" t="s">
        <v>1253</v>
      </c>
      <c r="G179" s="309"/>
      <c r="H179" s="309" t="s">
        <v>1324</v>
      </c>
      <c r="I179" s="309" t="s">
        <v>1255</v>
      </c>
      <c r="J179" s="309">
        <v>20</v>
      </c>
      <c r="K179" s="357"/>
    </row>
    <row r="180" s="1" customFormat="1" ht="15" customHeight="1">
      <c r="B180" s="334"/>
      <c r="C180" s="309" t="s">
        <v>58</v>
      </c>
      <c r="D180" s="309"/>
      <c r="E180" s="309"/>
      <c r="F180" s="332" t="s">
        <v>1253</v>
      </c>
      <c r="G180" s="309"/>
      <c r="H180" s="309" t="s">
        <v>1325</v>
      </c>
      <c r="I180" s="309" t="s">
        <v>1255</v>
      </c>
      <c r="J180" s="309">
        <v>255</v>
      </c>
      <c r="K180" s="357"/>
    </row>
    <row r="181" s="1" customFormat="1" ht="15" customHeight="1">
      <c r="B181" s="334"/>
      <c r="C181" s="309" t="s">
        <v>129</v>
      </c>
      <c r="D181" s="309"/>
      <c r="E181" s="309"/>
      <c r="F181" s="332" t="s">
        <v>1253</v>
      </c>
      <c r="G181" s="309"/>
      <c r="H181" s="309" t="s">
        <v>1217</v>
      </c>
      <c r="I181" s="309" t="s">
        <v>1255</v>
      </c>
      <c r="J181" s="309">
        <v>10</v>
      </c>
      <c r="K181" s="357"/>
    </row>
    <row r="182" s="1" customFormat="1" ht="15" customHeight="1">
      <c r="B182" s="334"/>
      <c r="C182" s="309" t="s">
        <v>130</v>
      </c>
      <c r="D182" s="309"/>
      <c r="E182" s="309"/>
      <c r="F182" s="332" t="s">
        <v>1253</v>
      </c>
      <c r="G182" s="309"/>
      <c r="H182" s="309" t="s">
        <v>1326</v>
      </c>
      <c r="I182" s="309" t="s">
        <v>1287</v>
      </c>
      <c r="J182" s="309"/>
      <c r="K182" s="357"/>
    </row>
    <row r="183" s="1" customFormat="1" ht="15" customHeight="1">
      <c r="B183" s="334"/>
      <c r="C183" s="309" t="s">
        <v>1327</v>
      </c>
      <c r="D183" s="309"/>
      <c r="E183" s="309"/>
      <c r="F183" s="332" t="s">
        <v>1253</v>
      </c>
      <c r="G183" s="309"/>
      <c r="H183" s="309" t="s">
        <v>1328</v>
      </c>
      <c r="I183" s="309" t="s">
        <v>1287</v>
      </c>
      <c r="J183" s="309"/>
      <c r="K183" s="357"/>
    </row>
    <row r="184" s="1" customFormat="1" ht="15" customHeight="1">
      <c r="B184" s="334"/>
      <c r="C184" s="309" t="s">
        <v>1316</v>
      </c>
      <c r="D184" s="309"/>
      <c r="E184" s="309"/>
      <c r="F184" s="332" t="s">
        <v>1253</v>
      </c>
      <c r="G184" s="309"/>
      <c r="H184" s="309" t="s">
        <v>1329</v>
      </c>
      <c r="I184" s="309" t="s">
        <v>1287</v>
      </c>
      <c r="J184" s="309"/>
      <c r="K184" s="357"/>
    </row>
    <row r="185" s="1" customFormat="1" ht="15" customHeight="1">
      <c r="B185" s="334"/>
      <c r="C185" s="309" t="s">
        <v>132</v>
      </c>
      <c r="D185" s="309"/>
      <c r="E185" s="309"/>
      <c r="F185" s="332" t="s">
        <v>80</v>
      </c>
      <c r="G185" s="309"/>
      <c r="H185" s="309" t="s">
        <v>1330</v>
      </c>
      <c r="I185" s="309" t="s">
        <v>1255</v>
      </c>
      <c r="J185" s="309">
        <v>50</v>
      </c>
      <c r="K185" s="357"/>
    </row>
    <row r="186" s="1" customFormat="1" ht="15" customHeight="1">
      <c r="B186" s="334"/>
      <c r="C186" s="309" t="s">
        <v>1331</v>
      </c>
      <c r="D186" s="309"/>
      <c r="E186" s="309"/>
      <c r="F186" s="332" t="s">
        <v>80</v>
      </c>
      <c r="G186" s="309"/>
      <c r="H186" s="309" t="s">
        <v>1332</v>
      </c>
      <c r="I186" s="309" t="s">
        <v>1333</v>
      </c>
      <c r="J186" s="309"/>
      <c r="K186" s="357"/>
    </row>
    <row r="187" s="1" customFormat="1" ht="15" customHeight="1">
      <c r="B187" s="334"/>
      <c r="C187" s="309" t="s">
        <v>1334</v>
      </c>
      <c r="D187" s="309"/>
      <c r="E187" s="309"/>
      <c r="F187" s="332" t="s">
        <v>80</v>
      </c>
      <c r="G187" s="309"/>
      <c r="H187" s="309" t="s">
        <v>1335</v>
      </c>
      <c r="I187" s="309" t="s">
        <v>1333</v>
      </c>
      <c r="J187" s="309"/>
      <c r="K187" s="357"/>
    </row>
    <row r="188" s="1" customFormat="1" ht="15" customHeight="1">
      <c r="B188" s="334"/>
      <c r="C188" s="309" t="s">
        <v>1336</v>
      </c>
      <c r="D188" s="309"/>
      <c r="E188" s="309"/>
      <c r="F188" s="332" t="s">
        <v>80</v>
      </c>
      <c r="G188" s="309"/>
      <c r="H188" s="309" t="s">
        <v>1337</v>
      </c>
      <c r="I188" s="309" t="s">
        <v>1333</v>
      </c>
      <c r="J188" s="309"/>
      <c r="K188" s="357"/>
    </row>
    <row r="189" s="1" customFormat="1" ht="15" customHeight="1">
      <c r="B189" s="334"/>
      <c r="C189" s="370" t="s">
        <v>1338</v>
      </c>
      <c r="D189" s="309"/>
      <c r="E189" s="309"/>
      <c r="F189" s="332" t="s">
        <v>80</v>
      </c>
      <c r="G189" s="309"/>
      <c r="H189" s="309" t="s">
        <v>1339</v>
      </c>
      <c r="I189" s="309" t="s">
        <v>1340</v>
      </c>
      <c r="J189" s="371" t="s">
        <v>1341</v>
      </c>
      <c r="K189" s="357"/>
    </row>
    <row r="190" s="18" customFormat="1" ht="15" customHeight="1">
      <c r="B190" s="372"/>
      <c r="C190" s="373" t="s">
        <v>1342</v>
      </c>
      <c r="D190" s="374"/>
      <c r="E190" s="374"/>
      <c r="F190" s="375" t="s">
        <v>80</v>
      </c>
      <c r="G190" s="374"/>
      <c r="H190" s="374" t="s">
        <v>1343</v>
      </c>
      <c r="I190" s="374" t="s">
        <v>1340</v>
      </c>
      <c r="J190" s="376" t="s">
        <v>1341</v>
      </c>
      <c r="K190" s="377"/>
    </row>
    <row r="191" s="1" customFormat="1" ht="15" customHeight="1">
      <c r="B191" s="334"/>
      <c r="C191" s="370" t="s">
        <v>46</v>
      </c>
      <c r="D191" s="309"/>
      <c r="E191" s="309"/>
      <c r="F191" s="332" t="s">
        <v>1253</v>
      </c>
      <c r="G191" s="309"/>
      <c r="H191" s="306" t="s">
        <v>1344</v>
      </c>
      <c r="I191" s="309" t="s">
        <v>1345</v>
      </c>
      <c r="J191" s="309"/>
      <c r="K191" s="357"/>
    </row>
    <row r="192" s="1" customFormat="1" ht="15" customHeight="1">
      <c r="B192" s="334"/>
      <c r="C192" s="370" t="s">
        <v>1346</v>
      </c>
      <c r="D192" s="309"/>
      <c r="E192" s="309"/>
      <c r="F192" s="332" t="s">
        <v>1253</v>
      </c>
      <c r="G192" s="309"/>
      <c r="H192" s="309" t="s">
        <v>1347</v>
      </c>
      <c r="I192" s="309" t="s">
        <v>1287</v>
      </c>
      <c r="J192" s="309"/>
      <c r="K192" s="357"/>
    </row>
    <row r="193" s="1" customFormat="1" ht="15" customHeight="1">
      <c r="B193" s="334"/>
      <c r="C193" s="370" t="s">
        <v>1348</v>
      </c>
      <c r="D193" s="309"/>
      <c r="E193" s="309"/>
      <c r="F193" s="332" t="s">
        <v>1253</v>
      </c>
      <c r="G193" s="309"/>
      <c r="H193" s="309" t="s">
        <v>1349</v>
      </c>
      <c r="I193" s="309" t="s">
        <v>1287</v>
      </c>
      <c r="J193" s="309"/>
      <c r="K193" s="357"/>
    </row>
    <row r="194" s="1" customFormat="1" ht="15" customHeight="1">
      <c r="B194" s="334"/>
      <c r="C194" s="370" t="s">
        <v>1350</v>
      </c>
      <c r="D194" s="309"/>
      <c r="E194" s="309"/>
      <c r="F194" s="332" t="s">
        <v>80</v>
      </c>
      <c r="G194" s="309"/>
      <c r="H194" s="309" t="s">
        <v>1351</v>
      </c>
      <c r="I194" s="309" t="s">
        <v>1287</v>
      </c>
      <c r="J194" s="309"/>
      <c r="K194" s="357"/>
    </row>
    <row r="195" s="1" customFormat="1" ht="15" customHeight="1">
      <c r="B195" s="363"/>
      <c r="C195" s="378"/>
      <c r="D195" s="343"/>
      <c r="E195" s="343"/>
      <c r="F195" s="343"/>
      <c r="G195" s="343"/>
      <c r="H195" s="343"/>
      <c r="I195" s="343"/>
      <c r="J195" s="343"/>
      <c r="K195" s="364"/>
    </row>
    <row r="196" s="1" customFormat="1" ht="18.75" customHeight="1">
      <c r="B196" s="345"/>
      <c r="C196" s="355"/>
      <c r="D196" s="355"/>
      <c r="E196" s="355"/>
      <c r="F196" s="365"/>
      <c r="G196" s="355"/>
      <c r="H196" s="355"/>
      <c r="I196" s="355"/>
      <c r="J196" s="355"/>
      <c r="K196" s="345"/>
    </row>
    <row r="197" s="1" customFormat="1" ht="18.75" customHeight="1">
      <c r="B197" s="345"/>
      <c r="C197" s="355"/>
      <c r="D197" s="355"/>
      <c r="E197" s="355"/>
      <c r="F197" s="365"/>
      <c r="G197" s="355"/>
      <c r="H197" s="355"/>
      <c r="I197" s="355"/>
      <c r="J197" s="355"/>
      <c r="K197" s="345"/>
    </row>
    <row r="198" s="1" customFormat="1" ht="18.75" customHeight="1">
      <c r="B198" s="317"/>
      <c r="C198" s="317"/>
      <c r="D198" s="317"/>
      <c r="E198" s="317"/>
      <c r="F198" s="317"/>
      <c r="G198" s="317"/>
      <c r="H198" s="317"/>
      <c r="I198" s="317"/>
      <c r="J198" s="317"/>
      <c r="K198" s="317"/>
    </row>
    <row r="199" s="1" customFormat="1" ht="13.5">
      <c r="B199" s="296"/>
      <c r="C199" s="297"/>
      <c r="D199" s="297"/>
      <c r="E199" s="297"/>
      <c r="F199" s="297"/>
      <c r="G199" s="297"/>
      <c r="H199" s="297"/>
      <c r="I199" s="297"/>
      <c r="J199" s="297"/>
      <c r="K199" s="298"/>
    </row>
    <row r="200" s="1" customFormat="1" ht="21">
      <c r="B200" s="299"/>
      <c r="C200" s="300" t="s">
        <v>1352</v>
      </c>
      <c r="D200" s="300"/>
      <c r="E200" s="300"/>
      <c r="F200" s="300"/>
      <c r="G200" s="300"/>
      <c r="H200" s="300"/>
      <c r="I200" s="300"/>
      <c r="J200" s="300"/>
      <c r="K200" s="301"/>
    </row>
    <row r="201" s="1" customFormat="1" ht="25.5" customHeight="1">
      <c r="B201" s="299"/>
      <c r="C201" s="379" t="s">
        <v>1353</v>
      </c>
      <c r="D201" s="379"/>
      <c r="E201" s="379"/>
      <c r="F201" s="379" t="s">
        <v>1354</v>
      </c>
      <c r="G201" s="380"/>
      <c r="H201" s="379" t="s">
        <v>1355</v>
      </c>
      <c r="I201" s="379"/>
      <c r="J201" s="379"/>
      <c r="K201" s="301"/>
    </row>
    <row r="202" s="1" customFormat="1" ht="5.25" customHeight="1">
      <c r="B202" s="334"/>
      <c r="C202" s="329"/>
      <c r="D202" s="329"/>
      <c r="E202" s="329"/>
      <c r="F202" s="329"/>
      <c r="G202" s="355"/>
      <c r="H202" s="329"/>
      <c r="I202" s="329"/>
      <c r="J202" s="329"/>
      <c r="K202" s="357"/>
    </row>
    <row r="203" s="1" customFormat="1" ht="15" customHeight="1">
      <c r="B203" s="334"/>
      <c r="C203" s="309" t="s">
        <v>1345</v>
      </c>
      <c r="D203" s="309"/>
      <c r="E203" s="309"/>
      <c r="F203" s="332" t="s">
        <v>47</v>
      </c>
      <c r="G203" s="309"/>
      <c r="H203" s="309" t="s">
        <v>1356</v>
      </c>
      <c r="I203" s="309"/>
      <c r="J203" s="309"/>
      <c r="K203" s="357"/>
    </row>
    <row r="204" s="1" customFormat="1" ht="15" customHeight="1">
      <c r="B204" s="334"/>
      <c r="C204" s="309"/>
      <c r="D204" s="309"/>
      <c r="E204" s="309"/>
      <c r="F204" s="332" t="s">
        <v>48</v>
      </c>
      <c r="G204" s="309"/>
      <c r="H204" s="309" t="s">
        <v>1357</v>
      </c>
      <c r="I204" s="309"/>
      <c r="J204" s="309"/>
      <c r="K204" s="357"/>
    </row>
    <row r="205" s="1" customFormat="1" ht="15" customHeight="1">
      <c r="B205" s="334"/>
      <c r="C205" s="309"/>
      <c r="D205" s="309"/>
      <c r="E205" s="309"/>
      <c r="F205" s="332" t="s">
        <v>51</v>
      </c>
      <c r="G205" s="309"/>
      <c r="H205" s="309" t="s">
        <v>1358</v>
      </c>
      <c r="I205" s="309"/>
      <c r="J205" s="309"/>
      <c r="K205" s="357"/>
    </row>
    <row r="206" s="1" customFormat="1" ht="15" customHeight="1">
      <c r="B206" s="334"/>
      <c r="C206" s="309"/>
      <c r="D206" s="309"/>
      <c r="E206" s="309"/>
      <c r="F206" s="332" t="s">
        <v>49</v>
      </c>
      <c r="G206" s="309"/>
      <c r="H206" s="309" t="s">
        <v>1359</v>
      </c>
      <c r="I206" s="309"/>
      <c r="J206" s="309"/>
      <c r="K206" s="357"/>
    </row>
    <row r="207" s="1" customFormat="1" ht="15" customHeight="1">
      <c r="B207" s="334"/>
      <c r="C207" s="309"/>
      <c r="D207" s="309"/>
      <c r="E207" s="309"/>
      <c r="F207" s="332" t="s">
        <v>50</v>
      </c>
      <c r="G207" s="309"/>
      <c r="H207" s="309" t="s">
        <v>1360</v>
      </c>
      <c r="I207" s="309"/>
      <c r="J207" s="309"/>
      <c r="K207" s="357"/>
    </row>
    <row r="208" s="1" customFormat="1" ht="15" customHeight="1">
      <c r="B208" s="334"/>
      <c r="C208" s="309"/>
      <c r="D208" s="309"/>
      <c r="E208" s="309"/>
      <c r="F208" s="332"/>
      <c r="G208" s="309"/>
      <c r="H208" s="309"/>
      <c r="I208" s="309"/>
      <c r="J208" s="309"/>
      <c r="K208" s="357"/>
    </row>
    <row r="209" s="1" customFormat="1" ht="15" customHeight="1">
      <c r="B209" s="334"/>
      <c r="C209" s="309" t="s">
        <v>1299</v>
      </c>
      <c r="D209" s="309"/>
      <c r="E209" s="309"/>
      <c r="F209" s="332" t="s">
        <v>82</v>
      </c>
      <c r="G209" s="309"/>
      <c r="H209" s="309" t="s">
        <v>1361</v>
      </c>
      <c r="I209" s="309"/>
      <c r="J209" s="309"/>
      <c r="K209" s="357"/>
    </row>
    <row r="210" s="1" customFormat="1" ht="15" customHeight="1">
      <c r="B210" s="334"/>
      <c r="C210" s="309"/>
      <c r="D210" s="309"/>
      <c r="E210" s="309"/>
      <c r="F210" s="332" t="s">
        <v>1196</v>
      </c>
      <c r="G210" s="309"/>
      <c r="H210" s="309" t="s">
        <v>1197</v>
      </c>
      <c r="I210" s="309"/>
      <c r="J210" s="309"/>
      <c r="K210" s="357"/>
    </row>
    <row r="211" s="1" customFormat="1" ht="15" customHeight="1">
      <c r="B211" s="334"/>
      <c r="C211" s="309"/>
      <c r="D211" s="309"/>
      <c r="E211" s="309"/>
      <c r="F211" s="332" t="s">
        <v>1194</v>
      </c>
      <c r="G211" s="309"/>
      <c r="H211" s="309" t="s">
        <v>1362</v>
      </c>
      <c r="I211" s="309"/>
      <c r="J211" s="309"/>
      <c r="K211" s="357"/>
    </row>
    <row r="212" s="1" customFormat="1" ht="15" customHeight="1">
      <c r="B212" s="381"/>
      <c r="C212" s="309"/>
      <c r="D212" s="309"/>
      <c r="E212" s="309"/>
      <c r="F212" s="332" t="s">
        <v>1198</v>
      </c>
      <c r="G212" s="370"/>
      <c r="H212" s="361" t="s">
        <v>1199</v>
      </c>
      <c r="I212" s="361"/>
      <c r="J212" s="361"/>
      <c r="K212" s="382"/>
    </row>
    <row r="213" s="1" customFormat="1" ht="15" customHeight="1">
      <c r="B213" s="381"/>
      <c r="C213" s="309"/>
      <c r="D213" s="309"/>
      <c r="E213" s="309"/>
      <c r="F213" s="332" t="s">
        <v>1200</v>
      </c>
      <c r="G213" s="370"/>
      <c r="H213" s="361" t="s">
        <v>1363</v>
      </c>
      <c r="I213" s="361"/>
      <c r="J213" s="361"/>
      <c r="K213" s="382"/>
    </row>
    <row r="214" s="1" customFormat="1" ht="15" customHeight="1">
      <c r="B214" s="381"/>
      <c r="C214" s="309"/>
      <c r="D214" s="309"/>
      <c r="E214" s="309"/>
      <c r="F214" s="332"/>
      <c r="G214" s="370"/>
      <c r="H214" s="361"/>
      <c r="I214" s="361"/>
      <c r="J214" s="361"/>
      <c r="K214" s="382"/>
    </row>
    <row r="215" s="1" customFormat="1" ht="15" customHeight="1">
      <c r="B215" s="381"/>
      <c r="C215" s="309" t="s">
        <v>1323</v>
      </c>
      <c r="D215" s="309"/>
      <c r="E215" s="309"/>
      <c r="F215" s="332">
        <v>1</v>
      </c>
      <c r="G215" s="370"/>
      <c r="H215" s="361" t="s">
        <v>1364</v>
      </c>
      <c r="I215" s="361"/>
      <c r="J215" s="361"/>
      <c r="K215" s="382"/>
    </row>
    <row r="216" s="1" customFormat="1" ht="15" customHeight="1">
      <c r="B216" s="381"/>
      <c r="C216" s="309"/>
      <c r="D216" s="309"/>
      <c r="E216" s="309"/>
      <c r="F216" s="332">
        <v>2</v>
      </c>
      <c r="G216" s="370"/>
      <c r="H216" s="361" t="s">
        <v>1365</v>
      </c>
      <c r="I216" s="361"/>
      <c r="J216" s="361"/>
      <c r="K216" s="382"/>
    </row>
    <row r="217" s="1" customFormat="1" ht="15" customHeight="1">
      <c r="B217" s="381"/>
      <c r="C217" s="309"/>
      <c r="D217" s="309"/>
      <c r="E217" s="309"/>
      <c r="F217" s="332">
        <v>3</v>
      </c>
      <c r="G217" s="370"/>
      <c r="H217" s="361" t="s">
        <v>1366</v>
      </c>
      <c r="I217" s="361"/>
      <c r="J217" s="361"/>
      <c r="K217" s="382"/>
    </row>
    <row r="218" s="1" customFormat="1" ht="15" customHeight="1">
      <c r="B218" s="381"/>
      <c r="C218" s="309"/>
      <c r="D218" s="309"/>
      <c r="E218" s="309"/>
      <c r="F218" s="332">
        <v>4</v>
      </c>
      <c r="G218" s="370"/>
      <c r="H218" s="361" t="s">
        <v>1367</v>
      </c>
      <c r="I218" s="361"/>
      <c r="J218" s="361"/>
      <c r="K218" s="382"/>
    </row>
    <row r="219" s="1" customFormat="1" ht="12.75" customHeight="1">
      <c r="B219" s="383"/>
      <c r="C219" s="384"/>
      <c r="D219" s="384"/>
      <c r="E219" s="384"/>
      <c r="F219" s="384"/>
      <c r="G219" s="384"/>
      <c r="H219" s="384"/>
      <c r="I219" s="384"/>
      <c r="J219" s="384"/>
      <c r="K219" s="385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STUDIOA\josef.tomec</dc:creator>
  <cp:lastModifiedBy>STUDIOA\josef.tomec</cp:lastModifiedBy>
  <dcterms:created xsi:type="dcterms:W3CDTF">2026-06-01T10:18:31Z</dcterms:created>
  <dcterms:modified xsi:type="dcterms:W3CDTF">2026-06-01T10:18:37Z</dcterms:modified>
</cp:coreProperties>
</file>