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Uzivatel\OneDrive\Documents\WORK\_MEDARINA\BpH_inline trasy\RZP\modifik\"/>
    </mc:Choice>
  </mc:AlternateContent>
  <bookViews>
    <workbookView xWindow="0" yWindow="0" windowWidth="0" windowHeight="0"/>
  </bookViews>
  <sheets>
    <sheet name="Rekapitulace stavby" sheetId="1" r:id="rId1"/>
    <sheet name="SO 101.2 - II. ETAPA" sheetId="2" r:id="rId2"/>
    <sheet name="SO 101.3 - III. ETAPA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'SO 101.2 - II. ETAPA'!$C$126:$K$331</definedName>
    <definedName name="_xlnm.Print_Area" localSheetId="1">'SO 101.2 - II. ETAPA'!$C$4:$J$76,'SO 101.2 - II. ETAPA'!$C$82:$J$108,'SO 101.2 - II. ETAPA'!$C$114:$K$331</definedName>
    <definedName name="_xlnm.Print_Titles" localSheetId="1">'SO 101.2 - II. ETAPA'!$126:$126</definedName>
    <definedName name="_xlnm._FilterDatabase" localSheetId="2" hidden="1">'SO 101.3 - III. ETAPA'!$C$126:$K$322</definedName>
    <definedName name="_xlnm.Print_Area" localSheetId="2">'SO 101.3 - III. ETAPA'!$C$4:$J$76,'SO 101.3 - III. ETAPA'!$C$82:$J$108,'SO 101.3 - III. ETAPA'!$C$114:$K$322</definedName>
    <definedName name="_xlnm.Print_Titles" localSheetId="2">'SO 101.3 - III. ETAPA'!$126:$126</definedName>
  </definedNames>
  <calcPr/>
</workbook>
</file>

<file path=xl/calcChain.xml><?xml version="1.0" encoding="utf-8"?>
<calcChain xmlns="http://schemas.openxmlformats.org/spreadsheetml/2006/main">
  <c i="1" l="1" r="AY96"/>
  <c r="AX96"/>
  <c i="3" r="J37"/>
  <c r="J36"/>
  <c r="J35"/>
  <c r="BI321"/>
  <c r="BH321"/>
  <c r="BG321"/>
  <c r="BF321"/>
  <c r="T321"/>
  <c r="R321"/>
  <c r="P321"/>
  <c r="BI319"/>
  <c r="BH319"/>
  <c r="BG319"/>
  <c r="BF319"/>
  <c r="T319"/>
  <c r="R319"/>
  <c r="P319"/>
  <c r="BI317"/>
  <c r="BH317"/>
  <c r="BG317"/>
  <c r="BF317"/>
  <c r="T317"/>
  <c r="R317"/>
  <c r="P317"/>
  <c r="BI315"/>
  <c r="BH315"/>
  <c r="BG315"/>
  <c r="BF315"/>
  <c r="T315"/>
  <c r="R315"/>
  <c r="P315"/>
  <c r="BI312"/>
  <c r="BH312"/>
  <c r="BG312"/>
  <c r="BF312"/>
  <c r="T312"/>
  <c r="T311"/>
  <c r="R312"/>
  <c r="R311"/>
  <c r="P312"/>
  <c r="P311"/>
  <c r="BI309"/>
  <c r="BH309"/>
  <c r="BG309"/>
  <c r="BF309"/>
  <c r="T309"/>
  <c r="R309"/>
  <c r="P309"/>
  <c r="BI307"/>
  <c r="BH307"/>
  <c r="BG307"/>
  <c r="BF307"/>
  <c r="T307"/>
  <c r="R307"/>
  <c r="P307"/>
  <c r="BI305"/>
  <c r="BH305"/>
  <c r="BG305"/>
  <c r="BF305"/>
  <c r="T305"/>
  <c r="R305"/>
  <c r="P305"/>
  <c r="BI301"/>
  <c r="BH301"/>
  <c r="BG301"/>
  <c r="BF301"/>
  <c r="T301"/>
  <c r="R301"/>
  <c r="P301"/>
  <c r="BI299"/>
  <c r="BH299"/>
  <c r="BG299"/>
  <c r="BF299"/>
  <c r="T299"/>
  <c r="R299"/>
  <c r="P299"/>
  <c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91"/>
  <c r="BH291"/>
  <c r="BG291"/>
  <c r="BF291"/>
  <c r="T291"/>
  <c r="R291"/>
  <c r="P291"/>
  <c r="BI288"/>
  <c r="BH288"/>
  <c r="BG288"/>
  <c r="BF288"/>
  <c r="T288"/>
  <c r="R288"/>
  <c r="P288"/>
  <c r="BI283"/>
  <c r="BH283"/>
  <c r="BG283"/>
  <c r="BF283"/>
  <c r="T283"/>
  <c r="R283"/>
  <c r="P283"/>
  <c r="BI279"/>
  <c r="BH279"/>
  <c r="BG279"/>
  <c r="BF279"/>
  <c r="T279"/>
  <c r="R279"/>
  <c r="P279"/>
  <c r="BI273"/>
  <c r="BH273"/>
  <c r="BG273"/>
  <c r="BF273"/>
  <c r="T273"/>
  <c r="R273"/>
  <c r="P273"/>
  <c r="BI270"/>
  <c r="BH270"/>
  <c r="BG270"/>
  <c r="BF270"/>
  <c r="T270"/>
  <c r="R270"/>
  <c r="P270"/>
  <c r="BI264"/>
  <c r="BH264"/>
  <c r="BG264"/>
  <c r="BF264"/>
  <c r="T264"/>
  <c r="R264"/>
  <c r="P264"/>
  <c r="BI259"/>
  <c r="BH259"/>
  <c r="BG259"/>
  <c r="BF259"/>
  <c r="T259"/>
  <c r="R259"/>
  <c r="P259"/>
  <c r="BI256"/>
  <c r="BH256"/>
  <c r="BG256"/>
  <c r="BF256"/>
  <c r="T256"/>
  <c r="R256"/>
  <c r="P256"/>
  <c r="BI254"/>
  <c r="BH254"/>
  <c r="BG254"/>
  <c r="BF254"/>
  <c r="T254"/>
  <c r="R254"/>
  <c r="P254"/>
  <c r="BI250"/>
  <c r="BH250"/>
  <c r="BG250"/>
  <c r="BF250"/>
  <c r="T250"/>
  <c r="R250"/>
  <c r="P250"/>
  <c r="BI246"/>
  <c r="BH246"/>
  <c r="BG246"/>
  <c r="BF246"/>
  <c r="T246"/>
  <c r="R246"/>
  <c r="P246"/>
  <c r="BI243"/>
  <c r="BH243"/>
  <c r="BG243"/>
  <c r="BF243"/>
  <c r="T243"/>
  <c r="R243"/>
  <c r="P243"/>
  <c r="BI240"/>
  <c r="BH240"/>
  <c r="BG240"/>
  <c r="BF240"/>
  <c r="T240"/>
  <c r="R240"/>
  <c r="P240"/>
  <c r="BI237"/>
  <c r="BH237"/>
  <c r="BG237"/>
  <c r="BF237"/>
  <c r="T237"/>
  <c r="R237"/>
  <c r="P237"/>
  <c r="BI234"/>
  <c r="BH234"/>
  <c r="BG234"/>
  <c r="BF234"/>
  <c r="T234"/>
  <c r="R234"/>
  <c r="P234"/>
  <c r="BI230"/>
  <c r="BH230"/>
  <c r="BG230"/>
  <c r="BF230"/>
  <c r="T230"/>
  <c r="R230"/>
  <c r="P230"/>
  <c r="BI227"/>
  <c r="BH227"/>
  <c r="BG227"/>
  <c r="BF227"/>
  <c r="T227"/>
  <c r="R227"/>
  <c r="P227"/>
  <c r="BI224"/>
  <c r="BH224"/>
  <c r="BG224"/>
  <c r="BF224"/>
  <c r="T224"/>
  <c r="R224"/>
  <c r="P224"/>
  <c r="BI218"/>
  <c r="BH218"/>
  <c r="BG218"/>
  <c r="BF218"/>
  <c r="T218"/>
  <c r="R218"/>
  <c r="P218"/>
  <c r="BI212"/>
  <c r="BH212"/>
  <c r="BG212"/>
  <c r="BF212"/>
  <c r="T212"/>
  <c r="R212"/>
  <c r="P212"/>
  <c r="BI206"/>
  <c r="BH206"/>
  <c r="BG206"/>
  <c r="BF206"/>
  <c r="T206"/>
  <c r="R206"/>
  <c r="P206"/>
  <c r="BI200"/>
  <c r="BH200"/>
  <c r="BG200"/>
  <c r="BF200"/>
  <c r="T200"/>
  <c r="R200"/>
  <c r="P200"/>
  <c r="BI197"/>
  <c r="BH197"/>
  <c r="BG197"/>
  <c r="BF197"/>
  <c r="T197"/>
  <c r="R197"/>
  <c r="P197"/>
  <c r="BI193"/>
  <c r="BH193"/>
  <c r="BG193"/>
  <c r="BF193"/>
  <c r="T193"/>
  <c r="R193"/>
  <c r="P193"/>
  <c r="BI190"/>
  <c r="BH190"/>
  <c r="BG190"/>
  <c r="BF190"/>
  <c r="T190"/>
  <c r="R190"/>
  <c r="P190"/>
  <c r="BI187"/>
  <c r="BH187"/>
  <c r="BG187"/>
  <c r="BF187"/>
  <c r="T187"/>
  <c r="R187"/>
  <c r="P187"/>
  <c r="BI184"/>
  <c r="BH184"/>
  <c r="BG184"/>
  <c r="BF184"/>
  <c r="T184"/>
  <c r="R184"/>
  <c r="P184"/>
  <c r="BI181"/>
  <c r="BH181"/>
  <c r="BG181"/>
  <c r="BF181"/>
  <c r="T181"/>
  <c r="R181"/>
  <c r="P181"/>
  <c r="BI178"/>
  <c r="BH178"/>
  <c r="BG178"/>
  <c r="BF178"/>
  <c r="T178"/>
  <c r="R178"/>
  <c r="P178"/>
  <c r="BI175"/>
  <c r="BH175"/>
  <c r="BG175"/>
  <c r="BF175"/>
  <c r="T175"/>
  <c r="R175"/>
  <c r="P175"/>
  <c r="BI172"/>
  <c r="BH172"/>
  <c r="BG172"/>
  <c r="BF172"/>
  <c r="T172"/>
  <c r="R172"/>
  <c r="P172"/>
  <c r="BI169"/>
  <c r="BH169"/>
  <c r="BG169"/>
  <c r="BF169"/>
  <c r="T169"/>
  <c r="R169"/>
  <c r="P169"/>
  <c r="BI166"/>
  <c r="BH166"/>
  <c r="BG166"/>
  <c r="BF166"/>
  <c r="T166"/>
  <c r="R166"/>
  <c r="P166"/>
  <c r="BI163"/>
  <c r="BH163"/>
  <c r="BG163"/>
  <c r="BF163"/>
  <c r="T163"/>
  <c r="R163"/>
  <c r="P163"/>
  <c r="BI160"/>
  <c r="BH160"/>
  <c r="BG160"/>
  <c r="BF160"/>
  <c r="T160"/>
  <c r="R160"/>
  <c r="P160"/>
  <c r="BI157"/>
  <c r="BH157"/>
  <c r="BG157"/>
  <c r="BF157"/>
  <c r="T157"/>
  <c r="R157"/>
  <c r="P157"/>
  <c r="BI152"/>
  <c r="BH152"/>
  <c r="BG152"/>
  <c r="BF152"/>
  <c r="T152"/>
  <c r="R152"/>
  <c r="P152"/>
  <c r="BI144"/>
  <c r="BH144"/>
  <c r="BG144"/>
  <c r="BF144"/>
  <c r="T144"/>
  <c r="R144"/>
  <c r="P144"/>
  <c r="BI140"/>
  <c r="BH140"/>
  <c r="BG140"/>
  <c r="BF140"/>
  <c r="T140"/>
  <c r="R140"/>
  <c r="P140"/>
  <c r="BI136"/>
  <c r="BH136"/>
  <c r="BG136"/>
  <c r="BF136"/>
  <c r="T136"/>
  <c r="R136"/>
  <c r="P136"/>
  <c r="BI130"/>
  <c r="BH130"/>
  <c r="BG130"/>
  <c r="BF130"/>
  <c r="T130"/>
  <c r="R130"/>
  <c r="P130"/>
  <c r="F121"/>
  <c r="E119"/>
  <c r="F89"/>
  <c r="E87"/>
  <c r="J24"/>
  <c r="E24"/>
  <c r="J124"/>
  <c r="J23"/>
  <c r="J21"/>
  <c r="E21"/>
  <c r="J123"/>
  <c r="J20"/>
  <c r="J18"/>
  <c r="E18"/>
  <c r="F92"/>
  <c r="J17"/>
  <c r="J15"/>
  <c r="E15"/>
  <c r="F123"/>
  <c r="J14"/>
  <c r="J12"/>
  <c r="J89"/>
  <c r="E7"/>
  <c r="E85"/>
  <c i="2" r="J37"/>
  <c r="J36"/>
  <c i="1" r="AY95"/>
  <c i="2" r="J35"/>
  <c i="1" r="AX95"/>
  <c i="2" r="BI330"/>
  <c r="BH330"/>
  <c r="BG330"/>
  <c r="BF330"/>
  <c r="T330"/>
  <c r="R330"/>
  <c r="P330"/>
  <c r="BI328"/>
  <c r="BH328"/>
  <c r="BG328"/>
  <c r="BF328"/>
  <c r="T328"/>
  <c r="R328"/>
  <c r="P328"/>
  <c r="BI326"/>
  <c r="BH326"/>
  <c r="BG326"/>
  <c r="BF326"/>
  <c r="T326"/>
  <c r="R326"/>
  <c r="P326"/>
  <c r="BI324"/>
  <c r="BH324"/>
  <c r="BG324"/>
  <c r="BF324"/>
  <c r="T324"/>
  <c r="R324"/>
  <c r="P324"/>
  <c r="BI321"/>
  <c r="BH321"/>
  <c r="BG321"/>
  <c r="BF321"/>
  <c r="T321"/>
  <c r="T320"/>
  <c r="R321"/>
  <c r="R320"/>
  <c r="P321"/>
  <c r="P320"/>
  <c r="BI318"/>
  <c r="BH318"/>
  <c r="BG318"/>
  <c r="BF318"/>
  <c r="T318"/>
  <c r="R318"/>
  <c r="P318"/>
  <c r="BI316"/>
  <c r="BH316"/>
  <c r="BG316"/>
  <c r="BF316"/>
  <c r="T316"/>
  <c r="R316"/>
  <c r="P316"/>
  <c r="BI314"/>
  <c r="BH314"/>
  <c r="BG314"/>
  <c r="BF314"/>
  <c r="T314"/>
  <c r="R314"/>
  <c r="P314"/>
  <c r="BI310"/>
  <c r="BH310"/>
  <c r="BG310"/>
  <c r="BF310"/>
  <c r="T310"/>
  <c r="R310"/>
  <c r="P310"/>
  <c r="BI308"/>
  <c r="BH308"/>
  <c r="BG308"/>
  <c r="BF308"/>
  <c r="T308"/>
  <c r="R308"/>
  <c r="P308"/>
  <c r="BI306"/>
  <c r="BH306"/>
  <c r="BG306"/>
  <c r="BF306"/>
  <c r="T306"/>
  <c r="R306"/>
  <c r="P306"/>
  <c r="BI304"/>
  <c r="BH304"/>
  <c r="BG304"/>
  <c r="BF304"/>
  <c r="T304"/>
  <c r="R304"/>
  <c r="P304"/>
  <c r="BI302"/>
  <c r="BH302"/>
  <c r="BG302"/>
  <c r="BF302"/>
  <c r="T302"/>
  <c r="R302"/>
  <c r="P302"/>
  <c r="BI300"/>
  <c r="BH300"/>
  <c r="BG300"/>
  <c r="BF300"/>
  <c r="T300"/>
  <c r="R300"/>
  <c r="P300"/>
  <c r="BI297"/>
  <c r="BH297"/>
  <c r="BG297"/>
  <c r="BF297"/>
  <c r="T297"/>
  <c r="R297"/>
  <c r="P297"/>
  <c r="BI292"/>
  <c r="BH292"/>
  <c r="BG292"/>
  <c r="BF292"/>
  <c r="T292"/>
  <c r="R292"/>
  <c r="P292"/>
  <c r="BI288"/>
  <c r="BH288"/>
  <c r="BG288"/>
  <c r="BF288"/>
  <c r="T288"/>
  <c r="R288"/>
  <c r="P288"/>
  <c r="BI285"/>
  <c r="BH285"/>
  <c r="BG285"/>
  <c r="BF285"/>
  <c r="T285"/>
  <c r="R285"/>
  <c r="P285"/>
  <c r="BI282"/>
  <c r="BH282"/>
  <c r="BG282"/>
  <c r="BF282"/>
  <c r="T282"/>
  <c r="R282"/>
  <c r="P282"/>
  <c r="BI277"/>
  <c r="BH277"/>
  <c r="BG277"/>
  <c r="BF277"/>
  <c r="T277"/>
  <c r="R277"/>
  <c r="P277"/>
  <c r="BI270"/>
  <c r="BH270"/>
  <c r="BG270"/>
  <c r="BF270"/>
  <c r="T270"/>
  <c r="R270"/>
  <c r="P270"/>
  <c r="BI265"/>
  <c r="BH265"/>
  <c r="BG265"/>
  <c r="BF265"/>
  <c r="T265"/>
  <c r="R265"/>
  <c r="P265"/>
  <c r="BI262"/>
  <c r="BH262"/>
  <c r="BG262"/>
  <c r="BF262"/>
  <c r="T262"/>
  <c r="R262"/>
  <c r="P262"/>
  <c r="BI260"/>
  <c r="BH260"/>
  <c r="BG260"/>
  <c r="BF260"/>
  <c r="T260"/>
  <c r="R260"/>
  <c r="P260"/>
  <c r="BI256"/>
  <c r="BH256"/>
  <c r="BG256"/>
  <c r="BF256"/>
  <c r="T256"/>
  <c r="R256"/>
  <c r="P256"/>
  <c r="BI251"/>
  <c r="BH251"/>
  <c r="BG251"/>
  <c r="BF251"/>
  <c r="T251"/>
  <c r="R251"/>
  <c r="P251"/>
  <c r="BI248"/>
  <c r="BH248"/>
  <c r="BG248"/>
  <c r="BF248"/>
  <c r="T248"/>
  <c r="R248"/>
  <c r="P248"/>
  <c r="BI245"/>
  <c r="BH245"/>
  <c r="BG245"/>
  <c r="BF245"/>
  <c r="T245"/>
  <c r="R245"/>
  <c r="P245"/>
  <c r="BI242"/>
  <c r="BH242"/>
  <c r="BG242"/>
  <c r="BF242"/>
  <c r="T242"/>
  <c r="R242"/>
  <c r="P242"/>
  <c r="BI239"/>
  <c r="BH239"/>
  <c r="BG239"/>
  <c r="BF239"/>
  <c r="T239"/>
  <c r="R239"/>
  <c r="P239"/>
  <c r="BI235"/>
  <c r="BH235"/>
  <c r="BG235"/>
  <c r="BF235"/>
  <c r="T235"/>
  <c r="R235"/>
  <c r="P235"/>
  <c r="BI232"/>
  <c r="BH232"/>
  <c r="BG232"/>
  <c r="BF232"/>
  <c r="T232"/>
  <c r="R232"/>
  <c r="P232"/>
  <c r="BI229"/>
  <c r="BH229"/>
  <c r="BG229"/>
  <c r="BF229"/>
  <c r="T229"/>
  <c r="R229"/>
  <c r="P229"/>
  <c r="BI223"/>
  <c r="BH223"/>
  <c r="BG223"/>
  <c r="BF223"/>
  <c r="T223"/>
  <c r="R223"/>
  <c r="P223"/>
  <c r="BI217"/>
  <c r="BH217"/>
  <c r="BG217"/>
  <c r="BF217"/>
  <c r="T217"/>
  <c r="R217"/>
  <c r="P217"/>
  <c r="BI211"/>
  <c r="BH211"/>
  <c r="BG211"/>
  <c r="BF211"/>
  <c r="T211"/>
  <c r="R211"/>
  <c r="P211"/>
  <c r="BI206"/>
  <c r="BH206"/>
  <c r="BG206"/>
  <c r="BF206"/>
  <c r="T206"/>
  <c r="R206"/>
  <c r="P206"/>
  <c r="BI203"/>
  <c r="BH203"/>
  <c r="BG203"/>
  <c r="BF203"/>
  <c r="T203"/>
  <c r="R203"/>
  <c r="P203"/>
  <c r="BI199"/>
  <c r="BH199"/>
  <c r="BG199"/>
  <c r="BF199"/>
  <c r="T199"/>
  <c r="R199"/>
  <c r="P199"/>
  <c r="BI196"/>
  <c r="BH196"/>
  <c r="BG196"/>
  <c r="BF196"/>
  <c r="T196"/>
  <c r="R196"/>
  <c r="P196"/>
  <c r="BI193"/>
  <c r="BH193"/>
  <c r="BG193"/>
  <c r="BF193"/>
  <c r="T193"/>
  <c r="R193"/>
  <c r="P193"/>
  <c r="BI191"/>
  <c r="BH191"/>
  <c r="BG191"/>
  <c r="BF191"/>
  <c r="T191"/>
  <c r="R191"/>
  <c r="P191"/>
  <c r="BI188"/>
  <c r="BH188"/>
  <c r="BG188"/>
  <c r="BF188"/>
  <c r="T188"/>
  <c r="R188"/>
  <c r="P188"/>
  <c r="BI185"/>
  <c r="BH185"/>
  <c r="BG185"/>
  <c r="BF185"/>
  <c r="T185"/>
  <c r="R185"/>
  <c r="P185"/>
  <c r="BI182"/>
  <c r="BH182"/>
  <c r="BG182"/>
  <c r="BF182"/>
  <c r="T182"/>
  <c r="R182"/>
  <c r="P182"/>
  <c r="BI179"/>
  <c r="BH179"/>
  <c r="BG179"/>
  <c r="BF179"/>
  <c r="T179"/>
  <c r="R179"/>
  <c r="P179"/>
  <c r="BI176"/>
  <c r="BH176"/>
  <c r="BG176"/>
  <c r="BF176"/>
  <c r="T176"/>
  <c r="R176"/>
  <c r="P176"/>
  <c r="BI173"/>
  <c r="BH173"/>
  <c r="BG173"/>
  <c r="BF173"/>
  <c r="T173"/>
  <c r="R173"/>
  <c r="P173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6"/>
  <c r="BH156"/>
  <c r="BG156"/>
  <c r="BF156"/>
  <c r="T156"/>
  <c r="R156"/>
  <c r="P156"/>
  <c r="BI149"/>
  <c r="BH149"/>
  <c r="BG149"/>
  <c r="BF149"/>
  <c r="T149"/>
  <c r="R149"/>
  <c r="P149"/>
  <c r="BI145"/>
  <c r="BH145"/>
  <c r="BG145"/>
  <c r="BF145"/>
  <c r="T145"/>
  <c r="R145"/>
  <c r="P145"/>
  <c r="BI142"/>
  <c r="BH142"/>
  <c r="BG142"/>
  <c r="BF142"/>
  <c r="T142"/>
  <c r="R142"/>
  <c r="P142"/>
  <c r="BI135"/>
  <c r="BH135"/>
  <c r="BG135"/>
  <c r="BF135"/>
  <c r="T135"/>
  <c r="R135"/>
  <c r="P135"/>
  <c r="BI130"/>
  <c r="BH130"/>
  <c r="BG130"/>
  <c r="BF130"/>
  <c r="T130"/>
  <c r="R130"/>
  <c r="P130"/>
  <c r="F121"/>
  <c r="E119"/>
  <c r="F89"/>
  <c r="E87"/>
  <c r="J24"/>
  <c r="E24"/>
  <c r="J124"/>
  <c r="J23"/>
  <c r="J21"/>
  <c r="E21"/>
  <c r="J91"/>
  <c r="J20"/>
  <c r="J18"/>
  <c r="E18"/>
  <c r="F124"/>
  <c r="J17"/>
  <c r="J15"/>
  <c r="E15"/>
  <c r="F123"/>
  <c r="J14"/>
  <c r="J12"/>
  <c r="J89"/>
  <c r="E7"/>
  <c r="E117"/>
  <c i="1" r="L90"/>
  <c r="AM90"/>
  <c r="AM89"/>
  <c r="L89"/>
  <c r="AM87"/>
  <c r="L87"/>
  <c r="L85"/>
  <c r="L84"/>
  <c i="3" r="BK273"/>
  <c r="J264"/>
  <c r="BK250"/>
  <c r="J246"/>
  <c r="J230"/>
  <c r="BK227"/>
  <c r="J224"/>
  <c r="BK190"/>
  <c r="BK187"/>
  <c r="BK184"/>
  <c r="J178"/>
  <c r="BK175"/>
  <c r="J169"/>
  <c i="2" r="J330"/>
  <c r="J324"/>
  <c r="BK318"/>
  <c r="J308"/>
  <c r="BK277"/>
  <c r="BK265"/>
  <c r="J260"/>
  <c r="BK251"/>
  <c r="J248"/>
  <c i="3" r="J321"/>
  <c i="2" r="J130"/>
  <c i="3" r="BK279"/>
  <c r="BK270"/>
  <c r="J259"/>
  <c r="BK243"/>
  <c r="BK240"/>
  <c r="BK237"/>
  <c r="BK230"/>
  <c r="J184"/>
  <c r="BK178"/>
  <c r="BK166"/>
  <c r="J163"/>
  <c r="BK152"/>
  <c r="J140"/>
  <c i="2" r="BK306"/>
  <c r="BK302"/>
  <c r="BK300"/>
  <c r="J297"/>
  <c r="J285"/>
  <c r="J262"/>
  <c r="J239"/>
  <c r="BK235"/>
  <c r="J229"/>
  <c r="BK211"/>
  <c r="J206"/>
  <c r="BK199"/>
  <c r="J196"/>
  <c r="BK170"/>
  <c r="BK167"/>
  <c r="BK164"/>
  <c r="J161"/>
  <c r="BK145"/>
  <c r="BK142"/>
  <c r="BK130"/>
  <c i="1" r="AS94"/>
  <c i="3" r="BK321"/>
  <c r="BK309"/>
  <c r="J307"/>
  <c r="J305"/>
  <c r="BK299"/>
  <c r="BK295"/>
  <c r="J291"/>
  <c r="BK288"/>
  <c r="BK283"/>
  <c r="J279"/>
  <c r="J273"/>
  <c r="J270"/>
  <c r="J256"/>
  <c r="J254"/>
  <c r="J243"/>
  <c r="J237"/>
  <c r="BK234"/>
  <c r="J234"/>
  <c r="J206"/>
  <c r="J200"/>
  <c r="J197"/>
  <c r="BK193"/>
  <c r="J181"/>
  <c r="J172"/>
  <c r="J166"/>
  <c r="J157"/>
  <c r="BK144"/>
  <c i="2" r="BK330"/>
  <c r="BK328"/>
  <c r="J326"/>
  <c r="J321"/>
  <c r="J314"/>
  <c r="J310"/>
  <c r="BK297"/>
  <c r="J282"/>
  <c r="BK270"/>
  <c r="J265"/>
  <c r="BK262"/>
  <c r="J251"/>
  <c r="BK242"/>
  <c r="BK223"/>
  <c r="BK217"/>
  <c r="BK196"/>
  <c r="J185"/>
  <c r="BK179"/>
  <c r="J167"/>
  <c r="J156"/>
  <c r="J149"/>
  <c r="J142"/>
  <c i="3" r="J319"/>
  <c r="BK317"/>
  <c r="J315"/>
  <c r="J312"/>
  <c r="J309"/>
  <c r="BK307"/>
  <c r="J301"/>
  <c r="J299"/>
  <c r="BK297"/>
  <c r="J295"/>
  <c r="BK293"/>
  <c r="BK291"/>
  <c r="J288"/>
  <c r="J283"/>
  <c r="BK256"/>
  <c r="BK254"/>
  <c r="J250"/>
  <c r="BK246"/>
  <c r="J240"/>
  <c r="J227"/>
  <c r="BK224"/>
  <c r="J218"/>
  <c r="BK200"/>
  <c r="BK197"/>
  <c r="J190"/>
  <c r="BK181"/>
  <c r="BK163"/>
  <c r="BK160"/>
  <c r="J160"/>
  <c r="J152"/>
  <c r="BK140"/>
  <c r="BK130"/>
  <c i="2" r="BK324"/>
  <c r="BK321"/>
  <c r="BK314"/>
  <c r="BK310"/>
  <c r="BK304"/>
  <c r="J300"/>
  <c r="J292"/>
  <c r="J288"/>
  <c r="BK260"/>
  <c r="BK248"/>
  <c r="BK245"/>
  <c r="BK232"/>
  <c r="J217"/>
  <c r="BK193"/>
  <c r="BK191"/>
  <c r="BK188"/>
  <c r="J182"/>
  <c r="J176"/>
  <c r="BK173"/>
  <c r="J173"/>
  <c r="BK156"/>
  <c r="J145"/>
  <c r="BK135"/>
  <c i="3" r="J212"/>
  <c r="BK206"/>
  <c r="J193"/>
  <c r="J144"/>
  <c r="BK136"/>
  <c r="J130"/>
  <c i="2" r="BK326"/>
  <c r="J318"/>
  <c r="BK316"/>
  <c r="BK308"/>
  <c r="J304"/>
  <c r="BK288"/>
  <c r="BK282"/>
  <c r="J270"/>
  <c r="J256"/>
  <c r="J211"/>
  <c r="BK206"/>
  <c r="BK203"/>
  <c r="J193"/>
  <c r="J188"/>
  <c r="BK185"/>
  <c r="BK176"/>
  <c r="BK161"/>
  <c r="J135"/>
  <c i="3" r="BK319"/>
  <c r="J317"/>
  <c r="BK315"/>
  <c r="BK312"/>
  <c r="BK305"/>
  <c r="BK301"/>
  <c r="J297"/>
  <c r="J293"/>
  <c r="BK264"/>
  <c r="BK259"/>
  <c r="BK218"/>
  <c r="BK212"/>
  <c r="J187"/>
  <c r="J175"/>
  <c r="BK172"/>
  <c r="BK169"/>
  <c r="BK157"/>
  <c r="J136"/>
  <c i="2" r="J328"/>
  <c r="J316"/>
  <c r="J306"/>
  <c r="J302"/>
  <c r="BK292"/>
  <c r="BK285"/>
  <c r="J277"/>
  <c r="BK256"/>
  <c r="J245"/>
  <c r="J242"/>
  <c r="BK239"/>
  <c r="J235"/>
  <c r="J232"/>
  <c r="BK229"/>
  <c r="J223"/>
  <c r="J203"/>
  <c r="J199"/>
  <c r="J191"/>
  <c r="BK182"/>
  <c r="J179"/>
  <c r="J170"/>
  <c r="J164"/>
  <c r="BK149"/>
  <c l="1" r="BK129"/>
  <c r="R202"/>
  <c r="T264"/>
  <c r="P313"/>
  <c i="3" r="BK129"/>
  <c r="J129"/>
  <c r="J98"/>
  <c r="P129"/>
  <c r="T129"/>
  <c r="BK196"/>
  <c r="J196"/>
  <c r="J99"/>
  <c r="T287"/>
  <c r="BK304"/>
  <c r="J304"/>
  <c r="J105"/>
  <c r="P304"/>
  <c r="R304"/>
  <c r="T304"/>
  <c i="2" r="P202"/>
  <c r="R238"/>
  <c r="BK264"/>
  <c r="J264"/>
  <c r="J102"/>
  <c r="T296"/>
  <c r="R313"/>
  <c r="BK323"/>
  <c r="J323"/>
  <c r="J107"/>
  <c r="P323"/>
  <c r="R323"/>
  <c r="T323"/>
  <c i="3" r="R287"/>
  <c r="R286"/>
  <c r="P196"/>
  <c r="T258"/>
  <c r="R314"/>
  <c i="2" r="BK202"/>
  <c r="J202"/>
  <c r="J99"/>
  <c r="T238"/>
  <c r="R264"/>
  <c r="R296"/>
  <c r="R295"/>
  <c i="3" r="P258"/>
  <c r="P314"/>
  <c i="2" r="P129"/>
  <c r="BK238"/>
  <c r="J238"/>
  <c r="J100"/>
  <c i="3" r="R129"/>
  <c r="R196"/>
  <c r="T196"/>
  <c r="BK258"/>
  <c r="J258"/>
  <c r="J102"/>
  <c i="2" r="T129"/>
  <c r="P238"/>
  <c r="P264"/>
  <c r="P296"/>
  <c r="P295"/>
  <c r="T313"/>
  <c i="3" r="P287"/>
  <c r="P286"/>
  <c r="BK233"/>
  <c r="J233"/>
  <c r="J100"/>
  <c r="P233"/>
  <c r="R233"/>
  <c r="T233"/>
  <c r="BK253"/>
  <c r="J253"/>
  <c r="J101"/>
  <c r="P253"/>
  <c r="R253"/>
  <c r="T253"/>
  <c r="BK287"/>
  <c r="BK314"/>
  <c r="J314"/>
  <c r="J107"/>
  <c i="2" r="R129"/>
  <c r="R128"/>
  <c r="R127"/>
  <c r="T202"/>
  <c r="BK259"/>
  <c r="J259"/>
  <c r="J101"/>
  <c r="P259"/>
  <c r="R259"/>
  <c r="T259"/>
  <c r="BK296"/>
  <c r="J296"/>
  <c r="J104"/>
  <c r="BK313"/>
  <c r="J313"/>
  <c r="J105"/>
  <c i="3" r="R258"/>
  <c r="T314"/>
  <c i="2" r="J123"/>
  <c r="BE130"/>
  <c r="BE161"/>
  <c r="BE167"/>
  <c r="BE176"/>
  <c r="BE185"/>
  <c r="BE188"/>
  <c r="BE196"/>
  <c r="BE206"/>
  <c r="BE211"/>
  <c r="BE217"/>
  <c r="BE242"/>
  <c r="BE260"/>
  <c r="BE265"/>
  <c r="BE270"/>
  <c r="BE300"/>
  <c r="BE308"/>
  <c r="BE326"/>
  <c r="BE330"/>
  <c i="3" r="F91"/>
  <c r="BE130"/>
  <c r="BE166"/>
  <c r="BE178"/>
  <c r="BE184"/>
  <c r="BE190"/>
  <c r="BE206"/>
  <c r="BE224"/>
  <c r="BE254"/>
  <c r="BE283"/>
  <c r="BE317"/>
  <c i="2" r="J92"/>
  <c r="J121"/>
  <c r="BE149"/>
  <c r="BE229"/>
  <c r="BE251"/>
  <c r="BE262"/>
  <c r="BE277"/>
  <c r="BE306"/>
  <c r="BE310"/>
  <c r="BE314"/>
  <c r="BE321"/>
  <c r="BE324"/>
  <c i="3" r="J91"/>
  <c r="J121"/>
  <c r="BE157"/>
  <c r="BE169"/>
  <c r="BE197"/>
  <c r="BE200"/>
  <c r="BE321"/>
  <c i="2" r="F91"/>
  <c r="E85"/>
  <c r="BE142"/>
  <c r="BE170"/>
  <c r="BE179"/>
  <c r="BE199"/>
  <c r="BE239"/>
  <c r="BE285"/>
  <c r="BE318"/>
  <c r="BK320"/>
  <c r="J320"/>
  <c r="J106"/>
  <c i="3" r="E117"/>
  <c r="BE136"/>
  <c r="BE144"/>
  <c r="BE175"/>
  <c r="BE187"/>
  <c r="BE193"/>
  <c r="BE218"/>
  <c r="BE240"/>
  <c r="BE288"/>
  <c r="BE291"/>
  <c r="BE295"/>
  <c r="BE299"/>
  <c r="BE305"/>
  <c r="BE307"/>
  <c r="BE309"/>
  <c r="BE312"/>
  <c r="BE315"/>
  <c r="BE319"/>
  <c i="2" r="F92"/>
  <c r="BE145"/>
  <c r="BE164"/>
  <c r="BE191"/>
  <c r="BE232"/>
  <c r="BE235"/>
  <c r="BE248"/>
  <c r="BE316"/>
  <c i="3" r="J92"/>
  <c r="F124"/>
  <c r="BE140"/>
  <c r="BE152"/>
  <c r="BE160"/>
  <c r="BE227"/>
  <c r="BE230"/>
  <c r="BE237"/>
  <c r="BE246"/>
  <c r="BE293"/>
  <c r="BE297"/>
  <c r="BE301"/>
  <c r="BK311"/>
  <c r="J311"/>
  <c r="J106"/>
  <c i="2" r="BE135"/>
  <c r="BE156"/>
  <c r="BE173"/>
  <c r="BE182"/>
  <c r="BE193"/>
  <c r="BE203"/>
  <c r="BE223"/>
  <c r="BE256"/>
  <c r="BE282"/>
  <c i="3" r="BE172"/>
  <c r="BE181"/>
  <c r="BE212"/>
  <c r="BE234"/>
  <c r="BE243"/>
  <c r="BE250"/>
  <c r="BE256"/>
  <c r="BE264"/>
  <c r="BE273"/>
  <c i="2" r="BE245"/>
  <c r="BE288"/>
  <c r="BE292"/>
  <c r="BE297"/>
  <c r="BE302"/>
  <c r="BE304"/>
  <c r="BE328"/>
  <c i="3" r="BE163"/>
  <c r="BE259"/>
  <c r="BE270"/>
  <c r="BE279"/>
  <c i="2" r="J34"/>
  <c i="1" r="AW95"/>
  <c i="2" r="F34"/>
  <c i="1" r="BA95"/>
  <c i="3" r="F35"/>
  <c i="1" r="BB96"/>
  <c i="3" r="F34"/>
  <c i="1" r="BA96"/>
  <c i="3" r="F36"/>
  <c i="1" r="BC96"/>
  <c i="3" r="J34"/>
  <c i="1" r="AW96"/>
  <c i="2" r="F36"/>
  <c i="1" r="BC95"/>
  <c i="2" r="F35"/>
  <c i="1" r="BB95"/>
  <c i="2" r="F37"/>
  <c i="1" r="BD95"/>
  <c i="3" r="F37"/>
  <c i="1" r="BD96"/>
  <c i="3" l="1" r="P128"/>
  <c r="P127"/>
  <c i="1" r="AU96"/>
  <c i="3" r="T128"/>
  <c r="BK286"/>
  <c r="J286"/>
  <c r="J103"/>
  <c i="2" r="T128"/>
  <c r="T295"/>
  <c r="BK128"/>
  <c i="3" r="R128"/>
  <c r="R127"/>
  <c i="2" r="P128"/>
  <c r="P127"/>
  <c i="1" r="AU95"/>
  <c i="3" r="T286"/>
  <c i="2" r="J129"/>
  <c r="J98"/>
  <c r="BK295"/>
  <c r="J295"/>
  <c r="J103"/>
  <c i="3" r="BK128"/>
  <c r="J128"/>
  <c r="J97"/>
  <c r="J287"/>
  <c r="J104"/>
  <c i="1" r="BC94"/>
  <c r="W32"/>
  <c r="BB94"/>
  <c r="AX94"/>
  <c i="2" r="J33"/>
  <c i="1" r="AV95"/>
  <c r="AT95"/>
  <c r="BA94"/>
  <c r="AW94"/>
  <c r="AK30"/>
  <c i="2" r="F33"/>
  <c i="1" r="AZ95"/>
  <c i="3" r="J33"/>
  <c i="1" r="AV96"/>
  <c r="AT96"/>
  <c i="3" r="F33"/>
  <c i="1" r="AZ96"/>
  <c r="BD94"/>
  <c r="W33"/>
  <c i="2" l="1" r="BK127"/>
  <c r="J127"/>
  <c r="J96"/>
  <c r="T127"/>
  <c i="3" r="T127"/>
  <c i="2" r="J128"/>
  <c r="J97"/>
  <c i="3" r="BK127"/>
  <c r="J127"/>
  <c r="J96"/>
  <c i="1" r="AU94"/>
  <c r="W31"/>
  <c r="AY94"/>
  <c r="W30"/>
  <c r="AZ94"/>
  <c r="AV94"/>
  <c r="AK29"/>
  <c l="1" r="W29"/>
  <c r="AT94"/>
  <c i="3" r="J30"/>
  <c i="1" r="AG96"/>
  <c r="AN96"/>
  <c i="2" r="J30"/>
  <c i="1" r="AG95"/>
  <c r="AN95"/>
  <c i="3" l="1" r="J39"/>
  <c i="2" r="J39"/>
  <c i="1" r="AG94"/>
  <c r="AN94"/>
  <c l="1" r="AK26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<sst xmlns="http://schemas.openxmlformats.org/spreadsheetml/2006/main">
  <si>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</si>
  <si>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</si>
  <si>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</si>
  <si>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</si>
  <si>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</si>
  <si>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{8476c2c6-5dfd-49c7-a947-c79b3e9a7d9b}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</si>
  <si>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</si>
  <si>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</si>
  <si>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</si>
  <si>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</si>
  <si>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</si>
  <si>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</si>
  <si>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</si>
  <si>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</si>
  <si>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26_007_TK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</si>
  <si>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</si>
  <si>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</si>
  <si>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Revitalizace zpevněných ploch v městském parku Zahájené – SO 101.2, SO 101.3</t>
  </si>
  <si>
    <t>KSO:</t>
  </si>
  <si>
    <t>CC-CZ:</t>
  </si>
  <si>
    <t>Místo:</t>
  </si>
  <si>
    <t xml:space="preserve"> </t>
  </si>
  <si>
    <t>Datum:</t>
  </si>
  <si>
    <t>4. 5. 2026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</si>
  <si>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</si>
  <si>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</si>
  <si>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</si>
  <si>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</si>
  <si>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</si>
  <si>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</si>
  <si>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</si>
  <si>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</si>
  <si>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</si>
  <si>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</si>
  <si>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</si>
  <si>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</si>
  <si>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</si>
  <si>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</si>
  <si>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</si>
  <si>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</si>
  <si>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</si>
  <si>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</si>
  <si>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</si>
  <si>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</si>
  <si>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</si>
  <si>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</si>
  <si>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</si>
  <si>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</si>
  <si>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</si>
  <si>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</si>
  <si>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</si>
  <si>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</si>
  <si>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</si>
  <si>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</si>
  <si>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</si>
  <si>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</si>
  <si>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</si>
  <si>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</si>
  <si>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</si>
  <si>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</si>
  <si>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</si>
  <si>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</si>
  <si>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</si>
  <si>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</si>
  <si>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</si>
  <si>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</si>
  <si>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</si>
  <si>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</si>
  <si>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</si>
  <si>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</si>
  <si>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</si>
  <si>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</si>
  <si>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</si>
  <si>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</si>
  <si>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</si>
  <si>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</si>
  <si>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</si>
  <si>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</si>
  <si>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101.2</t>
  </si>
  <si>
    <t>II. ETAPA</t>
  </si>
  <si>
    <t>STA</t>
  </si>
  <si>
    <t>1</t>
  </si>
  <si>
    <t>{acf76956-46c6-4881-8092-76a1dc2e0e0a}</t>
  </si>
  <si>
    <t>2</t>
  </si>
  <si>
    <t>SO 101.3</t>
  </si>
  <si>
    <t>III. ETAPA</t>
  </si>
  <si>
    <t>{219ee30e-c2a8-45fe-a1bf-c01e6a4307ac}</t>
  </si>
  <si>
    <t>KRYCÍ LIST SOUPISU PRACÍ</t>
  </si>
  <si>
    <t>Objekt:</t>
  </si>
  <si>
    <t>SO 101.2 - II. ETAPA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</si>
  <si>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</si>
  <si>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</si>
  <si>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</si>
  <si>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</si>
  <si>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</si>
  <si>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</si>
  <si>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</si>
  <si>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</t>
  </si>
  <si>
    <t xml:space="preserve">    91 - Doplňující práce na komunikaci</t>
  </si>
  <si>
    <t xml:space="preserve">    99 - Staveništní přesun hmot</t>
  </si>
  <si>
    <t xml:space="preserve">    D96 - Přesuny suti a vybouraných hmot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</si>
  <si>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</si>
  <si>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</si>
  <si>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</si>
  <si>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VRN6 - Územní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</si>
  <si>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</si>
  <si>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</si>
  <si>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</si>
  <si>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</si>
  <si>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</si>
  <si>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</si>
  <si>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</si>
  <si>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</si>
  <si>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</si>
  <si>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</si>
  <si>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</si>
  <si>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</si>
  <si>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</si>
  <si>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</si>
  <si>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</si>
  <si>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</si>
  <si>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4</t>
  </si>
  <si>
    <t>ROZPOCET</t>
  </si>
  <si>
    <t>Zemní práce</t>
  </si>
  <si>
    <t>K</t>
  </si>
  <si>
    <t>113107161</t>
  </si>
  <si>
    <t>Odstranění podkladu z kameniva drceného tl do 100 mm strojně pl přes 50 do 200 m2</t>
  </si>
  <si>
    <t>m2</t>
  </si>
  <si>
    <t>CS ÚRS 2026 01</t>
  </si>
  <si>
    <t>-1458022354</t>
  </si>
  <si>
    <t>PP</t>
  </si>
  <si>
    <t>Odstranění podkladů nebo krytů strojně plochy jednotlivě přes 50 m2 do 200 m2 s přemístěním hmot na skládku na vzdálenost do 20 m nebo s naložením na dopravní prostředek z kameniva hrubého drceného, o tl. vrstvy do 100 mm</t>
  </si>
  <si>
    <t>VV</t>
  </si>
  <si>
    <t>"úsek 1"283,0*2,7</t>
  </si>
  <si>
    <t>"úsek 2"95,0*2,2</t>
  </si>
  <si>
    <t>Součet</t>
  </si>
  <si>
    <t>113154523</t>
  </si>
  <si>
    <t>Frézování živičného krytu tl 50 mm pruh š přes 0,5 m pl do 500 m2</t>
  </si>
  <si>
    <t>1303960206</t>
  </si>
  <si>
    <t>Frézování živičného podkladu nebo krytu s naložením hmot na dopravní prostředek plochy do 500 m2 pruhu šířky přes 0,5 m, tloušťky vrstvy 50 mm</t>
  </si>
  <si>
    <t>"úsek 1"720,0</t>
  </si>
  <si>
    <t>"úsek 2"95,0</t>
  </si>
  <si>
    <t>"úsek 3"242,0</t>
  </si>
  <si>
    <t>"lokální vysprávky, podbalení úsek 3, odhad 40 % plochy" 242,0*0,4</t>
  </si>
  <si>
    <t>3</t>
  </si>
  <si>
    <t>113202111</t>
  </si>
  <si>
    <t>Vytrhání obrub krajníků obrubníků stojatých</t>
  </si>
  <si>
    <t>m</t>
  </si>
  <si>
    <t>-233185181</t>
  </si>
  <si>
    <t>Vytrhání obrub s vybouráním lože, s přemístěním hmot na skládku na vzdálenost do 3 m nebo s naložením na dopravní prostředek z krajníků nebo obrubníků stojatých</t>
  </si>
  <si>
    <t>"úsek 3"48+27+15+10</t>
  </si>
  <si>
    <t>122211101</t>
  </si>
  <si>
    <t>Odkopávky a prokopávky v hornině třídy těžitelnosti I, skupiny 3 ručně</t>
  </si>
  <si>
    <t>m3</t>
  </si>
  <si>
    <t>-1839732797</t>
  </si>
  <si>
    <t>Odkopávky a prokopávky ručně zapažené i nezapažené v hornině třídy těžitelnosti I skupiny 3</t>
  </si>
  <si>
    <t>"v místě střetu s kořenovým systémem, úsek 1"(40+60+12+12+26)*2,7*0,2</t>
  </si>
  <si>
    <t>5</t>
  </si>
  <si>
    <t>122252203</t>
  </si>
  <si>
    <t>Odkopávky a prokopávky nezapažené pro silnice a dálnice v hornině třídy těžitelnosti I objem do 100 m3 strojně</t>
  </si>
  <si>
    <t>1330602416</t>
  </si>
  <si>
    <t>Odkopávky a prokopávky nezapažené pro silnice a dálnice strojně v hornině třídy těžitelnosti I do 100 m3</t>
  </si>
  <si>
    <t>"úsek 1, pro konstrukci" 283,0*2,7*0,2</t>
  </si>
  <si>
    <t>"úsek 2, pro konstrukci" 95,0*2,2*0,2</t>
  </si>
  <si>
    <t>"odp. ruční výkop" -81,0</t>
  </si>
  <si>
    <t>"sanace pláně mimo úseky s kořeny"((283*2,7+95,0*2,2)-((40+60+12+12+26)*2,7))*0,3</t>
  </si>
  <si>
    <t>6</t>
  </si>
  <si>
    <t>162351103</t>
  </si>
  <si>
    <t>Vodorovné přemístění přes 50 do 500 m výkopku/sypaniny z horniny třídy těžitelnosti I skupiny 1 až 3</t>
  </si>
  <si>
    <t>2104169699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</si>
  <si>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</si>
  <si>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"přemístění výkopku menší mechanizací, např. pomocí Minidumperu"194,620</t>
  </si>
  <si>
    <t>"sanace"170,43</t>
  </si>
  <si>
    <t>7</t>
  </si>
  <si>
    <t>162751117</t>
  </si>
  <si>
    <t>Vodorovné přemístění přes 9 000 do 10000 m výkopku/sypaniny z horniny třídy těžitelnosti I skupiny 1 až 3</t>
  </si>
  <si>
    <t>711501749</t>
  </si>
  <si>
    <t>81,0+284,05</t>
  </si>
  <si>
    <t>8</t>
  </si>
  <si>
    <t>162751119</t>
  </si>
  <si>
    <t>Příplatek k vodorovnému přemístění výkopku/sypaniny z horniny třídy těžitelnosti I skupiny 1 až 3 ZKD 1000 m přes 10000 m</t>
  </si>
  <si>
    <t>728455174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</si>
  <si>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</si>
  <si>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365,05*15</t>
  </si>
  <si>
    <t>9</t>
  </si>
  <si>
    <t>166151101</t>
  </si>
  <si>
    <t>Přehození neulehlého výkopku z horniny třídy těžitelnosti I skupiny 1 až 3 strojně</t>
  </si>
  <si>
    <t>134676920</t>
  </si>
  <si>
    <t>"přehození na obvyklý dopr. protředek" 81,0+284,05</t>
  </si>
  <si>
    <t>10</t>
  </si>
  <si>
    <t>171201231.1</t>
  </si>
  <si>
    <t>Poplatek za uložení zeminy a kamení na recyklační skládce (skládkovné) kód odpadu 17 05 04</t>
  </si>
  <si>
    <t>t</t>
  </si>
  <si>
    <t>-1461875021</t>
  </si>
  <si>
    <t>Poplatek za uložení stavebního odpadu na recyklační skládce (skládkovné) zeminy a kamení zatříděného do Katalogu odpadů pod kódem 17 05 04</t>
  </si>
  <si>
    <t>"vytěžená zemina, obj. hmotnost 2,0 t/m3"365,05*2,0</t>
  </si>
  <si>
    <t>11</t>
  </si>
  <si>
    <t>181351003</t>
  </si>
  <si>
    <t>Rozprostření ornice tl vrstvy do 200 mm pl do 100 m2 v rovině nebo ve svahu do 1:5 strojně</t>
  </si>
  <si>
    <t>1794141328</t>
  </si>
  <si>
    <t>Rozprostření a urovnání ornice v rovině nebo ve svahu sklonu do 1:5 strojně při souvislé ploše do 100 m2, tl. vrstvy do 200 mm</t>
  </si>
  <si>
    <t>"v pruhu podél komunikace š. 2*0,5 m"(283+46)*0,5*2+42*0,5</t>
  </si>
  <si>
    <t>181411121</t>
  </si>
  <si>
    <t>Založení lučního trávníku výsevem plochy do 1000 m2 v rovině a ve svahu do 1:5</t>
  </si>
  <si>
    <t>1676913311</t>
  </si>
  <si>
    <t>Založení trávníku na půdě předem připravené plochy do 1000 m2 výsevem včetně utažení lučního v rovině nebo na svahu do 1:5</t>
  </si>
  <si>
    <t>350,0</t>
  </si>
  <si>
    <t>13</t>
  </si>
  <si>
    <t>M</t>
  </si>
  <si>
    <t>00572472</t>
  </si>
  <si>
    <t>osivo směs travní krajinná-rovinná</t>
  </si>
  <si>
    <t>kg</t>
  </si>
  <si>
    <t>1347219597</t>
  </si>
  <si>
    <t>350,0*0,03 "Přepočtené koeficientem množství</t>
  </si>
  <si>
    <t>14</t>
  </si>
  <si>
    <t>181951112</t>
  </si>
  <si>
    <t>Úprava pláně v hornině třídy těžitelnosti I, skupiny 1 až 3 se zhutněním strojně</t>
  </si>
  <si>
    <t>-238940315</t>
  </si>
  <si>
    <t>Úprava pláně vyrovnáním výškových rozdílů strojně v hornině třídy těžitelnosti I, skupiny 1 až 3 se zhutněním</t>
  </si>
  <si>
    <t>973,1</t>
  </si>
  <si>
    <t>15</t>
  </si>
  <si>
    <t>184818233</t>
  </si>
  <si>
    <t>Ochrana kmene průměru přes 500 do 700 mm bedněním výšky do 2 m</t>
  </si>
  <si>
    <t>kus</t>
  </si>
  <si>
    <t>512</t>
  </si>
  <si>
    <t>-257285059</t>
  </si>
  <si>
    <t>Ochrana kmene bedněním před poškozením stavebním provozem zřízení včetně odstranění výšky bednění do 2 m průměru kmene přes 500 do 700 mm</t>
  </si>
  <si>
    <t>16</t>
  </si>
  <si>
    <t>184818234</t>
  </si>
  <si>
    <t>Ochrana kmene průměru přes 700 do 900 mm bedněním výšky do 2 m</t>
  </si>
  <si>
    <t>889235312</t>
  </si>
  <si>
    <t>Ochrana kmene bedněním před poškozením stavebním provozem zřízení včetně odstranění výšky bednění do 2 m průměru kmene přes 700 do 900 mm</t>
  </si>
  <si>
    <t>17</t>
  </si>
  <si>
    <t>916921191</t>
  </si>
  <si>
    <t>Příplatek k monolitickým příkopům, krajníkům nebo obrubníkům za provedení oblouku r do 20 m</t>
  </si>
  <si>
    <t>-1568369145</t>
  </si>
  <si>
    <t>Monolitické příkopové žlaby, rigoly, krajníky nebo obrubníky Příplatek k cenám za provedení oblouku poloměru do 20 m</t>
  </si>
  <si>
    <t>18</t>
  </si>
  <si>
    <t>919726122</t>
  </si>
  <si>
    <t>Geotextilie pro ochranu, separaci a filtraci netkaná měrná hm přes 200 do 300 g/m2</t>
  </si>
  <si>
    <t>866301641</t>
  </si>
  <si>
    <t>Geotextilie netkaná pro ochranu, separaci nebo filtraci měrná hmotnost přes 200 do 300 g/m2</t>
  </si>
  <si>
    <t>"v místě střetu s kořenovým systémem, úsek 1"(40+60+12+12+26)*2,7*1,10</t>
  </si>
  <si>
    <t>19</t>
  </si>
  <si>
    <t>938909611</t>
  </si>
  <si>
    <t>Odstranění nánosu na krajnicích tl do 100 mm</t>
  </si>
  <si>
    <t>738395000</t>
  </si>
  <si>
    <t>Čištění krajnic odstraněním nánosu (ulehlého, popř. zaježděného) naneseného vlivem silničního provozu, s přemístěním na hromady na vzdálenost do 50 m nebo s naložením na dopravní prostředek, ale bez složení průměrné tloušťky do 100 mm</t>
  </si>
  <si>
    <t>"odstranění nánosu"(283+46)*0,3*2+42*0,3</t>
  </si>
  <si>
    <t>20</t>
  </si>
  <si>
    <t>R18</t>
  </si>
  <si>
    <t>Nákup a doprava ornice na staveniště</t>
  </si>
  <si>
    <t>-1403437949</t>
  </si>
  <si>
    <t>350*0,1</t>
  </si>
  <si>
    <t>Komunikace</t>
  </si>
  <si>
    <t>564681111</t>
  </si>
  <si>
    <t>Podklad z kameniva hrubého drceného vel. 63-125 mm plochy přes 100 m2 tl 300 mm</t>
  </si>
  <si>
    <t>1325408701</t>
  </si>
  <si>
    <t>Podklad z kameniva hrubého drceného vel. 63-125 mm, s rozprostřením a zhutněním plochy přes 100 m2, po zhutnění tl. 300 mm</t>
  </si>
  <si>
    <t>"sanace pláně" 568,10</t>
  </si>
  <si>
    <t>22</t>
  </si>
  <si>
    <t>564871011</t>
  </si>
  <si>
    <t>Podklad ze štěrkodrtě ŠD plochy do 100 m2 tl 250 mm</t>
  </si>
  <si>
    <t>404690678</t>
  </si>
  <si>
    <t>Podklad ze štěrkodrti ŠD s rozprostřením a zhutněním plochy jednotlivě do 100 m2, po zhutnění tl. 250 mm</t>
  </si>
  <si>
    <t>23</t>
  </si>
  <si>
    <t>573231108</t>
  </si>
  <si>
    <t>Postřik živičný spojovací ze silniční emulze v množství 0,50 kg/m2</t>
  </si>
  <si>
    <t>1411562574</t>
  </si>
  <si>
    <t>Postřik spojovací PS bez posypu kamenivem ze silniční emulze, v množství 0,50 kg/m2</t>
  </si>
  <si>
    <t>"úsek 1"720*1,03</t>
  </si>
  <si>
    <t>"úsek 2"95*1,03</t>
  </si>
  <si>
    <t>"úsek 3"242*1,03</t>
  </si>
  <si>
    <t>24</t>
  </si>
  <si>
    <t>577144131</t>
  </si>
  <si>
    <t>Asfaltový beton vrstva obrusná ACO 11+ tl 50 mm š do 3 m z modifikovaného asfaltu</t>
  </si>
  <si>
    <t>-658181773</t>
  </si>
  <si>
    <t>Asfaltový beton vrstva obrusná ACO 11 z modifikovaného asfaltu s rozprostřením a se zhutněním ACO 11+ v pruhu šířky přes do 1,5 do 3 m, po zhutnění tl. 50 mm</t>
  </si>
  <si>
    <t>25</t>
  </si>
  <si>
    <t>577145152</t>
  </si>
  <si>
    <t>Asfaltový beton vrstva ložní ACL 16 + tl 50 mm š do 3 m z modifikovaného asfaltu</t>
  </si>
  <si>
    <t>-1640917040</t>
  </si>
  <si>
    <t>Asfaltový beton vrstva ložní ACL 16 z modifikovaného asfaltu s rozprostřením a zhutněním ACL 16 + v pruhu šířky přes 1,5 do 3 m, po zhutnění tl. 50 mm</t>
  </si>
  <si>
    <t>"úsek 1"720*1,05</t>
  </si>
  <si>
    <t>"úsek 2"95*1,05</t>
  </si>
  <si>
    <t>"úsek 3, podbalení"242*0,60</t>
  </si>
  <si>
    <t>26</t>
  </si>
  <si>
    <t>938908411</t>
  </si>
  <si>
    <t>Čištění vozovek splachováním vodou</t>
  </si>
  <si>
    <t>-1874414899</t>
  </si>
  <si>
    <t>Čištění vozovek splachováním vodou povrchu podkladu nebo krytu živičného, betonového nebo dlážděného</t>
  </si>
  <si>
    <t>"očištění povrchu před pokládkou krytu"1088,71</t>
  </si>
  <si>
    <t>27</t>
  </si>
  <si>
    <t>637121112</t>
  </si>
  <si>
    <t>Okapový chodník z kačírku tl 150 mm s udusáním</t>
  </si>
  <si>
    <t>-2119293855</t>
  </si>
  <si>
    <t>Okapový chodník z kameniva s udusáním a urovnáním povrchu z kačírku tl. 150 mm</t>
  </si>
  <si>
    <t>"doplnění kačírku podél budovy"26,0*0,5</t>
  </si>
  <si>
    <t>28</t>
  </si>
  <si>
    <t>938909311</t>
  </si>
  <si>
    <t>Čištění vozovek metením strojně podkladu nebo krytu betonového nebo živičného</t>
  </si>
  <si>
    <t>-1382251405</t>
  </si>
  <si>
    <t>Čištění vozovek metením bláta, prachu nebo hlinitého nánosu s odklizením na hromady na vzdálenost do 20 m nebo naložením na dopravní prostředek strojně povrchu podkladu nebo krytu betonového nebo živičného</t>
  </si>
  <si>
    <t>91</t>
  </si>
  <si>
    <t>Doplňující práce na komunikaci</t>
  </si>
  <si>
    <t>29</t>
  </si>
  <si>
    <t>919122112</t>
  </si>
  <si>
    <t>Těsnění spár zálivkou za tepla pro komůrky š 10 mm hl 25 mm s těsnicím profilem</t>
  </si>
  <si>
    <t>-40019299</t>
  </si>
  <si>
    <t xml:space="preserve">Utěsnění dilatačních spár zálivkou za tepla  v cementobetonovém nebo živičném krytu včetně adhezního nátěru s těsnicím profilem pod zálivkou, pro komůrky šířky 10 mm, hloubky 25 mm</t>
  </si>
  <si>
    <t>12,0</t>
  </si>
  <si>
    <t>30</t>
  </si>
  <si>
    <t>569531111</t>
  </si>
  <si>
    <t>Zpevnění krajnic prohozenou zeminou tl 100 mm</t>
  </si>
  <si>
    <t>-1853788654</t>
  </si>
  <si>
    <t>Zpevnění krajnic nebo komunikací pro pěší s rozprostřením a zhutněním, po zhutnění prohozenou zeminou tl. 100 mm</t>
  </si>
  <si>
    <t>"zeminou s místních zdrojů, vč. nákladů na pořízení a dovoz vhodné zeminy"(283+46)*0,3*2+42*0,3</t>
  </si>
  <si>
    <t>31</t>
  </si>
  <si>
    <t>916131213</t>
  </si>
  <si>
    <t>Osazení silničního obrubníku betonového stojatého s boční opěrou do lože z betonu prostého</t>
  </si>
  <si>
    <t>1124043273</t>
  </si>
  <si>
    <t>Osazení silničního obrubníku betonového se zřízením lože, s vyplněním a zatřením spár cementovou maltou stojatého s boční opěrou z betonu prostého, do lože z betonu prostého</t>
  </si>
  <si>
    <t>100+8</t>
  </si>
  <si>
    <t>32</t>
  </si>
  <si>
    <t>59217072</t>
  </si>
  <si>
    <t>obrubník silniční betonový 1000x100x250mm</t>
  </si>
  <si>
    <t>1453833148</t>
  </si>
  <si>
    <t>108,0*1,03</t>
  </si>
  <si>
    <t>33</t>
  </si>
  <si>
    <t>919735112</t>
  </si>
  <si>
    <t>Řezání stávajícího živičného krytu hl do 100 mm</t>
  </si>
  <si>
    <t>-1287058090</t>
  </si>
  <si>
    <t xml:space="preserve">Řezání stávajícího živičného krytu nebo podkladu  hloubky přes 50 do 100 mm</t>
  </si>
  <si>
    <t>"napojení na stáv. komunikace"4*3,0</t>
  </si>
  <si>
    <t xml:space="preserve">"úsek 3 podél  stáv obrub"48+27+15+10</t>
  </si>
  <si>
    <t>34</t>
  </si>
  <si>
    <t>11163611</t>
  </si>
  <si>
    <t>zálivka asfaltová pro komunikace</t>
  </si>
  <si>
    <t>-1151724378</t>
  </si>
  <si>
    <t>12*0,05*0,01*2,0</t>
  </si>
  <si>
    <t>99</t>
  </si>
  <si>
    <t>Staveništní přesun hmot</t>
  </si>
  <si>
    <t>35</t>
  </si>
  <si>
    <t>998225111</t>
  </si>
  <si>
    <t>Přesun hmot pro pozemní komunikace s krytem z kamene, monolitickým betonovým nebo živičným</t>
  </si>
  <si>
    <t>97971207</t>
  </si>
  <si>
    <t xml:space="preserve">Přesun hmot pro komunikace s krytem z kameniva, monolitickým betonovým nebo živičným  dopravní vzdálenost do 200 m jakékoliv délky objektu</t>
  </si>
  <si>
    <t>36</t>
  </si>
  <si>
    <t>998229111</t>
  </si>
  <si>
    <t>Přesun hmot ruční pro pozemní komunikace s krytem z kameniva, betonu,živice na vzdálenost do 50 m</t>
  </si>
  <si>
    <t>-376512397</t>
  </si>
  <si>
    <t>Přesun hmot ruční pro pozemní komunikace s naložením a složením na vzdálenost do 50 m, s krytem z kameniva, monolitickým betonovým nebo živičným
Uvažován přesun hmot pomocí menší stavební techniky, např. pomocí MINIDUMPERU, UNC, apod.</t>
  </si>
  <si>
    <t>D96</t>
  </si>
  <si>
    <t>Přesuny suti a vybouraných hmot</t>
  </si>
  <si>
    <t>37</t>
  </si>
  <si>
    <t>171201231</t>
  </si>
  <si>
    <t>Poplatek za předání recyklačnímu zařízení zeminy a kamení kód odpadu 17 05 04</t>
  </si>
  <si>
    <t>1547585480</t>
  </si>
  <si>
    <t>Poplatek za předání zeminy a kamení recyklačnímu zařízení zatříděné do Katalogu odpadů pod kódem 17 05 04</t>
  </si>
  <si>
    <t>"pol.1" 165,43</t>
  </si>
  <si>
    <t>"pol.19" 26,46</t>
  </si>
  <si>
    <t>38</t>
  </si>
  <si>
    <t>997002511</t>
  </si>
  <si>
    <t>Vodorovné přemístění suti a vybouraných hmot bez naložení ale se složením a urovnáním do 1 km</t>
  </si>
  <si>
    <t>1799442166</t>
  </si>
  <si>
    <t xml:space="preserve">Vodorovné přemístění suti a vybouraných hmot  bez naložení, se složením a hrubým urovnáním na vzdálenost do 1 km</t>
  </si>
  <si>
    <t>"pol. 1" 165,43</t>
  </si>
  <si>
    <t>"pol.2"132,69</t>
  </si>
  <si>
    <t>"pol. 3" 20,5</t>
  </si>
  <si>
    <t>"pol. 19" 26,46</t>
  </si>
  <si>
    <t>39</t>
  </si>
  <si>
    <t>997221141</t>
  </si>
  <si>
    <t>Vodorovná doprava suti ze sypkých materiálů stavebním kolečkem do 50 m</t>
  </si>
  <si>
    <t>-843822404</t>
  </si>
  <si>
    <t>Vodorovná doprava suti stavebním kolečkem s naložením a se složením ze sypkých materiálů, na vzdálenost do 50 m</t>
  </si>
  <si>
    <t>"pol. 1"165,43</t>
  </si>
  <si>
    <t>40</t>
  </si>
  <si>
    <t>997002519</t>
  </si>
  <si>
    <t>Příplatek ZKD 1 km přemístění suti a vybouraných hmot</t>
  </si>
  <si>
    <t>1920322155</t>
  </si>
  <si>
    <t xml:space="preserve">Vodorovné přemístění suti a vybouraných hmot  bez naložení, se složením a hrubým urovnáním Příplatek k ceně za každý další i započatý 1 km přes 1 km</t>
  </si>
  <si>
    <t>"uvažovaný odvoz do 25 km"345,08*24</t>
  </si>
  <si>
    <t>41</t>
  </si>
  <si>
    <t>997013861</t>
  </si>
  <si>
    <t>Poplatek za předání recyklačnímu zařízení stavebního odpadu z prostého betonu kód odpadu 17 01 01</t>
  </si>
  <si>
    <t>-1328274518</t>
  </si>
  <si>
    <t>Poplatek za předání stavebního odpadu recyklačnímu zařízení z prostého betonu zatříděného do Katalogu odpadů pod kódem 17 01 01</t>
  </si>
  <si>
    <t>42</t>
  </si>
  <si>
    <t>997221611</t>
  </si>
  <si>
    <t>Nakládání suti na dopravní prostředky pro vodorovnou dopravu</t>
  </si>
  <si>
    <t>-843106994</t>
  </si>
  <si>
    <t xml:space="preserve">Nakládání na dopravní prostředky  pro vodorovnou dopravu suti</t>
  </si>
  <si>
    <t>"pol.1,3,19"191,89</t>
  </si>
  <si>
    <t>43</t>
  </si>
  <si>
    <t>997221645</t>
  </si>
  <si>
    <t>Poplatek za uložení na skládce (skládkovné) odpadu asfaltového bez dehtu kód odpadu 17 03 02</t>
  </si>
  <si>
    <t>1212587511</t>
  </si>
  <si>
    <t>Poplatek za uložení stavebního odpadu na skládce (skládkovné) asfaltového bez obsahu dehtu zatříděného do Katalogu odpadů pod kódem 17 03 02</t>
  </si>
  <si>
    <t>"pol. 1" 132,69</t>
  </si>
  <si>
    <t>VRN</t>
  </si>
  <si>
    <t>Vedlejší rozpočtové náklady</t>
  </si>
  <si>
    <t>VRN1</t>
  </si>
  <si>
    <t>Průzkumné, geodetické a projektové práce</t>
  </si>
  <si>
    <t>44</t>
  </si>
  <si>
    <t>011002000</t>
  </si>
  <si>
    <t>Průzkumné práce</t>
  </si>
  <si>
    <t>soubor</t>
  </si>
  <si>
    <t>1024</t>
  </si>
  <si>
    <t>2105502845</t>
  </si>
  <si>
    <t>"provedení průzkumných kopaných sond, vč. zasypání"3</t>
  </si>
  <si>
    <t>45</t>
  </si>
  <si>
    <t>012002000</t>
  </si>
  <si>
    <t>Geodetické práce</t>
  </si>
  <si>
    <t>-1098251845</t>
  </si>
  <si>
    <t>46</t>
  </si>
  <si>
    <t>012103001</t>
  </si>
  <si>
    <t>Geodetické práce před výstavbou - vytýčení inženýrských sítí</t>
  </si>
  <si>
    <t>-1929153155</t>
  </si>
  <si>
    <t>47</t>
  </si>
  <si>
    <t>012103002</t>
  </si>
  <si>
    <t>Geodetické práce před výstavbou - vytýčení stavby</t>
  </si>
  <si>
    <t>-1846056146</t>
  </si>
  <si>
    <t>48</t>
  </si>
  <si>
    <t>012303000</t>
  </si>
  <si>
    <t>Geodetické práce po výstavbě - zaměření skutečného provedení</t>
  </si>
  <si>
    <t>1741574650</t>
  </si>
  <si>
    <t>49</t>
  </si>
  <si>
    <t>013254000</t>
  </si>
  <si>
    <t>Dokumentace skutečného provedení stavby</t>
  </si>
  <si>
    <t>-619083012</t>
  </si>
  <si>
    <t>50</t>
  </si>
  <si>
    <t>043194000</t>
  </si>
  <si>
    <t>Zkoušky a revize</t>
  </si>
  <si>
    <t>-1765466937</t>
  </si>
  <si>
    <t>"provedení statické zatěžovací zkoušky na pláni"3</t>
  </si>
  <si>
    <t>VRN3</t>
  </si>
  <si>
    <t>Zařízení staveniště</t>
  </si>
  <si>
    <t>51</t>
  </si>
  <si>
    <t>032002000</t>
  </si>
  <si>
    <t>1138298460</t>
  </si>
  <si>
    <t>52</t>
  </si>
  <si>
    <t>034002001</t>
  </si>
  <si>
    <t>Provoz zařízení staveniště</t>
  </si>
  <si>
    <t>1062105610</t>
  </si>
  <si>
    <t>53</t>
  </si>
  <si>
    <t>039002000</t>
  </si>
  <si>
    <t>Zrušení zařízení staveniště</t>
  </si>
  <si>
    <t>874097006</t>
  </si>
  <si>
    <t>VRN6</t>
  </si>
  <si>
    <t>Územní vlivy</t>
  </si>
  <si>
    <t>54</t>
  </si>
  <si>
    <t>062002000</t>
  </si>
  <si>
    <t>Dočasná dopravní opatření</t>
  </si>
  <si>
    <t>-2079414940</t>
  </si>
  <si>
    <t>Dočasná dopravní opatření:
Zajištění DIO, vyznačení obchozí trasy, rozmístění a posun DZ, apod.</t>
  </si>
  <si>
    <t>VRN9</t>
  </si>
  <si>
    <t>Ostatní náklady</t>
  </si>
  <si>
    <t>55</t>
  </si>
  <si>
    <t>091003000</t>
  </si>
  <si>
    <t>Ochrana stávaj. inženýrských sítí na staveništi</t>
  </si>
  <si>
    <t>-1759441840</t>
  </si>
  <si>
    <t>56</t>
  </si>
  <si>
    <t>092002001</t>
  </si>
  <si>
    <t>Bezpečnostní a hygienická opatření na staveništi</t>
  </si>
  <si>
    <t>-909493369</t>
  </si>
  <si>
    <t>Bezpečnostní a hygienická opatření na staveništi
Zajištění oplocení staveniště proti vniknutí nepovolanáých osob.</t>
  </si>
  <si>
    <t>57</t>
  </si>
  <si>
    <t>094103004</t>
  </si>
  <si>
    <t>Zajištění podkladů pro koordinátora BOZP bude-li to stavba vyžadovat.</t>
  </si>
  <si>
    <t>1829430078</t>
  </si>
  <si>
    <t>58</t>
  </si>
  <si>
    <t>094103007</t>
  </si>
  <si>
    <t>Zajištění fotodokumentace průběhu stavby</t>
  </si>
  <si>
    <t>-729742833</t>
  </si>
  <si>
    <t>SO 101.3 - III. ETAPA</t>
  </si>
  <si>
    <t>1536731793</t>
  </si>
  <si>
    <t>"úsek 1"219,0*2,7</t>
  </si>
  <si>
    <t>"úsek 4"610,0</t>
  </si>
  <si>
    <t>"úsek 5"182,0</t>
  </si>
  <si>
    <t>113107241</t>
  </si>
  <si>
    <t>Odstranění podkladu živičného tl 50 mm strojně pl přes 200 m2</t>
  </si>
  <si>
    <t>-142867701</t>
  </si>
  <si>
    <t>Odstranění podkladů nebo krytů strojně plochy jednotlivě přes 200 m2 s přemístěním hmot na skládku na vzdálenost do 20 m nebo s naložením na dopravní prostředek živičných, o tl. vrstvy do 50 mm</t>
  </si>
  <si>
    <t>"úsek 4, litý asfalt"490,0</t>
  </si>
  <si>
    <t>292100875</t>
  </si>
  <si>
    <t>"ruční výkop u kořenů"(3,5*4,0+(22+66+32)*2,6+(26+16)*2,0)*0,2</t>
  </si>
  <si>
    <t>2136223211</t>
  </si>
  <si>
    <t>"úsek 1"219,0*2,7*0,2</t>
  </si>
  <si>
    <t>"úsek 4"610,0*0,2</t>
  </si>
  <si>
    <t>"úsek 5"182,0*0,2</t>
  </si>
  <si>
    <t>"odpočet ruční výkop u kořenů"-(3,5*4,0+(22+66+32)*2,6+(26+16)*2,0)*0,2</t>
  </si>
  <si>
    <t>"sanace pláně, mimo ruční výkop u kořenů"((219,0*2,7+610,0+182,0)-(3,5*4,0+(22+66+32)*2,6+(26+16)*2,0))*0,3</t>
  </si>
  <si>
    <t>-1221171475</t>
  </si>
  <si>
    <t>"přemístění výkopku menší mechanizací, např. pomocí Minidumperu"118,26+122,0+36,4</t>
  </si>
  <si>
    <t>"sanace"291,99</t>
  </si>
  <si>
    <t>895338015</t>
  </si>
  <si>
    <t>568,65</t>
  </si>
  <si>
    <t>527819504</t>
  </si>
  <si>
    <t>568,65*15</t>
  </si>
  <si>
    <t>-1166415860</t>
  </si>
  <si>
    <t>"přehození na obvyklý dopr. protředek" 486,65+82,0</t>
  </si>
  <si>
    <t>-102999263</t>
  </si>
  <si>
    <t>"vytěžená zemina, obj. hmotnost 2,0 t/m3"568,65*2,0</t>
  </si>
  <si>
    <t>-1095665703</t>
  </si>
  <si>
    <t>"v pruhu podél komunikace š. 2*0,5 m"(219+263+46,5)*0,5*2</t>
  </si>
  <si>
    <t>2141076900</t>
  </si>
  <si>
    <t>528,5</t>
  </si>
  <si>
    <t>-336599927</t>
  </si>
  <si>
    <t>528,5*0,03 "Přepočtené koeficientem množství</t>
  </si>
  <si>
    <t>290939372</t>
  </si>
  <si>
    <t>1383,3</t>
  </si>
  <si>
    <t>-1908004424</t>
  </si>
  <si>
    <t>-1454015724</t>
  </si>
  <si>
    <t>-1145321400</t>
  </si>
  <si>
    <t>"v místě střetu s kořenovým systémem"(3,5*4,0+(22+66+32)*2,6+(26+16)*2,0)*1,1</t>
  </si>
  <si>
    <t>-1625227824</t>
  </si>
  <si>
    <t>"odstranění nánosu"(219+263+46,5)*0,5*2</t>
  </si>
  <si>
    <t>-1339816272</t>
  </si>
  <si>
    <t>528,5*0,1</t>
  </si>
  <si>
    <t>66988179</t>
  </si>
  <si>
    <t>"sanace pláně" 973,3</t>
  </si>
  <si>
    <t>-1427054748</t>
  </si>
  <si>
    <t>-1523031665</t>
  </si>
  <si>
    <t>342931042</t>
  </si>
  <si>
    <t>"úsek 1"540,0</t>
  </si>
  <si>
    <t>"úsek 4"575,0</t>
  </si>
  <si>
    <t>"úsek 5"170,0</t>
  </si>
  <si>
    <t>-1955696613</t>
  </si>
  <si>
    <t>915223111</t>
  </si>
  <si>
    <t>Varovný pás z plastu pro orientaci nevidomých šířky 420 mm</t>
  </si>
  <si>
    <t>-1131692721</t>
  </si>
  <si>
    <t>Orientační prvky pro nevidomé z plastu na pozemních komunikacích a komunikacích pro pěší varovný pás šířky 420 mm</t>
  </si>
  <si>
    <t>"doplnění nalepovacího var. pásu"5,4</t>
  </si>
  <si>
    <t>1765644869</t>
  </si>
  <si>
    <t>"očištění povrchu před pokládkou krytu"1383,3</t>
  </si>
  <si>
    <t>408947583</t>
  </si>
  <si>
    <t>"očištění povrchu před pokládkou krytu"1383,30</t>
  </si>
  <si>
    <t>-909183292</t>
  </si>
  <si>
    <t>"zeminou s místních zdrojů, vč. nákladů na pořízení a dovoz vhodné zeminy"(219+263+46,5)*0,3*2</t>
  </si>
  <si>
    <t>408562897</t>
  </si>
  <si>
    <t>11+4</t>
  </si>
  <si>
    <t>59217029</t>
  </si>
  <si>
    <t>obrubník silniční betonový nájezdový 1000x150x150mm</t>
  </si>
  <si>
    <t>-842459405</t>
  </si>
  <si>
    <t>15,0*1,03</t>
  </si>
  <si>
    <t>-1127298537</t>
  </si>
  <si>
    <t>-1644324131</t>
  </si>
  <si>
    <t>1510940104</t>
  </si>
  <si>
    <t>-445015956</t>
  </si>
  <si>
    <t>978940995</t>
  </si>
  <si>
    <t>1630206245</t>
  </si>
  <si>
    <t>"pol.1" 235,161</t>
  </si>
  <si>
    <t>"pol.17" 66,59</t>
  </si>
  <si>
    <t>1172792191</t>
  </si>
  <si>
    <t>"pol. 1" 235,161</t>
  </si>
  <si>
    <t>"pol.2"48,02</t>
  </si>
  <si>
    <t>"pol. 17" 66,59</t>
  </si>
  <si>
    <t>-257192863</t>
  </si>
  <si>
    <t>"uvažovaný odvoz do 25 km"349,771*24</t>
  </si>
  <si>
    <t>-1676369144</t>
  </si>
  <si>
    <t>239575064</t>
  </si>
  <si>
    <t>"pol.1,17"349,77</t>
  </si>
  <si>
    <t>997221665</t>
  </si>
  <si>
    <t>Poplatek za uložení na skládce (skládkovné) odpadu asfaltového s dehtem kód odpadu 17 03 01</t>
  </si>
  <si>
    <t>971870756</t>
  </si>
  <si>
    <t>Poplatek za uložení stavebního odpadu na skládce (skládkovné) asfaltového s dehtem zatříděného do Katalogu odpadů pod kódem 17 03 01</t>
  </si>
  <si>
    <t>"pol. 2 kryt, litý asfalt" 48,02</t>
  </si>
  <si>
    <t>-1165614797</t>
  </si>
  <si>
    <t>-2005947029</t>
  </si>
  <si>
    <t>-93651250</t>
  </si>
  <si>
    <t>-1582140220</t>
  </si>
  <si>
    <t>-859961894</t>
  </si>
  <si>
    <t>-1073094490</t>
  </si>
  <si>
    <t>-597254104</t>
  </si>
  <si>
    <t>1928108188</t>
  </si>
  <si>
    <t>1314694367</t>
  </si>
  <si>
    <t>534646106</t>
  </si>
  <si>
    <t>617073800</t>
  </si>
  <si>
    <t>-1439718813</t>
  </si>
  <si>
    <t>-198713140</t>
  </si>
  <si>
    <t>-1073736557</t>
  </si>
  <si>
    <t>-361353830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</si>
</sst>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7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21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26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27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28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28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26</v>
      </c>
      <c r="AL14" s="21"/>
      <c r="AM14" s="21"/>
      <c r="AN14" s="33" t="s">
        <v>28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29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21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26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30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31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21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26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30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32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33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34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35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36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37</v>
      </c>
      <c r="E29" s="46"/>
      <c r="F29" s="31" t="s">
        <v>38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39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40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41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42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43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44</v>
      </c>
      <c r="U35" s="53"/>
      <c r="V35" s="53"/>
      <c r="W35" s="53"/>
      <c r="X35" s="55" t="s">
        <v>45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46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47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48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49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48</v>
      </c>
      <c r="AI60" s="41"/>
      <c r="AJ60" s="41"/>
      <c r="AK60" s="41"/>
      <c r="AL60" s="41"/>
      <c r="AM60" s="63" t="s">
        <v>49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50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51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48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49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48</v>
      </c>
      <c r="AI75" s="41"/>
      <c r="AJ75" s="41"/>
      <c r="AK75" s="41"/>
      <c r="AL75" s="41"/>
      <c r="AM75" s="63" t="s">
        <v>49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52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26_007_TK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Revitalizace zpevněných ploch v městském parku Zahájené – SO 101.2, SO 101.3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 xml:space="preserve"> 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4. 5. 2026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 xml:space="preserve"> 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29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53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27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31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54</v>
      </c>
      <c r="D92" s="93"/>
      <c r="E92" s="93"/>
      <c r="F92" s="93"/>
      <c r="G92" s="93"/>
      <c r="H92" s="94"/>
      <c r="I92" s="95" t="s">
        <v>55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56</v>
      </c>
      <c r="AH92" s="93"/>
      <c r="AI92" s="93"/>
      <c r="AJ92" s="93"/>
      <c r="AK92" s="93"/>
      <c r="AL92" s="93"/>
      <c r="AM92" s="93"/>
      <c r="AN92" s="95" t="s">
        <v>57</v>
      </c>
      <c r="AO92" s="93"/>
      <c r="AP92" s="97"/>
      <c r="AQ92" s="98" t="s">
        <v>58</v>
      </c>
      <c r="AR92" s="43"/>
      <c r="AS92" s="99" t="s">
        <v>59</v>
      </c>
      <c r="AT92" s="100" t="s">
        <v>60</v>
      </c>
      <c r="AU92" s="100" t="s">
        <v>61</v>
      </c>
      <c r="AV92" s="100" t="s">
        <v>62</v>
      </c>
      <c r="AW92" s="100" t="s">
        <v>63</v>
      </c>
      <c r="AX92" s="100" t="s">
        <v>64</v>
      </c>
      <c r="AY92" s="100" t="s">
        <v>65</v>
      </c>
      <c r="AZ92" s="100" t="s">
        <v>66</v>
      </c>
      <c r="BA92" s="100" t="s">
        <v>67</v>
      </c>
      <c r="BB92" s="100" t="s">
        <v>68</v>
      </c>
      <c r="BC92" s="100" t="s">
        <v>69</v>
      </c>
      <c r="BD92" s="101" t="s">
        <v>70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71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ROUND(SUM(AG95:AG96),2)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ROUND(SUM(AS95:AS96),2)</f>
        <v>0</v>
      </c>
      <c r="AT94" s="113">
        <f>ROUND(SUM(AV94:AW94),2)</f>
        <v>0</v>
      </c>
      <c r="AU94" s="114">
        <f>ROUND(SUM(AU95:AU96),5)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ROUND(SUM(AZ95:AZ96),2)</f>
        <v>0</v>
      </c>
      <c r="BA94" s="113">
        <f>ROUND(SUM(BA95:BA96),2)</f>
        <v>0</v>
      </c>
      <c r="BB94" s="113">
        <f>ROUND(SUM(BB95:BB96),2)</f>
        <v>0</v>
      </c>
      <c r="BC94" s="113">
        <f>ROUND(SUM(BC95:BC96),2)</f>
        <v>0</v>
      </c>
      <c r="BD94" s="115">
        <f>ROUND(SUM(BD95:BD96),2)</f>
        <v>0</v>
      </c>
      <c r="BE94" s="6"/>
      <c r="BS94" s="116" t="s">
        <v>72</v>
      </c>
      <c r="BT94" s="116" t="s">
        <v>73</v>
      </c>
      <c r="BU94" s="117" t="s">
        <v>74</v>
      </c>
      <c r="BV94" s="116" t="s">
        <v>75</v>
      </c>
      <c r="BW94" s="116" t="s">
        <v>5</v>
      </c>
      <c r="BX94" s="116" t="s">
        <v>76</v>
      </c>
      <c r="CL94" s="116" t="s">
        <v>1</v>
      </c>
    </row>
    <row r="95" s="7" customFormat="1" ht="24.75" customHeight="1">
      <c r="A95" s="118" t="s">
        <v>77</v>
      </c>
      <c r="B95" s="119"/>
      <c r="C95" s="120"/>
      <c r="D95" s="121" t="s">
        <v>78</v>
      </c>
      <c r="E95" s="121"/>
      <c r="F95" s="121"/>
      <c r="G95" s="121"/>
      <c r="H95" s="121"/>
      <c r="I95" s="122"/>
      <c r="J95" s="121" t="s">
        <v>79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'SO 101.2 - II. ETAPA'!J30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80</v>
      </c>
      <c r="AR95" s="125"/>
      <c r="AS95" s="126">
        <v>0</v>
      </c>
      <c r="AT95" s="127">
        <f>ROUND(SUM(AV95:AW95),2)</f>
        <v>0</v>
      </c>
      <c r="AU95" s="128">
        <f>'SO 101.2 - II. ETAPA'!P127</f>
        <v>0</v>
      </c>
      <c r="AV95" s="127">
        <f>'SO 101.2 - II. ETAPA'!J33</f>
        <v>0</v>
      </c>
      <c r="AW95" s="127">
        <f>'SO 101.2 - II. ETAPA'!J34</f>
        <v>0</v>
      </c>
      <c r="AX95" s="127">
        <f>'SO 101.2 - II. ETAPA'!J35</f>
        <v>0</v>
      </c>
      <c r="AY95" s="127">
        <f>'SO 101.2 - II. ETAPA'!J36</f>
        <v>0</v>
      </c>
      <c r="AZ95" s="127">
        <f>'SO 101.2 - II. ETAPA'!F33</f>
        <v>0</v>
      </c>
      <c r="BA95" s="127">
        <f>'SO 101.2 - II. ETAPA'!F34</f>
        <v>0</v>
      </c>
      <c r="BB95" s="127">
        <f>'SO 101.2 - II. ETAPA'!F35</f>
        <v>0</v>
      </c>
      <c r="BC95" s="127">
        <f>'SO 101.2 - II. ETAPA'!F36</f>
        <v>0</v>
      </c>
      <c r="BD95" s="129">
        <f>'SO 101.2 - II. ETAPA'!F37</f>
        <v>0</v>
      </c>
      <c r="BE95" s="7"/>
      <c r="BT95" s="130" t="s">
        <v>81</v>
      </c>
      <c r="BV95" s="130" t="s">
        <v>75</v>
      </c>
      <c r="BW95" s="130" t="s">
        <v>82</v>
      </c>
      <c r="BX95" s="130" t="s">
        <v>5</v>
      </c>
      <c r="CL95" s="130" t="s">
        <v>1</v>
      </c>
      <c r="CM95" s="130" t="s">
        <v>83</v>
      </c>
    </row>
    <row r="96" s="7" customFormat="1" ht="24.75" customHeight="1">
      <c r="A96" s="118" t="s">
        <v>77</v>
      </c>
      <c r="B96" s="119"/>
      <c r="C96" s="120"/>
      <c r="D96" s="121" t="s">
        <v>84</v>
      </c>
      <c r="E96" s="121"/>
      <c r="F96" s="121"/>
      <c r="G96" s="121"/>
      <c r="H96" s="121"/>
      <c r="I96" s="122"/>
      <c r="J96" s="121" t="s">
        <v>85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'SO 101.3 - III. ETAPA'!J30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80</v>
      </c>
      <c r="AR96" s="125"/>
      <c r="AS96" s="131">
        <v>0</v>
      </c>
      <c r="AT96" s="132">
        <f>ROUND(SUM(AV96:AW96),2)</f>
        <v>0</v>
      </c>
      <c r="AU96" s="133">
        <f>'SO 101.3 - III. ETAPA'!P127</f>
        <v>0</v>
      </c>
      <c r="AV96" s="132">
        <f>'SO 101.3 - III. ETAPA'!J33</f>
        <v>0</v>
      </c>
      <c r="AW96" s="132">
        <f>'SO 101.3 - III. ETAPA'!J34</f>
        <v>0</v>
      </c>
      <c r="AX96" s="132">
        <f>'SO 101.3 - III. ETAPA'!J35</f>
        <v>0</v>
      </c>
      <c r="AY96" s="132">
        <f>'SO 101.3 - III. ETAPA'!J36</f>
        <v>0</v>
      </c>
      <c r="AZ96" s="132">
        <f>'SO 101.3 - III. ETAPA'!F33</f>
        <v>0</v>
      </c>
      <c r="BA96" s="132">
        <f>'SO 101.3 - III. ETAPA'!F34</f>
        <v>0</v>
      </c>
      <c r="BB96" s="132">
        <f>'SO 101.3 - III. ETAPA'!F35</f>
        <v>0</v>
      </c>
      <c r="BC96" s="132">
        <f>'SO 101.3 - III. ETAPA'!F36</f>
        <v>0</v>
      </c>
      <c r="BD96" s="134">
        <f>'SO 101.3 - III. ETAPA'!F37</f>
        <v>0</v>
      </c>
      <c r="BE96" s="7"/>
      <c r="BT96" s="130" t="s">
        <v>81</v>
      </c>
      <c r="BV96" s="130" t="s">
        <v>75</v>
      </c>
      <c r="BW96" s="130" t="s">
        <v>86</v>
      </c>
      <c r="BX96" s="130" t="s">
        <v>5</v>
      </c>
      <c r="CL96" s="130" t="s">
        <v>1</v>
      </c>
      <c r="CM96" s="130" t="s">
        <v>83</v>
      </c>
    </row>
    <row r="97" s="2" customFormat="1" ht="30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="2" customFormat="1" ht="6.96" customHeight="1">
      <c r="A98" s="37"/>
      <c r="B98" s="65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43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</sheetData>
  <sheetProtection sheet="1" formatColumns="0" formatRows="0" objects="1" scenarios="1" spinCount="100000" saltValue="yk7xbJUflnyCwUySrX0Sa6OLJVVhdfd6Idj8k9gscbxp8bQjqzSYEcc6fH5I+Tj2d5qhO5p/C/2y0lI7AgR0Rg==" hashValue="J5l5eU8xtkdvCcJndhY14284bPYHEzzfER2UnASW0ECXp+ZgDHtmqyWW7qwdNCzzqDLzl+TmNIhvEi1af3Sknw==" algorithmName="SHA-512" password="C71F"/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SO 101.2 - II. ETAPA'!C2" display="/"/>
    <hyperlink ref="A96" location="'SO 101.3 - III. ETAPA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82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83</v>
      </c>
    </row>
    <row r="4" s="1" customFormat="1" ht="24.96" customHeight="1">
      <c r="B4" s="19"/>
      <c r="D4" s="137" t="s">
        <v>87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26.25" customHeight="1">
      <c r="B7" s="19"/>
      <c r="E7" s="140" t="str">
        <f>'Rekapitulace stavby'!K6</f>
        <v>Revitalizace zpevněných ploch v městském parku Zahájené – SO 101.2, SO 101.3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88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89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4. 5. 2026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 xml:space="preserve"> </v>
      </c>
      <c r="F15" s="37"/>
      <c r="G15" s="37"/>
      <c r="H15" s="37"/>
      <c r="I15" s="139" t="s">
        <v>26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27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26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29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26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31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26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32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33</v>
      </c>
      <c r="E30" s="37"/>
      <c r="F30" s="37"/>
      <c r="G30" s="37"/>
      <c r="H30" s="37"/>
      <c r="I30" s="37"/>
      <c r="J30" s="150">
        <f>ROUND(J127,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35</v>
      </c>
      <c r="G32" s="37"/>
      <c r="H32" s="37"/>
      <c r="I32" s="151" t="s">
        <v>34</v>
      </c>
      <c r="J32" s="151" t="s">
        <v>36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37</v>
      </c>
      <c r="E33" s="139" t="s">
        <v>38</v>
      </c>
      <c r="F33" s="153">
        <f>ROUND((SUM(BE127:BE331)),  2)</f>
        <v>0</v>
      </c>
      <c r="G33" s="37"/>
      <c r="H33" s="37"/>
      <c r="I33" s="154">
        <v>0.20999999999999999</v>
      </c>
      <c r="J33" s="153">
        <f>ROUND(((SUM(BE127:BE331))*I33),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39</v>
      </c>
      <c r="F34" s="153">
        <f>ROUND((SUM(BF127:BF331)),  2)</f>
        <v>0</v>
      </c>
      <c r="G34" s="37"/>
      <c r="H34" s="37"/>
      <c r="I34" s="154">
        <v>0.12</v>
      </c>
      <c r="J34" s="153">
        <f>ROUND(((SUM(BF127:BF331))*I34),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40</v>
      </c>
      <c r="F35" s="153">
        <f>ROUND((SUM(BG127:BG331)),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41</v>
      </c>
      <c r="F36" s="153">
        <f>ROUND((SUM(BH127:BH331)),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42</v>
      </c>
      <c r="F37" s="153">
        <f>ROUND((SUM(BI127:BI331)),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43</v>
      </c>
      <c r="E39" s="157"/>
      <c r="F39" s="157"/>
      <c r="G39" s="158" t="s">
        <v>44</v>
      </c>
      <c r="H39" s="159" t="s">
        <v>45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46</v>
      </c>
      <c r="E50" s="163"/>
      <c r="F50" s="163"/>
      <c r="G50" s="162" t="s">
        <v>47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48</v>
      </c>
      <c r="E61" s="165"/>
      <c r="F61" s="166" t="s">
        <v>49</v>
      </c>
      <c r="G61" s="164" t="s">
        <v>48</v>
      </c>
      <c r="H61" s="165"/>
      <c r="I61" s="165"/>
      <c r="J61" s="167" t="s">
        <v>49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50</v>
      </c>
      <c r="E65" s="168"/>
      <c r="F65" s="168"/>
      <c r="G65" s="162" t="s">
        <v>51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48</v>
      </c>
      <c r="E76" s="165"/>
      <c r="F76" s="166" t="s">
        <v>49</v>
      </c>
      <c r="G76" s="164" t="s">
        <v>48</v>
      </c>
      <c r="H76" s="165"/>
      <c r="I76" s="165"/>
      <c r="J76" s="167" t="s">
        <v>49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90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9"/>
      <c r="D85" s="39"/>
      <c r="E85" s="173" t="str">
        <f>E7</f>
        <v>Revitalizace zpevněných ploch v městském parku Zahájené – SO 101.2, SO 101.3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88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 101.2 - II. ETAPA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4. 5. 2026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29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9"/>
      <c r="E92" s="39"/>
      <c r="F92" s="26" t="str">
        <f>IF(E18="","",E18)</f>
        <v>Vyplň údaj</v>
      </c>
      <c r="G92" s="39"/>
      <c r="H92" s="39"/>
      <c r="I92" s="31" t="s">
        <v>31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91</v>
      </c>
      <c r="D94" s="175"/>
      <c r="E94" s="175"/>
      <c r="F94" s="175"/>
      <c r="G94" s="175"/>
      <c r="H94" s="175"/>
      <c r="I94" s="175"/>
      <c r="J94" s="176" t="s">
        <v>92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93</v>
      </c>
      <c r="D96" s="39"/>
      <c r="E96" s="39"/>
      <c r="F96" s="39"/>
      <c r="G96" s="39"/>
      <c r="H96" s="39"/>
      <c r="I96" s="39"/>
      <c r="J96" s="109">
        <f>J127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94</v>
      </c>
    </row>
    <row r="97" s="9" customFormat="1" ht="24.96" customHeight="1">
      <c r="A97" s="9"/>
      <c r="B97" s="178"/>
      <c r="C97" s="179"/>
      <c r="D97" s="180" t="s">
        <v>95</v>
      </c>
      <c r="E97" s="181"/>
      <c r="F97" s="181"/>
      <c r="G97" s="181"/>
      <c r="H97" s="181"/>
      <c r="I97" s="181"/>
      <c r="J97" s="182">
        <f>J128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96</v>
      </c>
      <c r="E98" s="187"/>
      <c r="F98" s="187"/>
      <c r="G98" s="187"/>
      <c r="H98" s="187"/>
      <c r="I98" s="187"/>
      <c r="J98" s="188">
        <f>J129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97</v>
      </c>
      <c r="E99" s="187"/>
      <c r="F99" s="187"/>
      <c r="G99" s="187"/>
      <c r="H99" s="187"/>
      <c r="I99" s="187"/>
      <c r="J99" s="188">
        <f>J202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98</v>
      </c>
      <c r="E100" s="187"/>
      <c r="F100" s="187"/>
      <c r="G100" s="187"/>
      <c r="H100" s="187"/>
      <c r="I100" s="187"/>
      <c r="J100" s="188">
        <f>J238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99</v>
      </c>
      <c r="E101" s="187"/>
      <c r="F101" s="187"/>
      <c r="G101" s="187"/>
      <c r="H101" s="187"/>
      <c r="I101" s="187"/>
      <c r="J101" s="188">
        <f>J259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4"/>
      <c r="C102" s="185"/>
      <c r="D102" s="186" t="s">
        <v>100</v>
      </c>
      <c r="E102" s="187"/>
      <c r="F102" s="187"/>
      <c r="G102" s="187"/>
      <c r="H102" s="187"/>
      <c r="I102" s="187"/>
      <c r="J102" s="188">
        <f>J264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8"/>
      <c r="C103" s="179"/>
      <c r="D103" s="180" t="s">
        <v>101</v>
      </c>
      <c r="E103" s="181"/>
      <c r="F103" s="181"/>
      <c r="G103" s="181"/>
      <c r="H103" s="181"/>
      <c r="I103" s="181"/>
      <c r="J103" s="182">
        <f>J295</f>
        <v>0</v>
      </c>
      <c r="K103" s="179"/>
      <c r="L103" s="18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4"/>
      <c r="C104" s="185"/>
      <c r="D104" s="186" t="s">
        <v>102</v>
      </c>
      <c r="E104" s="187"/>
      <c r="F104" s="187"/>
      <c r="G104" s="187"/>
      <c r="H104" s="187"/>
      <c r="I104" s="187"/>
      <c r="J104" s="188">
        <f>J296</f>
        <v>0</v>
      </c>
      <c r="K104" s="185"/>
      <c r="L104" s="18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4"/>
      <c r="C105" s="185"/>
      <c r="D105" s="186" t="s">
        <v>103</v>
      </c>
      <c r="E105" s="187"/>
      <c r="F105" s="187"/>
      <c r="G105" s="187"/>
      <c r="H105" s="187"/>
      <c r="I105" s="187"/>
      <c r="J105" s="188">
        <f>J313</f>
        <v>0</v>
      </c>
      <c r="K105" s="185"/>
      <c r="L105" s="18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4"/>
      <c r="C106" s="185"/>
      <c r="D106" s="186" t="s">
        <v>104</v>
      </c>
      <c r="E106" s="187"/>
      <c r="F106" s="187"/>
      <c r="G106" s="187"/>
      <c r="H106" s="187"/>
      <c r="I106" s="187"/>
      <c r="J106" s="188">
        <f>J320</f>
        <v>0</v>
      </c>
      <c r="K106" s="185"/>
      <c r="L106" s="18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4"/>
      <c r="C107" s="185"/>
      <c r="D107" s="186" t="s">
        <v>105</v>
      </c>
      <c r="E107" s="187"/>
      <c r="F107" s="187"/>
      <c r="G107" s="187"/>
      <c r="H107" s="187"/>
      <c r="I107" s="187"/>
      <c r="J107" s="188">
        <f>J323</f>
        <v>0</v>
      </c>
      <c r="K107" s="185"/>
      <c r="L107" s="18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7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65"/>
      <c r="C109" s="66"/>
      <c r="D109" s="66"/>
      <c r="E109" s="66"/>
      <c r="F109" s="66"/>
      <c r="G109" s="66"/>
      <c r="H109" s="66"/>
      <c r="I109" s="66"/>
      <c r="J109" s="66"/>
      <c r="K109" s="66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3" s="2" customFormat="1" ht="6.96" customHeight="1">
      <c r="A113" s="37"/>
      <c r="B113" s="67"/>
      <c r="C113" s="68"/>
      <c r="D113" s="68"/>
      <c r="E113" s="68"/>
      <c r="F113" s="68"/>
      <c r="G113" s="68"/>
      <c r="H113" s="68"/>
      <c r="I113" s="68"/>
      <c r="J113" s="68"/>
      <c r="K113" s="68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24.96" customHeight="1">
      <c r="A114" s="37"/>
      <c r="B114" s="38"/>
      <c r="C114" s="22" t="s">
        <v>106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16</v>
      </c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26.25" customHeight="1">
      <c r="A117" s="37"/>
      <c r="B117" s="38"/>
      <c r="C117" s="39"/>
      <c r="D117" s="39"/>
      <c r="E117" s="173" t="str">
        <f>E7</f>
        <v>Revitalizace zpevněných ploch v městském parku Zahájené – SO 101.2, SO 101.3</v>
      </c>
      <c r="F117" s="31"/>
      <c r="G117" s="31"/>
      <c r="H117" s="31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88</v>
      </c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6.5" customHeight="1">
      <c r="A119" s="37"/>
      <c r="B119" s="38"/>
      <c r="C119" s="39"/>
      <c r="D119" s="39"/>
      <c r="E119" s="75" t="str">
        <f>E9</f>
        <v>SO 101.2 - II. ETAPA</v>
      </c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31" t="s">
        <v>20</v>
      </c>
      <c r="D121" s="39"/>
      <c r="E121" s="39"/>
      <c r="F121" s="26" t="str">
        <f>F12</f>
        <v xml:space="preserve"> </v>
      </c>
      <c r="G121" s="39"/>
      <c r="H121" s="39"/>
      <c r="I121" s="31" t="s">
        <v>22</v>
      </c>
      <c r="J121" s="78" t="str">
        <f>IF(J12="","",J12)</f>
        <v>4. 5. 2026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5.15" customHeight="1">
      <c r="A123" s="37"/>
      <c r="B123" s="38"/>
      <c r="C123" s="31" t="s">
        <v>24</v>
      </c>
      <c r="D123" s="39"/>
      <c r="E123" s="39"/>
      <c r="F123" s="26" t="str">
        <f>E15</f>
        <v xml:space="preserve"> </v>
      </c>
      <c r="G123" s="39"/>
      <c r="H123" s="39"/>
      <c r="I123" s="31" t="s">
        <v>29</v>
      </c>
      <c r="J123" s="35" t="str">
        <f>E21</f>
        <v xml:space="preserve"> </v>
      </c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5.15" customHeight="1">
      <c r="A124" s="37"/>
      <c r="B124" s="38"/>
      <c r="C124" s="31" t="s">
        <v>27</v>
      </c>
      <c r="D124" s="39"/>
      <c r="E124" s="39"/>
      <c r="F124" s="26" t="str">
        <f>IF(E18="","",E18)</f>
        <v>Vyplň údaj</v>
      </c>
      <c r="G124" s="39"/>
      <c r="H124" s="39"/>
      <c r="I124" s="31" t="s">
        <v>31</v>
      </c>
      <c r="J124" s="35" t="str">
        <f>E24</f>
        <v xml:space="preserve"> </v>
      </c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0.32" customHeight="1">
      <c r="A125" s="37"/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11" customFormat="1" ht="29.28" customHeight="1">
      <c r="A126" s="190"/>
      <c r="B126" s="191"/>
      <c r="C126" s="192" t="s">
        <v>107</v>
      </c>
      <c r="D126" s="193" t="s">
        <v>58</v>
      </c>
      <c r="E126" s="193" t="s">
        <v>54</v>
      </c>
      <c r="F126" s="193" t="s">
        <v>55</v>
      </c>
      <c r="G126" s="193" t="s">
        <v>108</v>
      </c>
      <c r="H126" s="193" t="s">
        <v>109</v>
      </c>
      <c r="I126" s="193" t="s">
        <v>110</v>
      </c>
      <c r="J126" s="193" t="s">
        <v>92</v>
      </c>
      <c r="K126" s="194" t="s">
        <v>111</v>
      </c>
      <c r="L126" s="195"/>
      <c r="M126" s="99" t="s">
        <v>1</v>
      </c>
      <c r="N126" s="100" t="s">
        <v>37</v>
      </c>
      <c r="O126" s="100" t="s">
        <v>112</v>
      </c>
      <c r="P126" s="100" t="s">
        <v>113</v>
      </c>
      <c r="Q126" s="100" t="s">
        <v>114</v>
      </c>
      <c r="R126" s="100" t="s">
        <v>115</v>
      </c>
      <c r="S126" s="100" t="s">
        <v>116</v>
      </c>
      <c r="T126" s="101" t="s">
        <v>117</v>
      </c>
      <c r="U126" s="190"/>
      <c r="V126" s="190"/>
      <c r="W126" s="190"/>
      <c r="X126" s="190"/>
      <c r="Y126" s="190"/>
      <c r="Z126" s="190"/>
      <c r="AA126" s="190"/>
      <c r="AB126" s="190"/>
      <c r="AC126" s="190"/>
      <c r="AD126" s="190"/>
      <c r="AE126" s="190"/>
    </row>
    <row r="127" s="2" customFormat="1" ht="22.8" customHeight="1">
      <c r="A127" s="37"/>
      <c r="B127" s="38"/>
      <c r="C127" s="106" t="s">
        <v>118</v>
      </c>
      <c r="D127" s="39"/>
      <c r="E127" s="39"/>
      <c r="F127" s="39"/>
      <c r="G127" s="39"/>
      <c r="H127" s="39"/>
      <c r="I127" s="39"/>
      <c r="J127" s="196">
        <f>BK127</f>
        <v>0</v>
      </c>
      <c r="K127" s="39"/>
      <c r="L127" s="43"/>
      <c r="M127" s="102"/>
      <c r="N127" s="197"/>
      <c r="O127" s="103"/>
      <c r="P127" s="198">
        <f>P128+P295</f>
        <v>0</v>
      </c>
      <c r="Q127" s="103"/>
      <c r="R127" s="198">
        <f>R128+R295</f>
        <v>29.5287851</v>
      </c>
      <c r="S127" s="103"/>
      <c r="T127" s="199">
        <f>T128+T295</f>
        <v>377.73530000000005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72</v>
      </c>
      <c r="AU127" s="16" t="s">
        <v>94</v>
      </c>
      <c r="BK127" s="200">
        <f>BK128+BK295</f>
        <v>0</v>
      </c>
    </row>
    <row r="128" s="12" customFormat="1" ht="25.92" customHeight="1">
      <c r="A128" s="12"/>
      <c r="B128" s="201"/>
      <c r="C128" s="202"/>
      <c r="D128" s="203" t="s">
        <v>72</v>
      </c>
      <c r="E128" s="204" t="s">
        <v>119</v>
      </c>
      <c r="F128" s="204" t="s">
        <v>120</v>
      </c>
      <c r="G128" s="202"/>
      <c r="H128" s="202"/>
      <c r="I128" s="205"/>
      <c r="J128" s="206">
        <f>BK128</f>
        <v>0</v>
      </c>
      <c r="K128" s="202"/>
      <c r="L128" s="207"/>
      <c r="M128" s="208"/>
      <c r="N128" s="209"/>
      <c r="O128" s="209"/>
      <c r="P128" s="210">
        <f>P129+P202+P238+P259+P264</f>
        <v>0</v>
      </c>
      <c r="Q128" s="209"/>
      <c r="R128" s="210">
        <f>R129+R202+R238+R259+R264</f>
        <v>29.5287851</v>
      </c>
      <c r="S128" s="209"/>
      <c r="T128" s="211">
        <f>T129+T202+T238+T259+T264</f>
        <v>377.73530000000005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2" t="s">
        <v>121</v>
      </c>
      <c r="AT128" s="213" t="s">
        <v>72</v>
      </c>
      <c r="AU128" s="213" t="s">
        <v>73</v>
      </c>
      <c r="AY128" s="212" t="s">
        <v>122</v>
      </c>
      <c r="BK128" s="214">
        <f>BK129+BK202+BK238+BK259+BK264</f>
        <v>0</v>
      </c>
    </row>
    <row r="129" s="12" customFormat="1" ht="22.8" customHeight="1">
      <c r="A129" s="12"/>
      <c r="B129" s="201"/>
      <c r="C129" s="202"/>
      <c r="D129" s="203" t="s">
        <v>72</v>
      </c>
      <c r="E129" s="215" t="s">
        <v>81</v>
      </c>
      <c r="F129" s="215" t="s">
        <v>123</v>
      </c>
      <c r="G129" s="202"/>
      <c r="H129" s="202"/>
      <c r="I129" s="205"/>
      <c r="J129" s="216">
        <f>BK129</f>
        <v>0</v>
      </c>
      <c r="K129" s="202"/>
      <c r="L129" s="207"/>
      <c r="M129" s="208"/>
      <c r="N129" s="209"/>
      <c r="O129" s="209"/>
      <c r="P129" s="210">
        <f>SUM(P130:P201)</f>
        <v>0</v>
      </c>
      <c r="Q129" s="209"/>
      <c r="R129" s="210">
        <f>SUM(R130:R201)</f>
        <v>0.94878299999999993</v>
      </c>
      <c r="S129" s="209"/>
      <c r="T129" s="211">
        <f>SUM(T130:T201)</f>
        <v>345.07400000000007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2" t="s">
        <v>121</v>
      </c>
      <c r="AT129" s="213" t="s">
        <v>72</v>
      </c>
      <c r="AU129" s="213" t="s">
        <v>81</v>
      </c>
      <c r="AY129" s="212" t="s">
        <v>122</v>
      </c>
      <c r="BK129" s="214">
        <f>SUM(BK130:BK201)</f>
        <v>0</v>
      </c>
    </row>
    <row r="130" s="2" customFormat="1" ht="24.15" customHeight="1">
      <c r="A130" s="37"/>
      <c r="B130" s="38"/>
      <c r="C130" s="217" t="s">
        <v>81</v>
      </c>
      <c r="D130" s="217" t="s">
        <v>124</v>
      </c>
      <c r="E130" s="218" t="s">
        <v>125</v>
      </c>
      <c r="F130" s="219" t="s">
        <v>126</v>
      </c>
      <c r="G130" s="220" t="s">
        <v>127</v>
      </c>
      <c r="H130" s="221">
        <v>973.10000000000002</v>
      </c>
      <c r="I130" s="222"/>
      <c r="J130" s="223">
        <f>ROUND(I130*H130,2)</f>
        <v>0</v>
      </c>
      <c r="K130" s="219" t="s">
        <v>128</v>
      </c>
      <c r="L130" s="43"/>
      <c r="M130" s="224" t="s">
        <v>1</v>
      </c>
      <c r="N130" s="225" t="s">
        <v>38</v>
      </c>
      <c r="O130" s="90"/>
      <c r="P130" s="226">
        <f>O130*H130</f>
        <v>0</v>
      </c>
      <c r="Q130" s="226">
        <v>0</v>
      </c>
      <c r="R130" s="226">
        <f>Q130*H130</f>
        <v>0</v>
      </c>
      <c r="S130" s="226">
        <v>0.17000000000000001</v>
      </c>
      <c r="T130" s="227">
        <f>S130*H130</f>
        <v>165.42700000000002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8" t="s">
        <v>121</v>
      </c>
      <c r="AT130" s="228" t="s">
        <v>124</v>
      </c>
      <c r="AU130" s="228" t="s">
        <v>83</v>
      </c>
      <c r="AY130" s="16" t="s">
        <v>122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6" t="s">
        <v>81</v>
      </c>
      <c r="BK130" s="229">
        <f>ROUND(I130*H130,2)</f>
        <v>0</v>
      </c>
      <c r="BL130" s="16" t="s">
        <v>121</v>
      </c>
      <c r="BM130" s="228" t="s">
        <v>129</v>
      </c>
    </row>
    <row r="131" s="2" customFormat="1">
      <c r="A131" s="37"/>
      <c r="B131" s="38"/>
      <c r="C131" s="39"/>
      <c r="D131" s="230" t="s">
        <v>130</v>
      </c>
      <c r="E131" s="39"/>
      <c r="F131" s="231" t="s">
        <v>131</v>
      </c>
      <c r="G131" s="39"/>
      <c r="H131" s="39"/>
      <c r="I131" s="232"/>
      <c r="J131" s="39"/>
      <c r="K131" s="39"/>
      <c r="L131" s="43"/>
      <c r="M131" s="233"/>
      <c r="N131" s="234"/>
      <c r="O131" s="90"/>
      <c r="P131" s="90"/>
      <c r="Q131" s="90"/>
      <c r="R131" s="90"/>
      <c r="S131" s="90"/>
      <c r="T131" s="91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130</v>
      </c>
      <c r="AU131" s="16" t="s">
        <v>83</v>
      </c>
    </row>
    <row r="132" s="13" customFormat="1">
      <c r="A132" s="13"/>
      <c r="B132" s="235"/>
      <c r="C132" s="236"/>
      <c r="D132" s="230" t="s">
        <v>132</v>
      </c>
      <c r="E132" s="237" t="s">
        <v>1</v>
      </c>
      <c r="F132" s="238" t="s">
        <v>133</v>
      </c>
      <c r="G132" s="236"/>
      <c r="H132" s="239">
        <v>764.10000000000002</v>
      </c>
      <c r="I132" s="240"/>
      <c r="J132" s="236"/>
      <c r="K132" s="236"/>
      <c r="L132" s="241"/>
      <c r="M132" s="242"/>
      <c r="N132" s="243"/>
      <c r="O132" s="243"/>
      <c r="P132" s="243"/>
      <c r="Q132" s="243"/>
      <c r="R132" s="243"/>
      <c r="S132" s="243"/>
      <c r="T132" s="24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5" t="s">
        <v>132</v>
      </c>
      <c r="AU132" s="245" t="s">
        <v>83</v>
      </c>
      <c r="AV132" s="13" t="s">
        <v>83</v>
      </c>
      <c r="AW132" s="13" t="s">
        <v>30</v>
      </c>
      <c r="AX132" s="13" t="s">
        <v>73</v>
      </c>
      <c r="AY132" s="245" t="s">
        <v>122</v>
      </c>
    </row>
    <row r="133" s="13" customFormat="1">
      <c r="A133" s="13"/>
      <c r="B133" s="235"/>
      <c r="C133" s="236"/>
      <c r="D133" s="230" t="s">
        <v>132</v>
      </c>
      <c r="E133" s="237" t="s">
        <v>1</v>
      </c>
      <c r="F133" s="238" t="s">
        <v>134</v>
      </c>
      <c r="G133" s="236"/>
      <c r="H133" s="239">
        <v>209</v>
      </c>
      <c r="I133" s="240"/>
      <c r="J133" s="236"/>
      <c r="K133" s="236"/>
      <c r="L133" s="241"/>
      <c r="M133" s="242"/>
      <c r="N133" s="243"/>
      <c r="O133" s="243"/>
      <c r="P133" s="243"/>
      <c r="Q133" s="243"/>
      <c r="R133" s="243"/>
      <c r="S133" s="243"/>
      <c r="T133" s="24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5" t="s">
        <v>132</v>
      </c>
      <c r="AU133" s="245" t="s">
        <v>83</v>
      </c>
      <c r="AV133" s="13" t="s">
        <v>83</v>
      </c>
      <c r="AW133" s="13" t="s">
        <v>30</v>
      </c>
      <c r="AX133" s="13" t="s">
        <v>73</v>
      </c>
      <c r="AY133" s="245" t="s">
        <v>122</v>
      </c>
    </row>
    <row r="134" s="14" customFormat="1">
      <c r="A134" s="14"/>
      <c r="B134" s="246"/>
      <c r="C134" s="247"/>
      <c r="D134" s="230" t="s">
        <v>132</v>
      </c>
      <c r="E134" s="248" t="s">
        <v>1</v>
      </c>
      <c r="F134" s="249" t="s">
        <v>135</v>
      </c>
      <c r="G134" s="247"/>
      <c r="H134" s="250">
        <v>973.10000000000002</v>
      </c>
      <c r="I134" s="251"/>
      <c r="J134" s="247"/>
      <c r="K134" s="247"/>
      <c r="L134" s="252"/>
      <c r="M134" s="253"/>
      <c r="N134" s="254"/>
      <c r="O134" s="254"/>
      <c r="P134" s="254"/>
      <c r="Q134" s="254"/>
      <c r="R134" s="254"/>
      <c r="S134" s="254"/>
      <c r="T134" s="255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6" t="s">
        <v>132</v>
      </c>
      <c r="AU134" s="256" t="s">
        <v>83</v>
      </c>
      <c r="AV134" s="14" t="s">
        <v>121</v>
      </c>
      <c r="AW134" s="14" t="s">
        <v>30</v>
      </c>
      <c r="AX134" s="14" t="s">
        <v>81</v>
      </c>
      <c r="AY134" s="256" t="s">
        <v>122</v>
      </c>
    </row>
    <row r="135" s="2" customFormat="1" ht="24.15" customHeight="1">
      <c r="A135" s="37"/>
      <c r="B135" s="38"/>
      <c r="C135" s="217" t="s">
        <v>83</v>
      </c>
      <c r="D135" s="217" t="s">
        <v>124</v>
      </c>
      <c r="E135" s="218" t="s">
        <v>136</v>
      </c>
      <c r="F135" s="219" t="s">
        <v>137</v>
      </c>
      <c r="G135" s="220" t="s">
        <v>127</v>
      </c>
      <c r="H135" s="221">
        <v>1153.8</v>
      </c>
      <c r="I135" s="222"/>
      <c r="J135" s="223">
        <f>ROUND(I135*H135,2)</f>
        <v>0</v>
      </c>
      <c r="K135" s="219" t="s">
        <v>128</v>
      </c>
      <c r="L135" s="43"/>
      <c r="M135" s="224" t="s">
        <v>1</v>
      </c>
      <c r="N135" s="225" t="s">
        <v>38</v>
      </c>
      <c r="O135" s="90"/>
      <c r="P135" s="226">
        <f>O135*H135</f>
        <v>0</v>
      </c>
      <c r="Q135" s="226">
        <v>1.0000000000000001E-05</v>
      </c>
      <c r="R135" s="226">
        <f>Q135*H135</f>
        <v>0.011538</v>
      </c>
      <c r="S135" s="226">
        <v>0.11500000000000001</v>
      </c>
      <c r="T135" s="227">
        <f>S135*H135</f>
        <v>132.68700000000001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28" t="s">
        <v>121</v>
      </c>
      <c r="AT135" s="228" t="s">
        <v>124</v>
      </c>
      <c r="AU135" s="228" t="s">
        <v>83</v>
      </c>
      <c r="AY135" s="16" t="s">
        <v>122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6" t="s">
        <v>81</v>
      </c>
      <c r="BK135" s="229">
        <f>ROUND(I135*H135,2)</f>
        <v>0</v>
      </c>
      <c r="BL135" s="16" t="s">
        <v>121</v>
      </c>
      <c r="BM135" s="228" t="s">
        <v>138</v>
      </c>
    </row>
    <row r="136" s="2" customFormat="1">
      <c r="A136" s="37"/>
      <c r="B136" s="38"/>
      <c r="C136" s="39"/>
      <c r="D136" s="230" t="s">
        <v>130</v>
      </c>
      <c r="E136" s="39"/>
      <c r="F136" s="231" t="s">
        <v>139</v>
      </c>
      <c r="G136" s="39"/>
      <c r="H136" s="39"/>
      <c r="I136" s="232"/>
      <c r="J136" s="39"/>
      <c r="K136" s="39"/>
      <c r="L136" s="43"/>
      <c r="M136" s="233"/>
      <c r="N136" s="234"/>
      <c r="O136" s="90"/>
      <c r="P136" s="90"/>
      <c r="Q136" s="90"/>
      <c r="R136" s="90"/>
      <c r="S136" s="90"/>
      <c r="T136" s="91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6" t="s">
        <v>130</v>
      </c>
      <c r="AU136" s="16" t="s">
        <v>83</v>
      </c>
    </row>
    <row r="137" s="13" customFormat="1">
      <c r="A137" s="13"/>
      <c r="B137" s="235"/>
      <c r="C137" s="236"/>
      <c r="D137" s="230" t="s">
        <v>132</v>
      </c>
      <c r="E137" s="237" t="s">
        <v>1</v>
      </c>
      <c r="F137" s="238" t="s">
        <v>140</v>
      </c>
      <c r="G137" s="236"/>
      <c r="H137" s="239">
        <v>720</v>
      </c>
      <c r="I137" s="240"/>
      <c r="J137" s="236"/>
      <c r="K137" s="236"/>
      <c r="L137" s="241"/>
      <c r="M137" s="242"/>
      <c r="N137" s="243"/>
      <c r="O137" s="243"/>
      <c r="P137" s="243"/>
      <c r="Q137" s="243"/>
      <c r="R137" s="243"/>
      <c r="S137" s="243"/>
      <c r="T137" s="24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5" t="s">
        <v>132</v>
      </c>
      <c r="AU137" s="245" t="s">
        <v>83</v>
      </c>
      <c r="AV137" s="13" t="s">
        <v>83</v>
      </c>
      <c r="AW137" s="13" t="s">
        <v>30</v>
      </c>
      <c r="AX137" s="13" t="s">
        <v>73</v>
      </c>
      <c r="AY137" s="245" t="s">
        <v>122</v>
      </c>
    </row>
    <row r="138" s="13" customFormat="1">
      <c r="A138" s="13"/>
      <c r="B138" s="235"/>
      <c r="C138" s="236"/>
      <c r="D138" s="230" t="s">
        <v>132</v>
      </c>
      <c r="E138" s="237" t="s">
        <v>1</v>
      </c>
      <c r="F138" s="238" t="s">
        <v>141</v>
      </c>
      <c r="G138" s="236"/>
      <c r="H138" s="239">
        <v>95</v>
      </c>
      <c r="I138" s="240"/>
      <c r="J138" s="236"/>
      <c r="K138" s="236"/>
      <c r="L138" s="241"/>
      <c r="M138" s="242"/>
      <c r="N138" s="243"/>
      <c r="O138" s="243"/>
      <c r="P138" s="243"/>
      <c r="Q138" s="243"/>
      <c r="R138" s="243"/>
      <c r="S138" s="243"/>
      <c r="T138" s="24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5" t="s">
        <v>132</v>
      </c>
      <c r="AU138" s="245" t="s">
        <v>83</v>
      </c>
      <c r="AV138" s="13" t="s">
        <v>83</v>
      </c>
      <c r="AW138" s="13" t="s">
        <v>30</v>
      </c>
      <c r="AX138" s="13" t="s">
        <v>73</v>
      </c>
      <c r="AY138" s="245" t="s">
        <v>122</v>
      </c>
    </row>
    <row r="139" s="13" customFormat="1">
      <c r="A139" s="13"/>
      <c r="B139" s="235"/>
      <c r="C139" s="236"/>
      <c r="D139" s="230" t="s">
        <v>132</v>
      </c>
      <c r="E139" s="237" t="s">
        <v>1</v>
      </c>
      <c r="F139" s="238" t="s">
        <v>142</v>
      </c>
      <c r="G139" s="236"/>
      <c r="H139" s="239">
        <v>242</v>
      </c>
      <c r="I139" s="240"/>
      <c r="J139" s="236"/>
      <c r="K139" s="236"/>
      <c r="L139" s="241"/>
      <c r="M139" s="242"/>
      <c r="N139" s="243"/>
      <c r="O139" s="243"/>
      <c r="P139" s="243"/>
      <c r="Q139" s="243"/>
      <c r="R139" s="243"/>
      <c r="S139" s="243"/>
      <c r="T139" s="24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5" t="s">
        <v>132</v>
      </c>
      <c r="AU139" s="245" t="s">
        <v>83</v>
      </c>
      <c r="AV139" s="13" t="s">
        <v>83</v>
      </c>
      <c r="AW139" s="13" t="s">
        <v>30</v>
      </c>
      <c r="AX139" s="13" t="s">
        <v>73</v>
      </c>
      <c r="AY139" s="245" t="s">
        <v>122</v>
      </c>
    </row>
    <row r="140" s="13" customFormat="1">
      <c r="A140" s="13"/>
      <c r="B140" s="235"/>
      <c r="C140" s="236"/>
      <c r="D140" s="230" t="s">
        <v>132</v>
      </c>
      <c r="E140" s="237" t="s">
        <v>1</v>
      </c>
      <c r="F140" s="238" t="s">
        <v>143</v>
      </c>
      <c r="G140" s="236"/>
      <c r="H140" s="239">
        <v>96.799999999999997</v>
      </c>
      <c r="I140" s="240"/>
      <c r="J140" s="236"/>
      <c r="K140" s="236"/>
      <c r="L140" s="241"/>
      <c r="M140" s="242"/>
      <c r="N140" s="243"/>
      <c r="O140" s="243"/>
      <c r="P140" s="243"/>
      <c r="Q140" s="243"/>
      <c r="R140" s="243"/>
      <c r="S140" s="243"/>
      <c r="T140" s="24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5" t="s">
        <v>132</v>
      </c>
      <c r="AU140" s="245" t="s">
        <v>83</v>
      </c>
      <c r="AV140" s="13" t="s">
        <v>83</v>
      </c>
      <c r="AW140" s="13" t="s">
        <v>30</v>
      </c>
      <c r="AX140" s="13" t="s">
        <v>73</v>
      </c>
      <c r="AY140" s="245" t="s">
        <v>122</v>
      </c>
    </row>
    <row r="141" s="14" customFormat="1">
      <c r="A141" s="14"/>
      <c r="B141" s="246"/>
      <c r="C141" s="247"/>
      <c r="D141" s="230" t="s">
        <v>132</v>
      </c>
      <c r="E141" s="248" t="s">
        <v>1</v>
      </c>
      <c r="F141" s="249" t="s">
        <v>135</v>
      </c>
      <c r="G141" s="247"/>
      <c r="H141" s="250">
        <v>1153.8</v>
      </c>
      <c r="I141" s="251"/>
      <c r="J141" s="247"/>
      <c r="K141" s="247"/>
      <c r="L141" s="252"/>
      <c r="M141" s="253"/>
      <c r="N141" s="254"/>
      <c r="O141" s="254"/>
      <c r="P141" s="254"/>
      <c r="Q141" s="254"/>
      <c r="R141" s="254"/>
      <c r="S141" s="254"/>
      <c r="T141" s="255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6" t="s">
        <v>132</v>
      </c>
      <c r="AU141" s="256" t="s">
        <v>83</v>
      </c>
      <c r="AV141" s="14" t="s">
        <v>121</v>
      </c>
      <c r="AW141" s="14" t="s">
        <v>30</v>
      </c>
      <c r="AX141" s="14" t="s">
        <v>81</v>
      </c>
      <c r="AY141" s="256" t="s">
        <v>122</v>
      </c>
    </row>
    <row r="142" s="2" customFormat="1" ht="16.5" customHeight="1">
      <c r="A142" s="37"/>
      <c r="B142" s="38"/>
      <c r="C142" s="217" t="s">
        <v>144</v>
      </c>
      <c r="D142" s="217" t="s">
        <v>124</v>
      </c>
      <c r="E142" s="218" t="s">
        <v>145</v>
      </c>
      <c r="F142" s="219" t="s">
        <v>146</v>
      </c>
      <c r="G142" s="220" t="s">
        <v>147</v>
      </c>
      <c r="H142" s="221">
        <v>100</v>
      </c>
      <c r="I142" s="222"/>
      <c r="J142" s="223">
        <f>ROUND(I142*H142,2)</f>
        <v>0</v>
      </c>
      <c r="K142" s="219" t="s">
        <v>128</v>
      </c>
      <c r="L142" s="43"/>
      <c r="M142" s="224" t="s">
        <v>1</v>
      </c>
      <c r="N142" s="225" t="s">
        <v>38</v>
      </c>
      <c r="O142" s="90"/>
      <c r="P142" s="226">
        <f>O142*H142</f>
        <v>0</v>
      </c>
      <c r="Q142" s="226">
        <v>0</v>
      </c>
      <c r="R142" s="226">
        <f>Q142*H142</f>
        <v>0</v>
      </c>
      <c r="S142" s="226">
        <v>0.20499999999999999</v>
      </c>
      <c r="T142" s="227">
        <f>S142*H142</f>
        <v>20.5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28" t="s">
        <v>121</v>
      </c>
      <c r="AT142" s="228" t="s">
        <v>124</v>
      </c>
      <c r="AU142" s="228" t="s">
        <v>83</v>
      </c>
      <c r="AY142" s="16" t="s">
        <v>122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6" t="s">
        <v>81</v>
      </c>
      <c r="BK142" s="229">
        <f>ROUND(I142*H142,2)</f>
        <v>0</v>
      </c>
      <c r="BL142" s="16" t="s">
        <v>121</v>
      </c>
      <c r="BM142" s="228" t="s">
        <v>148</v>
      </c>
    </row>
    <row r="143" s="2" customFormat="1">
      <c r="A143" s="37"/>
      <c r="B143" s="38"/>
      <c r="C143" s="39"/>
      <c r="D143" s="230" t="s">
        <v>130</v>
      </c>
      <c r="E143" s="39"/>
      <c r="F143" s="231" t="s">
        <v>149</v>
      </c>
      <c r="G143" s="39"/>
      <c r="H143" s="39"/>
      <c r="I143" s="232"/>
      <c r="J143" s="39"/>
      <c r="K143" s="39"/>
      <c r="L143" s="43"/>
      <c r="M143" s="233"/>
      <c r="N143" s="234"/>
      <c r="O143" s="90"/>
      <c r="P143" s="90"/>
      <c r="Q143" s="90"/>
      <c r="R143" s="90"/>
      <c r="S143" s="90"/>
      <c r="T143" s="91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130</v>
      </c>
      <c r="AU143" s="16" t="s">
        <v>83</v>
      </c>
    </row>
    <row r="144" s="13" customFormat="1">
      <c r="A144" s="13"/>
      <c r="B144" s="235"/>
      <c r="C144" s="236"/>
      <c r="D144" s="230" t="s">
        <v>132</v>
      </c>
      <c r="E144" s="237" t="s">
        <v>1</v>
      </c>
      <c r="F144" s="238" t="s">
        <v>150</v>
      </c>
      <c r="G144" s="236"/>
      <c r="H144" s="239">
        <v>100</v>
      </c>
      <c r="I144" s="240"/>
      <c r="J144" s="236"/>
      <c r="K144" s="236"/>
      <c r="L144" s="241"/>
      <c r="M144" s="242"/>
      <c r="N144" s="243"/>
      <c r="O144" s="243"/>
      <c r="P144" s="243"/>
      <c r="Q144" s="243"/>
      <c r="R144" s="243"/>
      <c r="S144" s="243"/>
      <c r="T144" s="24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5" t="s">
        <v>132</v>
      </c>
      <c r="AU144" s="245" t="s">
        <v>83</v>
      </c>
      <c r="AV144" s="13" t="s">
        <v>83</v>
      </c>
      <c r="AW144" s="13" t="s">
        <v>30</v>
      </c>
      <c r="AX144" s="13" t="s">
        <v>81</v>
      </c>
      <c r="AY144" s="245" t="s">
        <v>122</v>
      </c>
    </row>
    <row r="145" s="2" customFormat="1" ht="24.15" customHeight="1">
      <c r="A145" s="37"/>
      <c r="B145" s="38"/>
      <c r="C145" s="217" t="s">
        <v>121</v>
      </c>
      <c r="D145" s="217" t="s">
        <v>124</v>
      </c>
      <c r="E145" s="218" t="s">
        <v>151</v>
      </c>
      <c r="F145" s="219" t="s">
        <v>152</v>
      </c>
      <c r="G145" s="220" t="s">
        <v>153</v>
      </c>
      <c r="H145" s="221">
        <v>81</v>
      </c>
      <c r="I145" s="222"/>
      <c r="J145" s="223">
        <f>ROUND(I145*H145,2)</f>
        <v>0</v>
      </c>
      <c r="K145" s="219" t="s">
        <v>128</v>
      </c>
      <c r="L145" s="43"/>
      <c r="M145" s="224" t="s">
        <v>1</v>
      </c>
      <c r="N145" s="225" t="s">
        <v>38</v>
      </c>
      <c r="O145" s="90"/>
      <c r="P145" s="226">
        <f>O145*H145</f>
        <v>0</v>
      </c>
      <c r="Q145" s="226">
        <v>0</v>
      </c>
      <c r="R145" s="226">
        <f>Q145*H145</f>
        <v>0</v>
      </c>
      <c r="S145" s="226">
        <v>0</v>
      </c>
      <c r="T145" s="227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28" t="s">
        <v>121</v>
      </c>
      <c r="AT145" s="228" t="s">
        <v>124</v>
      </c>
      <c r="AU145" s="228" t="s">
        <v>83</v>
      </c>
      <c r="AY145" s="16" t="s">
        <v>122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6" t="s">
        <v>81</v>
      </c>
      <c r="BK145" s="229">
        <f>ROUND(I145*H145,2)</f>
        <v>0</v>
      </c>
      <c r="BL145" s="16" t="s">
        <v>121</v>
      </c>
      <c r="BM145" s="228" t="s">
        <v>154</v>
      </c>
    </row>
    <row r="146" s="2" customFormat="1">
      <c r="A146" s="37"/>
      <c r="B146" s="38"/>
      <c r="C146" s="39"/>
      <c r="D146" s="230" t="s">
        <v>130</v>
      </c>
      <c r="E146" s="39"/>
      <c r="F146" s="231" t="s">
        <v>155</v>
      </c>
      <c r="G146" s="39"/>
      <c r="H146" s="39"/>
      <c r="I146" s="232"/>
      <c r="J146" s="39"/>
      <c r="K146" s="39"/>
      <c r="L146" s="43"/>
      <c r="M146" s="233"/>
      <c r="N146" s="234"/>
      <c r="O146" s="90"/>
      <c r="P146" s="90"/>
      <c r="Q146" s="90"/>
      <c r="R146" s="90"/>
      <c r="S146" s="90"/>
      <c r="T146" s="91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6" t="s">
        <v>130</v>
      </c>
      <c r="AU146" s="16" t="s">
        <v>83</v>
      </c>
    </row>
    <row r="147" s="13" customFormat="1">
      <c r="A147" s="13"/>
      <c r="B147" s="235"/>
      <c r="C147" s="236"/>
      <c r="D147" s="230" t="s">
        <v>132</v>
      </c>
      <c r="E147" s="237" t="s">
        <v>1</v>
      </c>
      <c r="F147" s="238" t="s">
        <v>156</v>
      </c>
      <c r="G147" s="236"/>
      <c r="H147" s="239">
        <v>81</v>
      </c>
      <c r="I147" s="240"/>
      <c r="J147" s="236"/>
      <c r="K147" s="236"/>
      <c r="L147" s="241"/>
      <c r="M147" s="242"/>
      <c r="N147" s="243"/>
      <c r="O147" s="243"/>
      <c r="P147" s="243"/>
      <c r="Q147" s="243"/>
      <c r="R147" s="243"/>
      <c r="S147" s="243"/>
      <c r="T147" s="24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5" t="s">
        <v>132</v>
      </c>
      <c r="AU147" s="245" t="s">
        <v>83</v>
      </c>
      <c r="AV147" s="13" t="s">
        <v>83</v>
      </c>
      <c r="AW147" s="13" t="s">
        <v>30</v>
      </c>
      <c r="AX147" s="13" t="s">
        <v>73</v>
      </c>
      <c r="AY147" s="245" t="s">
        <v>122</v>
      </c>
    </row>
    <row r="148" s="14" customFormat="1">
      <c r="A148" s="14"/>
      <c r="B148" s="246"/>
      <c r="C148" s="247"/>
      <c r="D148" s="230" t="s">
        <v>132</v>
      </c>
      <c r="E148" s="248" t="s">
        <v>1</v>
      </c>
      <c r="F148" s="249" t="s">
        <v>135</v>
      </c>
      <c r="G148" s="247"/>
      <c r="H148" s="250">
        <v>81</v>
      </c>
      <c r="I148" s="251"/>
      <c r="J148" s="247"/>
      <c r="K148" s="247"/>
      <c r="L148" s="252"/>
      <c r="M148" s="253"/>
      <c r="N148" s="254"/>
      <c r="O148" s="254"/>
      <c r="P148" s="254"/>
      <c r="Q148" s="254"/>
      <c r="R148" s="254"/>
      <c r="S148" s="254"/>
      <c r="T148" s="25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6" t="s">
        <v>132</v>
      </c>
      <c r="AU148" s="256" t="s">
        <v>83</v>
      </c>
      <c r="AV148" s="14" t="s">
        <v>121</v>
      </c>
      <c r="AW148" s="14" t="s">
        <v>30</v>
      </c>
      <c r="AX148" s="14" t="s">
        <v>81</v>
      </c>
      <c r="AY148" s="256" t="s">
        <v>122</v>
      </c>
    </row>
    <row r="149" s="2" customFormat="1" ht="37.8" customHeight="1">
      <c r="A149" s="37"/>
      <c r="B149" s="38"/>
      <c r="C149" s="217" t="s">
        <v>157</v>
      </c>
      <c r="D149" s="217" t="s">
        <v>124</v>
      </c>
      <c r="E149" s="218" t="s">
        <v>158</v>
      </c>
      <c r="F149" s="219" t="s">
        <v>159</v>
      </c>
      <c r="G149" s="220" t="s">
        <v>153</v>
      </c>
      <c r="H149" s="221">
        <v>284.05000000000001</v>
      </c>
      <c r="I149" s="222"/>
      <c r="J149" s="223">
        <f>ROUND(I149*H149,2)</f>
        <v>0</v>
      </c>
      <c r="K149" s="219" t="s">
        <v>128</v>
      </c>
      <c r="L149" s="43"/>
      <c r="M149" s="224" t="s">
        <v>1</v>
      </c>
      <c r="N149" s="225" t="s">
        <v>38</v>
      </c>
      <c r="O149" s="90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7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28" t="s">
        <v>121</v>
      </c>
      <c r="AT149" s="228" t="s">
        <v>124</v>
      </c>
      <c r="AU149" s="228" t="s">
        <v>83</v>
      </c>
      <c r="AY149" s="16" t="s">
        <v>122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6" t="s">
        <v>81</v>
      </c>
      <c r="BK149" s="229">
        <f>ROUND(I149*H149,2)</f>
        <v>0</v>
      </c>
      <c r="BL149" s="16" t="s">
        <v>121</v>
      </c>
      <c r="BM149" s="228" t="s">
        <v>160</v>
      </c>
    </row>
    <row r="150" s="2" customFormat="1">
      <c r="A150" s="37"/>
      <c r="B150" s="38"/>
      <c r="C150" s="39"/>
      <c r="D150" s="230" t="s">
        <v>130</v>
      </c>
      <c r="E150" s="39"/>
      <c r="F150" s="231" t="s">
        <v>161</v>
      </c>
      <c r="G150" s="39"/>
      <c r="H150" s="39"/>
      <c r="I150" s="232"/>
      <c r="J150" s="39"/>
      <c r="K150" s="39"/>
      <c r="L150" s="43"/>
      <c r="M150" s="233"/>
      <c r="N150" s="234"/>
      <c r="O150" s="90"/>
      <c r="P150" s="90"/>
      <c r="Q150" s="90"/>
      <c r="R150" s="90"/>
      <c r="S150" s="90"/>
      <c r="T150" s="91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6" t="s">
        <v>130</v>
      </c>
      <c r="AU150" s="16" t="s">
        <v>83</v>
      </c>
    </row>
    <row r="151" s="13" customFormat="1">
      <c r="A151" s="13"/>
      <c r="B151" s="235"/>
      <c r="C151" s="236"/>
      <c r="D151" s="230" t="s">
        <v>132</v>
      </c>
      <c r="E151" s="237" t="s">
        <v>1</v>
      </c>
      <c r="F151" s="238" t="s">
        <v>162</v>
      </c>
      <c r="G151" s="236"/>
      <c r="H151" s="239">
        <v>152.81999999999999</v>
      </c>
      <c r="I151" s="240"/>
      <c r="J151" s="236"/>
      <c r="K151" s="236"/>
      <c r="L151" s="241"/>
      <c r="M151" s="242"/>
      <c r="N151" s="243"/>
      <c r="O151" s="243"/>
      <c r="P151" s="243"/>
      <c r="Q151" s="243"/>
      <c r="R151" s="243"/>
      <c r="S151" s="243"/>
      <c r="T151" s="24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5" t="s">
        <v>132</v>
      </c>
      <c r="AU151" s="245" t="s">
        <v>83</v>
      </c>
      <c r="AV151" s="13" t="s">
        <v>83</v>
      </c>
      <c r="AW151" s="13" t="s">
        <v>30</v>
      </c>
      <c r="AX151" s="13" t="s">
        <v>73</v>
      </c>
      <c r="AY151" s="245" t="s">
        <v>122</v>
      </c>
    </row>
    <row r="152" s="13" customFormat="1">
      <c r="A152" s="13"/>
      <c r="B152" s="235"/>
      <c r="C152" s="236"/>
      <c r="D152" s="230" t="s">
        <v>132</v>
      </c>
      <c r="E152" s="237" t="s">
        <v>1</v>
      </c>
      <c r="F152" s="238" t="s">
        <v>163</v>
      </c>
      <c r="G152" s="236"/>
      <c r="H152" s="239">
        <v>41.799999999999997</v>
      </c>
      <c r="I152" s="240"/>
      <c r="J152" s="236"/>
      <c r="K152" s="236"/>
      <c r="L152" s="241"/>
      <c r="M152" s="242"/>
      <c r="N152" s="243"/>
      <c r="O152" s="243"/>
      <c r="P152" s="243"/>
      <c r="Q152" s="243"/>
      <c r="R152" s="243"/>
      <c r="S152" s="243"/>
      <c r="T152" s="24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5" t="s">
        <v>132</v>
      </c>
      <c r="AU152" s="245" t="s">
        <v>83</v>
      </c>
      <c r="AV152" s="13" t="s">
        <v>83</v>
      </c>
      <c r="AW152" s="13" t="s">
        <v>30</v>
      </c>
      <c r="AX152" s="13" t="s">
        <v>73</v>
      </c>
      <c r="AY152" s="245" t="s">
        <v>122</v>
      </c>
    </row>
    <row r="153" s="13" customFormat="1">
      <c r="A153" s="13"/>
      <c r="B153" s="235"/>
      <c r="C153" s="236"/>
      <c r="D153" s="230" t="s">
        <v>132</v>
      </c>
      <c r="E153" s="237" t="s">
        <v>1</v>
      </c>
      <c r="F153" s="238" t="s">
        <v>164</v>
      </c>
      <c r="G153" s="236"/>
      <c r="H153" s="239">
        <v>-81</v>
      </c>
      <c r="I153" s="240"/>
      <c r="J153" s="236"/>
      <c r="K153" s="236"/>
      <c r="L153" s="241"/>
      <c r="M153" s="242"/>
      <c r="N153" s="243"/>
      <c r="O153" s="243"/>
      <c r="P153" s="243"/>
      <c r="Q153" s="243"/>
      <c r="R153" s="243"/>
      <c r="S153" s="243"/>
      <c r="T153" s="24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5" t="s">
        <v>132</v>
      </c>
      <c r="AU153" s="245" t="s">
        <v>83</v>
      </c>
      <c r="AV153" s="13" t="s">
        <v>83</v>
      </c>
      <c r="AW153" s="13" t="s">
        <v>30</v>
      </c>
      <c r="AX153" s="13" t="s">
        <v>73</v>
      </c>
      <c r="AY153" s="245" t="s">
        <v>122</v>
      </c>
    </row>
    <row r="154" s="13" customFormat="1">
      <c r="A154" s="13"/>
      <c r="B154" s="235"/>
      <c r="C154" s="236"/>
      <c r="D154" s="230" t="s">
        <v>132</v>
      </c>
      <c r="E154" s="237" t="s">
        <v>1</v>
      </c>
      <c r="F154" s="238" t="s">
        <v>165</v>
      </c>
      <c r="G154" s="236"/>
      <c r="H154" s="239">
        <v>170.43000000000001</v>
      </c>
      <c r="I154" s="240"/>
      <c r="J154" s="236"/>
      <c r="K154" s="236"/>
      <c r="L154" s="241"/>
      <c r="M154" s="242"/>
      <c r="N154" s="243"/>
      <c r="O154" s="243"/>
      <c r="P154" s="243"/>
      <c r="Q154" s="243"/>
      <c r="R154" s="243"/>
      <c r="S154" s="243"/>
      <c r="T154" s="24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5" t="s">
        <v>132</v>
      </c>
      <c r="AU154" s="245" t="s">
        <v>83</v>
      </c>
      <c r="AV154" s="13" t="s">
        <v>83</v>
      </c>
      <c r="AW154" s="13" t="s">
        <v>30</v>
      </c>
      <c r="AX154" s="13" t="s">
        <v>73</v>
      </c>
      <c r="AY154" s="245" t="s">
        <v>122</v>
      </c>
    </row>
    <row r="155" s="14" customFormat="1">
      <c r="A155" s="14"/>
      <c r="B155" s="246"/>
      <c r="C155" s="247"/>
      <c r="D155" s="230" t="s">
        <v>132</v>
      </c>
      <c r="E155" s="248" t="s">
        <v>1</v>
      </c>
      <c r="F155" s="249" t="s">
        <v>135</v>
      </c>
      <c r="G155" s="247"/>
      <c r="H155" s="250">
        <v>284.05000000000001</v>
      </c>
      <c r="I155" s="251"/>
      <c r="J155" s="247"/>
      <c r="K155" s="247"/>
      <c r="L155" s="252"/>
      <c r="M155" s="253"/>
      <c r="N155" s="254"/>
      <c r="O155" s="254"/>
      <c r="P155" s="254"/>
      <c r="Q155" s="254"/>
      <c r="R155" s="254"/>
      <c r="S155" s="254"/>
      <c r="T155" s="25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6" t="s">
        <v>132</v>
      </c>
      <c r="AU155" s="256" t="s">
        <v>83</v>
      </c>
      <c r="AV155" s="14" t="s">
        <v>121</v>
      </c>
      <c r="AW155" s="14" t="s">
        <v>30</v>
      </c>
      <c r="AX155" s="14" t="s">
        <v>81</v>
      </c>
      <c r="AY155" s="256" t="s">
        <v>122</v>
      </c>
    </row>
    <row r="156" s="2" customFormat="1" ht="37.8" customHeight="1">
      <c r="A156" s="37"/>
      <c r="B156" s="38"/>
      <c r="C156" s="217" t="s">
        <v>166</v>
      </c>
      <c r="D156" s="217" t="s">
        <v>124</v>
      </c>
      <c r="E156" s="218" t="s">
        <v>167</v>
      </c>
      <c r="F156" s="219" t="s">
        <v>168</v>
      </c>
      <c r="G156" s="220" t="s">
        <v>153</v>
      </c>
      <c r="H156" s="221">
        <v>365.05000000000001</v>
      </c>
      <c r="I156" s="222"/>
      <c r="J156" s="223">
        <f>ROUND(I156*H156,2)</f>
        <v>0</v>
      </c>
      <c r="K156" s="219" t="s">
        <v>128</v>
      </c>
      <c r="L156" s="43"/>
      <c r="M156" s="224" t="s">
        <v>1</v>
      </c>
      <c r="N156" s="225" t="s">
        <v>38</v>
      </c>
      <c r="O156" s="90"/>
      <c r="P156" s="226">
        <f>O156*H156</f>
        <v>0</v>
      </c>
      <c r="Q156" s="226">
        <v>0</v>
      </c>
      <c r="R156" s="226">
        <f>Q156*H156</f>
        <v>0</v>
      </c>
      <c r="S156" s="226">
        <v>0</v>
      </c>
      <c r="T156" s="227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28" t="s">
        <v>121</v>
      </c>
      <c r="AT156" s="228" t="s">
        <v>124</v>
      </c>
      <c r="AU156" s="228" t="s">
        <v>83</v>
      </c>
      <c r="AY156" s="16" t="s">
        <v>122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16" t="s">
        <v>81</v>
      </c>
      <c r="BK156" s="229">
        <f>ROUND(I156*H156,2)</f>
        <v>0</v>
      </c>
      <c r="BL156" s="16" t="s">
        <v>121</v>
      </c>
      <c r="BM156" s="228" t="s">
        <v>169</v>
      </c>
    </row>
    <row r="157" s="2" customFormat="1">
      <c r="A157" s="37"/>
      <c r="B157" s="38"/>
      <c r="C157" s="39"/>
      <c r="D157" s="230" t="s">
        <v>130</v>
      </c>
      <c r="E157" s="39"/>
      <c r="F157" s="231" t="s">
        <v>170</v>
      </c>
      <c r="G157" s="39"/>
      <c r="H157" s="39"/>
      <c r="I157" s="232"/>
      <c r="J157" s="39"/>
      <c r="K157" s="39"/>
      <c r="L157" s="43"/>
      <c r="M157" s="233"/>
      <c r="N157" s="234"/>
      <c r="O157" s="90"/>
      <c r="P157" s="90"/>
      <c r="Q157" s="90"/>
      <c r="R157" s="90"/>
      <c r="S157" s="90"/>
      <c r="T157" s="91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16" t="s">
        <v>130</v>
      </c>
      <c r="AU157" s="16" t="s">
        <v>83</v>
      </c>
    </row>
    <row r="158" s="13" customFormat="1">
      <c r="A158" s="13"/>
      <c r="B158" s="235"/>
      <c r="C158" s="236"/>
      <c r="D158" s="230" t="s">
        <v>132</v>
      </c>
      <c r="E158" s="237" t="s">
        <v>1</v>
      </c>
      <c r="F158" s="238" t="s">
        <v>171</v>
      </c>
      <c r="G158" s="236"/>
      <c r="H158" s="239">
        <v>194.62000000000001</v>
      </c>
      <c r="I158" s="240"/>
      <c r="J158" s="236"/>
      <c r="K158" s="236"/>
      <c r="L158" s="241"/>
      <c r="M158" s="242"/>
      <c r="N158" s="243"/>
      <c r="O158" s="243"/>
      <c r="P158" s="243"/>
      <c r="Q158" s="243"/>
      <c r="R158" s="243"/>
      <c r="S158" s="243"/>
      <c r="T158" s="24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5" t="s">
        <v>132</v>
      </c>
      <c r="AU158" s="245" t="s">
        <v>83</v>
      </c>
      <c r="AV158" s="13" t="s">
        <v>83</v>
      </c>
      <c r="AW158" s="13" t="s">
        <v>30</v>
      </c>
      <c r="AX158" s="13" t="s">
        <v>73</v>
      </c>
      <c r="AY158" s="245" t="s">
        <v>122</v>
      </c>
    </row>
    <row r="159" s="13" customFormat="1">
      <c r="A159" s="13"/>
      <c r="B159" s="235"/>
      <c r="C159" s="236"/>
      <c r="D159" s="230" t="s">
        <v>132</v>
      </c>
      <c r="E159" s="237" t="s">
        <v>1</v>
      </c>
      <c r="F159" s="238" t="s">
        <v>172</v>
      </c>
      <c r="G159" s="236"/>
      <c r="H159" s="239">
        <v>170.43000000000001</v>
      </c>
      <c r="I159" s="240"/>
      <c r="J159" s="236"/>
      <c r="K159" s="236"/>
      <c r="L159" s="241"/>
      <c r="M159" s="242"/>
      <c r="N159" s="243"/>
      <c r="O159" s="243"/>
      <c r="P159" s="243"/>
      <c r="Q159" s="243"/>
      <c r="R159" s="243"/>
      <c r="S159" s="243"/>
      <c r="T159" s="24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5" t="s">
        <v>132</v>
      </c>
      <c r="AU159" s="245" t="s">
        <v>83</v>
      </c>
      <c r="AV159" s="13" t="s">
        <v>83</v>
      </c>
      <c r="AW159" s="13" t="s">
        <v>30</v>
      </c>
      <c r="AX159" s="13" t="s">
        <v>73</v>
      </c>
      <c r="AY159" s="245" t="s">
        <v>122</v>
      </c>
    </row>
    <row r="160" s="14" customFormat="1">
      <c r="A160" s="14"/>
      <c r="B160" s="246"/>
      <c r="C160" s="247"/>
      <c r="D160" s="230" t="s">
        <v>132</v>
      </c>
      <c r="E160" s="248" t="s">
        <v>1</v>
      </c>
      <c r="F160" s="249" t="s">
        <v>135</v>
      </c>
      <c r="G160" s="247"/>
      <c r="H160" s="250">
        <v>365.05000000000001</v>
      </c>
      <c r="I160" s="251"/>
      <c r="J160" s="247"/>
      <c r="K160" s="247"/>
      <c r="L160" s="252"/>
      <c r="M160" s="253"/>
      <c r="N160" s="254"/>
      <c r="O160" s="254"/>
      <c r="P160" s="254"/>
      <c r="Q160" s="254"/>
      <c r="R160" s="254"/>
      <c r="S160" s="254"/>
      <c r="T160" s="25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6" t="s">
        <v>132</v>
      </c>
      <c r="AU160" s="256" t="s">
        <v>83</v>
      </c>
      <c r="AV160" s="14" t="s">
        <v>121</v>
      </c>
      <c r="AW160" s="14" t="s">
        <v>30</v>
      </c>
      <c r="AX160" s="14" t="s">
        <v>81</v>
      </c>
      <c r="AY160" s="256" t="s">
        <v>122</v>
      </c>
    </row>
    <row r="161" s="2" customFormat="1" ht="37.8" customHeight="1">
      <c r="A161" s="37"/>
      <c r="B161" s="38"/>
      <c r="C161" s="217" t="s">
        <v>173</v>
      </c>
      <c r="D161" s="217" t="s">
        <v>124</v>
      </c>
      <c r="E161" s="218" t="s">
        <v>174</v>
      </c>
      <c r="F161" s="219" t="s">
        <v>175</v>
      </c>
      <c r="G161" s="220" t="s">
        <v>153</v>
      </c>
      <c r="H161" s="221">
        <v>365.05000000000001</v>
      </c>
      <c r="I161" s="222"/>
      <c r="J161" s="223">
        <f>ROUND(I161*H161,2)</f>
        <v>0</v>
      </c>
      <c r="K161" s="219" t="s">
        <v>128</v>
      </c>
      <c r="L161" s="43"/>
      <c r="M161" s="224" t="s">
        <v>1</v>
      </c>
      <c r="N161" s="225" t="s">
        <v>38</v>
      </c>
      <c r="O161" s="90"/>
      <c r="P161" s="226">
        <f>O161*H161</f>
        <v>0</v>
      </c>
      <c r="Q161" s="226">
        <v>0</v>
      </c>
      <c r="R161" s="226">
        <f>Q161*H161</f>
        <v>0</v>
      </c>
      <c r="S161" s="226">
        <v>0</v>
      </c>
      <c r="T161" s="227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28" t="s">
        <v>121</v>
      </c>
      <c r="AT161" s="228" t="s">
        <v>124</v>
      </c>
      <c r="AU161" s="228" t="s">
        <v>83</v>
      </c>
      <c r="AY161" s="16" t="s">
        <v>122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6" t="s">
        <v>81</v>
      </c>
      <c r="BK161" s="229">
        <f>ROUND(I161*H161,2)</f>
        <v>0</v>
      </c>
      <c r="BL161" s="16" t="s">
        <v>121</v>
      </c>
      <c r="BM161" s="228" t="s">
        <v>176</v>
      </c>
    </row>
    <row r="162" s="2" customFormat="1">
      <c r="A162" s="37"/>
      <c r="B162" s="38"/>
      <c r="C162" s="39"/>
      <c r="D162" s="230" t="s">
        <v>130</v>
      </c>
      <c r="E162" s="39"/>
      <c r="F162" s="231" t="s">
        <v>175</v>
      </c>
      <c r="G162" s="39"/>
      <c r="H162" s="39"/>
      <c r="I162" s="232"/>
      <c r="J162" s="39"/>
      <c r="K162" s="39"/>
      <c r="L162" s="43"/>
      <c r="M162" s="233"/>
      <c r="N162" s="234"/>
      <c r="O162" s="90"/>
      <c r="P162" s="90"/>
      <c r="Q162" s="90"/>
      <c r="R162" s="90"/>
      <c r="S162" s="90"/>
      <c r="T162" s="91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16" t="s">
        <v>130</v>
      </c>
      <c r="AU162" s="16" t="s">
        <v>83</v>
      </c>
    </row>
    <row r="163" s="13" customFormat="1">
      <c r="A163" s="13"/>
      <c r="B163" s="235"/>
      <c r="C163" s="236"/>
      <c r="D163" s="230" t="s">
        <v>132</v>
      </c>
      <c r="E163" s="237" t="s">
        <v>1</v>
      </c>
      <c r="F163" s="238" t="s">
        <v>177</v>
      </c>
      <c r="G163" s="236"/>
      <c r="H163" s="239">
        <v>365.05000000000001</v>
      </c>
      <c r="I163" s="240"/>
      <c r="J163" s="236"/>
      <c r="K163" s="236"/>
      <c r="L163" s="241"/>
      <c r="M163" s="242"/>
      <c r="N163" s="243"/>
      <c r="O163" s="243"/>
      <c r="P163" s="243"/>
      <c r="Q163" s="243"/>
      <c r="R163" s="243"/>
      <c r="S163" s="243"/>
      <c r="T163" s="24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5" t="s">
        <v>132</v>
      </c>
      <c r="AU163" s="245" t="s">
        <v>83</v>
      </c>
      <c r="AV163" s="13" t="s">
        <v>83</v>
      </c>
      <c r="AW163" s="13" t="s">
        <v>30</v>
      </c>
      <c r="AX163" s="13" t="s">
        <v>81</v>
      </c>
      <c r="AY163" s="245" t="s">
        <v>122</v>
      </c>
    </row>
    <row r="164" s="2" customFormat="1" ht="37.8" customHeight="1">
      <c r="A164" s="37"/>
      <c r="B164" s="38"/>
      <c r="C164" s="217" t="s">
        <v>178</v>
      </c>
      <c r="D164" s="217" t="s">
        <v>124</v>
      </c>
      <c r="E164" s="218" t="s">
        <v>179</v>
      </c>
      <c r="F164" s="219" t="s">
        <v>180</v>
      </c>
      <c r="G164" s="220" t="s">
        <v>153</v>
      </c>
      <c r="H164" s="221">
        <v>5475.75</v>
      </c>
      <c r="I164" s="222"/>
      <c r="J164" s="223">
        <f>ROUND(I164*H164,2)</f>
        <v>0</v>
      </c>
      <c r="K164" s="219" t="s">
        <v>128</v>
      </c>
      <c r="L164" s="43"/>
      <c r="M164" s="224" t="s">
        <v>1</v>
      </c>
      <c r="N164" s="225" t="s">
        <v>38</v>
      </c>
      <c r="O164" s="90"/>
      <c r="P164" s="226">
        <f>O164*H164</f>
        <v>0</v>
      </c>
      <c r="Q164" s="226">
        <v>0</v>
      </c>
      <c r="R164" s="226">
        <f>Q164*H164</f>
        <v>0</v>
      </c>
      <c r="S164" s="226">
        <v>0</v>
      </c>
      <c r="T164" s="227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28" t="s">
        <v>121</v>
      </c>
      <c r="AT164" s="228" t="s">
        <v>124</v>
      </c>
      <c r="AU164" s="228" t="s">
        <v>83</v>
      </c>
      <c r="AY164" s="16" t="s">
        <v>122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16" t="s">
        <v>81</v>
      </c>
      <c r="BK164" s="229">
        <f>ROUND(I164*H164,2)</f>
        <v>0</v>
      </c>
      <c r="BL164" s="16" t="s">
        <v>121</v>
      </c>
      <c r="BM164" s="228" t="s">
        <v>181</v>
      </c>
    </row>
    <row r="165" s="2" customFormat="1">
      <c r="A165" s="37"/>
      <c r="B165" s="38"/>
      <c r="C165" s="39"/>
      <c r="D165" s="230" t="s">
        <v>130</v>
      </c>
      <c r="E165" s="39"/>
      <c r="F165" s="231" t="s">
        <v>182</v>
      </c>
      <c r="G165" s="39"/>
      <c r="H165" s="39"/>
      <c r="I165" s="232"/>
      <c r="J165" s="39"/>
      <c r="K165" s="39"/>
      <c r="L165" s="43"/>
      <c r="M165" s="233"/>
      <c r="N165" s="234"/>
      <c r="O165" s="90"/>
      <c r="P165" s="90"/>
      <c r="Q165" s="90"/>
      <c r="R165" s="90"/>
      <c r="S165" s="90"/>
      <c r="T165" s="91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16" t="s">
        <v>130</v>
      </c>
      <c r="AU165" s="16" t="s">
        <v>83</v>
      </c>
    </row>
    <row r="166" s="13" customFormat="1">
      <c r="A166" s="13"/>
      <c r="B166" s="235"/>
      <c r="C166" s="236"/>
      <c r="D166" s="230" t="s">
        <v>132</v>
      </c>
      <c r="E166" s="237" t="s">
        <v>1</v>
      </c>
      <c r="F166" s="238" t="s">
        <v>183</v>
      </c>
      <c r="G166" s="236"/>
      <c r="H166" s="239">
        <v>5475.75</v>
      </c>
      <c r="I166" s="240"/>
      <c r="J166" s="236"/>
      <c r="K166" s="236"/>
      <c r="L166" s="241"/>
      <c r="M166" s="242"/>
      <c r="N166" s="243"/>
      <c r="O166" s="243"/>
      <c r="P166" s="243"/>
      <c r="Q166" s="243"/>
      <c r="R166" s="243"/>
      <c r="S166" s="243"/>
      <c r="T166" s="24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5" t="s">
        <v>132</v>
      </c>
      <c r="AU166" s="245" t="s">
        <v>83</v>
      </c>
      <c r="AV166" s="13" t="s">
        <v>83</v>
      </c>
      <c r="AW166" s="13" t="s">
        <v>30</v>
      </c>
      <c r="AX166" s="13" t="s">
        <v>81</v>
      </c>
      <c r="AY166" s="245" t="s">
        <v>122</v>
      </c>
    </row>
    <row r="167" s="2" customFormat="1" ht="24.15" customHeight="1">
      <c r="A167" s="37"/>
      <c r="B167" s="38"/>
      <c r="C167" s="217" t="s">
        <v>184</v>
      </c>
      <c r="D167" s="217" t="s">
        <v>124</v>
      </c>
      <c r="E167" s="218" t="s">
        <v>185</v>
      </c>
      <c r="F167" s="219" t="s">
        <v>186</v>
      </c>
      <c r="G167" s="220" t="s">
        <v>153</v>
      </c>
      <c r="H167" s="221">
        <v>365.05000000000001</v>
      </c>
      <c r="I167" s="222"/>
      <c r="J167" s="223">
        <f>ROUND(I167*H167,2)</f>
        <v>0</v>
      </c>
      <c r="K167" s="219" t="s">
        <v>128</v>
      </c>
      <c r="L167" s="43"/>
      <c r="M167" s="224" t="s">
        <v>1</v>
      </c>
      <c r="N167" s="225" t="s">
        <v>38</v>
      </c>
      <c r="O167" s="90"/>
      <c r="P167" s="226">
        <f>O167*H167</f>
        <v>0</v>
      </c>
      <c r="Q167" s="226">
        <v>0</v>
      </c>
      <c r="R167" s="226">
        <f>Q167*H167</f>
        <v>0</v>
      </c>
      <c r="S167" s="226">
        <v>0</v>
      </c>
      <c r="T167" s="227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28" t="s">
        <v>121</v>
      </c>
      <c r="AT167" s="228" t="s">
        <v>124</v>
      </c>
      <c r="AU167" s="228" t="s">
        <v>83</v>
      </c>
      <c r="AY167" s="16" t="s">
        <v>122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6" t="s">
        <v>81</v>
      </c>
      <c r="BK167" s="229">
        <f>ROUND(I167*H167,2)</f>
        <v>0</v>
      </c>
      <c r="BL167" s="16" t="s">
        <v>121</v>
      </c>
      <c r="BM167" s="228" t="s">
        <v>187</v>
      </c>
    </row>
    <row r="168" s="2" customFormat="1">
      <c r="A168" s="37"/>
      <c r="B168" s="38"/>
      <c r="C168" s="39"/>
      <c r="D168" s="230" t="s">
        <v>130</v>
      </c>
      <c r="E168" s="39"/>
      <c r="F168" s="231" t="s">
        <v>186</v>
      </c>
      <c r="G168" s="39"/>
      <c r="H168" s="39"/>
      <c r="I168" s="232"/>
      <c r="J168" s="39"/>
      <c r="K168" s="39"/>
      <c r="L168" s="43"/>
      <c r="M168" s="233"/>
      <c r="N168" s="234"/>
      <c r="O168" s="90"/>
      <c r="P168" s="90"/>
      <c r="Q168" s="90"/>
      <c r="R168" s="90"/>
      <c r="S168" s="90"/>
      <c r="T168" s="91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6" t="s">
        <v>130</v>
      </c>
      <c r="AU168" s="16" t="s">
        <v>83</v>
      </c>
    </row>
    <row r="169" s="13" customFormat="1">
      <c r="A169" s="13"/>
      <c r="B169" s="235"/>
      <c r="C169" s="236"/>
      <c r="D169" s="230" t="s">
        <v>132</v>
      </c>
      <c r="E169" s="237" t="s">
        <v>1</v>
      </c>
      <c r="F169" s="238" t="s">
        <v>188</v>
      </c>
      <c r="G169" s="236"/>
      <c r="H169" s="239">
        <v>365.05000000000001</v>
      </c>
      <c r="I169" s="240"/>
      <c r="J169" s="236"/>
      <c r="K169" s="236"/>
      <c r="L169" s="241"/>
      <c r="M169" s="242"/>
      <c r="N169" s="243"/>
      <c r="O169" s="243"/>
      <c r="P169" s="243"/>
      <c r="Q169" s="243"/>
      <c r="R169" s="243"/>
      <c r="S169" s="243"/>
      <c r="T169" s="244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5" t="s">
        <v>132</v>
      </c>
      <c r="AU169" s="245" t="s">
        <v>83</v>
      </c>
      <c r="AV169" s="13" t="s">
        <v>83</v>
      </c>
      <c r="AW169" s="13" t="s">
        <v>30</v>
      </c>
      <c r="AX169" s="13" t="s">
        <v>81</v>
      </c>
      <c r="AY169" s="245" t="s">
        <v>122</v>
      </c>
    </row>
    <row r="170" s="2" customFormat="1" ht="33" customHeight="1">
      <c r="A170" s="37"/>
      <c r="B170" s="38"/>
      <c r="C170" s="217" t="s">
        <v>189</v>
      </c>
      <c r="D170" s="217" t="s">
        <v>124</v>
      </c>
      <c r="E170" s="218" t="s">
        <v>190</v>
      </c>
      <c r="F170" s="219" t="s">
        <v>191</v>
      </c>
      <c r="G170" s="220" t="s">
        <v>192</v>
      </c>
      <c r="H170" s="221">
        <v>730.10000000000002</v>
      </c>
      <c r="I170" s="222"/>
      <c r="J170" s="223">
        <f>ROUND(I170*H170,2)</f>
        <v>0</v>
      </c>
      <c r="K170" s="219" t="s">
        <v>1</v>
      </c>
      <c r="L170" s="43"/>
      <c r="M170" s="224" t="s">
        <v>1</v>
      </c>
      <c r="N170" s="225" t="s">
        <v>38</v>
      </c>
      <c r="O170" s="90"/>
      <c r="P170" s="226">
        <f>O170*H170</f>
        <v>0</v>
      </c>
      <c r="Q170" s="226">
        <v>0</v>
      </c>
      <c r="R170" s="226">
        <f>Q170*H170</f>
        <v>0</v>
      </c>
      <c r="S170" s="226">
        <v>0</v>
      </c>
      <c r="T170" s="227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28" t="s">
        <v>121</v>
      </c>
      <c r="AT170" s="228" t="s">
        <v>124</v>
      </c>
      <c r="AU170" s="228" t="s">
        <v>83</v>
      </c>
      <c r="AY170" s="16" t="s">
        <v>122</v>
      </c>
      <c r="BE170" s="229">
        <f>IF(N170="základní",J170,0)</f>
        <v>0</v>
      </c>
      <c r="BF170" s="229">
        <f>IF(N170="snížená",J170,0)</f>
        <v>0</v>
      </c>
      <c r="BG170" s="229">
        <f>IF(N170="zákl. přenesená",J170,0)</f>
        <v>0</v>
      </c>
      <c r="BH170" s="229">
        <f>IF(N170="sníž. přenesená",J170,0)</f>
        <v>0</v>
      </c>
      <c r="BI170" s="229">
        <f>IF(N170="nulová",J170,0)</f>
        <v>0</v>
      </c>
      <c r="BJ170" s="16" t="s">
        <v>81</v>
      </c>
      <c r="BK170" s="229">
        <f>ROUND(I170*H170,2)</f>
        <v>0</v>
      </c>
      <c r="BL170" s="16" t="s">
        <v>121</v>
      </c>
      <c r="BM170" s="228" t="s">
        <v>193</v>
      </c>
    </row>
    <row r="171" s="2" customFormat="1">
      <c r="A171" s="37"/>
      <c r="B171" s="38"/>
      <c r="C171" s="39"/>
      <c r="D171" s="230" t="s">
        <v>130</v>
      </c>
      <c r="E171" s="39"/>
      <c r="F171" s="231" t="s">
        <v>194</v>
      </c>
      <c r="G171" s="39"/>
      <c r="H171" s="39"/>
      <c r="I171" s="232"/>
      <c r="J171" s="39"/>
      <c r="K171" s="39"/>
      <c r="L171" s="43"/>
      <c r="M171" s="233"/>
      <c r="N171" s="234"/>
      <c r="O171" s="90"/>
      <c r="P171" s="90"/>
      <c r="Q171" s="90"/>
      <c r="R171" s="90"/>
      <c r="S171" s="90"/>
      <c r="T171" s="91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16" t="s">
        <v>130</v>
      </c>
      <c r="AU171" s="16" t="s">
        <v>83</v>
      </c>
    </row>
    <row r="172" s="13" customFormat="1">
      <c r="A172" s="13"/>
      <c r="B172" s="235"/>
      <c r="C172" s="236"/>
      <c r="D172" s="230" t="s">
        <v>132</v>
      </c>
      <c r="E172" s="237" t="s">
        <v>1</v>
      </c>
      <c r="F172" s="238" t="s">
        <v>195</v>
      </c>
      <c r="G172" s="236"/>
      <c r="H172" s="239">
        <v>730.10000000000002</v>
      </c>
      <c r="I172" s="240"/>
      <c r="J172" s="236"/>
      <c r="K172" s="236"/>
      <c r="L172" s="241"/>
      <c r="M172" s="242"/>
      <c r="N172" s="243"/>
      <c r="O172" s="243"/>
      <c r="P172" s="243"/>
      <c r="Q172" s="243"/>
      <c r="R172" s="243"/>
      <c r="S172" s="243"/>
      <c r="T172" s="24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5" t="s">
        <v>132</v>
      </c>
      <c r="AU172" s="245" t="s">
        <v>83</v>
      </c>
      <c r="AV172" s="13" t="s">
        <v>83</v>
      </c>
      <c r="AW172" s="13" t="s">
        <v>30</v>
      </c>
      <c r="AX172" s="13" t="s">
        <v>81</v>
      </c>
      <c r="AY172" s="245" t="s">
        <v>122</v>
      </c>
    </row>
    <row r="173" s="2" customFormat="1" ht="24.15" customHeight="1">
      <c r="A173" s="37"/>
      <c r="B173" s="38"/>
      <c r="C173" s="217" t="s">
        <v>196</v>
      </c>
      <c r="D173" s="217" t="s">
        <v>124</v>
      </c>
      <c r="E173" s="218" t="s">
        <v>197</v>
      </c>
      <c r="F173" s="219" t="s">
        <v>198</v>
      </c>
      <c r="G173" s="220" t="s">
        <v>127</v>
      </c>
      <c r="H173" s="221">
        <v>350</v>
      </c>
      <c r="I173" s="222"/>
      <c r="J173" s="223">
        <f>ROUND(I173*H173,2)</f>
        <v>0</v>
      </c>
      <c r="K173" s="219" t="s">
        <v>128</v>
      </c>
      <c r="L173" s="43"/>
      <c r="M173" s="224" t="s">
        <v>1</v>
      </c>
      <c r="N173" s="225" t="s">
        <v>38</v>
      </c>
      <c r="O173" s="90"/>
      <c r="P173" s="226">
        <f>O173*H173</f>
        <v>0</v>
      </c>
      <c r="Q173" s="226">
        <v>0</v>
      </c>
      <c r="R173" s="226">
        <f>Q173*H173</f>
        <v>0</v>
      </c>
      <c r="S173" s="226">
        <v>0</v>
      </c>
      <c r="T173" s="227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28" t="s">
        <v>121</v>
      </c>
      <c r="AT173" s="228" t="s">
        <v>124</v>
      </c>
      <c r="AU173" s="228" t="s">
        <v>83</v>
      </c>
      <c r="AY173" s="16" t="s">
        <v>122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6" t="s">
        <v>81</v>
      </c>
      <c r="BK173" s="229">
        <f>ROUND(I173*H173,2)</f>
        <v>0</v>
      </c>
      <c r="BL173" s="16" t="s">
        <v>121</v>
      </c>
      <c r="BM173" s="228" t="s">
        <v>199</v>
      </c>
    </row>
    <row r="174" s="2" customFormat="1">
      <c r="A174" s="37"/>
      <c r="B174" s="38"/>
      <c r="C174" s="39"/>
      <c r="D174" s="230" t="s">
        <v>130</v>
      </c>
      <c r="E174" s="39"/>
      <c r="F174" s="231" t="s">
        <v>200</v>
      </c>
      <c r="G174" s="39"/>
      <c r="H174" s="39"/>
      <c r="I174" s="232"/>
      <c r="J174" s="39"/>
      <c r="K174" s="39"/>
      <c r="L174" s="43"/>
      <c r="M174" s="233"/>
      <c r="N174" s="234"/>
      <c r="O174" s="90"/>
      <c r="P174" s="90"/>
      <c r="Q174" s="90"/>
      <c r="R174" s="90"/>
      <c r="S174" s="90"/>
      <c r="T174" s="91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6" t="s">
        <v>130</v>
      </c>
      <c r="AU174" s="16" t="s">
        <v>83</v>
      </c>
    </row>
    <row r="175" s="13" customFormat="1">
      <c r="A175" s="13"/>
      <c r="B175" s="235"/>
      <c r="C175" s="236"/>
      <c r="D175" s="230" t="s">
        <v>132</v>
      </c>
      <c r="E175" s="237" t="s">
        <v>1</v>
      </c>
      <c r="F175" s="238" t="s">
        <v>201</v>
      </c>
      <c r="G175" s="236"/>
      <c r="H175" s="239">
        <v>350</v>
      </c>
      <c r="I175" s="240"/>
      <c r="J175" s="236"/>
      <c r="K175" s="236"/>
      <c r="L175" s="241"/>
      <c r="M175" s="242"/>
      <c r="N175" s="243"/>
      <c r="O175" s="243"/>
      <c r="P175" s="243"/>
      <c r="Q175" s="243"/>
      <c r="R175" s="243"/>
      <c r="S175" s="243"/>
      <c r="T175" s="24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5" t="s">
        <v>132</v>
      </c>
      <c r="AU175" s="245" t="s">
        <v>83</v>
      </c>
      <c r="AV175" s="13" t="s">
        <v>83</v>
      </c>
      <c r="AW175" s="13" t="s">
        <v>30</v>
      </c>
      <c r="AX175" s="13" t="s">
        <v>81</v>
      </c>
      <c r="AY175" s="245" t="s">
        <v>122</v>
      </c>
    </row>
    <row r="176" s="2" customFormat="1" ht="24.15" customHeight="1">
      <c r="A176" s="37"/>
      <c r="B176" s="38"/>
      <c r="C176" s="217" t="s">
        <v>8</v>
      </c>
      <c r="D176" s="217" t="s">
        <v>124</v>
      </c>
      <c r="E176" s="218" t="s">
        <v>202</v>
      </c>
      <c r="F176" s="219" t="s">
        <v>203</v>
      </c>
      <c r="G176" s="220" t="s">
        <v>127</v>
      </c>
      <c r="H176" s="221">
        <v>350</v>
      </c>
      <c r="I176" s="222"/>
      <c r="J176" s="223">
        <f>ROUND(I176*H176,2)</f>
        <v>0</v>
      </c>
      <c r="K176" s="219" t="s">
        <v>128</v>
      </c>
      <c r="L176" s="43"/>
      <c r="M176" s="224" t="s">
        <v>1</v>
      </c>
      <c r="N176" s="225" t="s">
        <v>38</v>
      </c>
      <c r="O176" s="90"/>
      <c r="P176" s="226">
        <f>O176*H176</f>
        <v>0</v>
      </c>
      <c r="Q176" s="226">
        <v>0</v>
      </c>
      <c r="R176" s="226">
        <f>Q176*H176</f>
        <v>0</v>
      </c>
      <c r="S176" s="226">
        <v>0</v>
      </c>
      <c r="T176" s="227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28" t="s">
        <v>121</v>
      </c>
      <c r="AT176" s="228" t="s">
        <v>124</v>
      </c>
      <c r="AU176" s="228" t="s">
        <v>83</v>
      </c>
      <c r="AY176" s="16" t="s">
        <v>122</v>
      </c>
      <c r="BE176" s="229">
        <f>IF(N176="základní",J176,0)</f>
        <v>0</v>
      </c>
      <c r="BF176" s="229">
        <f>IF(N176="snížená",J176,0)</f>
        <v>0</v>
      </c>
      <c r="BG176" s="229">
        <f>IF(N176="zákl. přenesená",J176,0)</f>
        <v>0</v>
      </c>
      <c r="BH176" s="229">
        <f>IF(N176="sníž. přenesená",J176,0)</f>
        <v>0</v>
      </c>
      <c r="BI176" s="229">
        <f>IF(N176="nulová",J176,0)</f>
        <v>0</v>
      </c>
      <c r="BJ176" s="16" t="s">
        <v>81</v>
      </c>
      <c r="BK176" s="229">
        <f>ROUND(I176*H176,2)</f>
        <v>0</v>
      </c>
      <c r="BL176" s="16" t="s">
        <v>121</v>
      </c>
      <c r="BM176" s="228" t="s">
        <v>204</v>
      </c>
    </row>
    <row r="177" s="2" customFormat="1">
      <c r="A177" s="37"/>
      <c r="B177" s="38"/>
      <c r="C177" s="39"/>
      <c r="D177" s="230" t="s">
        <v>130</v>
      </c>
      <c r="E177" s="39"/>
      <c r="F177" s="231" t="s">
        <v>205</v>
      </c>
      <c r="G177" s="39"/>
      <c r="H177" s="39"/>
      <c r="I177" s="232"/>
      <c r="J177" s="39"/>
      <c r="K177" s="39"/>
      <c r="L177" s="43"/>
      <c r="M177" s="233"/>
      <c r="N177" s="234"/>
      <c r="O177" s="90"/>
      <c r="P177" s="90"/>
      <c r="Q177" s="90"/>
      <c r="R177" s="90"/>
      <c r="S177" s="90"/>
      <c r="T177" s="91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16" t="s">
        <v>130</v>
      </c>
      <c r="AU177" s="16" t="s">
        <v>83</v>
      </c>
    </row>
    <row r="178" s="13" customFormat="1">
      <c r="A178" s="13"/>
      <c r="B178" s="235"/>
      <c r="C178" s="236"/>
      <c r="D178" s="230" t="s">
        <v>132</v>
      </c>
      <c r="E178" s="237" t="s">
        <v>1</v>
      </c>
      <c r="F178" s="238" t="s">
        <v>206</v>
      </c>
      <c r="G178" s="236"/>
      <c r="H178" s="239">
        <v>350</v>
      </c>
      <c r="I178" s="240"/>
      <c r="J178" s="236"/>
      <c r="K178" s="236"/>
      <c r="L178" s="241"/>
      <c r="M178" s="242"/>
      <c r="N178" s="243"/>
      <c r="O178" s="243"/>
      <c r="P178" s="243"/>
      <c r="Q178" s="243"/>
      <c r="R178" s="243"/>
      <c r="S178" s="243"/>
      <c r="T178" s="244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5" t="s">
        <v>132</v>
      </c>
      <c r="AU178" s="245" t="s">
        <v>83</v>
      </c>
      <c r="AV178" s="13" t="s">
        <v>83</v>
      </c>
      <c r="AW178" s="13" t="s">
        <v>30</v>
      </c>
      <c r="AX178" s="13" t="s">
        <v>81</v>
      </c>
      <c r="AY178" s="245" t="s">
        <v>122</v>
      </c>
    </row>
    <row r="179" s="2" customFormat="1" ht="16.5" customHeight="1">
      <c r="A179" s="37"/>
      <c r="B179" s="38"/>
      <c r="C179" s="257" t="s">
        <v>207</v>
      </c>
      <c r="D179" s="257" t="s">
        <v>208</v>
      </c>
      <c r="E179" s="258" t="s">
        <v>209</v>
      </c>
      <c r="F179" s="259" t="s">
        <v>210</v>
      </c>
      <c r="G179" s="260" t="s">
        <v>211</v>
      </c>
      <c r="H179" s="261">
        <v>10.5</v>
      </c>
      <c r="I179" s="262"/>
      <c r="J179" s="263">
        <f>ROUND(I179*H179,2)</f>
        <v>0</v>
      </c>
      <c r="K179" s="259" t="s">
        <v>128</v>
      </c>
      <c r="L179" s="264"/>
      <c r="M179" s="265" t="s">
        <v>1</v>
      </c>
      <c r="N179" s="266" t="s">
        <v>38</v>
      </c>
      <c r="O179" s="90"/>
      <c r="P179" s="226">
        <f>O179*H179</f>
        <v>0</v>
      </c>
      <c r="Q179" s="226">
        <v>0.001</v>
      </c>
      <c r="R179" s="226">
        <f>Q179*H179</f>
        <v>0.010500000000000001</v>
      </c>
      <c r="S179" s="226">
        <v>0</v>
      </c>
      <c r="T179" s="227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28" t="s">
        <v>178</v>
      </c>
      <c r="AT179" s="228" t="s">
        <v>208</v>
      </c>
      <c r="AU179" s="228" t="s">
        <v>83</v>
      </c>
      <c r="AY179" s="16" t="s">
        <v>122</v>
      </c>
      <c r="BE179" s="229">
        <f>IF(N179="základní",J179,0)</f>
        <v>0</v>
      </c>
      <c r="BF179" s="229">
        <f>IF(N179="snížená",J179,0)</f>
        <v>0</v>
      </c>
      <c r="BG179" s="229">
        <f>IF(N179="zákl. přenesená",J179,0)</f>
        <v>0</v>
      </c>
      <c r="BH179" s="229">
        <f>IF(N179="sníž. přenesená",J179,0)</f>
        <v>0</v>
      </c>
      <c r="BI179" s="229">
        <f>IF(N179="nulová",J179,0)</f>
        <v>0</v>
      </c>
      <c r="BJ179" s="16" t="s">
        <v>81</v>
      </c>
      <c r="BK179" s="229">
        <f>ROUND(I179*H179,2)</f>
        <v>0</v>
      </c>
      <c r="BL179" s="16" t="s">
        <v>121</v>
      </c>
      <c r="BM179" s="228" t="s">
        <v>212</v>
      </c>
    </row>
    <row r="180" s="2" customFormat="1">
      <c r="A180" s="37"/>
      <c r="B180" s="38"/>
      <c r="C180" s="39"/>
      <c r="D180" s="230" t="s">
        <v>130</v>
      </c>
      <c r="E180" s="39"/>
      <c r="F180" s="231" t="s">
        <v>210</v>
      </c>
      <c r="G180" s="39"/>
      <c r="H180" s="39"/>
      <c r="I180" s="232"/>
      <c r="J180" s="39"/>
      <c r="K180" s="39"/>
      <c r="L180" s="43"/>
      <c r="M180" s="233"/>
      <c r="N180" s="234"/>
      <c r="O180" s="90"/>
      <c r="P180" s="90"/>
      <c r="Q180" s="90"/>
      <c r="R180" s="90"/>
      <c r="S180" s="90"/>
      <c r="T180" s="91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16" t="s">
        <v>130</v>
      </c>
      <c r="AU180" s="16" t="s">
        <v>83</v>
      </c>
    </row>
    <row r="181" s="13" customFormat="1">
      <c r="A181" s="13"/>
      <c r="B181" s="235"/>
      <c r="C181" s="236"/>
      <c r="D181" s="230" t="s">
        <v>132</v>
      </c>
      <c r="E181" s="237" t="s">
        <v>1</v>
      </c>
      <c r="F181" s="238" t="s">
        <v>213</v>
      </c>
      <c r="G181" s="236"/>
      <c r="H181" s="239">
        <v>10.5</v>
      </c>
      <c r="I181" s="240"/>
      <c r="J181" s="236"/>
      <c r="K181" s="236"/>
      <c r="L181" s="241"/>
      <c r="M181" s="242"/>
      <c r="N181" s="243"/>
      <c r="O181" s="243"/>
      <c r="P181" s="243"/>
      <c r="Q181" s="243"/>
      <c r="R181" s="243"/>
      <c r="S181" s="243"/>
      <c r="T181" s="24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5" t="s">
        <v>132</v>
      </c>
      <c r="AU181" s="245" t="s">
        <v>83</v>
      </c>
      <c r="AV181" s="13" t="s">
        <v>83</v>
      </c>
      <c r="AW181" s="13" t="s">
        <v>30</v>
      </c>
      <c r="AX181" s="13" t="s">
        <v>81</v>
      </c>
      <c r="AY181" s="245" t="s">
        <v>122</v>
      </c>
    </row>
    <row r="182" s="2" customFormat="1" ht="24.15" customHeight="1">
      <c r="A182" s="37"/>
      <c r="B182" s="38"/>
      <c r="C182" s="217" t="s">
        <v>214</v>
      </c>
      <c r="D182" s="217" t="s">
        <v>124</v>
      </c>
      <c r="E182" s="218" t="s">
        <v>215</v>
      </c>
      <c r="F182" s="219" t="s">
        <v>216</v>
      </c>
      <c r="G182" s="220" t="s">
        <v>127</v>
      </c>
      <c r="H182" s="221">
        <v>973.10000000000002</v>
      </c>
      <c r="I182" s="222"/>
      <c r="J182" s="223">
        <f>ROUND(I182*H182,2)</f>
        <v>0</v>
      </c>
      <c r="K182" s="219" t="s">
        <v>128</v>
      </c>
      <c r="L182" s="43"/>
      <c r="M182" s="224" t="s">
        <v>1</v>
      </c>
      <c r="N182" s="225" t="s">
        <v>38</v>
      </c>
      <c r="O182" s="90"/>
      <c r="P182" s="226">
        <f>O182*H182</f>
        <v>0</v>
      </c>
      <c r="Q182" s="226">
        <v>0</v>
      </c>
      <c r="R182" s="226">
        <f>Q182*H182</f>
        <v>0</v>
      </c>
      <c r="S182" s="226">
        <v>0</v>
      </c>
      <c r="T182" s="227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28" t="s">
        <v>121</v>
      </c>
      <c r="AT182" s="228" t="s">
        <v>124</v>
      </c>
      <c r="AU182" s="228" t="s">
        <v>83</v>
      </c>
      <c r="AY182" s="16" t="s">
        <v>122</v>
      </c>
      <c r="BE182" s="229">
        <f>IF(N182="základní",J182,0)</f>
        <v>0</v>
      </c>
      <c r="BF182" s="229">
        <f>IF(N182="snížená",J182,0)</f>
        <v>0</v>
      </c>
      <c r="BG182" s="229">
        <f>IF(N182="zákl. přenesená",J182,0)</f>
        <v>0</v>
      </c>
      <c r="BH182" s="229">
        <f>IF(N182="sníž. přenesená",J182,0)</f>
        <v>0</v>
      </c>
      <c r="BI182" s="229">
        <f>IF(N182="nulová",J182,0)</f>
        <v>0</v>
      </c>
      <c r="BJ182" s="16" t="s">
        <v>81</v>
      </c>
      <c r="BK182" s="229">
        <f>ROUND(I182*H182,2)</f>
        <v>0</v>
      </c>
      <c r="BL182" s="16" t="s">
        <v>121</v>
      </c>
      <c r="BM182" s="228" t="s">
        <v>217</v>
      </c>
    </row>
    <row r="183" s="2" customFormat="1">
      <c r="A183" s="37"/>
      <c r="B183" s="38"/>
      <c r="C183" s="39"/>
      <c r="D183" s="230" t="s">
        <v>130</v>
      </c>
      <c r="E183" s="39"/>
      <c r="F183" s="231" t="s">
        <v>218</v>
      </c>
      <c r="G183" s="39"/>
      <c r="H183" s="39"/>
      <c r="I183" s="232"/>
      <c r="J183" s="39"/>
      <c r="K183" s="39"/>
      <c r="L183" s="43"/>
      <c r="M183" s="233"/>
      <c r="N183" s="234"/>
      <c r="O183" s="90"/>
      <c r="P183" s="90"/>
      <c r="Q183" s="90"/>
      <c r="R183" s="90"/>
      <c r="S183" s="90"/>
      <c r="T183" s="91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T183" s="16" t="s">
        <v>130</v>
      </c>
      <c r="AU183" s="16" t="s">
        <v>83</v>
      </c>
    </row>
    <row r="184" s="13" customFormat="1">
      <c r="A184" s="13"/>
      <c r="B184" s="235"/>
      <c r="C184" s="236"/>
      <c r="D184" s="230" t="s">
        <v>132</v>
      </c>
      <c r="E184" s="237" t="s">
        <v>1</v>
      </c>
      <c r="F184" s="238" t="s">
        <v>219</v>
      </c>
      <c r="G184" s="236"/>
      <c r="H184" s="239">
        <v>973.10000000000002</v>
      </c>
      <c r="I184" s="240"/>
      <c r="J184" s="236"/>
      <c r="K184" s="236"/>
      <c r="L184" s="241"/>
      <c r="M184" s="242"/>
      <c r="N184" s="243"/>
      <c r="O184" s="243"/>
      <c r="P184" s="243"/>
      <c r="Q184" s="243"/>
      <c r="R184" s="243"/>
      <c r="S184" s="243"/>
      <c r="T184" s="244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5" t="s">
        <v>132</v>
      </c>
      <c r="AU184" s="245" t="s">
        <v>83</v>
      </c>
      <c r="AV184" s="13" t="s">
        <v>83</v>
      </c>
      <c r="AW184" s="13" t="s">
        <v>30</v>
      </c>
      <c r="AX184" s="13" t="s">
        <v>81</v>
      </c>
      <c r="AY184" s="245" t="s">
        <v>122</v>
      </c>
    </row>
    <row r="185" s="2" customFormat="1" ht="24.15" customHeight="1">
      <c r="A185" s="37"/>
      <c r="B185" s="38"/>
      <c r="C185" s="217" t="s">
        <v>220</v>
      </c>
      <c r="D185" s="217" t="s">
        <v>124</v>
      </c>
      <c r="E185" s="218" t="s">
        <v>221</v>
      </c>
      <c r="F185" s="219" t="s">
        <v>222</v>
      </c>
      <c r="G185" s="220" t="s">
        <v>223</v>
      </c>
      <c r="H185" s="221">
        <v>15</v>
      </c>
      <c r="I185" s="222"/>
      <c r="J185" s="223">
        <f>ROUND(I185*H185,2)</f>
        <v>0</v>
      </c>
      <c r="K185" s="219" t="s">
        <v>128</v>
      </c>
      <c r="L185" s="43"/>
      <c r="M185" s="224" t="s">
        <v>1</v>
      </c>
      <c r="N185" s="225" t="s">
        <v>38</v>
      </c>
      <c r="O185" s="90"/>
      <c r="P185" s="226">
        <f>O185*H185</f>
        <v>0</v>
      </c>
      <c r="Q185" s="226">
        <v>0.02989</v>
      </c>
      <c r="R185" s="226">
        <f>Q185*H185</f>
        <v>0.44835000000000003</v>
      </c>
      <c r="S185" s="226">
        <v>0</v>
      </c>
      <c r="T185" s="227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28" t="s">
        <v>224</v>
      </c>
      <c r="AT185" s="228" t="s">
        <v>124</v>
      </c>
      <c r="AU185" s="228" t="s">
        <v>83</v>
      </c>
      <c r="AY185" s="16" t="s">
        <v>122</v>
      </c>
      <c r="BE185" s="229">
        <f>IF(N185="základní",J185,0)</f>
        <v>0</v>
      </c>
      <c r="BF185" s="229">
        <f>IF(N185="snížená",J185,0)</f>
        <v>0</v>
      </c>
      <c r="BG185" s="229">
        <f>IF(N185="zákl. přenesená",J185,0)</f>
        <v>0</v>
      </c>
      <c r="BH185" s="229">
        <f>IF(N185="sníž. přenesená",J185,0)</f>
        <v>0</v>
      </c>
      <c r="BI185" s="229">
        <f>IF(N185="nulová",J185,0)</f>
        <v>0</v>
      </c>
      <c r="BJ185" s="16" t="s">
        <v>81</v>
      </c>
      <c r="BK185" s="229">
        <f>ROUND(I185*H185,2)</f>
        <v>0</v>
      </c>
      <c r="BL185" s="16" t="s">
        <v>224</v>
      </c>
      <c r="BM185" s="228" t="s">
        <v>225</v>
      </c>
    </row>
    <row r="186" s="2" customFormat="1">
      <c r="A186" s="37"/>
      <c r="B186" s="38"/>
      <c r="C186" s="39"/>
      <c r="D186" s="230" t="s">
        <v>130</v>
      </c>
      <c r="E186" s="39"/>
      <c r="F186" s="231" t="s">
        <v>226</v>
      </c>
      <c r="G186" s="39"/>
      <c r="H186" s="39"/>
      <c r="I186" s="232"/>
      <c r="J186" s="39"/>
      <c r="K186" s="39"/>
      <c r="L186" s="43"/>
      <c r="M186" s="233"/>
      <c r="N186" s="234"/>
      <c r="O186" s="90"/>
      <c r="P186" s="90"/>
      <c r="Q186" s="90"/>
      <c r="R186" s="90"/>
      <c r="S186" s="90"/>
      <c r="T186" s="91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T186" s="16" t="s">
        <v>130</v>
      </c>
      <c r="AU186" s="16" t="s">
        <v>83</v>
      </c>
    </row>
    <row r="187" s="13" customFormat="1">
      <c r="A187" s="13"/>
      <c r="B187" s="235"/>
      <c r="C187" s="236"/>
      <c r="D187" s="230" t="s">
        <v>132</v>
      </c>
      <c r="E187" s="237" t="s">
        <v>1</v>
      </c>
      <c r="F187" s="238" t="s">
        <v>220</v>
      </c>
      <c r="G187" s="236"/>
      <c r="H187" s="239">
        <v>15</v>
      </c>
      <c r="I187" s="240"/>
      <c r="J187" s="236"/>
      <c r="K187" s="236"/>
      <c r="L187" s="241"/>
      <c r="M187" s="242"/>
      <c r="N187" s="243"/>
      <c r="O187" s="243"/>
      <c r="P187" s="243"/>
      <c r="Q187" s="243"/>
      <c r="R187" s="243"/>
      <c r="S187" s="243"/>
      <c r="T187" s="244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5" t="s">
        <v>132</v>
      </c>
      <c r="AU187" s="245" t="s">
        <v>83</v>
      </c>
      <c r="AV187" s="13" t="s">
        <v>83</v>
      </c>
      <c r="AW187" s="13" t="s">
        <v>30</v>
      </c>
      <c r="AX187" s="13" t="s">
        <v>81</v>
      </c>
      <c r="AY187" s="245" t="s">
        <v>122</v>
      </c>
    </row>
    <row r="188" s="2" customFormat="1" ht="24.15" customHeight="1">
      <c r="A188" s="37"/>
      <c r="B188" s="38"/>
      <c r="C188" s="217" t="s">
        <v>227</v>
      </c>
      <c r="D188" s="217" t="s">
        <v>124</v>
      </c>
      <c r="E188" s="218" t="s">
        <v>228</v>
      </c>
      <c r="F188" s="219" t="s">
        <v>229</v>
      </c>
      <c r="G188" s="220" t="s">
        <v>223</v>
      </c>
      <c r="H188" s="221">
        <v>7</v>
      </c>
      <c r="I188" s="222"/>
      <c r="J188" s="223">
        <f>ROUND(I188*H188,2)</f>
        <v>0</v>
      </c>
      <c r="K188" s="219" t="s">
        <v>128</v>
      </c>
      <c r="L188" s="43"/>
      <c r="M188" s="224" t="s">
        <v>1</v>
      </c>
      <c r="N188" s="225" t="s">
        <v>38</v>
      </c>
      <c r="O188" s="90"/>
      <c r="P188" s="226">
        <f>O188*H188</f>
        <v>0</v>
      </c>
      <c r="Q188" s="226">
        <v>0.038429999999999999</v>
      </c>
      <c r="R188" s="226">
        <f>Q188*H188</f>
        <v>0.26900999999999997</v>
      </c>
      <c r="S188" s="226">
        <v>0</v>
      </c>
      <c r="T188" s="227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28" t="s">
        <v>224</v>
      </c>
      <c r="AT188" s="228" t="s">
        <v>124</v>
      </c>
      <c r="AU188" s="228" t="s">
        <v>83</v>
      </c>
      <c r="AY188" s="16" t="s">
        <v>122</v>
      </c>
      <c r="BE188" s="229">
        <f>IF(N188="základní",J188,0)</f>
        <v>0</v>
      </c>
      <c r="BF188" s="229">
        <f>IF(N188="snížená",J188,0)</f>
        <v>0</v>
      </c>
      <c r="BG188" s="229">
        <f>IF(N188="zákl. přenesená",J188,0)</f>
        <v>0</v>
      </c>
      <c r="BH188" s="229">
        <f>IF(N188="sníž. přenesená",J188,0)</f>
        <v>0</v>
      </c>
      <c r="BI188" s="229">
        <f>IF(N188="nulová",J188,0)</f>
        <v>0</v>
      </c>
      <c r="BJ188" s="16" t="s">
        <v>81</v>
      </c>
      <c r="BK188" s="229">
        <f>ROUND(I188*H188,2)</f>
        <v>0</v>
      </c>
      <c r="BL188" s="16" t="s">
        <v>224</v>
      </c>
      <c r="BM188" s="228" t="s">
        <v>230</v>
      </c>
    </row>
    <row r="189" s="2" customFormat="1">
      <c r="A189" s="37"/>
      <c r="B189" s="38"/>
      <c r="C189" s="39"/>
      <c r="D189" s="230" t="s">
        <v>130</v>
      </c>
      <c r="E189" s="39"/>
      <c r="F189" s="231" t="s">
        <v>231</v>
      </c>
      <c r="G189" s="39"/>
      <c r="H189" s="39"/>
      <c r="I189" s="232"/>
      <c r="J189" s="39"/>
      <c r="K189" s="39"/>
      <c r="L189" s="43"/>
      <c r="M189" s="233"/>
      <c r="N189" s="234"/>
      <c r="O189" s="90"/>
      <c r="P189" s="90"/>
      <c r="Q189" s="90"/>
      <c r="R189" s="90"/>
      <c r="S189" s="90"/>
      <c r="T189" s="91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16" t="s">
        <v>130</v>
      </c>
      <c r="AU189" s="16" t="s">
        <v>83</v>
      </c>
    </row>
    <row r="190" s="13" customFormat="1">
      <c r="A190" s="13"/>
      <c r="B190" s="235"/>
      <c r="C190" s="236"/>
      <c r="D190" s="230" t="s">
        <v>132</v>
      </c>
      <c r="E190" s="237" t="s">
        <v>1</v>
      </c>
      <c r="F190" s="238" t="s">
        <v>173</v>
      </c>
      <c r="G190" s="236"/>
      <c r="H190" s="239">
        <v>7</v>
      </c>
      <c r="I190" s="240"/>
      <c r="J190" s="236"/>
      <c r="K190" s="236"/>
      <c r="L190" s="241"/>
      <c r="M190" s="242"/>
      <c r="N190" s="243"/>
      <c r="O190" s="243"/>
      <c r="P190" s="243"/>
      <c r="Q190" s="243"/>
      <c r="R190" s="243"/>
      <c r="S190" s="243"/>
      <c r="T190" s="24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5" t="s">
        <v>132</v>
      </c>
      <c r="AU190" s="245" t="s">
        <v>83</v>
      </c>
      <c r="AV190" s="13" t="s">
        <v>83</v>
      </c>
      <c r="AW190" s="13" t="s">
        <v>30</v>
      </c>
      <c r="AX190" s="13" t="s">
        <v>81</v>
      </c>
      <c r="AY190" s="245" t="s">
        <v>122</v>
      </c>
    </row>
    <row r="191" s="2" customFormat="1" ht="33" customHeight="1">
      <c r="A191" s="37"/>
      <c r="B191" s="38"/>
      <c r="C191" s="217" t="s">
        <v>232</v>
      </c>
      <c r="D191" s="217" t="s">
        <v>124</v>
      </c>
      <c r="E191" s="218" t="s">
        <v>233</v>
      </c>
      <c r="F191" s="219" t="s">
        <v>234</v>
      </c>
      <c r="G191" s="220" t="s">
        <v>147</v>
      </c>
      <c r="H191" s="221">
        <v>103</v>
      </c>
      <c r="I191" s="222"/>
      <c r="J191" s="223">
        <f>ROUND(I191*H191,2)</f>
        <v>0</v>
      </c>
      <c r="K191" s="219" t="s">
        <v>128</v>
      </c>
      <c r="L191" s="43"/>
      <c r="M191" s="224" t="s">
        <v>1</v>
      </c>
      <c r="N191" s="225" t="s">
        <v>38</v>
      </c>
      <c r="O191" s="90"/>
      <c r="P191" s="226">
        <f>O191*H191</f>
        <v>0</v>
      </c>
      <c r="Q191" s="226">
        <v>0</v>
      </c>
      <c r="R191" s="226">
        <f>Q191*H191</f>
        <v>0</v>
      </c>
      <c r="S191" s="226">
        <v>0</v>
      </c>
      <c r="T191" s="227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28" t="s">
        <v>121</v>
      </c>
      <c r="AT191" s="228" t="s">
        <v>124</v>
      </c>
      <c r="AU191" s="228" t="s">
        <v>83</v>
      </c>
      <c r="AY191" s="16" t="s">
        <v>122</v>
      </c>
      <c r="BE191" s="229">
        <f>IF(N191="základní",J191,0)</f>
        <v>0</v>
      </c>
      <c r="BF191" s="229">
        <f>IF(N191="snížená",J191,0)</f>
        <v>0</v>
      </c>
      <c r="BG191" s="229">
        <f>IF(N191="zákl. přenesená",J191,0)</f>
        <v>0</v>
      </c>
      <c r="BH191" s="229">
        <f>IF(N191="sníž. přenesená",J191,0)</f>
        <v>0</v>
      </c>
      <c r="BI191" s="229">
        <f>IF(N191="nulová",J191,0)</f>
        <v>0</v>
      </c>
      <c r="BJ191" s="16" t="s">
        <v>81</v>
      </c>
      <c r="BK191" s="229">
        <f>ROUND(I191*H191,2)</f>
        <v>0</v>
      </c>
      <c r="BL191" s="16" t="s">
        <v>121</v>
      </c>
      <c r="BM191" s="228" t="s">
        <v>235</v>
      </c>
    </row>
    <row r="192" s="2" customFormat="1">
      <c r="A192" s="37"/>
      <c r="B192" s="38"/>
      <c r="C192" s="39"/>
      <c r="D192" s="230" t="s">
        <v>130</v>
      </c>
      <c r="E192" s="39"/>
      <c r="F192" s="231" t="s">
        <v>236</v>
      </c>
      <c r="G192" s="39"/>
      <c r="H192" s="39"/>
      <c r="I192" s="232"/>
      <c r="J192" s="39"/>
      <c r="K192" s="39"/>
      <c r="L192" s="43"/>
      <c r="M192" s="233"/>
      <c r="N192" s="234"/>
      <c r="O192" s="90"/>
      <c r="P192" s="90"/>
      <c r="Q192" s="90"/>
      <c r="R192" s="90"/>
      <c r="S192" s="90"/>
      <c r="T192" s="91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T192" s="16" t="s">
        <v>130</v>
      </c>
      <c r="AU192" s="16" t="s">
        <v>83</v>
      </c>
    </row>
    <row r="193" s="2" customFormat="1" ht="24.15" customHeight="1">
      <c r="A193" s="37"/>
      <c r="B193" s="38"/>
      <c r="C193" s="217" t="s">
        <v>237</v>
      </c>
      <c r="D193" s="217" t="s">
        <v>124</v>
      </c>
      <c r="E193" s="218" t="s">
        <v>238</v>
      </c>
      <c r="F193" s="219" t="s">
        <v>239</v>
      </c>
      <c r="G193" s="220" t="s">
        <v>127</v>
      </c>
      <c r="H193" s="221">
        <v>445.5</v>
      </c>
      <c r="I193" s="222"/>
      <c r="J193" s="223">
        <f>ROUND(I193*H193,2)</f>
        <v>0</v>
      </c>
      <c r="K193" s="219" t="s">
        <v>128</v>
      </c>
      <c r="L193" s="43"/>
      <c r="M193" s="224" t="s">
        <v>1</v>
      </c>
      <c r="N193" s="225" t="s">
        <v>38</v>
      </c>
      <c r="O193" s="90"/>
      <c r="P193" s="226">
        <f>O193*H193</f>
        <v>0</v>
      </c>
      <c r="Q193" s="226">
        <v>0.00046999999999999999</v>
      </c>
      <c r="R193" s="226">
        <f>Q193*H193</f>
        <v>0.20938499999999999</v>
      </c>
      <c r="S193" s="226">
        <v>0</v>
      </c>
      <c r="T193" s="227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28" t="s">
        <v>121</v>
      </c>
      <c r="AT193" s="228" t="s">
        <v>124</v>
      </c>
      <c r="AU193" s="228" t="s">
        <v>83</v>
      </c>
      <c r="AY193" s="16" t="s">
        <v>122</v>
      </c>
      <c r="BE193" s="229">
        <f>IF(N193="základní",J193,0)</f>
        <v>0</v>
      </c>
      <c r="BF193" s="229">
        <f>IF(N193="snížená",J193,0)</f>
        <v>0</v>
      </c>
      <c r="BG193" s="229">
        <f>IF(N193="zákl. přenesená",J193,0)</f>
        <v>0</v>
      </c>
      <c r="BH193" s="229">
        <f>IF(N193="sníž. přenesená",J193,0)</f>
        <v>0</v>
      </c>
      <c r="BI193" s="229">
        <f>IF(N193="nulová",J193,0)</f>
        <v>0</v>
      </c>
      <c r="BJ193" s="16" t="s">
        <v>81</v>
      </c>
      <c r="BK193" s="229">
        <f>ROUND(I193*H193,2)</f>
        <v>0</v>
      </c>
      <c r="BL193" s="16" t="s">
        <v>121</v>
      </c>
      <c r="BM193" s="228" t="s">
        <v>240</v>
      </c>
    </row>
    <row r="194" s="2" customFormat="1">
      <c r="A194" s="37"/>
      <c r="B194" s="38"/>
      <c r="C194" s="39"/>
      <c r="D194" s="230" t="s">
        <v>130</v>
      </c>
      <c r="E194" s="39"/>
      <c r="F194" s="231" t="s">
        <v>241</v>
      </c>
      <c r="G194" s="39"/>
      <c r="H194" s="39"/>
      <c r="I194" s="232"/>
      <c r="J194" s="39"/>
      <c r="K194" s="39"/>
      <c r="L194" s="43"/>
      <c r="M194" s="233"/>
      <c r="N194" s="234"/>
      <c r="O194" s="90"/>
      <c r="P194" s="90"/>
      <c r="Q194" s="90"/>
      <c r="R194" s="90"/>
      <c r="S194" s="90"/>
      <c r="T194" s="91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T194" s="16" t="s">
        <v>130</v>
      </c>
      <c r="AU194" s="16" t="s">
        <v>83</v>
      </c>
    </row>
    <row r="195" s="13" customFormat="1">
      <c r="A195" s="13"/>
      <c r="B195" s="235"/>
      <c r="C195" s="236"/>
      <c r="D195" s="230" t="s">
        <v>132</v>
      </c>
      <c r="E195" s="237" t="s">
        <v>1</v>
      </c>
      <c r="F195" s="238" t="s">
        <v>242</v>
      </c>
      <c r="G195" s="236"/>
      <c r="H195" s="239">
        <v>445.5</v>
      </c>
      <c r="I195" s="240"/>
      <c r="J195" s="236"/>
      <c r="K195" s="236"/>
      <c r="L195" s="241"/>
      <c r="M195" s="242"/>
      <c r="N195" s="243"/>
      <c r="O195" s="243"/>
      <c r="P195" s="243"/>
      <c r="Q195" s="243"/>
      <c r="R195" s="243"/>
      <c r="S195" s="243"/>
      <c r="T195" s="24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5" t="s">
        <v>132</v>
      </c>
      <c r="AU195" s="245" t="s">
        <v>83</v>
      </c>
      <c r="AV195" s="13" t="s">
        <v>83</v>
      </c>
      <c r="AW195" s="13" t="s">
        <v>30</v>
      </c>
      <c r="AX195" s="13" t="s">
        <v>81</v>
      </c>
      <c r="AY195" s="245" t="s">
        <v>122</v>
      </c>
    </row>
    <row r="196" s="2" customFormat="1" ht="16.5" customHeight="1">
      <c r="A196" s="37"/>
      <c r="B196" s="38"/>
      <c r="C196" s="217" t="s">
        <v>243</v>
      </c>
      <c r="D196" s="217" t="s">
        <v>124</v>
      </c>
      <c r="E196" s="218" t="s">
        <v>244</v>
      </c>
      <c r="F196" s="219" t="s">
        <v>245</v>
      </c>
      <c r="G196" s="220" t="s">
        <v>127</v>
      </c>
      <c r="H196" s="221">
        <v>210</v>
      </c>
      <c r="I196" s="222"/>
      <c r="J196" s="223">
        <f>ROUND(I196*H196,2)</f>
        <v>0</v>
      </c>
      <c r="K196" s="219" t="s">
        <v>128</v>
      </c>
      <c r="L196" s="43"/>
      <c r="M196" s="224" t="s">
        <v>1</v>
      </c>
      <c r="N196" s="225" t="s">
        <v>38</v>
      </c>
      <c r="O196" s="90"/>
      <c r="P196" s="226">
        <f>O196*H196</f>
        <v>0</v>
      </c>
      <c r="Q196" s="226">
        <v>0</v>
      </c>
      <c r="R196" s="226">
        <f>Q196*H196</f>
        <v>0</v>
      </c>
      <c r="S196" s="226">
        <v>0.126</v>
      </c>
      <c r="T196" s="227">
        <f>S196*H196</f>
        <v>26.460000000000001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28" t="s">
        <v>121</v>
      </c>
      <c r="AT196" s="228" t="s">
        <v>124</v>
      </c>
      <c r="AU196" s="228" t="s">
        <v>83</v>
      </c>
      <c r="AY196" s="16" t="s">
        <v>122</v>
      </c>
      <c r="BE196" s="229">
        <f>IF(N196="základní",J196,0)</f>
        <v>0</v>
      </c>
      <c r="BF196" s="229">
        <f>IF(N196="snížená",J196,0)</f>
        <v>0</v>
      </c>
      <c r="BG196" s="229">
        <f>IF(N196="zákl. přenesená",J196,0)</f>
        <v>0</v>
      </c>
      <c r="BH196" s="229">
        <f>IF(N196="sníž. přenesená",J196,0)</f>
        <v>0</v>
      </c>
      <c r="BI196" s="229">
        <f>IF(N196="nulová",J196,0)</f>
        <v>0</v>
      </c>
      <c r="BJ196" s="16" t="s">
        <v>81</v>
      </c>
      <c r="BK196" s="229">
        <f>ROUND(I196*H196,2)</f>
        <v>0</v>
      </c>
      <c r="BL196" s="16" t="s">
        <v>121</v>
      </c>
      <c r="BM196" s="228" t="s">
        <v>246</v>
      </c>
    </row>
    <row r="197" s="2" customFormat="1">
      <c r="A197" s="37"/>
      <c r="B197" s="38"/>
      <c r="C197" s="39"/>
      <c r="D197" s="230" t="s">
        <v>130</v>
      </c>
      <c r="E197" s="39"/>
      <c r="F197" s="231" t="s">
        <v>247</v>
      </c>
      <c r="G197" s="39"/>
      <c r="H197" s="39"/>
      <c r="I197" s="232"/>
      <c r="J197" s="39"/>
      <c r="K197" s="39"/>
      <c r="L197" s="43"/>
      <c r="M197" s="233"/>
      <c r="N197" s="234"/>
      <c r="O197" s="90"/>
      <c r="P197" s="90"/>
      <c r="Q197" s="90"/>
      <c r="R197" s="90"/>
      <c r="S197" s="90"/>
      <c r="T197" s="91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16" t="s">
        <v>130</v>
      </c>
      <c r="AU197" s="16" t="s">
        <v>83</v>
      </c>
    </row>
    <row r="198" s="13" customFormat="1">
      <c r="A198" s="13"/>
      <c r="B198" s="235"/>
      <c r="C198" s="236"/>
      <c r="D198" s="230" t="s">
        <v>132</v>
      </c>
      <c r="E198" s="237" t="s">
        <v>1</v>
      </c>
      <c r="F198" s="238" t="s">
        <v>248</v>
      </c>
      <c r="G198" s="236"/>
      <c r="H198" s="239">
        <v>210</v>
      </c>
      <c r="I198" s="240"/>
      <c r="J198" s="236"/>
      <c r="K198" s="236"/>
      <c r="L198" s="241"/>
      <c r="M198" s="242"/>
      <c r="N198" s="243"/>
      <c r="O198" s="243"/>
      <c r="P198" s="243"/>
      <c r="Q198" s="243"/>
      <c r="R198" s="243"/>
      <c r="S198" s="243"/>
      <c r="T198" s="24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5" t="s">
        <v>132</v>
      </c>
      <c r="AU198" s="245" t="s">
        <v>83</v>
      </c>
      <c r="AV198" s="13" t="s">
        <v>83</v>
      </c>
      <c r="AW198" s="13" t="s">
        <v>30</v>
      </c>
      <c r="AX198" s="13" t="s">
        <v>81</v>
      </c>
      <c r="AY198" s="245" t="s">
        <v>122</v>
      </c>
    </row>
    <row r="199" s="2" customFormat="1" ht="16.5" customHeight="1">
      <c r="A199" s="37"/>
      <c r="B199" s="38"/>
      <c r="C199" s="217" t="s">
        <v>249</v>
      </c>
      <c r="D199" s="217" t="s">
        <v>124</v>
      </c>
      <c r="E199" s="218" t="s">
        <v>250</v>
      </c>
      <c r="F199" s="219" t="s">
        <v>251</v>
      </c>
      <c r="G199" s="220" t="s">
        <v>153</v>
      </c>
      <c r="H199" s="221">
        <v>35</v>
      </c>
      <c r="I199" s="222"/>
      <c r="J199" s="223">
        <f>ROUND(I199*H199,2)</f>
        <v>0</v>
      </c>
      <c r="K199" s="219" t="s">
        <v>1</v>
      </c>
      <c r="L199" s="43"/>
      <c r="M199" s="224" t="s">
        <v>1</v>
      </c>
      <c r="N199" s="225" t="s">
        <v>38</v>
      </c>
      <c r="O199" s="90"/>
      <c r="P199" s="226">
        <f>O199*H199</f>
        <v>0</v>
      </c>
      <c r="Q199" s="226">
        <v>0</v>
      </c>
      <c r="R199" s="226">
        <f>Q199*H199</f>
        <v>0</v>
      </c>
      <c r="S199" s="226">
        <v>0</v>
      </c>
      <c r="T199" s="227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28" t="s">
        <v>121</v>
      </c>
      <c r="AT199" s="228" t="s">
        <v>124</v>
      </c>
      <c r="AU199" s="228" t="s">
        <v>83</v>
      </c>
      <c r="AY199" s="16" t="s">
        <v>122</v>
      </c>
      <c r="BE199" s="229">
        <f>IF(N199="základní",J199,0)</f>
        <v>0</v>
      </c>
      <c r="BF199" s="229">
        <f>IF(N199="snížená",J199,0)</f>
        <v>0</v>
      </c>
      <c r="BG199" s="229">
        <f>IF(N199="zákl. přenesená",J199,0)</f>
        <v>0</v>
      </c>
      <c r="BH199" s="229">
        <f>IF(N199="sníž. přenesená",J199,0)</f>
        <v>0</v>
      </c>
      <c r="BI199" s="229">
        <f>IF(N199="nulová",J199,0)</f>
        <v>0</v>
      </c>
      <c r="BJ199" s="16" t="s">
        <v>81</v>
      </c>
      <c r="BK199" s="229">
        <f>ROUND(I199*H199,2)</f>
        <v>0</v>
      </c>
      <c r="BL199" s="16" t="s">
        <v>121</v>
      </c>
      <c r="BM199" s="228" t="s">
        <v>252</v>
      </c>
    </row>
    <row r="200" s="2" customFormat="1">
      <c r="A200" s="37"/>
      <c r="B200" s="38"/>
      <c r="C200" s="39"/>
      <c r="D200" s="230" t="s">
        <v>130</v>
      </c>
      <c r="E200" s="39"/>
      <c r="F200" s="231" t="s">
        <v>251</v>
      </c>
      <c r="G200" s="39"/>
      <c r="H200" s="39"/>
      <c r="I200" s="232"/>
      <c r="J200" s="39"/>
      <c r="K200" s="39"/>
      <c r="L200" s="43"/>
      <c r="M200" s="233"/>
      <c r="N200" s="234"/>
      <c r="O200" s="90"/>
      <c r="P200" s="90"/>
      <c r="Q200" s="90"/>
      <c r="R200" s="90"/>
      <c r="S200" s="90"/>
      <c r="T200" s="91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T200" s="16" t="s">
        <v>130</v>
      </c>
      <c r="AU200" s="16" t="s">
        <v>83</v>
      </c>
    </row>
    <row r="201" s="13" customFormat="1">
      <c r="A201" s="13"/>
      <c r="B201" s="235"/>
      <c r="C201" s="236"/>
      <c r="D201" s="230" t="s">
        <v>132</v>
      </c>
      <c r="E201" s="237" t="s">
        <v>1</v>
      </c>
      <c r="F201" s="238" t="s">
        <v>253</v>
      </c>
      <c r="G201" s="236"/>
      <c r="H201" s="239">
        <v>35</v>
      </c>
      <c r="I201" s="240"/>
      <c r="J201" s="236"/>
      <c r="K201" s="236"/>
      <c r="L201" s="241"/>
      <c r="M201" s="242"/>
      <c r="N201" s="243"/>
      <c r="O201" s="243"/>
      <c r="P201" s="243"/>
      <c r="Q201" s="243"/>
      <c r="R201" s="243"/>
      <c r="S201" s="243"/>
      <c r="T201" s="24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5" t="s">
        <v>132</v>
      </c>
      <c r="AU201" s="245" t="s">
        <v>83</v>
      </c>
      <c r="AV201" s="13" t="s">
        <v>83</v>
      </c>
      <c r="AW201" s="13" t="s">
        <v>30</v>
      </c>
      <c r="AX201" s="13" t="s">
        <v>81</v>
      </c>
      <c r="AY201" s="245" t="s">
        <v>122</v>
      </c>
    </row>
    <row r="202" s="12" customFormat="1" ht="22.8" customHeight="1">
      <c r="A202" s="12"/>
      <c r="B202" s="201"/>
      <c r="C202" s="202"/>
      <c r="D202" s="203" t="s">
        <v>72</v>
      </c>
      <c r="E202" s="215" t="s">
        <v>157</v>
      </c>
      <c r="F202" s="215" t="s">
        <v>254</v>
      </c>
      <c r="G202" s="202"/>
      <c r="H202" s="202"/>
      <c r="I202" s="205"/>
      <c r="J202" s="216">
        <f>BK202</f>
        <v>0</v>
      </c>
      <c r="K202" s="202"/>
      <c r="L202" s="207"/>
      <c r="M202" s="208"/>
      <c r="N202" s="209"/>
      <c r="O202" s="209"/>
      <c r="P202" s="210">
        <f>SUM(P203:P237)</f>
        <v>0</v>
      </c>
      <c r="Q202" s="209"/>
      <c r="R202" s="210">
        <f>SUM(R203:R237)</f>
        <v>4.1380420999999998</v>
      </c>
      <c r="S202" s="209"/>
      <c r="T202" s="211">
        <f>SUM(T203:T237)</f>
        <v>32.661299999999997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12" t="s">
        <v>121</v>
      </c>
      <c r="AT202" s="213" t="s">
        <v>72</v>
      </c>
      <c r="AU202" s="213" t="s">
        <v>81</v>
      </c>
      <c r="AY202" s="212" t="s">
        <v>122</v>
      </c>
      <c r="BK202" s="214">
        <f>SUM(BK203:BK237)</f>
        <v>0</v>
      </c>
    </row>
    <row r="203" s="2" customFormat="1" ht="24.15" customHeight="1">
      <c r="A203" s="37"/>
      <c r="B203" s="38"/>
      <c r="C203" s="217" t="s">
        <v>7</v>
      </c>
      <c r="D203" s="217" t="s">
        <v>124</v>
      </c>
      <c r="E203" s="218" t="s">
        <v>255</v>
      </c>
      <c r="F203" s="219" t="s">
        <v>256</v>
      </c>
      <c r="G203" s="220" t="s">
        <v>127</v>
      </c>
      <c r="H203" s="221">
        <v>568.10000000000002</v>
      </c>
      <c r="I203" s="222"/>
      <c r="J203" s="223">
        <f>ROUND(I203*H203,2)</f>
        <v>0</v>
      </c>
      <c r="K203" s="219" t="s">
        <v>128</v>
      </c>
      <c r="L203" s="43"/>
      <c r="M203" s="224" t="s">
        <v>1</v>
      </c>
      <c r="N203" s="225" t="s">
        <v>38</v>
      </c>
      <c r="O203" s="90"/>
      <c r="P203" s="226">
        <f>O203*H203</f>
        <v>0</v>
      </c>
      <c r="Q203" s="226">
        <v>0</v>
      </c>
      <c r="R203" s="226">
        <f>Q203*H203</f>
        <v>0</v>
      </c>
      <c r="S203" s="226">
        <v>0</v>
      </c>
      <c r="T203" s="227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28" t="s">
        <v>121</v>
      </c>
      <c r="AT203" s="228" t="s">
        <v>124</v>
      </c>
      <c r="AU203" s="228" t="s">
        <v>83</v>
      </c>
      <c r="AY203" s="16" t="s">
        <v>122</v>
      </c>
      <c r="BE203" s="229">
        <f>IF(N203="základní",J203,0)</f>
        <v>0</v>
      </c>
      <c r="BF203" s="229">
        <f>IF(N203="snížená",J203,0)</f>
        <v>0</v>
      </c>
      <c r="BG203" s="229">
        <f>IF(N203="zákl. přenesená",J203,0)</f>
        <v>0</v>
      </c>
      <c r="BH203" s="229">
        <f>IF(N203="sníž. přenesená",J203,0)</f>
        <v>0</v>
      </c>
      <c r="BI203" s="229">
        <f>IF(N203="nulová",J203,0)</f>
        <v>0</v>
      </c>
      <c r="BJ203" s="16" t="s">
        <v>81</v>
      </c>
      <c r="BK203" s="229">
        <f>ROUND(I203*H203,2)</f>
        <v>0</v>
      </c>
      <c r="BL203" s="16" t="s">
        <v>121</v>
      </c>
      <c r="BM203" s="228" t="s">
        <v>257</v>
      </c>
    </row>
    <row r="204" s="2" customFormat="1">
      <c r="A204" s="37"/>
      <c r="B204" s="38"/>
      <c r="C204" s="39"/>
      <c r="D204" s="230" t="s">
        <v>130</v>
      </c>
      <c r="E204" s="39"/>
      <c r="F204" s="231" t="s">
        <v>258</v>
      </c>
      <c r="G204" s="39"/>
      <c r="H204" s="39"/>
      <c r="I204" s="232"/>
      <c r="J204" s="39"/>
      <c r="K204" s="39"/>
      <c r="L204" s="43"/>
      <c r="M204" s="233"/>
      <c r="N204" s="234"/>
      <c r="O204" s="90"/>
      <c r="P204" s="90"/>
      <c r="Q204" s="90"/>
      <c r="R204" s="90"/>
      <c r="S204" s="90"/>
      <c r="T204" s="91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16" t="s">
        <v>130</v>
      </c>
      <c r="AU204" s="16" t="s">
        <v>83</v>
      </c>
    </row>
    <row r="205" s="13" customFormat="1">
      <c r="A205" s="13"/>
      <c r="B205" s="235"/>
      <c r="C205" s="236"/>
      <c r="D205" s="230" t="s">
        <v>132</v>
      </c>
      <c r="E205" s="237" t="s">
        <v>1</v>
      </c>
      <c r="F205" s="238" t="s">
        <v>259</v>
      </c>
      <c r="G205" s="236"/>
      <c r="H205" s="239">
        <v>568.10000000000002</v>
      </c>
      <c r="I205" s="240"/>
      <c r="J205" s="236"/>
      <c r="K205" s="236"/>
      <c r="L205" s="241"/>
      <c r="M205" s="242"/>
      <c r="N205" s="243"/>
      <c r="O205" s="243"/>
      <c r="P205" s="243"/>
      <c r="Q205" s="243"/>
      <c r="R205" s="243"/>
      <c r="S205" s="243"/>
      <c r="T205" s="24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5" t="s">
        <v>132</v>
      </c>
      <c r="AU205" s="245" t="s">
        <v>83</v>
      </c>
      <c r="AV205" s="13" t="s">
        <v>83</v>
      </c>
      <c r="AW205" s="13" t="s">
        <v>30</v>
      </c>
      <c r="AX205" s="13" t="s">
        <v>81</v>
      </c>
      <c r="AY205" s="245" t="s">
        <v>122</v>
      </c>
    </row>
    <row r="206" s="2" customFormat="1" ht="21.75" customHeight="1">
      <c r="A206" s="37"/>
      <c r="B206" s="38"/>
      <c r="C206" s="217" t="s">
        <v>260</v>
      </c>
      <c r="D206" s="217" t="s">
        <v>124</v>
      </c>
      <c r="E206" s="218" t="s">
        <v>261</v>
      </c>
      <c r="F206" s="219" t="s">
        <v>262</v>
      </c>
      <c r="G206" s="220" t="s">
        <v>127</v>
      </c>
      <c r="H206" s="221">
        <v>973.10000000000002</v>
      </c>
      <c r="I206" s="222"/>
      <c r="J206" s="223">
        <f>ROUND(I206*H206,2)</f>
        <v>0</v>
      </c>
      <c r="K206" s="219" t="s">
        <v>128</v>
      </c>
      <c r="L206" s="43"/>
      <c r="M206" s="224" t="s">
        <v>1</v>
      </c>
      <c r="N206" s="225" t="s">
        <v>38</v>
      </c>
      <c r="O206" s="90"/>
      <c r="P206" s="226">
        <f>O206*H206</f>
        <v>0</v>
      </c>
      <c r="Q206" s="226">
        <v>0</v>
      </c>
      <c r="R206" s="226">
        <f>Q206*H206</f>
        <v>0</v>
      </c>
      <c r="S206" s="226">
        <v>0</v>
      </c>
      <c r="T206" s="227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28" t="s">
        <v>121</v>
      </c>
      <c r="AT206" s="228" t="s">
        <v>124</v>
      </c>
      <c r="AU206" s="228" t="s">
        <v>83</v>
      </c>
      <c r="AY206" s="16" t="s">
        <v>122</v>
      </c>
      <c r="BE206" s="229">
        <f>IF(N206="základní",J206,0)</f>
        <v>0</v>
      </c>
      <c r="BF206" s="229">
        <f>IF(N206="snížená",J206,0)</f>
        <v>0</v>
      </c>
      <c r="BG206" s="229">
        <f>IF(N206="zákl. přenesená",J206,0)</f>
        <v>0</v>
      </c>
      <c r="BH206" s="229">
        <f>IF(N206="sníž. přenesená",J206,0)</f>
        <v>0</v>
      </c>
      <c r="BI206" s="229">
        <f>IF(N206="nulová",J206,0)</f>
        <v>0</v>
      </c>
      <c r="BJ206" s="16" t="s">
        <v>81</v>
      </c>
      <c r="BK206" s="229">
        <f>ROUND(I206*H206,2)</f>
        <v>0</v>
      </c>
      <c r="BL206" s="16" t="s">
        <v>121</v>
      </c>
      <c r="BM206" s="228" t="s">
        <v>263</v>
      </c>
    </row>
    <row r="207" s="2" customFormat="1">
      <c r="A207" s="37"/>
      <c r="B207" s="38"/>
      <c r="C207" s="39"/>
      <c r="D207" s="230" t="s">
        <v>130</v>
      </c>
      <c r="E207" s="39"/>
      <c r="F207" s="231" t="s">
        <v>264</v>
      </c>
      <c r="G207" s="39"/>
      <c r="H207" s="39"/>
      <c r="I207" s="232"/>
      <c r="J207" s="39"/>
      <c r="K207" s="39"/>
      <c r="L207" s="43"/>
      <c r="M207" s="233"/>
      <c r="N207" s="234"/>
      <c r="O207" s="90"/>
      <c r="P207" s="90"/>
      <c r="Q207" s="90"/>
      <c r="R207" s="90"/>
      <c r="S207" s="90"/>
      <c r="T207" s="91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T207" s="16" t="s">
        <v>130</v>
      </c>
      <c r="AU207" s="16" t="s">
        <v>83</v>
      </c>
    </row>
    <row r="208" s="13" customFormat="1">
      <c r="A208" s="13"/>
      <c r="B208" s="235"/>
      <c r="C208" s="236"/>
      <c r="D208" s="230" t="s">
        <v>132</v>
      </c>
      <c r="E208" s="237" t="s">
        <v>1</v>
      </c>
      <c r="F208" s="238" t="s">
        <v>133</v>
      </c>
      <c r="G208" s="236"/>
      <c r="H208" s="239">
        <v>764.10000000000002</v>
      </c>
      <c r="I208" s="240"/>
      <c r="J208" s="236"/>
      <c r="K208" s="236"/>
      <c r="L208" s="241"/>
      <c r="M208" s="242"/>
      <c r="N208" s="243"/>
      <c r="O208" s="243"/>
      <c r="P208" s="243"/>
      <c r="Q208" s="243"/>
      <c r="R208" s="243"/>
      <c r="S208" s="243"/>
      <c r="T208" s="244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5" t="s">
        <v>132</v>
      </c>
      <c r="AU208" s="245" t="s">
        <v>83</v>
      </c>
      <c r="AV208" s="13" t="s">
        <v>83</v>
      </c>
      <c r="AW208" s="13" t="s">
        <v>30</v>
      </c>
      <c r="AX208" s="13" t="s">
        <v>73</v>
      </c>
      <c r="AY208" s="245" t="s">
        <v>122</v>
      </c>
    </row>
    <row r="209" s="13" customFormat="1">
      <c r="A209" s="13"/>
      <c r="B209" s="235"/>
      <c r="C209" s="236"/>
      <c r="D209" s="230" t="s">
        <v>132</v>
      </c>
      <c r="E209" s="237" t="s">
        <v>1</v>
      </c>
      <c r="F209" s="238" t="s">
        <v>134</v>
      </c>
      <c r="G209" s="236"/>
      <c r="H209" s="239">
        <v>209</v>
      </c>
      <c r="I209" s="240"/>
      <c r="J209" s="236"/>
      <c r="K209" s="236"/>
      <c r="L209" s="241"/>
      <c r="M209" s="242"/>
      <c r="N209" s="243"/>
      <c r="O209" s="243"/>
      <c r="P209" s="243"/>
      <c r="Q209" s="243"/>
      <c r="R209" s="243"/>
      <c r="S209" s="243"/>
      <c r="T209" s="24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5" t="s">
        <v>132</v>
      </c>
      <c r="AU209" s="245" t="s">
        <v>83</v>
      </c>
      <c r="AV209" s="13" t="s">
        <v>83</v>
      </c>
      <c r="AW209" s="13" t="s">
        <v>30</v>
      </c>
      <c r="AX209" s="13" t="s">
        <v>73</v>
      </c>
      <c r="AY209" s="245" t="s">
        <v>122</v>
      </c>
    </row>
    <row r="210" s="14" customFormat="1">
      <c r="A210" s="14"/>
      <c r="B210" s="246"/>
      <c r="C210" s="247"/>
      <c r="D210" s="230" t="s">
        <v>132</v>
      </c>
      <c r="E210" s="248" t="s">
        <v>1</v>
      </c>
      <c r="F210" s="249" t="s">
        <v>135</v>
      </c>
      <c r="G210" s="247"/>
      <c r="H210" s="250">
        <v>973.10000000000002</v>
      </c>
      <c r="I210" s="251"/>
      <c r="J210" s="247"/>
      <c r="K210" s="247"/>
      <c r="L210" s="252"/>
      <c r="M210" s="253"/>
      <c r="N210" s="254"/>
      <c r="O210" s="254"/>
      <c r="P210" s="254"/>
      <c r="Q210" s="254"/>
      <c r="R210" s="254"/>
      <c r="S210" s="254"/>
      <c r="T210" s="255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6" t="s">
        <v>132</v>
      </c>
      <c r="AU210" s="256" t="s">
        <v>83</v>
      </c>
      <c r="AV210" s="14" t="s">
        <v>121</v>
      </c>
      <c r="AW210" s="14" t="s">
        <v>30</v>
      </c>
      <c r="AX210" s="14" t="s">
        <v>81</v>
      </c>
      <c r="AY210" s="256" t="s">
        <v>122</v>
      </c>
    </row>
    <row r="211" s="2" customFormat="1" ht="24.15" customHeight="1">
      <c r="A211" s="37"/>
      <c r="B211" s="38"/>
      <c r="C211" s="217" t="s">
        <v>265</v>
      </c>
      <c r="D211" s="217" t="s">
        <v>124</v>
      </c>
      <c r="E211" s="218" t="s">
        <v>266</v>
      </c>
      <c r="F211" s="219" t="s">
        <v>267</v>
      </c>
      <c r="G211" s="220" t="s">
        <v>127</v>
      </c>
      <c r="H211" s="221">
        <v>1088.71</v>
      </c>
      <c r="I211" s="222"/>
      <c r="J211" s="223">
        <f>ROUND(I211*H211,2)</f>
        <v>0</v>
      </c>
      <c r="K211" s="219" t="s">
        <v>128</v>
      </c>
      <c r="L211" s="43"/>
      <c r="M211" s="224" t="s">
        <v>1</v>
      </c>
      <c r="N211" s="225" t="s">
        <v>38</v>
      </c>
      <c r="O211" s="90"/>
      <c r="P211" s="226">
        <f>O211*H211</f>
        <v>0</v>
      </c>
      <c r="Q211" s="226">
        <v>0.00051000000000000004</v>
      </c>
      <c r="R211" s="226">
        <f>Q211*H211</f>
        <v>0.55524210000000007</v>
      </c>
      <c r="S211" s="226">
        <v>0</v>
      </c>
      <c r="T211" s="227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28" t="s">
        <v>121</v>
      </c>
      <c r="AT211" s="228" t="s">
        <v>124</v>
      </c>
      <c r="AU211" s="228" t="s">
        <v>83</v>
      </c>
      <c r="AY211" s="16" t="s">
        <v>122</v>
      </c>
      <c r="BE211" s="229">
        <f>IF(N211="základní",J211,0)</f>
        <v>0</v>
      </c>
      <c r="BF211" s="229">
        <f>IF(N211="snížená",J211,0)</f>
        <v>0</v>
      </c>
      <c r="BG211" s="229">
        <f>IF(N211="zákl. přenesená",J211,0)</f>
        <v>0</v>
      </c>
      <c r="BH211" s="229">
        <f>IF(N211="sníž. přenesená",J211,0)</f>
        <v>0</v>
      </c>
      <c r="BI211" s="229">
        <f>IF(N211="nulová",J211,0)</f>
        <v>0</v>
      </c>
      <c r="BJ211" s="16" t="s">
        <v>81</v>
      </c>
      <c r="BK211" s="229">
        <f>ROUND(I211*H211,2)</f>
        <v>0</v>
      </c>
      <c r="BL211" s="16" t="s">
        <v>121</v>
      </c>
      <c r="BM211" s="228" t="s">
        <v>268</v>
      </c>
    </row>
    <row r="212" s="2" customFormat="1">
      <c r="A212" s="37"/>
      <c r="B212" s="38"/>
      <c r="C212" s="39"/>
      <c r="D212" s="230" t="s">
        <v>130</v>
      </c>
      <c r="E212" s="39"/>
      <c r="F212" s="231" t="s">
        <v>269</v>
      </c>
      <c r="G212" s="39"/>
      <c r="H212" s="39"/>
      <c r="I212" s="232"/>
      <c r="J212" s="39"/>
      <c r="K212" s="39"/>
      <c r="L212" s="43"/>
      <c r="M212" s="233"/>
      <c r="N212" s="234"/>
      <c r="O212" s="90"/>
      <c r="P212" s="90"/>
      <c r="Q212" s="90"/>
      <c r="R212" s="90"/>
      <c r="S212" s="90"/>
      <c r="T212" s="91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16" t="s">
        <v>130</v>
      </c>
      <c r="AU212" s="16" t="s">
        <v>83</v>
      </c>
    </row>
    <row r="213" s="13" customFormat="1">
      <c r="A213" s="13"/>
      <c r="B213" s="235"/>
      <c r="C213" s="236"/>
      <c r="D213" s="230" t="s">
        <v>132</v>
      </c>
      <c r="E213" s="237" t="s">
        <v>1</v>
      </c>
      <c r="F213" s="238" t="s">
        <v>270</v>
      </c>
      <c r="G213" s="236"/>
      <c r="H213" s="239">
        <v>741.60000000000002</v>
      </c>
      <c r="I213" s="240"/>
      <c r="J213" s="236"/>
      <c r="K213" s="236"/>
      <c r="L213" s="241"/>
      <c r="M213" s="242"/>
      <c r="N213" s="243"/>
      <c r="O213" s="243"/>
      <c r="P213" s="243"/>
      <c r="Q213" s="243"/>
      <c r="R213" s="243"/>
      <c r="S213" s="243"/>
      <c r="T213" s="244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5" t="s">
        <v>132</v>
      </c>
      <c r="AU213" s="245" t="s">
        <v>83</v>
      </c>
      <c r="AV213" s="13" t="s">
        <v>83</v>
      </c>
      <c r="AW213" s="13" t="s">
        <v>30</v>
      </c>
      <c r="AX213" s="13" t="s">
        <v>73</v>
      </c>
      <c r="AY213" s="245" t="s">
        <v>122</v>
      </c>
    </row>
    <row r="214" s="13" customFormat="1">
      <c r="A214" s="13"/>
      <c r="B214" s="235"/>
      <c r="C214" s="236"/>
      <c r="D214" s="230" t="s">
        <v>132</v>
      </c>
      <c r="E214" s="237" t="s">
        <v>1</v>
      </c>
      <c r="F214" s="238" t="s">
        <v>271</v>
      </c>
      <c r="G214" s="236"/>
      <c r="H214" s="239">
        <v>97.849999999999994</v>
      </c>
      <c r="I214" s="240"/>
      <c r="J214" s="236"/>
      <c r="K214" s="236"/>
      <c r="L214" s="241"/>
      <c r="M214" s="242"/>
      <c r="N214" s="243"/>
      <c r="O214" s="243"/>
      <c r="P214" s="243"/>
      <c r="Q214" s="243"/>
      <c r="R214" s="243"/>
      <c r="S214" s="243"/>
      <c r="T214" s="244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5" t="s">
        <v>132</v>
      </c>
      <c r="AU214" s="245" t="s">
        <v>83</v>
      </c>
      <c r="AV214" s="13" t="s">
        <v>83</v>
      </c>
      <c r="AW214" s="13" t="s">
        <v>30</v>
      </c>
      <c r="AX214" s="13" t="s">
        <v>73</v>
      </c>
      <c r="AY214" s="245" t="s">
        <v>122</v>
      </c>
    </row>
    <row r="215" s="13" customFormat="1">
      <c r="A215" s="13"/>
      <c r="B215" s="235"/>
      <c r="C215" s="236"/>
      <c r="D215" s="230" t="s">
        <v>132</v>
      </c>
      <c r="E215" s="237" t="s">
        <v>1</v>
      </c>
      <c r="F215" s="238" t="s">
        <v>272</v>
      </c>
      <c r="G215" s="236"/>
      <c r="H215" s="239">
        <v>249.25999999999999</v>
      </c>
      <c r="I215" s="240"/>
      <c r="J215" s="236"/>
      <c r="K215" s="236"/>
      <c r="L215" s="241"/>
      <c r="M215" s="242"/>
      <c r="N215" s="243"/>
      <c r="O215" s="243"/>
      <c r="P215" s="243"/>
      <c r="Q215" s="243"/>
      <c r="R215" s="243"/>
      <c r="S215" s="243"/>
      <c r="T215" s="244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5" t="s">
        <v>132</v>
      </c>
      <c r="AU215" s="245" t="s">
        <v>83</v>
      </c>
      <c r="AV215" s="13" t="s">
        <v>83</v>
      </c>
      <c r="AW215" s="13" t="s">
        <v>30</v>
      </c>
      <c r="AX215" s="13" t="s">
        <v>73</v>
      </c>
      <c r="AY215" s="245" t="s">
        <v>122</v>
      </c>
    </row>
    <row r="216" s="14" customFormat="1">
      <c r="A216" s="14"/>
      <c r="B216" s="246"/>
      <c r="C216" s="247"/>
      <c r="D216" s="230" t="s">
        <v>132</v>
      </c>
      <c r="E216" s="248" t="s">
        <v>1</v>
      </c>
      <c r="F216" s="249" t="s">
        <v>135</v>
      </c>
      <c r="G216" s="247"/>
      <c r="H216" s="250">
        <v>1088.71</v>
      </c>
      <c r="I216" s="251"/>
      <c r="J216" s="247"/>
      <c r="K216" s="247"/>
      <c r="L216" s="252"/>
      <c r="M216" s="253"/>
      <c r="N216" s="254"/>
      <c r="O216" s="254"/>
      <c r="P216" s="254"/>
      <c r="Q216" s="254"/>
      <c r="R216" s="254"/>
      <c r="S216" s="254"/>
      <c r="T216" s="255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6" t="s">
        <v>132</v>
      </c>
      <c r="AU216" s="256" t="s">
        <v>83</v>
      </c>
      <c r="AV216" s="14" t="s">
        <v>121</v>
      </c>
      <c r="AW216" s="14" t="s">
        <v>30</v>
      </c>
      <c r="AX216" s="14" t="s">
        <v>81</v>
      </c>
      <c r="AY216" s="256" t="s">
        <v>122</v>
      </c>
    </row>
    <row r="217" s="2" customFormat="1" ht="24.15" customHeight="1">
      <c r="A217" s="37"/>
      <c r="B217" s="38"/>
      <c r="C217" s="217" t="s">
        <v>273</v>
      </c>
      <c r="D217" s="217" t="s">
        <v>124</v>
      </c>
      <c r="E217" s="218" t="s">
        <v>274</v>
      </c>
      <c r="F217" s="219" t="s">
        <v>275</v>
      </c>
      <c r="G217" s="220" t="s">
        <v>127</v>
      </c>
      <c r="H217" s="221">
        <v>1088.71</v>
      </c>
      <c r="I217" s="222"/>
      <c r="J217" s="223">
        <f>ROUND(I217*H217,2)</f>
        <v>0</v>
      </c>
      <c r="K217" s="219" t="s">
        <v>128</v>
      </c>
      <c r="L217" s="43"/>
      <c r="M217" s="224" t="s">
        <v>1</v>
      </c>
      <c r="N217" s="225" t="s">
        <v>38</v>
      </c>
      <c r="O217" s="90"/>
      <c r="P217" s="226">
        <f>O217*H217</f>
        <v>0</v>
      </c>
      <c r="Q217" s="226">
        <v>0</v>
      </c>
      <c r="R217" s="226">
        <f>Q217*H217</f>
        <v>0</v>
      </c>
      <c r="S217" s="226">
        <v>0</v>
      </c>
      <c r="T217" s="227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28" t="s">
        <v>121</v>
      </c>
      <c r="AT217" s="228" t="s">
        <v>124</v>
      </c>
      <c r="AU217" s="228" t="s">
        <v>83</v>
      </c>
      <c r="AY217" s="16" t="s">
        <v>122</v>
      </c>
      <c r="BE217" s="229">
        <f>IF(N217="základní",J217,0)</f>
        <v>0</v>
      </c>
      <c r="BF217" s="229">
        <f>IF(N217="snížená",J217,0)</f>
        <v>0</v>
      </c>
      <c r="BG217" s="229">
        <f>IF(N217="zákl. přenesená",J217,0)</f>
        <v>0</v>
      </c>
      <c r="BH217" s="229">
        <f>IF(N217="sníž. přenesená",J217,0)</f>
        <v>0</v>
      </c>
      <c r="BI217" s="229">
        <f>IF(N217="nulová",J217,0)</f>
        <v>0</v>
      </c>
      <c r="BJ217" s="16" t="s">
        <v>81</v>
      </c>
      <c r="BK217" s="229">
        <f>ROUND(I217*H217,2)</f>
        <v>0</v>
      </c>
      <c r="BL217" s="16" t="s">
        <v>121</v>
      </c>
      <c r="BM217" s="228" t="s">
        <v>276</v>
      </c>
    </row>
    <row r="218" s="2" customFormat="1">
      <c r="A218" s="37"/>
      <c r="B218" s="38"/>
      <c r="C218" s="39"/>
      <c r="D218" s="230" t="s">
        <v>130</v>
      </c>
      <c r="E218" s="39"/>
      <c r="F218" s="231" t="s">
        <v>277</v>
      </c>
      <c r="G218" s="39"/>
      <c r="H218" s="39"/>
      <c r="I218" s="232"/>
      <c r="J218" s="39"/>
      <c r="K218" s="39"/>
      <c r="L218" s="43"/>
      <c r="M218" s="233"/>
      <c r="N218" s="234"/>
      <c r="O218" s="90"/>
      <c r="P218" s="90"/>
      <c r="Q218" s="90"/>
      <c r="R218" s="90"/>
      <c r="S218" s="90"/>
      <c r="T218" s="91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T218" s="16" t="s">
        <v>130</v>
      </c>
      <c r="AU218" s="16" t="s">
        <v>83</v>
      </c>
    </row>
    <row r="219" s="13" customFormat="1">
      <c r="A219" s="13"/>
      <c r="B219" s="235"/>
      <c r="C219" s="236"/>
      <c r="D219" s="230" t="s">
        <v>132</v>
      </c>
      <c r="E219" s="237" t="s">
        <v>1</v>
      </c>
      <c r="F219" s="238" t="s">
        <v>270</v>
      </c>
      <c r="G219" s="236"/>
      <c r="H219" s="239">
        <v>741.60000000000002</v>
      </c>
      <c r="I219" s="240"/>
      <c r="J219" s="236"/>
      <c r="K219" s="236"/>
      <c r="L219" s="241"/>
      <c r="M219" s="242"/>
      <c r="N219" s="243"/>
      <c r="O219" s="243"/>
      <c r="P219" s="243"/>
      <c r="Q219" s="243"/>
      <c r="R219" s="243"/>
      <c r="S219" s="243"/>
      <c r="T219" s="244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5" t="s">
        <v>132</v>
      </c>
      <c r="AU219" s="245" t="s">
        <v>83</v>
      </c>
      <c r="AV219" s="13" t="s">
        <v>83</v>
      </c>
      <c r="AW219" s="13" t="s">
        <v>30</v>
      </c>
      <c r="AX219" s="13" t="s">
        <v>73</v>
      </c>
      <c r="AY219" s="245" t="s">
        <v>122</v>
      </c>
    </row>
    <row r="220" s="13" customFormat="1">
      <c r="A220" s="13"/>
      <c r="B220" s="235"/>
      <c r="C220" s="236"/>
      <c r="D220" s="230" t="s">
        <v>132</v>
      </c>
      <c r="E220" s="237" t="s">
        <v>1</v>
      </c>
      <c r="F220" s="238" t="s">
        <v>271</v>
      </c>
      <c r="G220" s="236"/>
      <c r="H220" s="239">
        <v>97.849999999999994</v>
      </c>
      <c r="I220" s="240"/>
      <c r="J220" s="236"/>
      <c r="K220" s="236"/>
      <c r="L220" s="241"/>
      <c r="M220" s="242"/>
      <c r="N220" s="243"/>
      <c r="O220" s="243"/>
      <c r="P220" s="243"/>
      <c r="Q220" s="243"/>
      <c r="R220" s="243"/>
      <c r="S220" s="243"/>
      <c r="T220" s="244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5" t="s">
        <v>132</v>
      </c>
      <c r="AU220" s="245" t="s">
        <v>83</v>
      </c>
      <c r="AV220" s="13" t="s">
        <v>83</v>
      </c>
      <c r="AW220" s="13" t="s">
        <v>30</v>
      </c>
      <c r="AX220" s="13" t="s">
        <v>73</v>
      </c>
      <c r="AY220" s="245" t="s">
        <v>122</v>
      </c>
    </row>
    <row r="221" s="13" customFormat="1">
      <c r="A221" s="13"/>
      <c r="B221" s="235"/>
      <c r="C221" s="236"/>
      <c r="D221" s="230" t="s">
        <v>132</v>
      </c>
      <c r="E221" s="237" t="s">
        <v>1</v>
      </c>
      <c r="F221" s="238" t="s">
        <v>272</v>
      </c>
      <c r="G221" s="236"/>
      <c r="H221" s="239">
        <v>249.25999999999999</v>
      </c>
      <c r="I221" s="240"/>
      <c r="J221" s="236"/>
      <c r="K221" s="236"/>
      <c r="L221" s="241"/>
      <c r="M221" s="242"/>
      <c r="N221" s="243"/>
      <c r="O221" s="243"/>
      <c r="P221" s="243"/>
      <c r="Q221" s="243"/>
      <c r="R221" s="243"/>
      <c r="S221" s="243"/>
      <c r="T221" s="244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5" t="s">
        <v>132</v>
      </c>
      <c r="AU221" s="245" t="s">
        <v>83</v>
      </c>
      <c r="AV221" s="13" t="s">
        <v>83</v>
      </c>
      <c r="AW221" s="13" t="s">
        <v>30</v>
      </c>
      <c r="AX221" s="13" t="s">
        <v>73</v>
      </c>
      <c r="AY221" s="245" t="s">
        <v>122</v>
      </c>
    </row>
    <row r="222" s="14" customFormat="1">
      <c r="A222" s="14"/>
      <c r="B222" s="246"/>
      <c r="C222" s="247"/>
      <c r="D222" s="230" t="s">
        <v>132</v>
      </c>
      <c r="E222" s="248" t="s">
        <v>1</v>
      </c>
      <c r="F222" s="249" t="s">
        <v>135</v>
      </c>
      <c r="G222" s="247"/>
      <c r="H222" s="250">
        <v>1088.71</v>
      </c>
      <c r="I222" s="251"/>
      <c r="J222" s="247"/>
      <c r="K222" s="247"/>
      <c r="L222" s="252"/>
      <c r="M222" s="253"/>
      <c r="N222" s="254"/>
      <c r="O222" s="254"/>
      <c r="P222" s="254"/>
      <c r="Q222" s="254"/>
      <c r="R222" s="254"/>
      <c r="S222" s="254"/>
      <c r="T222" s="255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6" t="s">
        <v>132</v>
      </c>
      <c r="AU222" s="256" t="s">
        <v>83</v>
      </c>
      <c r="AV222" s="14" t="s">
        <v>121</v>
      </c>
      <c r="AW222" s="14" t="s">
        <v>30</v>
      </c>
      <c r="AX222" s="14" t="s">
        <v>81</v>
      </c>
      <c r="AY222" s="256" t="s">
        <v>122</v>
      </c>
    </row>
    <row r="223" s="2" customFormat="1" ht="24.15" customHeight="1">
      <c r="A223" s="37"/>
      <c r="B223" s="38"/>
      <c r="C223" s="217" t="s">
        <v>278</v>
      </c>
      <c r="D223" s="217" t="s">
        <v>124</v>
      </c>
      <c r="E223" s="218" t="s">
        <v>279</v>
      </c>
      <c r="F223" s="219" t="s">
        <v>280</v>
      </c>
      <c r="G223" s="220" t="s">
        <v>127</v>
      </c>
      <c r="H223" s="221">
        <v>1000.9500000000001</v>
      </c>
      <c r="I223" s="222"/>
      <c r="J223" s="223">
        <f>ROUND(I223*H223,2)</f>
        <v>0</v>
      </c>
      <c r="K223" s="219" t="s">
        <v>128</v>
      </c>
      <c r="L223" s="43"/>
      <c r="M223" s="224" t="s">
        <v>1</v>
      </c>
      <c r="N223" s="225" t="s">
        <v>38</v>
      </c>
      <c r="O223" s="90"/>
      <c r="P223" s="226">
        <f>O223*H223</f>
        <v>0</v>
      </c>
      <c r="Q223" s="226">
        <v>0</v>
      </c>
      <c r="R223" s="226">
        <f>Q223*H223</f>
        <v>0</v>
      </c>
      <c r="S223" s="226">
        <v>0</v>
      </c>
      <c r="T223" s="227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28" t="s">
        <v>121</v>
      </c>
      <c r="AT223" s="228" t="s">
        <v>124</v>
      </c>
      <c r="AU223" s="228" t="s">
        <v>83</v>
      </c>
      <c r="AY223" s="16" t="s">
        <v>122</v>
      </c>
      <c r="BE223" s="229">
        <f>IF(N223="základní",J223,0)</f>
        <v>0</v>
      </c>
      <c r="BF223" s="229">
        <f>IF(N223="snížená",J223,0)</f>
        <v>0</v>
      </c>
      <c r="BG223" s="229">
        <f>IF(N223="zákl. přenesená",J223,0)</f>
        <v>0</v>
      </c>
      <c r="BH223" s="229">
        <f>IF(N223="sníž. přenesená",J223,0)</f>
        <v>0</v>
      </c>
      <c r="BI223" s="229">
        <f>IF(N223="nulová",J223,0)</f>
        <v>0</v>
      </c>
      <c r="BJ223" s="16" t="s">
        <v>81</v>
      </c>
      <c r="BK223" s="229">
        <f>ROUND(I223*H223,2)</f>
        <v>0</v>
      </c>
      <c r="BL223" s="16" t="s">
        <v>121</v>
      </c>
      <c r="BM223" s="228" t="s">
        <v>281</v>
      </c>
    </row>
    <row r="224" s="2" customFormat="1">
      <c r="A224" s="37"/>
      <c r="B224" s="38"/>
      <c r="C224" s="39"/>
      <c r="D224" s="230" t="s">
        <v>130</v>
      </c>
      <c r="E224" s="39"/>
      <c r="F224" s="231" t="s">
        <v>282</v>
      </c>
      <c r="G224" s="39"/>
      <c r="H224" s="39"/>
      <c r="I224" s="232"/>
      <c r="J224" s="39"/>
      <c r="K224" s="39"/>
      <c r="L224" s="43"/>
      <c r="M224" s="233"/>
      <c r="N224" s="234"/>
      <c r="O224" s="90"/>
      <c r="P224" s="90"/>
      <c r="Q224" s="90"/>
      <c r="R224" s="90"/>
      <c r="S224" s="90"/>
      <c r="T224" s="91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T224" s="16" t="s">
        <v>130</v>
      </c>
      <c r="AU224" s="16" t="s">
        <v>83</v>
      </c>
    </row>
    <row r="225" s="13" customFormat="1">
      <c r="A225" s="13"/>
      <c r="B225" s="235"/>
      <c r="C225" s="236"/>
      <c r="D225" s="230" t="s">
        <v>132</v>
      </c>
      <c r="E225" s="237" t="s">
        <v>1</v>
      </c>
      <c r="F225" s="238" t="s">
        <v>283</v>
      </c>
      <c r="G225" s="236"/>
      <c r="H225" s="239">
        <v>756</v>
      </c>
      <c r="I225" s="240"/>
      <c r="J225" s="236"/>
      <c r="K225" s="236"/>
      <c r="L225" s="241"/>
      <c r="M225" s="242"/>
      <c r="N225" s="243"/>
      <c r="O225" s="243"/>
      <c r="P225" s="243"/>
      <c r="Q225" s="243"/>
      <c r="R225" s="243"/>
      <c r="S225" s="243"/>
      <c r="T225" s="244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5" t="s">
        <v>132</v>
      </c>
      <c r="AU225" s="245" t="s">
        <v>83</v>
      </c>
      <c r="AV225" s="13" t="s">
        <v>83</v>
      </c>
      <c r="AW225" s="13" t="s">
        <v>30</v>
      </c>
      <c r="AX225" s="13" t="s">
        <v>73</v>
      </c>
      <c r="AY225" s="245" t="s">
        <v>122</v>
      </c>
    </row>
    <row r="226" s="13" customFormat="1">
      <c r="A226" s="13"/>
      <c r="B226" s="235"/>
      <c r="C226" s="236"/>
      <c r="D226" s="230" t="s">
        <v>132</v>
      </c>
      <c r="E226" s="237" t="s">
        <v>1</v>
      </c>
      <c r="F226" s="238" t="s">
        <v>284</v>
      </c>
      <c r="G226" s="236"/>
      <c r="H226" s="239">
        <v>99.75</v>
      </c>
      <c r="I226" s="240"/>
      <c r="J226" s="236"/>
      <c r="K226" s="236"/>
      <c r="L226" s="241"/>
      <c r="M226" s="242"/>
      <c r="N226" s="243"/>
      <c r="O226" s="243"/>
      <c r="P226" s="243"/>
      <c r="Q226" s="243"/>
      <c r="R226" s="243"/>
      <c r="S226" s="243"/>
      <c r="T226" s="244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5" t="s">
        <v>132</v>
      </c>
      <c r="AU226" s="245" t="s">
        <v>83</v>
      </c>
      <c r="AV226" s="13" t="s">
        <v>83</v>
      </c>
      <c r="AW226" s="13" t="s">
        <v>30</v>
      </c>
      <c r="AX226" s="13" t="s">
        <v>73</v>
      </c>
      <c r="AY226" s="245" t="s">
        <v>122</v>
      </c>
    </row>
    <row r="227" s="13" customFormat="1">
      <c r="A227" s="13"/>
      <c r="B227" s="235"/>
      <c r="C227" s="236"/>
      <c r="D227" s="230" t="s">
        <v>132</v>
      </c>
      <c r="E227" s="237" t="s">
        <v>1</v>
      </c>
      <c r="F227" s="238" t="s">
        <v>285</v>
      </c>
      <c r="G227" s="236"/>
      <c r="H227" s="239">
        <v>145.19999999999999</v>
      </c>
      <c r="I227" s="240"/>
      <c r="J227" s="236"/>
      <c r="K227" s="236"/>
      <c r="L227" s="241"/>
      <c r="M227" s="242"/>
      <c r="N227" s="243"/>
      <c r="O227" s="243"/>
      <c r="P227" s="243"/>
      <c r="Q227" s="243"/>
      <c r="R227" s="243"/>
      <c r="S227" s="243"/>
      <c r="T227" s="244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5" t="s">
        <v>132</v>
      </c>
      <c r="AU227" s="245" t="s">
        <v>83</v>
      </c>
      <c r="AV227" s="13" t="s">
        <v>83</v>
      </c>
      <c r="AW227" s="13" t="s">
        <v>30</v>
      </c>
      <c r="AX227" s="13" t="s">
        <v>73</v>
      </c>
      <c r="AY227" s="245" t="s">
        <v>122</v>
      </c>
    </row>
    <row r="228" s="14" customFormat="1">
      <c r="A228" s="14"/>
      <c r="B228" s="246"/>
      <c r="C228" s="247"/>
      <c r="D228" s="230" t="s">
        <v>132</v>
      </c>
      <c r="E228" s="248" t="s">
        <v>1</v>
      </c>
      <c r="F228" s="249" t="s">
        <v>135</v>
      </c>
      <c r="G228" s="247"/>
      <c r="H228" s="250">
        <v>1000.9500000000001</v>
      </c>
      <c r="I228" s="251"/>
      <c r="J228" s="247"/>
      <c r="K228" s="247"/>
      <c r="L228" s="252"/>
      <c r="M228" s="253"/>
      <c r="N228" s="254"/>
      <c r="O228" s="254"/>
      <c r="P228" s="254"/>
      <c r="Q228" s="254"/>
      <c r="R228" s="254"/>
      <c r="S228" s="254"/>
      <c r="T228" s="255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6" t="s">
        <v>132</v>
      </c>
      <c r="AU228" s="256" t="s">
        <v>83</v>
      </c>
      <c r="AV228" s="14" t="s">
        <v>121</v>
      </c>
      <c r="AW228" s="14" t="s">
        <v>30</v>
      </c>
      <c r="AX228" s="14" t="s">
        <v>81</v>
      </c>
      <c r="AY228" s="256" t="s">
        <v>122</v>
      </c>
    </row>
    <row r="229" s="2" customFormat="1" ht="16.5" customHeight="1">
      <c r="A229" s="37"/>
      <c r="B229" s="38"/>
      <c r="C229" s="217" t="s">
        <v>286</v>
      </c>
      <c r="D229" s="217" t="s">
        <v>124</v>
      </c>
      <c r="E229" s="218" t="s">
        <v>287</v>
      </c>
      <c r="F229" s="219" t="s">
        <v>288</v>
      </c>
      <c r="G229" s="220" t="s">
        <v>127</v>
      </c>
      <c r="H229" s="221">
        <v>1088.71</v>
      </c>
      <c r="I229" s="222"/>
      <c r="J229" s="223">
        <f>ROUND(I229*H229,2)</f>
        <v>0</v>
      </c>
      <c r="K229" s="219" t="s">
        <v>128</v>
      </c>
      <c r="L229" s="43"/>
      <c r="M229" s="224" t="s">
        <v>1</v>
      </c>
      <c r="N229" s="225" t="s">
        <v>38</v>
      </c>
      <c r="O229" s="90"/>
      <c r="P229" s="226">
        <f>O229*H229</f>
        <v>0</v>
      </c>
      <c r="Q229" s="226">
        <v>0</v>
      </c>
      <c r="R229" s="226">
        <f>Q229*H229</f>
        <v>0</v>
      </c>
      <c r="S229" s="226">
        <v>0.01</v>
      </c>
      <c r="T229" s="227">
        <f>S229*H229</f>
        <v>10.8871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228" t="s">
        <v>121</v>
      </c>
      <c r="AT229" s="228" t="s">
        <v>124</v>
      </c>
      <c r="AU229" s="228" t="s">
        <v>83</v>
      </c>
      <c r="AY229" s="16" t="s">
        <v>122</v>
      </c>
      <c r="BE229" s="229">
        <f>IF(N229="základní",J229,0)</f>
        <v>0</v>
      </c>
      <c r="BF229" s="229">
        <f>IF(N229="snížená",J229,0)</f>
        <v>0</v>
      </c>
      <c r="BG229" s="229">
        <f>IF(N229="zákl. přenesená",J229,0)</f>
        <v>0</v>
      </c>
      <c r="BH229" s="229">
        <f>IF(N229="sníž. přenesená",J229,0)</f>
        <v>0</v>
      </c>
      <c r="BI229" s="229">
        <f>IF(N229="nulová",J229,0)</f>
        <v>0</v>
      </c>
      <c r="BJ229" s="16" t="s">
        <v>81</v>
      </c>
      <c r="BK229" s="229">
        <f>ROUND(I229*H229,2)</f>
        <v>0</v>
      </c>
      <c r="BL229" s="16" t="s">
        <v>121</v>
      </c>
      <c r="BM229" s="228" t="s">
        <v>289</v>
      </c>
    </row>
    <row r="230" s="2" customFormat="1">
      <c r="A230" s="37"/>
      <c r="B230" s="38"/>
      <c r="C230" s="39"/>
      <c r="D230" s="230" t="s">
        <v>130</v>
      </c>
      <c r="E230" s="39"/>
      <c r="F230" s="231" t="s">
        <v>290</v>
      </c>
      <c r="G230" s="39"/>
      <c r="H230" s="39"/>
      <c r="I230" s="232"/>
      <c r="J230" s="39"/>
      <c r="K230" s="39"/>
      <c r="L230" s="43"/>
      <c r="M230" s="233"/>
      <c r="N230" s="234"/>
      <c r="O230" s="90"/>
      <c r="P230" s="90"/>
      <c r="Q230" s="90"/>
      <c r="R230" s="90"/>
      <c r="S230" s="90"/>
      <c r="T230" s="91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T230" s="16" t="s">
        <v>130</v>
      </c>
      <c r="AU230" s="16" t="s">
        <v>83</v>
      </c>
    </row>
    <row r="231" s="13" customFormat="1">
      <c r="A231" s="13"/>
      <c r="B231" s="235"/>
      <c r="C231" s="236"/>
      <c r="D231" s="230" t="s">
        <v>132</v>
      </c>
      <c r="E231" s="237" t="s">
        <v>1</v>
      </c>
      <c r="F231" s="238" t="s">
        <v>291</v>
      </c>
      <c r="G231" s="236"/>
      <c r="H231" s="239">
        <v>1088.71</v>
      </c>
      <c r="I231" s="240"/>
      <c r="J231" s="236"/>
      <c r="K231" s="236"/>
      <c r="L231" s="241"/>
      <c r="M231" s="242"/>
      <c r="N231" s="243"/>
      <c r="O231" s="243"/>
      <c r="P231" s="243"/>
      <c r="Q231" s="243"/>
      <c r="R231" s="243"/>
      <c r="S231" s="243"/>
      <c r="T231" s="244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5" t="s">
        <v>132</v>
      </c>
      <c r="AU231" s="245" t="s">
        <v>83</v>
      </c>
      <c r="AV231" s="13" t="s">
        <v>83</v>
      </c>
      <c r="AW231" s="13" t="s">
        <v>30</v>
      </c>
      <c r="AX231" s="13" t="s">
        <v>81</v>
      </c>
      <c r="AY231" s="245" t="s">
        <v>122</v>
      </c>
    </row>
    <row r="232" s="2" customFormat="1" ht="21.75" customHeight="1">
      <c r="A232" s="37"/>
      <c r="B232" s="38"/>
      <c r="C232" s="217" t="s">
        <v>292</v>
      </c>
      <c r="D232" s="217" t="s">
        <v>124</v>
      </c>
      <c r="E232" s="218" t="s">
        <v>293</v>
      </c>
      <c r="F232" s="219" t="s">
        <v>294</v>
      </c>
      <c r="G232" s="220" t="s">
        <v>127</v>
      </c>
      <c r="H232" s="221">
        <v>13</v>
      </c>
      <c r="I232" s="222"/>
      <c r="J232" s="223">
        <f>ROUND(I232*H232,2)</f>
        <v>0</v>
      </c>
      <c r="K232" s="219" t="s">
        <v>128</v>
      </c>
      <c r="L232" s="43"/>
      <c r="M232" s="224" t="s">
        <v>1</v>
      </c>
      <c r="N232" s="225" t="s">
        <v>38</v>
      </c>
      <c r="O232" s="90"/>
      <c r="P232" s="226">
        <f>O232*H232</f>
        <v>0</v>
      </c>
      <c r="Q232" s="226">
        <v>0.27560000000000001</v>
      </c>
      <c r="R232" s="226">
        <f>Q232*H232</f>
        <v>3.5828000000000002</v>
      </c>
      <c r="S232" s="226">
        <v>0</v>
      </c>
      <c r="T232" s="227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228" t="s">
        <v>121</v>
      </c>
      <c r="AT232" s="228" t="s">
        <v>124</v>
      </c>
      <c r="AU232" s="228" t="s">
        <v>83</v>
      </c>
      <c r="AY232" s="16" t="s">
        <v>122</v>
      </c>
      <c r="BE232" s="229">
        <f>IF(N232="základní",J232,0)</f>
        <v>0</v>
      </c>
      <c r="BF232" s="229">
        <f>IF(N232="snížená",J232,0)</f>
        <v>0</v>
      </c>
      <c r="BG232" s="229">
        <f>IF(N232="zákl. přenesená",J232,0)</f>
        <v>0</v>
      </c>
      <c r="BH232" s="229">
        <f>IF(N232="sníž. přenesená",J232,0)</f>
        <v>0</v>
      </c>
      <c r="BI232" s="229">
        <f>IF(N232="nulová",J232,0)</f>
        <v>0</v>
      </c>
      <c r="BJ232" s="16" t="s">
        <v>81</v>
      </c>
      <c r="BK232" s="229">
        <f>ROUND(I232*H232,2)</f>
        <v>0</v>
      </c>
      <c r="BL232" s="16" t="s">
        <v>121</v>
      </c>
      <c r="BM232" s="228" t="s">
        <v>295</v>
      </c>
    </row>
    <row r="233" s="2" customFormat="1">
      <c r="A233" s="37"/>
      <c r="B233" s="38"/>
      <c r="C233" s="39"/>
      <c r="D233" s="230" t="s">
        <v>130</v>
      </c>
      <c r="E233" s="39"/>
      <c r="F233" s="231" t="s">
        <v>296</v>
      </c>
      <c r="G233" s="39"/>
      <c r="H233" s="39"/>
      <c r="I233" s="232"/>
      <c r="J233" s="39"/>
      <c r="K233" s="39"/>
      <c r="L233" s="43"/>
      <c r="M233" s="233"/>
      <c r="N233" s="234"/>
      <c r="O233" s="90"/>
      <c r="P233" s="90"/>
      <c r="Q233" s="90"/>
      <c r="R233" s="90"/>
      <c r="S233" s="90"/>
      <c r="T233" s="91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T233" s="16" t="s">
        <v>130</v>
      </c>
      <c r="AU233" s="16" t="s">
        <v>83</v>
      </c>
    </row>
    <row r="234" s="13" customFormat="1">
      <c r="A234" s="13"/>
      <c r="B234" s="235"/>
      <c r="C234" s="236"/>
      <c r="D234" s="230" t="s">
        <v>132</v>
      </c>
      <c r="E234" s="237" t="s">
        <v>1</v>
      </c>
      <c r="F234" s="238" t="s">
        <v>297</v>
      </c>
      <c r="G234" s="236"/>
      <c r="H234" s="239">
        <v>13</v>
      </c>
      <c r="I234" s="240"/>
      <c r="J234" s="236"/>
      <c r="K234" s="236"/>
      <c r="L234" s="241"/>
      <c r="M234" s="242"/>
      <c r="N234" s="243"/>
      <c r="O234" s="243"/>
      <c r="P234" s="243"/>
      <c r="Q234" s="243"/>
      <c r="R234" s="243"/>
      <c r="S234" s="243"/>
      <c r="T234" s="244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5" t="s">
        <v>132</v>
      </c>
      <c r="AU234" s="245" t="s">
        <v>83</v>
      </c>
      <c r="AV234" s="13" t="s">
        <v>83</v>
      </c>
      <c r="AW234" s="13" t="s">
        <v>30</v>
      </c>
      <c r="AX234" s="13" t="s">
        <v>81</v>
      </c>
      <c r="AY234" s="245" t="s">
        <v>122</v>
      </c>
    </row>
    <row r="235" s="2" customFormat="1" ht="24.15" customHeight="1">
      <c r="A235" s="37"/>
      <c r="B235" s="38"/>
      <c r="C235" s="217" t="s">
        <v>298</v>
      </c>
      <c r="D235" s="217" t="s">
        <v>124</v>
      </c>
      <c r="E235" s="218" t="s">
        <v>299</v>
      </c>
      <c r="F235" s="219" t="s">
        <v>300</v>
      </c>
      <c r="G235" s="220" t="s">
        <v>127</v>
      </c>
      <c r="H235" s="221">
        <v>1088.71</v>
      </c>
      <c r="I235" s="222"/>
      <c r="J235" s="223">
        <f>ROUND(I235*H235,2)</f>
        <v>0</v>
      </c>
      <c r="K235" s="219" t="s">
        <v>128</v>
      </c>
      <c r="L235" s="43"/>
      <c r="M235" s="224" t="s">
        <v>1</v>
      </c>
      <c r="N235" s="225" t="s">
        <v>38</v>
      </c>
      <c r="O235" s="90"/>
      <c r="P235" s="226">
        <f>O235*H235</f>
        <v>0</v>
      </c>
      <c r="Q235" s="226">
        <v>0</v>
      </c>
      <c r="R235" s="226">
        <f>Q235*H235</f>
        <v>0</v>
      </c>
      <c r="S235" s="226">
        <v>0.02</v>
      </c>
      <c r="T235" s="227">
        <f>S235*H235</f>
        <v>21.7742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28" t="s">
        <v>121</v>
      </c>
      <c r="AT235" s="228" t="s">
        <v>124</v>
      </c>
      <c r="AU235" s="228" t="s">
        <v>83</v>
      </c>
      <c r="AY235" s="16" t="s">
        <v>122</v>
      </c>
      <c r="BE235" s="229">
        <f>IF(N235="základní",J235,0)</f>
        <v>0</v>
      </c>
      <c r="BF235" s="229">
        <f>IF(N235="snížená",J235,0)</f>
        <v>0</v>
      </c>
      <c r="BG235" s="229">
        <f>IF(N235="zákl. přenesená",J235,0)</f>
        <v>0</v>
      </c>
      <c r="BH235" s="229">
        <f>IF(N235="sníž. přenesená",J235,0)</f>
        <v>0</v>
      </c>
      <c r="BI235" s="229">
        <f>IF(N235="nulová",J235,0)</f>
        <v>0</v>
      </c>
      <c r="BJ235" s="16" t="s">
        <v>81</v>
      </c>
      <c r="BK235" s="229">
        <f>ROUND(I235*H235,2)</f>
        <v>0</v>
      </c>
      <c r="BL235" s="16" t="s">
        <v>121</v>
      </c>
      <c r="BM235" s="228" t="s">
        <v>301</v>
      </c>
    </row>
    <row r="236" s="2" customFormat="1">
      <c r="A236" s="37"/>
      <c r="B236" s="38"/>
      <c r="C236" s="39"/>
      <c r="D236" s="230" t="s">
        <v>130</v>
      </c>
      <c r="E236" s="39"/>
      <c r="F236" s="231" t="s">
        <v>302</v>
      </c>
      <c r="G236" s="39"/>
      <c r="H236" s="39"/>
      <c r="I236" s="232"/>
      <c r="J236" s="39"/>
      <c r="K236" s="39"/>
      <c r="L236" s="43"/>
      <c r="M236" s="233"/>
      <c r="N236" s="234"/>
      <c r="O236" s="90"/>
      <c r="P236" s="90"/>
      <c r="Q236" s="90"/>
      <c r="R236" s="90"/>
      <c r="S236" s="90"/>
      <c r="T236" s="91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T236" s="16" t="s">
        <v>130</v>
      </c>
      <c r="AU236" s="16" t="s">
        <v>83</v>
      </c>
    </row>
    <row r="237" s="13" customFormat="1">
      <c r="A237" s="13"/>
      <c r="B237" s="235"/>
      <c r="C237" s="236"/>
      <c r="D237" s="230" t="s">
        <v>132</v>
      </c>
      <c r="E237" s="237" t="s">
        <v>1</v>
      </c>
      <c r="F237" s="238" t="s">
        <v>291</v>
      </c>
      <c r="G237" s="236"/>
      <c r="H237" s="239">
        <v>1088.71</v>
      </c>
      <c r="I237" s="240"/>
      <c r="J237" s="236"/>
      <c r="K237" s="236"/>
      <c r="L237" s="241"/>
      <c r="M237" s="242"/>
      <c r="N237" s="243"/>
      <c r="O237" s="243"/>
      <c r="P237" s="243"/>
      <c r="Q237" s="243"/>
      <c r="R237" s="243"/>
      <c r="S237" s="243"/>
      <c r="T237" s="244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5" t="s">
        <v>132</v>
      </c>
      <c r="AU237" s="245" t="s">
        <v>83</v>
      </c>
      <c r="AV237" s="13" t="s">
        <v>83</v>
      </c>
      <c r="AW237" s="13" t="s">
        <v>30</v>
      </c>
      <c r="AX237" s="13" t="s">
        <v>81</v>
      </c>
      <c r="AY237" s="245" t="s">
        <v>122</v>
      </c>
    </row>
    <row r="238" s="12" customFormat="1" ht="22.8" customHeight="1">
      <c r="A238" s="12"/>
      <c r="B238" s="201"/>
      <c r="C238" s="202"/>
      <c r="D238" s="203" t="s">
        <v>72</v>
      </c>
      <c r="E238" s="215" t="s">
        <v>303</v>
      </c>
      <c r="F238" s="215" t="s">
        <v>304</v>
      </c>
      <c r="G238" s="202"/>
      <c r="H238" s="202"/>
      <c r="I238" s="205"/>
      <c r="J238" s="216">
        <f>BK238</f>
        <v>0</v>
      </c>
      <c r="K238" s="202"/>
      <c r="L238" s="207"/>
      <c r="M238" s="208"/>
      <c r="N238" s="209"/>
      <c r="O238" s="209"/>
      <c r="P238" s="210">
        <f>SUM(P239:P258)</f>
        <v>0</v>
      </c>
      <c r="Q238" s="209"/>
      <c r="R238" s="210">
        <f>SUM(R239:R258)</f>
        <v>24.441960000000002</v>
      </c>
      <c r="S238" s="209"/>
      <c r="T238" s="211">
        <f>SUM(T239:T258)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12" t="s">
        <v>121</v>
      </c>
      <c r="AT238" s="213" t="s">
        <v>72</v>
      </c>
      <c r="AU238" s="213" t="s">
        <v>81</v>
      </c>
      <c r="AY238" s="212" t="s">
        <v>122</v>
      </c>
      <c r="BK238" s="214">
        <f>SUM(BK239:BK258)</f>
        <v>0</v>
      </c>
    </row>
    <row r="239" s="2" customFormat="1" ht="24.15" customHeight="1">
      <c r="A239" s="37"/>
      <c r="B239" s="38"/>
      <c r="C239" s="217" t="s">
        <v>305</v>
      </c>
      <c r="D239" s="217" t="s">
        <v>124</v>
      </c>
      <c r="E239" s="218" t="s">
        <v>306</v>
      </c>
      <c r="F239" s="219" t="s">
        <v>307</v>
      </c>
      <c r="G239" s="220" t="s">
        <v>147</v>
      </c>
      <c r="H239" s="221">
        <v>12</v>
      </c>
      <c r="I239" s="222"/>
      <c r="J239" s="223">
        <f>ROUND(I239*H239,2)</f>
        <v>0</v>
      </c>
      <c r="K239" s="219" t="s">
        <v>128</v>
      </c>
      <c r="L239" s="43"/>
      <c r="M239" s="224" t="s">
        <v>1</v>
      </c>
      <c r="N239" s="225" t="s">
        <v>38</v>
      </c>
      <c r="O239" s="90"/>
      <c r="P239" s="226">
        <f>O239*H239</f>
        <v>0</v>
      </c>
      <c r="Q239" s="226">
        <v>0.00021000000000000001</v>
      </c>
      <c r="R239" s="226">
        <f>Q239*H239</f>
        <v>0.0025200000000000001</v>
      </c>
      <c r="S239" s="226">
        <v>0</v>
      </c>
      <c r="T239" s="227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228" t="s">
        <v>121</v>
      </c>
      <c r="AT239" s="228" t="s">
        <v>124</v>
      </c>
      <c r="AU239" s="228" t="s">
        <v>83</v>
      </c>
      <c r="AY239" s="16" t="s">
        <v>122</v>
      </c>
      <c r="BE239" s="229">
        <f>IF(N239="základní",J239,0)</f>
        <v>0</v>
      </c>
      <c r="BF239" s="229">
        <f>IF(N239="snížená",J239,0)</f>
        <v>0</v>
      </c>
      <c r="BG239" s="229">
        <f>IF(N239="zákl. přenesená",J239,0)</f>
        <v>0</v>
      </c>
      <c r="BH239" s="229">
        <f>IF(N239="sníž. přenesená",J239,0)</f>
        <v>0</v>
      </c>
      <c r="BI239" s="229">
        <f>IF(N239="nulová",J239,0)</f>
        <v>0</v>
      </c>
      <c r="BJ239" s="16" t="s">
        <v>81</v>
      </c>
      <c r="BK239" s="229">
        <f>ROUND(I239*H239,2)</f>
        <v>0</v>
      </c>
      <c r="BL239" s="16" t="s">
        <v>121</v>
      </c>
      <c r="BM239" s="228" t="s">
        <v>308</v>
      </c>
    </row>
    <row r="240" s="2" customFormat="1">
      <c r="A240" s="37"/>
      <c r="B240" s="38"/>
      <c r="C240" s="39"/>
      <c r="D240" s="230" t="s">
        <v>130</v>
      </c>
      <c r="E240" s="39"/>
      <c r="F240" s="231" t="s">
        <v>309</v>
      </c>
      <c r="G240" s="39"/>
      <c r="H240" s="39"/>
      <c r="I240" s="232"/>
      <c r="J240" s="39"/>
      <c r="K240" s="39"/>
      <c r="L240" s="43"/>
      <c r="M240" s="233"/>
      <c r="N240" s="234"/>
      <c r="O240" s="90"/>
      <c r="P240" s="90"/>
      <c r="Q240" s="90"/>
      <c r="R240" s="90"/>
      <c r="S240" s="90"/>
      <c r="T240" s="91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T240" s="16" t="s">
        <v>130</v>
      </c>
      <c r="AU240" s="16" t="s">
        <v>83</v>
      </c>
    </row>
    <row r="241" s="13" customFormat="1">
      <c r="A241" s="13"/>
      <c r="B241" s="235"/>
      <c r="C241" s="236"/>
      <c r="D241" s="230" t="s">
        <v>132</v>
      </c>
      <c r="E241" s="237" t="s">
        <v>1</v>
      </c>
      <c r="F241" s="238" t="s">
        <v>310</v>
      </c>
      <c r="G241" s="236"/>
      <c r="H241" s="239">
        <v>12</v>
      </c>
      <c r="I241" s="240"/>
      <c r="J241" s="236"/>
      <c r="K241" s="236"/>
      <c r="L241" s="241"/>
      <c r="M241" s="242"/>
      <c r="N241" s="243"/>
      <c r="O241" s="243"/>
      <c r="P241" s="243"/>
      <c r="Q241" s="243"/>
      <c r="R241" s="243"/>
      <c r="S241" s="243"/>
      <c r="T241" s="244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5" t="s">
        <v>132</v>
      </c>
      <c r="AU241" s="245" t="s">
        <v>83</v>
      </c>
      <c r="AV241" s="13" t="s">
        <v>83</v>
      </c>
      <c r="AW241" s="13" t="s">
        <v>30</v>
      </c>
      <c r="AX241" s="13" t="s">
        <v>81</v>
      </c>
      <c r="AY241" s="245" t="s">
        <v>122</v>
      </c>
    </row>
    <row r="242" s="2" customFormat="1" ht="21.75" customHeight="1">
      <c r="A242" s="37"/>
      <c r="B242" s="38"/>
      <c r="C242" s="217" t="s">
        <v>311</v>
      </c>
      <c r="D242" s="217" t="s">
        <v>124</v>
      </c>
      <c r="E242" s="218" t="s">
        <v>312</v>
      </c>
      <c r="F242" s="219" t="s">
        <v>313</v>
      </c>
      <c r="G242" s="220" t="s">
        <v>127</v>
      </c>
      <c r="H242" s="221">
        <v>210</v>
      </c>
      <c r="I242" s="222"/>
      <c r="J242" s="223">
        <f>ROUND(I242*H242,2)</f>
        <v>0</v>
      </c>
      <c r="K242" s="219" t="s">
        <v>128</v>
      </c>
      <c r="L242" s="43"/>
      <c r="M242" s="224" t="s">
        <v>1</v>
      </c>
      <c r="N242" s="225" t="s">
        <v>38</v>
      </c>
      <c r="O242" s="90"/>
      <c r="P242" s="226">
        <f>O242*H242</f>
        <v>0</v>
      </c>
      <c r="Q242" s="226">
        <v>0</v>
      </c>
      <c r="R242" s="226">
        <f>Q242*H242</f>
        <v>0</v>
      </c>
      <c r="S242" s="226">
        <v>0</v>
      </c>
      <c r="T242" s="227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228" t="s">
        <v>121</v>
      </c>
      <c r="AT242" s="228" t="s">
        <v>124</v>
      </c>
      <c r="AU242" s="228" t="s">
        <v>83</v>
      </c>
      <c r="AY242" s="16" t="s">
        <v>122</v>
      </c>
      <c r="BE242" s="229">
        <f>IF(N242="základní",J242,0)</f>
        <v>0</v>
      </c>
      <c r="BF242" s="229">
        <f>IF(N242="snížená",J242,0)</f>
        <v>0</v>
      </c>
      <c r="BG242" s="229">
        <f>IF(N242="zákl. přenesená",J242,0)</f>
        <v>0</v>
      </c>
      <c r="BH242" s="229">
        <f>IF(N242="sníž. přenesená",J242,0)</f>
        <v>0</v>
      </c>
      <c r="BI242" s="229">
        <f>IF(N242="nulová",J242,0)</f>
        <v>0</v>
      </c>
      <c r="BJ242" s="16" t="s">
        <v>81</v>
      </c>
      <c r="BK242" s="229">
        <f>ROUND(I242*H242,2)</f>
        <v>0</v>
      </c>
      <c r="BL242" s="16" t="s">
        <v>121</v>
      </c>
      <c r="BM242" s="228" t="s">
        <v>314</v>
      </c>
    </row>
    <row r="243" s="2" customFormat="1">
      <c r="A243" s="37"/>
      <c r="B243" s="38"/>
      <c r="C243" s="39"/>
      <c r="D243" s="230" t="s">
        <v>130</v>
      </c>
      <c r="E243" s="39"/>
      <c r="F243" s="231" t="s">
        <v>315</v>
      </c>
      <c r="G243" s="39"/>
      <c r="H243" s="39"/>
      <c r="I243" s="232"/>
      <c r="J243" s="39"/>
      <c r="K243" s="39"/>
      <c r="L243" s="43"/>
      <c r="M243" s="233"/>
      <c r="N243" s="234"/>
      <c r="O243" s="90"/>
      <c r="P243" s="90"/>
      <c r="Q243" s="90"/>
      <c r="R243" s="90"/>
      <c r="S243" s="90"/>
      <c r="T243" s="91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T243" s="16" t="s">
        <v>130</v>
      </c>
      <c r="AU243" s="16" t="s">
        <v>83</v>
      </c>
    </row>
    <row r="244" s="13" customFormat="1">
      <c r="A244" s="13"/>
      <c r="B244" s="235"/>
      <c r="C244" s="236"/>
      <c r="D244" s="230" t="s">
        <v>132</v>
      </c>
      <c r="E244" s="237" t="s">
        <v>1</v>
      </c>
      <c r="F244" s="238" t="s">
        <v>316</v>
      </c>
      <c r="G244" s="236"/>
      <c r="H244" s="239">
        <v>210</v>
      </c>
      <c r="I244" s="240"/>
      <c r="J244" s="236"/>
      <c r="K244" s="236"/>
      <c r="L244" s="241"/>
      <c r="M244" s="242"/>
      <c r="N244" s="243"/>
      <c r="O244" s="243"/>
      <c r="P244" s="243"/>
      <c r="Q244" s="243"/>
      <c r="R244" s="243"/>
      <c r="S244" s="243"/>
      <c r="T244" s="244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5" t="s">
        <v>132</v>
      </c>
      <c r="AU244" s="245" t="s">
        <v>83</v>
      </c>
      <c r="AV244" s="13" t="s">
        <v>83</v>
      </c>
      <c r="AW244" s="13" t="s">
        <v>30</v>
      </c>
      <c r="AX244" s="13" t="s">
        <v>81</v>
      </c>
      <c r="AY244" s="245" t="s">
        <v>122</v>
      </c>
    </row>
    <row r="245" s="2" customFormat="1" ht="33" customHeight="1">
      <c r="A245" s="37"/>
      <c r="B245" s="38"/>
      <c r="C245" s="217" t="s">
        <v>317</v>
      </c>
      <c r="D245" s="217" t="s">
        <v>124</v>
      </c>
      <c r="E245" s="218" t="s">
        <v>318</v>
      </c>
      <c r="F245" s="219" t="s">
        <v>319</v>
      </c>
      <c r="G245" s="220" t="s">
        <v>147</v>
      </c>
      <c r="H245" s="221">
        <v>108</v>
      </c>
      <c r="I245" s="222"/>
      <c r="J245" s="223">
        <f>ROUND(I245*H245,2)</f>
        <v>0</v>
      </c>
      <c r="K245" s="219" t="s">
        <v>128</v>
      </c>
      <c r="L245" s="43"/>
      <c r="M245" s="224" t="s">
        <v>1</v>
      </c>
      <c r="N245" s="225" t="s">
        <v>38</v>
      </c>
      <c r="O245" s="90"/>
      <c r="P245" s="226">
        <f>O245*H245</f>
        <v>0</v>
      </c>
      <c r="Q245" s="226">
        <v>0.16850000000000001</v>
      </c>
      <c r="R245" s="226">
        <f>Q245*H245</f>
        <v>18.198</v>
      </c>
      <c r="S245" s="226">
        <v>0</v>
      </c>
      <c r="T245" s="227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228" t="s">
        <v>121</v>
      </c>
      <c r="AT245" s="228" t="s">
        <v>124</v>
      </c>
      <c r="AU245" s="228" t="s">
        <v>83</v>
      </c>
      <c r="AY245" s="16" t="s">
        <v>122</v>
      </c>
      <c r="BE245" s="229">
        <f>IF(N245="základní",J245,0)</f>
        <v>0</v>
      </c>
      <c r="BF245" s="229">
        <f>IF(N245="snížená",J245,0)</f>
        <v>0</v>
      </c>
      <c r="BG245" s="229">
        <f>IF(N245="zákl. přenesená",J245,0)</f>
        <v>0</v>
      </c>
      <c r="BH245" s="229">
        <f>IF(N245="sníž. přenesená",J245,0)</f>
        <v>0</v>
      </c>
      <c r="BI245" s="229">
        <f>IF(N245="nulová",J245,0)</f>
        <v>0</v>
      </c>
      <c r="BJ245" s="16" t="s">
        <v>81</v>
      </c>
      <c r="BK245" s="229">
        <f>ROUND(I245*H245,2)</f>
        <v>0</v>
      </c>
      <c r="BL245" s="16" t="s">
        <v>121</v>
      </c>
      <c r="BM245" s="228" t="s">
        <v>320</v>
      </c>
    </row>
    <row r="246" s="2" customFormat="1">
      <c r="A246" s="37"/>
      <c r="B246" s="38"/>
      <c r="C246" s="39"/>
      <c r="D246" s="230" t="s">
        <v>130</v>
      </c>
      <c r="E246" s="39"/>
      <c r="F246" s="231" t="s">
        <v>321</v>
      </c>
      <c r="G246" s="39"/>
      <c r="H246" s="39"/>
      <c r="I246" s="232"/>
      <c r="J246" s="39"/>
      <c r="K246" s="39"/>
      <c r="L246" s="43"/>
      <c r="M246" s="233"/>
      <c r="N246" s="234"/>
      <c r="O246" s="90"/>
      <c r="P246" s="90"/>
      <c r="Q246" s="90"/>
      <c r="R246" s="90"/>
      <c r="S246" s="90"/>
      <c r="T246" s="91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T246" s="16" t="s">
        <v>130</v>
      </c>
      <c r="AU246" s="16" t="s">
        <v>83</v>
      </c>
    </row>
    <row r="247" s="13" customFormat="1">
      <c r="A247" s="13"/>
      <c r="B247" s="235"/>
      <c r="C247" s="236"/>
      <c r="D247" s="230" t="s">
        <v>132</v>
      </c>
      <c r="E247" s="237" t="s">
        <v>1</v>
      </c>
      <c r="F247" s="238" t="s">
        <v>322</v>
      </c>
      <c r="G247" s="236"/>
      <c r="H247" s="239">
        <v>108</v>
      </c>
      <c r="I247" s="240"/>
      <c r="J247" s="236"/>
      <c r="K247" s="236"/>
      <c r="L247" s="241"/>
      <c r="M247" s="242"/>
      <c r="N247" s="243"/>
      <c r="O247" s="243"/>
      <c r="P247" s="243"/>
      <c r="Q247" s="243"/>
      <c r="R247" s="243"/>
      <c r="S247" s="243"/>
      <c r="T247" s="244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5" t="s">
        <v>132</v>
      </c>
      <c r="AU247" s="245" t="s">
        <v>83</v>
      </c>
      <c r="AV247" s="13" t="s">
        <v>83</v>
      </c>
      <c r="AW247" s="13" t="s">
        <v>30</v>
      </c>
      <c r="AX247" s="13" t="s">
        <v>81</v>
      </c>
      <c r="AY247" s="245" t="s">
        <v>122</v>
      </c>
    </row>
    <row r="248" s="2" customFormat="1" ht="16.5" customHeight="1">
      <c r="A248" s="37"/>
      <c r="B248" s="38"/>
      <c r="C248" s="257" t="s">
        <v>323</v>
      </c>
      <c r="D248" s="257" t="s">
        <v>208</v>
      </c>
      <c r="E248" s="258" t="s">
        <v>324</v>
      </c>
      <c r="F248" s="259" t="s">
        <v>325</v>
      </c>
      <c r="G248" s="260" t="s">
        <v>147</v>
      </c>
      <c r="H248" s="261">
        <v>111.24</v>
      </c>
      <c r="I248" s="262"/>
      <c r="J248" s="263">
        <f>ROUND(I248*H248,2)</f>
        <v>0</v>
      </c>
      <c r="K248" s="259" t="s">
        <v>128</v>
      </c>
      <c r="L248" s="264"/>
      <c r="M248" s="265" t="s">
        <v>1</v>
      </c>
      <c r="N248" s="266" t="s">
        <v>38</v>
      </c>
      <c r="O248" s="90"/>
      <c r="P248" s="226">
        <f>O248*H248</f>
        <v>0</v>
      </c>
      <c r="Q248" s="226">
        <v>0.056000000000000001</v>
      </c>
      <c r="R248" s="226">
        <f>Q248*H248</f>
        <v>6.2294399999999994</v>
      </c>
      <c r="S248" s="226">
        <v>0</v>
      </c>
      <c r="T248" s="227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228" t="s">
        <v>178</v>
      </c>
      <c r="AT248" s="228" t="s">
        <v>208</v>
      </c>
      <c r="AU248" s="228" t="s">
        <v>83</v>
      </c>
      <c r="AY248" s="16" t="s">
        <v>122</v>
      </c>
      <c r="BE248" s="229">
        <f>IF(N248="základní",J248,0)</f>
        <v>0</v>
      </c>
      <c r="BF248" s="229">
        <f>IF(N248="snížená",J248,0)</f>
        <v>0</v>
      </c>
      <c r="BG248" s="229">
        <f>IF(N248="zákl. přenesená",J248,0)</f>
        <v>0</v>
      </c>
      <c r="BH248" s="229">
        <f>IF(N248="sníž. přenesená",J248,0)</f>
        <v>0</v>
      </c>
      <c r="BI248" s="229">
        <f>IF(N248="nulová",J248,0)</f>
        <v>0</v>
      </c>
      <c r="BJ248" s="16" t="s">
        <v>81</v>
      </c>
      <c r="BK248" s="229">
        <f>ROUND(I248*H248,2)</f>
        <v>0</v>
      </c>
      <c r="BL248" s="16" t="s">
        <v>121</v>
      </c>
      <c r="BM248" s="228" t="s">
        <v>326</v>
      </c>
    </row>
    <row r="249" s="2" customFormat="1">
      <c r="A249" s="37"/>
      <c r="B249" s="38"/>
      <c r="C249" s="39"/>
      <c r="D249" s="230" t="s">
        <v>130</v>
      </c>
      <c r="E249" s="39"/>
      <c r="F249" s="231" t="s">
        <v>325</v>
      </c>
      <c r="G249" s="39"/>
      <c r="H249" s="39"/>
      <c r="I249" s="232"/>
      <c r="J249" s="39"/>
      <c r="K249" s="39"/>
      <c r="L249" s="43"/>
      <c r="M249" s="233"/>
      <c r="N249" s="234"/>
      <c r="O249" s="90"/>
      <c r="P249" s="90"/>
      <c r="Q249" s="90"/>
      <c r="R249" s="90"/>
      <c r="S249" s="90"/>
      <c r="T249" s="91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T249" s="16" t="s">
        <v>130</v>
      </c>
      <c r="AU249" s="16" t="s">
        <v>83</v>
      </c>
    </row>
    <row r="250" s="13" customFormat="1">
      <c r="A250" s="13"/>
      <c r="B250" s="235"/>
      <c r="C250" s="236"/>
      <c r="D250" s="230" t="s">
        <v>132</v>
      </c>
      <c r="E250" s="237" t="s">
        <v>1</v>
      </c>
      <c r="F250" s="238" t="s">
        <v>327</v>
      </c>
      <c r="G250" s="236"/>
      <c r="H250" s="239">
        <v>111.24</v>
      </c>
      <c r="I250" s="240"/>
      <c r="J250" s="236"/>
      <c r="K250" s="236"/>
      <c r="L250" s="241"/>
      <c r="M250" s="242"/>
      <c r="N250" s="243"/>
      <c r="O250" s="243"/>
      <c r="P250" s="243"/>
      <c r="Q250" s="243"/>
      <c r="R250" s="243"/>
      <c r="S250" s="243"/>
      <c r="T250" s="244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5" t="s">
        <v>132</v>
      </c>
      <c r="AU250" s="245" t="s">
        <v>83</v>
      </c>
      <c r="AV250" s="13" t="s">
        <v>83</v>
      </c>
      <c r="AW250" s="13" t="s">
        <v>30</v>
      </c>
      <c r="AX250" s="13" t="s">
        <v>81</v>
      </c>
      <c r="AY250" s="245" t="s">
        <v>122</v>
      </c>
    </row>
    <row r="251" s="2" customFormat="1" ht="21.75" customHeight="1">
      <c r="A251" s="37"/>
      <c r="B251" s="38"/>
      <c r="C251" s="217" t="s">
        <v>328</v>
      </c>
      <c r="D251" s="217" t="s">
        <v>124</v>
      </c>
      <c r="E251" s="218" t="s">
        <v>329</v>
      </c>
      <c r="F251" s="219" t="s">
        <v>330</v>
      </c>
      <c r="G251" s="220" t="s">
        <v>147</v>
      </c>
      <c r="H251" s="221">
        <v>112</v>
      </c>
      <c r="I251" s="222"/>
      <c r="J251" s="223">
        <f>ROUND(I251*H251,2)</f>
        <v>0</v>
      </c>
      <c r="K251" s="219" t="s">
        <v>128</v>
      </c>
      <c r="L251" s="43"/>
      <c r="M251" s="224" t="s">
        <v>1</v>
      </c>
      <c r="N251" s="225" t="s">
        <v>38</v>
      </c>
      <c r="O251" s="90"/>
      <c r="P251" s="226">
        <f>O251*H251</f>
        <v>0</v>
      </c>
      <c r="Q251" s="226">
        <v>0</v>
      </c>
      <c r="R251" s="226">
        <f>Q251*H251</f>
        <v>0</v>
      </c>
      <c r="S251" s="226">
        <v>0</v>
      </c>
      <c r="T251" s="227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228" t="s">
        <v>121</v>
      </c>
      <c r="AT251" s="228" t="s">
        <v>124</v>
      </c>
      <c r="AU251" s="228" t="s">
        <v>83</v>
      </c>
      <c r="AY251" s="16" t="s">
        <v>122</v>
      </c>
      <c r="BE251" s="229">
        <f>IF(N251="základní",J251,0)</f>
        <v>0</v>
      </c>
      <c r="BF251" s="229">
        <f>IF(N251="snížená",J251,0)</f>
        <v>0</v>
      </c>
      <c r="BG251" s="229">
        <f>IF(N251="zákl. přenesená",J251,0)</f>
        <v>0</v>
      </c>
      <c r="BH251" s="229">
        <f>IF(N251="sníž. přenesená",J251,0)</f>
        <v>0</v>
      </c>
      <c r="BI251" s="229">
        <f>IF(N251="nulová",J251,0)</f>
        <v>0</v>
      </c>
      <c r="BJ251" s="16" t="s">
        <v>81</v>
      </c>
      <c r="BK251" s="229">
        <f>ROUND(I251*H251,2)</f>
        <v>0</v>
      </c>
      <c r="BL251" s="16" t="s">
        <v>121</v>
      </c>
      <c r="BM251" s="228" t="s">
        <v>331</v>
      </c>
    </row>
    <row r="252" s="2" customFormat="1">
      <c r="A252" s="37"/>
      <c r="B252" s="38"/>
      <c r="C252" s="39"/>
      <c r="D252" s="230" t="s">
        <v>130</v>
      </c>
      <c r="E252" s="39"/>
      <c r="F252" s="231" t="s">
        <v>332</v>
      </c>
      <c r="G252" s="39"/>
      <c r="H252" s="39"/>
      <c r="I252" s="232"/>
      <c r="J252" s="39"/>
      <c r="K252" s="39"/>
      <c r="L252" s="43"/>
      <c r="M252" s="233"/>
      <c r="N252" s="234"/>
      <c r="O252" s="90"/>
      <c r="P252" s="90"/>
      <c r="Q252" s="90"/>
      <c r="R252" s="90"/>
      <c r="S252" s="90"/>
      <c r="T252" s="91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T252" s="16" t="s">
        <v>130</v>
      </c>
      <c r="AU252" s="16" t="s">
        <v>83</v>
      </c>
    </row>
    <row r="253" s="13" customFormat="1">
      <c r="A253" s="13"/>
      <c r="B253" s="235"/>
      <c r="C253" s="236"/>
      <c r="D253" s="230" t="s">
        <v>132</v>
      </c>
      <c r="E253" s="237" t="s">
        <v>1</v>
      </c>
      <c r="F253" s="238" t="s">
        <v>333</v>
      </c>
      <c r="G253" s="236"/>
      <c r="H253" s="239">
        <v>12</v>
      </c>
      <c r="I253" s="240"/>
      <c r="J253" s="236"/>
      <c r="K253" s="236"/>
      <c r="L253" s="241"/>
      <c r="M253" s="242"/>
      <c r="N253" s="243"/>
      <c r="O253" s="243"/>
      <c r="P253" s="243"/>
      <c r="Q253" s="243"/>
      <c r="R253" s="243"/>
      <c r="S253" s="243"/>
      <c r="T253" s="244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5" t="s">
        <v>132</v>
      </c>
      <c r="AU253" s="245" t="s">
        <v>83</v>
      </c>
      <c r="AV253" s="13" t="s">
        <v>83</v>
      </c>
      <c r="AW253" s="13" t="s">
        <v>30</v>
      </c>
      <c r="AX253" s="13" t="s">
        <v>73</v>
      </c>
      <c r="AY253" s="245" t="s">
        <v>122</v>
      </c>
    </row>
    <row r="254" s="13" customFormat="1">
      <c r="A254" s="13"/>
      <c r="B254" s="235"/>
      <c r="C254" s="236"/>
      <c r="D254" s="230" t="s">
        <v>132</v>
      </c>
      <c r="E254" s="237" t="s">
        <v>1</v>
      </c>
      <c r="F254" s="238" t="s">
        <v>334</v>
      </c>
      <c r="G254" s="236"/>
      <c r="H254" s="239">
        <v>100</v>
      </c>
      <c r="I254" s="240"/>
      <c r="J254" s="236"/>
      <c r="K254" s="236"/>
      <c r="L254" s="241"/>
      <c r="M254" s="242"/>
      <c r="N254" s="243"/>
      <c r="O254" s="243"/>
      <c r="P254" s="243"/>
      <c r="Q254" s="243"/>
      <c r="R254" s="243"/>
      <c r="S254" s="243"/>
      <c r="T254" s="244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5" t="s">
        <v>132</v>
      </c>
      <c r="AU254" s="245" t="s">
        <v>83</v>
      </c>
      <c r="AV254" s="13" t="s">
        <v>83</v>
      </c>
      <c r="AW254" s="13" t="s">
        <v>30</v>
      </c>
      <c r="AX254" s="13" t="s">
        <v>73</v>
      </c>
      <c r="AY254" s="245" t="s">
        <v>122</v>
      </c>
    </row>
    <row r="255" s="14" customFormat="1">
      <c r="A255" s="14"/>
      <c r="B255" s="246"/>
      <c r="C255" s="247"/>
      <c r="D255" s="230" t="s">
        <v>132</v>
      </c>
      <c r="E255" s="248" t="s">
        <v>1</v>
      </c>
      <c r="F255" s="249" t="s">
        <v>135</v>
      </c>
      <c r="G255" s="247"/>
      <c r="H255" s="250">
        <v>112</v>
      </c>
      <c r="I255" s="251"/>
      <c r="J255" s="247"/>
      <c r="K255" s="247"/>
      <c r="L255" s="252"/>
      <c r="M255" s="253"/>
      <c r="N255" s="254"/>
      <c r="O255" s="254"/>
      <c r="P255" s="254"/>
      <c r="Q255" s="254"/>
      <c r="R255" s="254"/>
      <c r="S255" s="254"/>
      <c r="T255" s="255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6" t="s">
        <v>132</v>
      </c>
      <c r="AU255" s="256" t="s">
        <v>83</v>
      </c>
      <c r="AV255" s="14" t="s">
        <v>121</v>
      </c>
      <c r="AW255" s="14" t="s">
        <v>30</v>
      </c>
      <c r="AX255" s="14" t="s">
        <v>81</v>
      </c>
      <c r="AY255" s="256" t="s">
        <v>122</v>
      </c>
    </row>
    <row r="256" s="2" customFormat="1" ht="16.5" customHeight="1">
      <c r="A256" s="37"/>
      <c r="B256" s="38"/>
      <c r="C256" s="257" t="s">
        <v>335</v>
      </c>
      <c r="D256" s="257" t="s">
        <v>208</v>
      </c>
      <c r="E256" s="258" t="s">
        <v>336</v>
      </c>
      <c r="F256" s="259" t="s">
        <v>337</v>
      </c>
      <c r="G256" s="260" t="s">
        <v>192</v>
      </c>
      <c r="H256" s="261">
        <v>0.012</v>
      </c>
      <c r="I256" s="262"/>
      <c r="J256" s="263">
        <f>ROUND(I256*H256,2)</f>
        <v>0</v>
      </c>
      <c r="K256" s="259" t="s">
        <v>128</v>
      </c>
      <c r="L256" s="264"/>
      <c r="M256" s="265" t="s">
        <v>1</v>
      </c>
      <c r="N256" s="266" t="s">
        <v>38</v>
      </c>
      <c r="O256" s="90"/>
      <c r="P256" s="226">
        <f>O256*H256</f>
        <v>0</v>
      </c>
      <c r="Q256" s="226">
        <v>1</v>
      </c>
      <c r="R256" s="226">
        <f>Q256*H256</f>
        <v>0.012</v>
      </c>
      <c r="S256" s="226">
        <v>0</v>
      </c>
      <c r="T256" s="227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228" t="s">
        <v>178</v>
      </c>
      <c r="AT256" s="228" t="s">
        <v>208</v>
      </c>
      <c r="AU256" s="228" t="s">
        <v>83</v>
      </c>
      <c r="AY256" s="16" t="s">
        <v>122</v>
      </c>
      <c r="BE256" s="229">
        <f>IF(N256="základní",J256,0)</f>
        <v>0</v>
      </c>
      <c r="BF256" s="229">
        <f>IF(N256="snížená",J256,0)</f>
        <v>0</v>
      </c>
      <c r="BG256" s="229">
        <f>IF(N256="zákl. přenesená",J256,0)</f>
        <v>0</v>
      </c>
      <c r="BH256" s="229">
        <f>IF(N256="sníž. přenesená",J256,0)</f>
        <v>0</v>
      </c>
      <c r="BI256" s="229">
        <f>IF(N256="nulová",J256,0)</f>
        <v>0</v>
      </c>
      <c r="BJ256" s="16" t="s">
        <v>81</v>
      </c>
      <c r="BK256" s="229">
        <f>ROUND(I256*H256,2)</f>
        <v>0</v>
      </c>
      <c r="BL256" s="16" t="s">
        <v>121</v>
      </c>
      <c r="BM256" s="228" t="s">
        <v>338</v>
      </c>
    </row>
    <row r="257" s="2" customFormat="1">
      <c r="A257" s="37"/>
      <c r="B257" s="38"/>
      <c r="C257" s="39"/>
      <c r="D257" s="230" t="s">
        <v>130</v>
      </c>
      <c r="E257" s="39"/>
      <c r="F257" s="231" t="s">
        <v>337</v>
      </c>
      <c r="G257" s="39"/>
      <c r="H257" s="39"/>
      <c r="I257" s="232"/>
      <c r="J257" s="39"/>
      <c r="K257" s="39"/>
      <c r="L257" s="43"/>
      <c r="M257" s="233"/>
      <c r="N257" s="234"/>
      <c r="O257" s="90"/>
      <c r="P257" s="90"/>
      <c r="Q257" s="90"/>
      <c r="R257" s="90"/>
      <c r="S257" s="90"/>
      <c r="T257" s="91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T257" s="16" t="s">
        <v>130</v>
      </c>
      <c r="AU257" s="16" t="s">
        <v>83</v>
      </c>
    </row>
    <row r="258" s="13" customFormat="1">
      <c r="A258" s="13"/>
      <c r="B258" s="235"/>
      <c r="C258" s="236"/>
      <c r="D258" s="230" t="s">
        <v>132</v>
      </c>
      <c r="E258" s="237" t="s">
        <v>1</v>
      </c>
      <c r="F258" s="238" t="s">
        <v>339</v>
      </c>
      <c r="G258" s="236"/>
      <c r="H258" s="239">
        <v>0.012</v>
      </c>
      <c r="I258" s="240"/>
      <c r="J258" s="236"/>
      <c r="K258" s="236"/>
      <c r="L258" s="241"/>
      <c r="M258" s="242"/>
      <c r="N258" s="243"/>
      <c r="O258" s="243"/>
      <c r="P258" s="243"/>
      <c r="Q258" s="243"/>
      <c r="R258" s="243"/>
      <c r="S258" s="243"/>
      <c r="T258" s="244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5" t="s">
        <v>132</v>
      </c>
      <c r="AU258" s="245" t="s">
        <v>83</v>
      </c>
      <c r="AV258" s="13" t="s">
        <v>83</v>
      </c>
      <c r="AW258" s="13" t="s">
        <v>30</v>
      </c>
      <c r="AX258" s="13" t="s">
        <v>81</v>
      </c>
      <c r="AY258" s="245" t="s">
        <v>122</v>
      </c>
    </row>
    <row r="259" s="12" customFormat="1" ht="22.8" customHeight="1">
      <c r="A259" s="12"/>
      <c r="B259" s="201"/>
      <c r="C259" s="202"/>
      <c r="D259" s="203" t="s">
        <v>72</v>
      </c>
      <c r="E259" s="215" t="s">
        <v>340</v>
      </c>
      <c r="F259" s="215" t="s">
        <v>341</v>
      </c>
      <c r="G259" s="202"/>
      <c r="H259" s="202"/>
      <c r="I259" s="205"/>
      <c r="J259" s="216">
        <f>BK259</f>
        <v>0</v>
      </c>
      <c r="K259" s="202"/>
      <c r="L259" s="207"/>
      <c r="M259" s="208"/>
      <c r="N259" s="209"/>
      <c r="O259" s="209"/>
      <c r="P259" s="210">
        <f>SUM(P260:P263)</f>
        <v>0</v>
      </c>
      <c r="Q259" s="209"/>
      <c r="R259" s="210">
        <f>SUM(R260:R263)</f>
        <v>0</v>
      </c>
      <c r="S259" s="209"/>
      <c r="T259" s="211">
        <f>SUM(T260:T263)</f>
        <v>0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212" t="s">
        <v>121</v>
      </c>
      <c r="AT259" s="213" t="s">
        <v>72</v>
      </c>
      <c r="AU259" s="213" t="s">
        <v>81</v>
      </c>
      <c r="AY259" s="212" t="s">
        <v>122</v>
      </c>
      <c r="BK259" s="214">
        <f>SUM(BK260:BK263)</f>
        <v>0</v>
      </c>
    </row>
    <row r="260" s="2" customFormat="1" ht="33" customHeight="1">
      <c r="A260" s="37"/>
      <c r="B260" s="38"/>
      <c r="C260" s="217" t="s">
        <v>342</v>
      </c>
      <c r="D260" s="217" t="s">
        <v>124</v>
      </c>
      <c r="E260" s="218" t="s">
        <v>343</v>
      </c>
      <c r="F260" s="219" t="s">
        <v>344</v>
      </c>
      <c r="G260" s="220" t="s">
        <v>192</v>
      </c>
      <c r="H260" s="221">
        <v>29.529</v>
      </c>
      <c r="I260" s="222"/>
      <c r="J260" s="223">
        <f>ROUND(I260*H260,2)</f>
        <v>0</v>
      </c>
      <c r="K260" s="219" t="s">
        <v>128</v>
      </c>
      <c r="L260" s="43"/>
      <c r="M260" s="224" t="s">
        <v>1</v>
      </c>
      <c r="N260" s="225" t="s">
        <v>38</v>
      </c>
      <c r="O260" s="90"/>
      <c r="P260" s="226">
        <f>O260*H260</f>
        <v>0</v>
      </c>
      <c r="Q260" s="226">
        <v>0</v>
      </c>
      <c r="R260" s="226">
        <f>Q260*H260</f>
        <v>0</v>
      </c>
      <c r="S260" s="226">
        <v>0</v>
      </c>
      <c r="T260" s="227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228" t="s">
        <v>121</v>
      </c>
      <c r="AT260" s="228" t="s">
        <v>124</v>
      </c>
      <c r="AU260" s="228" t="s">
        <v>83</v>
      </c>
      <c r="AY260" s="16" t="s">
        <v>122</v>
      </c>
      <c r="BE260" s="229">
        <f>IF(N260="základní",J260,0)</f>
        <v>0</v>
      </c>
      <c r="BF260" s="229">
        <f>IF(N260="snížená",J260,0)</f>
        <v>0</v>
      </c>
      <c r="BG260" s="229">
        <f>IF(N260="zákl. přenesená",J260,0)</f>
        <v>0</v>
      </c>
      <c r="BH260" s="229">
        <f>IF(N260="sníž. přenesená",J260,0)</f>
        <v>0</v>
      </c>
      <c r="BI260" s="229">
        <f>IF(N260="nulová",J260,0)</f>
        <v>0</v>
      </c>
      <c r="BJ260" s="16" t="s">
        <v>81</v>
      </c>
      <c r="BK260" s="229">
        <f>ROUND(I260*H260,2)</f>
        <v>0</v>
      </c>
      <c r="BL260" s="16" t="s">
        <v>121</v>
      </c>
      <c r="BM260" s="228" t="s">
        <v>345</v>
      </c>
    </row>
    <row r="261" s="2" customFormat="1">
      <c r="A261" s="37"/>
      <c r="B261" s="38"/>
      <c r="C261" s="39"/>
      <c r="D261" s="230" t="s">
        <v>130</v>
      </c>
      <c r="E261" s="39"/>
      <c r="F261" s="231" t="s">
        <v>346</v>
      </c>
      <c r="G261" s="39"/>
      <c r="H261" s="39"/>
      <c r="I261" s="232"/>
      <c r="J261" s="39"/>
      <c r="K261" s="39"/>
      <c r="L261" s="43"/>
      <c r="M261" s="233"/>
      <c r="N261" s="234"/>
      <c r="O261" s="90"/>
      <c r="P261" s="90"/>
      <c r="Q261" s="90"/>
      <c r="R261" s="90"/>
      <c r="S261" s="90"/>
      <c r="T261" s="91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T261" s="16" t="s">
        <v>130</v>
      </c>
      <c r="AU261" s="16" t="s">
        <v>83</v>
      </c>
    </row>
    <row r="262" s="2" customFormat="1" ht="33" customHeight="1">
      <c r="A262" s="37"/>
      <c r="B262" s="38"/>
      <c r="C262" s="217" t="s">
        <v>347</v>
      </c>
      <c r="D262" s="217" t="s">
        <v>124</v>
      </c>
      <c r="E262" s="218" t="s">
        <v>348</v>
      </c>
      <c r="F262" s="219" t="s">
        <v>349</v>
      </c>
      <c r="G262" s="220" t="s">
        <v>192</v>
      </c>
      <c r="H262" s="221">
        <v>28.811</v>
      </c>
      <c r="I262" s="222"/>
      <c r="J262" s="223">
        <f>ROUND(I262*H262,2)</f>
        <v>0</v>
      </c>
      <c r="K262" s="219" t="s">
        <v>128</v>
      </c>
      <c r="L262" s="43"/>
      <c r="M262" s="224" t="s">
        <v>1</v>
      </c>
      <c r="N262" s="225" t="s">
        <v>38</v>
      </c>
      <c r="O262" s="90"/>
      <c r="P262" s="226">
        <f>O262*H262</f>
        <v>0</v>
      </c>
      <c r="Q262" s="226">
        <v>0</v>
      </c>
      <c r="R262" s="226">
        <f>Q262*H262</f>
        <v>0</v>
      </c>
      <c r="S262" s="226">
        <v>0</v>
      </c>
      <c r="T262" s="227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228" t="s">
        <v>121</v>
      </c>
      <c r="AT262" s="228" t="s">
        <v>124</v>
      </c>
      <c r="AU262" s="228" t="s">
        <v>83</v>
      </c>
      <c r="AY262" s="16" t="s">
        <v>122</v>
      </c>
      <c r="BE262" s="229">
        <f>IF(N262="základní",J262,0)</f>
        <v>0</v>
      </c>
      <c r="BF262" s="229">
        <f>IF(N262="snížená",J262,0)</f>
        <v>0</v>
      </c>
      <c r="BG262" s="229">
        <f>IF(N262="zákl. přenesená",J262,0)</f>
        <v>0</v>
      </c>
      <c r="BH262" s="229">
        <f>IF(N262="sníž. přenesená",J262,0)</f>
        <v>0</v>
      </c>
      <c r="BI262" s="229">
        <f>IF(N262="nulová",J262,0)</f>
        <v>0</v>
      </c>
      <c r="BJ262" s="16" t="s">
        <v>81</v>
      </c>
      <c r="BK262" s="229">
        <f>ROUND(I262*H262,2)</f>
        <v>0</v>
      </c>
      <c r="BL262" s="16" t="s">
        <v>121</v>
      </c>
      <c r="BM262" s="228" t="s">
        <v>350</v>
      </c>
    </row>
    <row r="263" s="2" customFormat="1">
      <c r="A263" s="37"/>
      <c r="B263" s="38"/>
      <c r="C263" s="39"/>
      <c r="D263" s="230" t="s">
        <v>130</v>
      </c>
      <c r="E263" s="39"/>
      <c r="F263" s="231" t="s">
        <v>351</v>
      </c>
      <c r="G263" s="39"/>
      <c r="H263" s="39"/>
      <c r="I263" s="232"/>
      <c r="J263" s="39"/>
      <c r="K263" s="39"/>
      <c r="L263" s="43"/>
      <c r="M263" s="233"/>
      <c r="N263" s="234"/>
      <c r="O263" s="90"/>
      <c r="P263" s="90"/>
      <c r="Q263" s="90"/>
      <c r="R263" s="90"/>
      <c r="S263" s="90"/>
      <c r="T263" s="91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T263" s="16" t="s">
        <v>130</v>
      </c>
      <c r="AU263" s="16" t="s">
        <v>83</v>
      </c>
    </row>
    <row r="264" s="12" customFormat="1" ht="22.8" customHeight="1">
      <c r="A264" s="12"/>
      <c r="B264" s="201"/>
      <c r="C264" s="202"/>
      <c r="D264" s="203" t="s">
        <v>72</v>
      </c>
      <c r="E264" s="215" t="s">
        <v>352</v>
      </c>
      <c r="F264" s="215" t="s">
        <v>353</v>
      </c>
      <c r="G264" s="202"/>
      <c r="H264" s="202"/>
      <c r="I264" s="205"/>
      <c r="J264" s="216">
        <f>BK264</f>
        <v>0</v>
      </c>
      <c r="K264" s="202"/>
      <c r="L264" s="207"/>
      <c r="M264" s="208"/>
      <c r="N264" s="209"/>
      <c r="O264" s="209"/>
      <c r="P264" s="210">
        <f>SUM(P265:P294)</f>
        <v>0</v>
      </c>
      <c r="Q264" s="209"/>
      <c r="R264" s="210">
        <f>SUM(R265:R294)</f>
        <v>0</v>
      </c>
      <c r="S264" s="209"/>
      <c r="T264" s="211">
        <f>SUM(T265:T294)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12" t="s">
        <v>121</v>
      </c>
      <c r="AT264" s="213" t="s">
        <v>72</v>
      </c>
      <c r="AU264" s="213" t="s">
        <v>81</v>
      </c>
      <c r="AY264" s="212" t="s">
        <v>122</v>
      </c>
      <c r="BK264" s="214">
        <f>SUM(BK265:BK294)</f>
        <v>0</v>
      </c>
    </row>
    <row r="265" s="2" customFormat="1" ht="24.15" customHeight="1">
      <c r="A265" s="37"/>
      <c r="B265" s="38"/>
      <c r="C265" s="217" t="s">
        <v>354</v>
      </c>
      <c r="D265" s="217" t="s">
        <v>124</v>
      </c>
      <c r="E265" s="218" t="s">
        <v>355</v>
      </c>
      <c r="F265" s="219" t="s">
        <v>356</v>
      </c>
      <c r="G265" s="220" t="s">
        <v>192</v>
      </c>
      <c r="H265" s="221">
        <v>191.88999999999999</v>
      </c>
      <c r="I265" s="222"/>
      <c r="J265" s="223">
        <f>ROUND(I265*H265,2)</f>
        <v>0</v>
      </c>
      <c r="K265" s="219" t="s">
        <v>128</v>
      </c>
      <c r="L265" s="43"/>
      <c r="M265" s="224" t="s">
        <v>1</v>
      </c>
      <c r="N265" s="225" t="s">
        <v>38</v>
      </c>
      <c r="O265" s="90"/>
      <c r="P265" s="226">
        <f>O265*H265</f>
        <v>0</v>
      </c>
      <c r="Q265" s="226">
        <v>0</v>
      </c>
      <c r="R265" s="226">
        <f>Q265*H265</f>
        <v>0</v>
      </c>
      <c r="S265" s="226">
        <v>0</v>
      </c>
      <c r="T265" s="227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228" t="s">
        <v>121</v>
      </c>
      <c r="AT265" s="228" t="s">
        <v>124</v>
      </c>
      <c r="AU265" s="228" t="s">
        <v>83</v>
      </c>
      <c r="AY265" s="16" t="s">
        <v>122</v>
      </c>
      <c r="BE265" s="229">
        <f>IF(N265="základní",J265,0)</f>
        <v>0</v>
      </c>
      <c r="BF265" s="229">
        <f>IF(N265="snížená",J265,0)</f>
        <v>0</v>
      </c>
      <c r="BG265" s="229">
        <f>IF(N265="zákl. přenesená",J265,0)</f>
        <v>0</v>
      </c>
      <c r="BH265" s="229">
        <f>IF(N265="sníž. přenesená",J265,0)</f>
        <v>0</v>
      </c>
      <c r="BI265" s="229">
        <f>IF(N265="nulová",J265,0)</f>
        <v>0</v>
      </c>
      <c r="BJ265" s="16" t="s">
        <v>81</v>
      </c>
      <c r="BK265" s="229">
        <f>ROUND(I265*H265,2)</f>
        <v>0</v>
      </c>
      <c r="BL265" s="16" t="s">
        <v>121</v>
      </c>
      <c r="BM265" s="228" t="s">
        <v>357</v>
      </c>
    </row>
    <row r="266" s="2" customFormat="1">
      <c r="A266" s="37"/>
      <c r="B266" s="38"/>
      <c r="C266" s="39"/>
      <c r="D266" s="230" t="s">
        <v>130</v>
      </c>
      <c r="E266" s="39"/>
      <c r="F266" s="231" t="s">
        <v>358</v>
      </c>
      <c r="G266" s="39"/>
      <c r="H266" s="39"/>
      <c r="I266" s="232"/>
      <c r="J266" s="39"/>
      <c r="K266" s="39"/>
      <c r="L266" s="43"/>
      <c r="M266" s="233"/>
      <c r="N266" s="234"/>
      <c r="O266" s="90"/>
      <c r="P266" s="90"/>
      <c r="Q266" s="90"/>
      <c r="R266" s="90"/>
      <c r="S266" s="90"/>
      <c r="T266" s="91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T266" s="16" t="s">
        <v>130</v>
      </c>
      <c r="AU266" s="16" t="s">
        <v>83</v>
      </c>
    </row>
    <row r="267" s="13" customFormat="1">
      <c r="A267" s="13"/>
      <c r="B267" s="235"/>
      <c r="C267" s="236"/>
      <c r="D267" s="230" t="s">
        <v>132</v>
      </c>
      <c r="E267" s="237" t="s">
        <v>1</v>
      </c>
      <c r="F267" s="238" t="s">
        <v>359</v>
      </c>
      <c r="G267" s="236"/>
      <c r="H267" s="239">
        <v>165.43000000000001</v>
      </c>
      <c r="I267" s="240"/>
      <c r="J267" s="236"/>
      <c r="K267" s="236"/>
      <c r="L267" s="241"/>
      <c r="M267" s="242"/>
      <c r="N267" s="243"/>
      <c r="O267" s="243"/>
      <c r="P267" s="243"/>
      <c r="Q267" s="243"/>
      <c r="R267" s="243"/>
      <c r="S267" s="243"/>
      <c r="T267" s="244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5" t="s">
        <v>132</v>
      </c>
      <c r="AU267" s="245" t="s">
        <v>83</v>
      </c>
      <c r="AV267" s="13" t="s">
        <v>83</v>
      </c>
      <c r="AW267" s="13" t="s">
        <v>30</v>
      </c>
      <c r="AX267" s="13" t="s">
        <v>73</v>
      </c>
      <c r="AY267" s="245" t="s">
        <v>122</v>
      </c>
    </row>
    <row r="268" s="13" customFormat="1">
      <c r="A268" s="13"/>
      <c r="B268" s="235"/>
      <c r="C268" s="236"/>
      <c r="D268" s="230" t="s">
        <v>132</v>
      </c>
      <c r="E268" s="237" t="s">
        <v>1</v>
      </c>
      <c r="F268" s="238" t="s">
        <v>360</v>
      </c>
      <c r="G268" s="236"/>
      <c r="H268" s="239">
        <v>26.460000000000001</v>
      </c>
      <c r="I268" s="240"/>
      <c r="J268" s="236"/>
      <c r="K268" s="236"/>
      <c r="L268" s="241"/>
      <c r="M268" s="242"/>
      <c r="N268" s="243"/>
      <c r="O268" s="243"/>
      <c r="P268" s="243"/>
      <c r="Q268" s="243"/>
      <c r="R268" s="243"/>
      <c r="S268" s="243"/>
      <c r="T268" s="244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5" t="s">
        <v>132</v>
      </c>
      <c r="AU268" s="245" t="s">
        <v>83</v>
      </c>
      <c r="AV268" s="13" t="s">
        <v>83</v>
      </c>
      <c r="AW268" s="13" t="s">
        <v>30</v>
      </c>
      <c r="AX268" s="13" t="s">
        <v>73</v>
      </c>
      <c r="AY268" s="245" t="s">
        <v>122</v>
      </c>
    </row>
    <row r="269" s="14" customFormat="1">
      <c r="A269" s="14"/>
      <c r="B269" s="246"/>
      <c r="C269" s="247"/>
      <c r="D269" s="230" t="s">
        <v>132</v>
      </c>
      <c r="E269" s="248" t="s">
        <v>1</v>
      </c>
      <c r="F269" s="249" t="s">
        <v>135</v>
      </c>
      <c r="G269" s="247"/>
      <c r="H269" s="250">
        <v>191.88999999999999</v>
      </c>
      <c r="I269" s="251"/>
      <c r="J269" s="247"/>
      <c r="K269" s="247"/>
      <c r="L269" s="252"/>
      <c r="M269" s="253"/>
      <c r="N269" s="254"/>
      <c r="O269" s="254"/>
      <c r="P269" s="254"/>
      <c r="Q269" s="254"/>
      <c r="R269" s="254"/>
      <c r="S269" s="254"/>
      <c r="T269" s="255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6" t="s">
        <v>132</v>
      </c>
      <c r="AU269" s="256" t="s">
        <v>83</v>
      </c>
      <c r="AV269" s="14" t="s">
        <v>121</v>
      </c>
      <c r="AW269" s="14" t="s">
        <v>30</v>
      </c>
      <c r="AX269" s="14" t="s">
        <v>81</v>
      </c>
      <c r="AY269" s="256" t="s">
        <v>122</v>
      </c>
    </row>
    <row r="270" s="2" customFormat="1" ht="33" customHeight="1">
      <c r="A270" s="37"/>
      <c r="B270" s="38"/>
      <c r="C270" s="217" t="s">
        <v>361</v>
      </c>
      <c r="D270" s="217" t="s">
        <v>124</v>
      </c>
      <c r="E270" s="218" t="s">
        <v>362</v>
      </c>
      <c r="F270" s="219" t="s">
        <v>363</v>
      </c>
      <c r="G270" s="220" t="s">
        <v>192</v>
      </c>
      <c r="H270" s="221">
        <v>345.07999999999998</v>
      </c>
      <c r="I270" s="222"/>
      <c r="J270" s="223">
        <f>ROUND(I270*H270,2)</f>
        <v>0</v>
      </c>
      <c r="K270" s="219" t="s">
        <v>128</v>
      </c>
      <c r="L270" s="43"/>
      <c r="M270" s="224" t="s">
        <v>1</v>
      </c>
      <c r="N270" s="225" t="s">
        <v>38</v>
      </c>
      <c r="O270" s="90"/>
      <c r="P270" s="226">
        <f>O270*H270</f>
        <v>0</v>
      </c>
      <c r="Q270" s="226">
        <v>0</v>
      </c>
      <c r="R270" s="226">
        <f>Q270*H270</f>
        <v>0</v>
      </c>
      <c r="S270" s="226">
        <v>0</v>
      </c>
      <c r="T270" s="227">
        <f>S270*H270</f>
        <v>0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228" t="s">
        <v>121</v>
      </c>
      <c r="AT270" s="228" t="s">
        <v>124</v>
      </c>
      <c r="AU270" s="228" t="s">
        <v>83</v>
      </c>
      <c r="AY270" s="16" t="s">
        <v>122</v>
      </c>
      <c r="BE270" s="229">
        <f>IF(N270="základní",J270,0)</f>
        <v>0</v>
      </c>
      <c r="BF270" s="229">
        <f>IF(N270="snížená",J270,0)</f>
        <v>0</v>
      </c>
      <c r="BG270" s="229">
        <f>IF(N270="zákl. přenesená",J270,0)</f>
        <v>0</v>
      </c>
      <c r="BH270" s="229">
        <f>IF(N270="sníž. přenesená",J270,0)</f>
        <v>0</v>
      </c>
      <c r="BI270" s="229">
        <f>IF(N270="nulová",J270,0)</f>
        <v>0</v>
      </c>
      <c r="BJ270" s="16" t="s">
        <v>81</v>
      </c>
      <c r="BK270" s="229">
        <f>ROUND(I270*H270,2)</f>
        <v>0</v>
      </c>
      <c r="BL270" s="16" t="s">
        <v>121</v>
      </c>
      <c r="BM270" s="228" t="s">
        <v>364</v>
      </c>
    </row>
    <row r="271" s="2" customFormat="1">
      <c r="A271" s="37"/>
      <c r="B271" s="38"/>
      <c r="C271" s="39"/>
      <c r="D271" s="230" t="s">
        <v>130</v>
      </c>
      <c r="E271" s="39"/>
      <c r="F271" s="231" t="s">
        <v>365</v>
      </c>
      <c r="G271" s="39"/>
      <c r="H271" s="39"/>
      <c r="I271" s="232"/>
      <c r="J271" s="39"/>
      <c r="K271" s="39"/>
      <c r="L271" s="43"/>
      <c r="M271" s="233"/>
      <c r="N271" s="234"/>
      <c r="O271" s="90"/>
      <c r="P271" s="90"/>
      <c r="Q271" s="90"/>
      <c r="R271" s="90"/>
      <c r="S271" s="90"/>
      <c r="T271" s="91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T271" s="16" t="s">
        <v>130</v>
      </c>
      <c r="AU271" s="16" t="s">
        <v>83</v>
      </c>
    </row>
    <row r="272" s="13" customFormat="1">
      <c r="A272" s="13"/>
      <c r="B272" s="235"/>
      <c r="C272" s="236"/>
      <c r="D272" s="230" t="s">
        <v>132</v>
      </c>
      <c r="E272" s="237" t="s">
        <v>1</v>
      </c>
      <c r="F272" s="238" t="s">
        <v>366</v>
      </c>
      <c r="G272" s="236"/>
      <c r="H272" s="239">
        <v>165.43000000000001</v>
      </c>
      <c r="I272" s="240"/>
      <c r="J272" s="236"/>
      <c r="K272" s="236"/>
      <c r="L272" s="241"/>
      <c r="M272" s="242"/>
      <c r="N272" s="243"/>
      <c r="O272" s="243"/>
      <c r="P272" s="243"/>
      <c r="Q272" s="243"/>
      <c r="R272" s="243"/>
      <c r="S272" s="243"/>
      <c r="T272" s="244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5" t="s">
        <v>132</v>
      </c>
      <c r="AU272" s="245" t="s">
        <v>83</v>
      </c>
      <c r="AV272" s="13" t="s">
        <v>83</v>
      </c>
      <c r="AW272" s="13" t="s">
        <v>30</v>
      </c>
      <c r="AX272" s="13" t="s">
        <v>73</v>
      </c>
      <c r="AY272" s="245" t="s">
        <v>122</v>
      </c>
    </row>
    <row r="273" s="13" customFormat="1">
      <c r="A273" s="13"/>
      <c r="B273" s="235"/>
      <c r="C273" s="236"/>
      <c r="D273" s="230" t="s">
        <v>132</v>
      </c>
      <c r="E273" s="237" t="s">
        <v>1</v>
      </c>
      <c r="F273" s="238" t="s">
        <v>367</v>
      </c>
      <c r="G273" s="236"/>
      <c r="H273" s="239">
        <v>132.69</v>
      </c>
      <c r="I273" s="240"/>
      <c r="J273" s="236"/>
      <c r="K273" s="236"/>
      <c r="L273" s="241"/>
      <c r="M273" s="242"/>
      <c r="N273" s="243"/>
      <c r="O273" s="243"/>
      <c r="P273" s="243"/>
      <c r="Q273" s="243"/>
      <c r="R273" s="243"/>
      <c r="S273" s="243"/>
      <c r="T273" s="244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5" t="s">
        <v>132</v>
      </c>
      <c r="AU273" s="245" t="s">
        <v>83</v>
      </c>
      <c r="AV273" s="13" t="s">
        <v>83</v>
      </c>
      <c r="AW273" s="13" t="s">
        <v>30</v>
      </c>
      <c r="AX273" s="13" t="s">
        <v>73</v>
      </c>
      <c r="AY273" s="245" t="s">
        <v>122</v>
      </c>
    </row>
    <row r="274" s="13" customFormat="1">
      <c r="A274" s="13"/>
      <c r="B274" s="235"/>
      <c r="C274" s="236"/>
      <c r="D274" s="230" t="s">
        <v>132</v>
      </c>
      <c r="E274" s="237" t="s">
        <v>1</v>
      </c>
      <c r="F274" s="238" t="s">
        <v>368</v>
      </c>
      <c r="G274" s="236"/>
      <c r="H274" s="239">
        <v>20.5</v>
      </c>
      <c r="I274" s="240"/>
      <c r="J274" s="236"/>
      <c r="K274" s="236"/>
      <c r="L274" s="241"/>
      <c r="M274" s="242"/>
      <c r="N274" s="243"/>
      <c r="O274" s="243"/>
      <c r="P274" s="243"/>
      <c r="Q274" s="243"/>
      <c r="R274" s="243"/>
      <c r="S274" s="243"/>
      <c r="T274" s="244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5" t="s">
        <v>132</v>
      </c>
      <c r="AU274" s="245" t="s">
        <v>83</v>
      </c>
      <c r="AV274" s="13" t="s">
        <v>83</v>
      </c>
      <c r="AW274" s="13" t="s">
        <v>30</v>
      </c>
      <c r="AX274" s="13" t="s">
        <v>73</v>
      </c>
      <c r="AY274" s="245" t="s">
        <v>122</v>
      </c>
    </row>
    <row r="275" s="13" customFormat="1">
      <c r="A275" s="13"/>
      <c r="B275" s="235"/>
      <c r="C275" s="236"/>
      <c r="D275" s="230" t="s">
        <v>132</v>
      </c>
      <c r="E275" s="237" t="s">
        <v>1</v>
      </c>
      <c r="F275" s="238" t="s">
        <v>369</v>
      </c>
      <c r="G275" s="236"/>
      <c r="H275" s="239">
        <v>26.460000000000001</v>
      </c>
      <c r="I275" s="240"/>
      <c r="J275" s="236"/>
      <c r="K275" s="236"/>
      <c r="L275" s="241"/>
      <c r="M275" s="242"/>
      <c r="N275" s="243"/>
      <c r="O275" s="243"/>
      <c r="P275" s="243"/>
      <c r="Q275" s="243"/>
      <c r="R275" s="243"/>
      <c r="S275" s="243"/>
      <c r="T275" s="244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5" t="s">
        <v>132</v>
      </c>
      <c r="AU275" s="245" t="s">
        <v>83</v>
      </c>
      <c r="AV275" s="13" t="s">
        <v>83</v>
      </c>
      <c r="AW275" s="13" t="s">
        <v>30</v>
      </c>
      <c r="AX275" s="13" t="s">
        <v>73</v>
      </c>
      <c r="AY275" s="245" t="s">
        <v>122</v>
      </c>
    </row>
    <row r="276" s="14" customFormat="1">
      <c r="A276" s="14"/>
      <c r="B276" s="246"/>
      <c r="C276" s="247"/>
      <c r="D276" s="230" t="s">
        <v>132</v>
      </c>
      <c r="E276" s="248" t="s">
        <v>1</v>
      </c>
      <c r="F276" s="249" t="s">
        <v>135</v>
      </c>
      <c r="G276" s="247"/>
      <c r="H276" s="250">
        <v>345.07999999999998</v>
      </c>
      <c r="I276" s="251"/>
      <c r="J276" s="247"/>
      <c r="K276" s="247"/>
      <c r="L276" s="252"/>
      <c r="M276" s="253"/>
      <c r="N276" s="254"/>
      <c r="O276" s="254"/>
      <c r="P276" s="254"/>
      <c r="Q276" s="254"/>
      <c r="R276" s="254"/>
      <c r="S276" s="254"/>
      <c r="T276" s="255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6" t="s">
        <v>132</v>
      </c>
      <c r="AU276" s="256" t="s">
        <v>83</v>
      </c>
      <c r="AV276" s="14" t="s">
        <v>121</v>
      </c>
      <c r="AW276" s="14" t="s">
        <v>30</v>
      </c>
      <c r="AX276" s="14" t="s">
        <v>81</v>
      </c>
      <c r="AY276" s="256" t="s">
        <v>122</v>
      </c>
    </row>
    <row r="277" s="2" customFormat="1" ht="24.15" customHeight="1">
      <c r="A277" s="37"/>
      <c r="B277" s="38"/>
      <c r="C277" s="217" t="s">
        <v>370</v>
      </c>
      <c r="D277" s="217" t="s">
        <v>124</v>
      </c>
      <c r="E277" s="218" t="s">
        <v>371</v>
      </c>
      <c r="F277" s="219" t="s">
        <v>372</v>
      </c>
      <c r="G277" s="220" t="s">
        <v>192</v>
      </c>
      <c r="H277" s="221">
        <v>191.88999999999999</v>
      </c>
      <c r="I277" s="222"/>
      <c r="J277" s="223">
        <f>ROUND(I277*H277,2)</f>
        <v>0</v>
      </c>
      <c r="K277" s="219" t="s">
        <v>128</v>
      </c>
      <c r="L277" s="43"/>
      <c r="M277" s="224" t="s">
        <v>1</v>
      </c>
      <c r="N277" s="225" t="s">
        <v>38</v>
      </c>
      <c r="O277" s="90"/>
      <c r="P277" s="226">
        <f>O277*H277</f>
        <v>0</v>
      </c>
      <c r="Q277" s="226">
        <v>0</v>
      </c>
      <c r="R277" s="226">
        <f>Q277*H277</f>
        <v>0</v>
      </c>
      <c r="S277" s="226">
        <v>0</v>
      </c>
      <c r="T277" s="227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228" t="s">
        <v>121</v>
      </c>
      <c r="AT277" s="228" t="s">
        <v>124</v>
      </c>
      <c r="AU277" s="228" t="s">
        <v>83</v>
      </c>
      <c r="AY277" s="16" t="s">
        <v>122</v>
      </c>
      <c r="BE277" s="229">
        <f>IF(N277="základní",J277,0)</f>
        <v>0</v>
      </c>
      <c r="BF277" s="229">
        <f>IF(N277="snížená",J277,0)</f>
        <v>0</v>
      </c>
      <c r="BG277" s="229">
        <f>IF(N277="zákl. přenesená",J277,0)</f>
        <v>0</v>
      </c>
      <c r="BH277" s="229">
        <f>IF(N277="sníž. přenesená",J277,0)</f>
        <v>0</v>
      </c>
      <c r="BI277" s="229">
        <f>IF(N277="nulová",J277,0)</f>
        <v>0</v>
      </c>
      <c r="BJ277" s="16" t="s">
        <v>81</v>
      </c>
      <c r="BK277" s="229">
        <f>ROUND(I277*H277,2)</f>
        <v>0</v>
      </c>
      <c r="BL277" s="16" t="s">
        <v>121</v>
      </c>
      <c r="BM277" s="228" t="s">
        <v>373</v>
      </c>
    </row>
    <row r="278" s="2" customFormat="1">
      <c r="A278" s="37"/>
      <c r="B278" s="38"/>
      <c r="C278" s="39"/>
      <c r="D278" s="230" t="s">
        <v>130</v>
      </c>
      <c r="E278" s="39"/>
      <c r="F278" s="231" t="s">
        <v>374</v>
      </c>
      <c r="G278" s="39"/>
      <c r="H278" s="39"/>
      <c r="I278" s="232"/>
      <c r="J278" s="39"/>
      <c r="K278" s="39"/>
      <c r="L278" s="43"/>
      <c r="M278" s="233"/>
      <c r="N278" s="234"/>
      <c r="O278" s="90"/>
      <c r="P278" s="90"/>
      <c r="Q278" s="90"/>
      <c r="R278" s="90"/>
      <c r="S278" s="90"/>
      <c r="T278" s="91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T278" s="16" t="s">
        <v>130</v>
      </c>
      <c r="AU278" s="16" t="s">
        <v>83</v>
      </c>
    </row>
    <row r="279" s="13" customFormat="1">
      <c r="A279" s="13"/>
      <c r="B279" s="235"/>
      <c r="C279" s="236"/>
      <c r="D279" s="230" t="s">
        <v>132</v>
      </c>
      <c r="E279" s="237" t="s">
        <v>1</v>
      </c>
      <c r="F279" s="238" t="s">
        <v>375</v>
      </c>
      <c r="G279" s="236"/>
      <c r="H279" s="239">
        <v>165.43000000000001</v>
      </c>
      <c r="I279" s="240"/>
      <c r="J279" s="236"/>
      <c r="K279" s="236"/>
      <c r="L279" s="241"/>
      <c r="M279" s="242"/>
      <c r="N279" s="243"/>
      <c r="O279" s="243"/>
      <c r="P279" s="243"/>
      <c r="Q279" s="243"/>
      <c r="R279" s="243"/>
      <c r="S279" s="243"/>
      <c r="T279" s="244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5" t="s">
        <v>132</v>
      </c>
      <c r="AU279" s="245" t="s">
        <v>83</v>
      </c>
      <c r="AV279" s="13" t="s">
        <v>83</v>
      </c>
      <c r="AW279" s="13" t="s">
        <v>30</v>
      </c>
      <c r="AX279" s="13" t="s">
        <v>73</v>
      </c>
      <c r="AY279" s="245" t="s">
        <v>122</v>
      </c>
    </row>
    <row r="280" s="13" customFormat="1">
      <c r="A280" s="13"/>
      <c r="B280" s="235"/>
      <c r="C280" s="236"/>
      <c r="D280" s="230" t="s">
        <v>132</v>
      </c>
      <c r="E280" s="237" t="s">
        <v>1</v>
      </c>
      <c r="F280" s="238" t="s">
        <v>369</v>
      </c>
      <c r="G280" s="236"/>
      <c r="H280" s="239">
        <v>26.460000000000001</v>
      </c>
      <c r="I280" s="240"/>
      <c r="J280" s="236"/>
      <c r="K280" s="236"/>
      <c r="L280" s="241"/>
      <c r="M280" s="242"/>
      <c r="N280" s="243"/>
      <c r="O280" s="243"/>
      <c r="P280" s="243"/>
      <c r="Q280" s="243"/>
      <c r="R280" s="243"/>
      <c r="S280" s="243"/>
      <c r="T280" s="244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5" t="s">
        <v>132</v>
      </c>
      <c r="AU280" s="245" t="s">
        <v>83</v>
      </c>
      <c r="AV280" s="13" t="s">
        <v>83</v>
      </c>
      <c r="AW280" s="13" t="s">
        <v>30</v>
      </c>
      <c r="AX280" s="13" t="s">
        <v>73</v>
      </c>
      <c r="AY280" s="245" t="s">
        <v>122</v>
      </c>
    </row>
    <row r="281" s="14" customFormat="1">
      <c r="A281" s="14"/>
      <c r="B281" s="246"/>
      <c r="C281" s="247"/>
      <c r="D281" s="230" t="s">
        <v>132</v>
      </c>
      <c r="E281" s="248" t="s">
        <v>1</v>
      </c>
      <c r="F281" s="249" t="s">
        <v>135</v>
      </c>
      <c r="G281" s="247"/>
      <c r="H281" s="250">
        <v>191.88999999999999</v>
      </c>
      <c r="I281" s="251"/>
      <c r="J281" s="247"/>
      <c r="K281" s="247"/>
      <c r="L281" s="252"/>
      <c r="M281" s="253"/>
      <c r="N281" s="254"/>
      <c r="O281" s="254"/>
      <c r="P281" s="254"/>
      <c r="Q281" s="254"/>
      <c r="R281" s="254"/>
      <c r="S281" s="254"/>
      <c r="T281" s="255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6" t="s">
        <v>132</v>
      </c>
      <c r="AU281" s="256" t="s">
        <v>83</v>
      </c>
      <c r="AV281" s="14" t="s">
        <v>121</v>
      </c>
      <c r="AW281" s="14" t="s">
        <v>30</v>
      </c>
      <c r="AX281" s="14" t="s">
        <v>81</v>
      </c>
      <c r="AY281" s="256" t="s">
        <v>122</v>
      </c>
    </row>
    <row r="282" s="2" customFormat="1" ht="21.75" customHeight="1">
      <c r="A282" s="37"/>
      <c r="B282" s="38"/>
      <c r="C282" s="217" t="s">
        <v>376</v>
      </c>
      <c r="D282" s="217" t="s">
        <v>124</v>
      </c>
      <c r="E282" s="218" t="s">
        <v>377</v>
      </c>
      <c r="F282" s="219" t="s">
        <v>378</v>
      </c>
      <c r="G282" s="220" t="s">
        <v>192</v>
      </c>
      <c r="H282" s="221">
        <v>8281.9200000000001</v>
      </c>
      <c r="I282" s="222"/>
      <c r="J282" s="223">
        <f>ROUND(I282*H282,2)</f>
        <v>0</v>
      </c>
      <c r="K282" s="219" t="s">
        <v>128</v>
      </c>
      <c r="L282" s="43"/>
      <c r="M282" s="224" t="s">
        <v>1</v>
      </c>
      <c r="N282" s="225" t="s">
        <v>38</v>
      </c>
      <c r="O282" s="90"/>
      <c r="P282" s="226">
        <f>O282*H282</f>
        <v>0</v>
      </c>
      <c r="Q282" s="226">
        <v>0</v>
      </c>
      <c r="R282" s="226">
        <f>Q282*H282</f>
        <v>0</v>
      </c>
      <c r="S282" s="226">
        <v>0</v>
      </c>
      <c r="T282" s="227">
        <f>S282*H282</f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228" t="s">
        <v>121</v>
      </c>
      <c r="AT282" s="228" t="s">
        <v>124</v>
      </c>
      <c r="AU282" s="228" t="s">
        <v>83</v>
      </c>
      <c r="AY282" s="16" t="s">
        <v>122</v>
      </c>
      <c r="BE282" s="229">
        <f>IF(N282="základní",J282,0)</f>
        <v>0</v>
      </c>
      <c r="BF282" s="229">
        <f>IF(N282="snížená",J282,0)</f>
        <v>0</v>
      </c>
      <c r="BG282" s="229">
        <f>IF(N282="zákl. přenesená",J282,0)</f>
        <v>0</v>
      </c>
      <c r="BH282" s="229">
        <f>IF(N282="sníž. přenesená",J282,0)</f>
        <v>0</v>
      </c>
      <c r="BI282" s="229">
        <f>IF(N282="nulová",J282,0)</f>
        <v>0</v>
      </c>
      <c r="BJ282" s="16" t="s">
        <v>81</v>
      </c>
      <c r="BK282" s="229">
        <f>ROUND(I282*H282,2)</f>
        <v>0</v>
      </c>
      <c r="BL282" s="16" t="s">
        <v>121</v>
      </c>
      <c r="BM282" s="228" t="s">
        <v>379</v>
      </c>
    </row>
    <row r="283" s="2" customFormat="1">
      <c r="A283" s="37"/>
      <c r="B283" s="38"/>
      <c r="C283" s="39"/>
      <c r="D283" s="230" t="s">
        <v>130</v>
      </c>
      <c r="E283" s="39"/>
      <c r="F283" s="231" t="s">
        <v>380</v>
      </c>
      <c r="G283" s="39"/>
      <c r="H283" s="39"/>
      <c r="I283" s="232"/>
      <c r="J283" s="39"/>
      <c r="K283" s="39"/>
      <c r="L283" s="43"/>
      <c r="M283" s="233"/>
      <c r="N283" s="234"/>
      <c r="O283" s="90"/>
      <c r="P283" s="90"/>
      <c r="Q283" s="90"/>
      <c r="R283" s="90"/>
      <c r="S283" s="90"/>
      <c r="T283" s="91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T283" s="16" t="s">
        <v>130</v>
      </c>
      <c r="AU283" s="16" t="s">
        <v>83</v>
      </c>
    </row>
    <row r="284" s="13" customFormat="1">
      <c r="A284" s="13"/>
      <c r="B284" s="235"/>
      <c r="C284" s="236"/>
      <c r="D284" s="230" t="s">
        <v>132</v>
      </c>
      <c r="E284" s="237" t="s">
        <v>1</v>
      </c>
      <c r="F284" s="238" t="s">
        <v>381</v>
      </c>
      <c r="G284" s="236"/>
      <c r="H284" s="239">
        <v>8281.9200000000001</v>
      </c>
      <c r="I284" s="240"/>
      <c r="J284" s="236"/>
      <c r="K284" s="236"/>
      <c r="L284" s="241"/>
      <c r="M284" s="242"/>
      <c r="N284" s="243"/>
      <c r="O284" s="243"/>
      <c r="P284" s="243"/>
      <c r="Q284" s="243"/>
      <c r="R284" s="243"/>
      <c r="S284" s="243"/>
      <c r="T284" s="244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5" t="s">
        <v>132</v>
      </c>
      <c r="AU284" s="245" t="s">
        <v>83</v>
      </c>
      <c r="AV284" s="13" t="s">
        <v>83</v>
      </c>
      <c r="AW284" s="13" t="s">
        <v>30</v>
      </c>
      <c r="AX284" s="13" t="s">
        <v>81</v>
      </c>
      <c r="AY284" s="245" t="s">
        <v>122</v>
      </c>
    </row>
    <row r="285" s="2" customFormat="1" ht="33" customHeight="1">
      <c r="A285" s="37"/>
      <c r="B285" s="38"/>
      <c r="C285" s="217" t="s">
        <v>382</v>
      </c>
      <c r="D285" s="217" t="s">
        <v>124</v>
      </c>
      <c r="E285" s="218" t="s">
        <v>383</v>
      </c>
      <c r="F285" s="219" t="s">
        <v>384</v>
      </c>
      <c r="G285" s="220" t="s">
        <v>192</v>
      </c>
      <c r="H285" s="221">
        <v>20.5</v>
      </c>
      <c r="I285" s="222"/>
      <c r="J285" s="223">
        <f>ROUND(I285*H285,2)</f>
        <v>0</v>
      </c>
      <c r="K285" s="219" t="s">
        <v>128</v>
      </c>
      <c r="L285" s="43"/>
      <c r="M285" s="224" t="s">
        <v>1</v>
      </c>
      <c r="N285" s="225" t="s">
        <v>38</v>
      </c>
      <c r="O285" s="90"/>
      <c r="P285" s="226">
        <f>O285*H285</f>
        <v>0</v>
      </c>
      <c r="Q285" s="226">
        <v>0</v>
      </c>
      <c r="R285" s="226">
        <f>Q285*H285</f>
        <v>0</v>
      </c>
      <c r="S285" s="226">
        <v>0</v>
      </c>
      <c r="T285" s="227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228" t="s">
        <v>121</v>
      </c>
      <c r="AT285" s="228" t="s">
        <v>124</v>
      </c>
      <c r="AU285" s="228" t="s">
        <v>83</v>
      </c>
      <c r="AY285" s="16" t="s">
        <v>122</v>
      </c>
      <c r="BE285" s="229">
        <f>IF(N285="základní",J285,0)</f>
        <v>0</v>
      </c>
      <c r="BF285" s="229">
        <f>IF(N285="snížená",J285,0)</f>
        <v>0</v>
      </c>
      <c r="BG285" s="229">
        <f>IF(N285="zákl. přenesená",J285,0)</f>
        <v>0</v>
      </c>
      <c r="BH285" s="229">
        <f>IF(N285="sníž. přenesená",J285,0)</f>
        <v>0</v>
      </c>
      <c r="BI285" s="229">
        <f>IF(N285="nulová",J285,0)</f>
        <v>0</v>
      </c>
      <c r="BJ285" s="16" t="s">
        <v>81</v>
      </c>
      <c r="BK285" s="229">
        <f>ROUND(I285*H285,2)</f>
        <v>0</v>
      </c>
      <c r="BL285" s="16" t="s">
        <v>121</v>
      </c>
      <c r="BM285" s="228" t="s">
        <v>385</v>
      </c>
    </row>
    <row r="286" s="2" customFormat="1">
      <c r="A286" s="37"/>
      <c r="B286" s="38"/>
      <c r="C286" s="39"/>
      <c r="D286" s="230" t="s">
        <v>130</v>
      </c>
      <c r="E286" s="39"/>
      <c r="F286" s="231" t="s">
        <v>386</v>
      </c>
      <c r="G286" s="39"/>
      <c r="H286" s="39"/>
      <c r="I286" s="232"/>
      <c r="J286" s="39"/>
      <c r="K286" s="39"/>
      <c r="L286" s="43"/>
      <c r="M286" s="233"/>
      <c r="N286" s="234"/>
      <c r="O286" s="90"/>
      <c r="P286" s="90"/>
      <c r="Q286" s="90"/>
      <c r="R286" s="90"/>
      <c r="S286" s="90"/>
      <c r="T286" s="91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T286" s="16" t="s">
        <v>130</v>
      </c>
      <c r="AU286" s="16" t="s">
        <v>83</v>
      </c>
    </row>
    <row r="287" s="13" customFormat="1">
      <c r="A287" s="13"/>
      <c r="B287" s="235"/>
      <c r="C287" s="236"/>
      <c r="D287" s="230" t="s">
        <v>132</v>
      </c>
      <c r="E287" s="237" t="s">
        <v>1</v>
      </c>
      <c r="F287" s="238" t="s">
        <v>368</v>
      </c>
      <c r="G287" s="236"/>
      <c r="H287" s="239">
        <v>20.5</v>
      </c>
      <c r="I287" s="240"/>
      <c r="J287" s="236"/>
      <c r="K287" s="236"/>
      <c r="L287" s="241"/>
      <c r="M287" s="242"/>
      <c r="N287" s="243"/>
      <c r="O287" s="243"/>
      <c r="P287" s="243"/>
      <c r="Q287" s="243"/>
      <c r="R287" s="243"/>
      <c r="S287" s="243"/>
      <c r="T287" s="244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5" t="s">
        <v>132</v>
      </c>
      <c r="AU287" s="245" t="s">
        <v>83</v>
      </c>
      <c r="AV287" s="13" t="s">
        <v>83</v>
      </c>
      <c r="AW287" s="13" t="s">
        <v>30</v>
      </c>
      <c r="AX287" s="13" t="s">
        <v>81</v>
      </c>
      <c r="AY287" s="245" t="s">
        <v>122</v>
      </c>
    </row>
    <row r="288" s="2" customFormat="1" ht="24.15" customHeight="1">
      <c r="A288" s="37"/>
      <c r="B288" s="38"/>
      <c r="C288" s="217" t="s">
        <v>387</v>
      </c>
      <c r="D288" s="217" t="s">
        <v>124</v>
      </c>
      <c r="E288" s="218" t="s">
        <v>388</v>
      </c>
      <c r="F288" s="219" t="s">
        <v>389</v>
      </c>
      <c r="G288" s="220" t="s">
        <v>192</v>
      </c>
      <c r="H288" s="221">
        <v>191.88999999999999</v>
      </c>
      <c r="I288" s="222"/>
      <c r="J288" s="223">
        <f>ROUND(I288*H288,2)</f>
        <v>0</v>
      </c>
      <c r="K288" s="219" t="s">
        <v>128</v>
      </c>
      <c r="L288" s="43"/>
      <c r="M288" s="224" t="s">
        <v>1</v>
      </c>
      <c r="N288" s="225" t="s">
        <v>38</v>
      </c>
      <c r="O288" s="90"/>
      <c r="P288" s="226">
        <f>O288*H288</f>
        <v>0</v>
      </c>
      <c r="Q288" s="226">
        <v>0</v>
      </c>
      <c r="R288" s="226">
        <f>Q288*H288</f>
        <v>0</v>
      </c>
      <c r="S288" s="226">
        <v>0</v>
      </c>
      <c r="T288" s="227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228" t="s">
        <v>121</v>
      </c>
      <c r="AT288" s="228" t="s">
        <v>124</v>
      </c>
      <c r="AU288" s="228" t="s">
        <v>83</v>
      </c>
      <c r="AY288" s="16" t="s">
        <v>122</v>
      </c>
      <c r="BE288" s="229">
        <f>IF(N288="základní",J288,0)</f>
        <v>0</v>
      </c>
      <c r="BF288" s="229">
        <f>IF(N288="snížená",J288,0)</f>
        <v>0</v>
      </c>
      <c r="BG288" s="229">
        <f>IF(N288="zákl. přenesená",J288,0)</f>
        <v>0</v>
      </c>
      <c r="BH288" s="229">
        <f>IF(N288="sníž. přenesená",J288,0)</f>
        <v>0</v>
      </c>
      <c r="BI288" s="229">
        <f>IF(N288="nulová",J288,0)</f>
        <v>0</v>
      </c>
      <c r="BJ288" s="16" t="s">
        <v>81</v>
      </c>
      <c r="BK288" s="229">
        <f>ROUND(I288*H288,2)</f>
        <v>0</v>
      </c>
      <c r="BL288" s="16" t="s">
        <v>121</v>
      </c>
      <c r="BM288" s="228" t="s">
        <v>390</v>
      </c>
    </row>
    <row r="289" s="2" customFormat="1">
      <c r="A289" s="37"/>
      <c r="B289" s="38"/>
      <c r="C289" s="39"/>
      <c r="D289" s="230" t="s">
        <v>130</v>
      </c>
      <c r="E289" s="39"/>
      <c r="F289" s="231" t="s">
        <v>391</v>
      </c>
      <c r="G289" s="39"/>
      <c r="H289" s="39"/>
      <c r="I289" s="232"/>
      <c r="J289" s="39"/>
      <c r="K289" s="39"/>
      <c r="L289" s="43"/>
      <c r="M289" s="233"/>
      <c r="N289" s="234"/>
      <c r="O289" s="90"/>
      <c r="P289" s="90"/>
      <c r="Q289" s="90"/>
      <c r="R289" s="90"/>
      <c r="S289" s="90"/>
      <c r="T289" s="91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T289" s="16" t="s">
        <v>130</v>
      </c>
      <c r="AU289" s="16" t="s">
        <v>83</v>
      </c>
    </row>
    <row r="290" s="13" customFormat="1">
      <c r="A290" s="13"/>
      <c r="B290" s="235"/>
      <c r="C290" s="236"/>
      <c r="D290" s="230" t="s">
        <v>132</v>
      </c>
      <c r="E290" s="237" t="s">
        <v>1</v>
      </c>
      <c r="F290" s="238" t="s">
        <v>392</v>
      </c>
      <c r="G290" s="236"/>
      <c r="H290" s="239">
        <v>191.88999999999999</v>
      </c>
      <c r="I290" s="240"/>
      <c r="J290" s="236"/>
      <c r="K290" s="236"/>
      <c r="L290" s="241"/>
      <c r="M290" s="242"/>
      <c r="N290" s="243"/>
      <c r="O290" s="243"/>
      <c r="P290" s="243"/>
      <c r="Q290" s="243"/>
      <c r="R290" s="243"/>
      <c r="S290" s="243"/>
      <c r="T290" s="244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5" t="s">
        <v>132</v>
      </c>
      <c r="AU290" s="245" t="s">
        <v>83</v>
      </c>
      <c r="AV290" s="13" t="s">
        <v>83</v>
      </c>
      <c r="AW290" s="13" t="s">
        <v>30</v>
      </c>
      <c r="AX290" s="13" t="s">
        <v>73</v>
      </c>
      <c r="AY290" s="245" t="s">
        <v>122</v>
      </c>
    </row>
    <row r="291" s="14" customFormat="1">
      <c r="A291" s="14"/>
      <c r="B291" s="246"/>
      <c r="C291" s="247"/>
      <c r="D291" s="230" t="s">
        <v>132</v>
      </c>
      <c r="E291" s="248" t="s">
        <v>1</v>
      </c>
      <c r="F291" s="249" t="s">
        <v>135</v>
      </c>
      <c r="G291" s="247"/>
      <c r="H291" s="250">
        <v>191.88999999999999</v>
      </c>
      <c r="I291" s="251"/>
      <c r="J291" s="247"/>
      <c r="K291" s="247"/>
      <c r="L291" s="252"/>
      <c r="M291" s="253"/>
      <c r="N291" s="254"/>
      <c r="O291" s="254"/>
      <c r="P291" s="254"/>
      <c r="Q291" s="254"/>
      <c r="R291" s="254"/>
      <c r="S291" s="254"/>
      <c r="T291" s="255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6" t="s">
        <v>132</v>
      </c>
      <c r="AU291" s="256" t="s">
        <v>83</v>
      </c>
      <c r="AV291" s="14" t="s">
        <v>121</v>
      </c>
      <c r="AW291" s="14" t="s">
        <v>30</v>
      </c>
      <c r="AX291" s="14" t="s">
        <v>81</v>
      </c>
      <c r="AY291" s="256" t="s">
        <v>122</v>
      </c>
    </row>
    <row r="292" s="2" customFormat="1" ht="33" customHeight="1">
      <c r="A292" s="37"/>
      <c r="B292" s="38"/>
      <c r="C292" s="217" t="s">
        <v>393</v>
      </c>
      <c r="D292" s="217" t="s">
        <v>124</v>
      </c>
      <c r="E292" s="218" t="s">
        <v>394</v>
      </c>
      <c r="F292" s="219" t="s">
        <v>395</v>
      </c>
      <c r="G292" s="220" t="s">
        <v>192</v>
      </c>
      <c r="H292" s="221">
        <v>132.69</v>
      </c>
      <c r="I292" s="222"/>
      <c r="J292" s="223">
        <f>ROUND(I292*H292,2)</f>
        <v>0</v>
      </c>
      <c r="K292" s="219" t="s">
        <v>128</v>
      </c>
      <c r="L292" s="43"/>
      <c r="M292" s="224" t="s">
        <v>1</v>
      </c>
      <c r="N292" s="225" t="s">
        <v>38</v>
      </c>
      <c r="O292" s="90"/>
      <c r="P292" s="226">
        <f>O292*H292</f>
        <v>0</v>
      </c>
      <c r="Q292" s="226">
        <v>0</v>
      </c>
      <c r="R292" s="226">
        <f>Q292*H292</f>
        <v>0</v>
      </c>
      <c r="S292" s="226">
        <v>0</v>
      </c>
      <c r="T292" s="227">
        <f>S292*H292</f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228" t="s">
        <v>121</v>
      </c>
      <c r="AT292" s="228" t="s">
        <v>124</v>
      </c>
      <c r="AU292" s="228" t="s">
        <v>83</v>
      </c>
      <c r="AY292" s="16" t="s">
        <v>122</v>
      </c>
      <c r="BE292" s="229">
        <f>IF(N292="základní",J292,0)</f>
        <v>0</v>
      </c>
      <c r="BF292" s="229">
        <f>IF(N292="snížená",J292,0)</f>
        <v>0</v>
      </c>
      <c r="BG292" s="229">
        <f>IF(N292="zákl. přenesená",J292,0)</f>
        <v>0</v>
      </c>
      <c r="BH292" s="229">
        <f>IF(N292="sníž. přenesená",J292,0)</f>
        <v>0</v>
      </c>
      <c r="BI292" s="229">
        <f>IF(N292="nulová",J292,0)</f>
        <v>0</v>
      </c>
      <c r="BJ292" s="16" t="s">
        <v>81</v>
      </c>
      <c r="BK292" s="229">
        <f>ROUND(I292*H292,2)</f>
        <v>0</v>
      </c>
      <c r="BL292" s="16" t="s">
        <v>121</v>
      </c>
      <c r="BM292" s="228" t="s">
        <v>396</v>
      </c>
    </row>
    <row r="293" s="2" customFormat="1">
      <c r="A293" s="37"/>
      <c r="B293" s="38"/>
      <c r="C293" s="39"/>
      <c r="D293" s="230" t="s">
        <v>130</v>
      </c>
      <c r="E293" s="39"/>
      <c r="F293" s="231" t="s">
        <v>397</v>
      </c>
      <c r="G293" s="39"/>
      <c r="H293" s="39"/>
      <c r="I293" s="232"/>
      <c r="J293" s="39"/>
      <c r="K293" s="39"/>
      <c r="L293" s="43"/>
      <c r="M293" s="233"/>
      <c r="N293" s="234"/>
      <c r="O293" s="90"/>
      <c r="P293" s="90"/>
      <c r="Q293" s="90"/>
      <c r="R293" s="90"/>
      <c r="S293" s="90"/>
      <c r="T293" s="91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T293" s="16" t="s">
        <v>130</v>
      </c>
      <c r="AU293" s="16" t="s">
        <v>83</v>
      </c>
    </row>
    <row r="294" s="13" customFormat="1">
      <c r="A294" s="13"/>
      <c r="B294" s="235"/>
      <c r="C294" s="236"/>
      <c r="D294" s="230" t="s">
        <v>132</v>
      </c>
      <c r="E294" s="237" t="s">
        <v>1</v>
      </c>
      <c r="F294" s="238" t="s">
        <v>398</v>
      </c>
      <c r="G294" s="236"/>
      <c r="H294" s="239">
        <v>132.69</v>
      </c>
      <c r="I294" s="240"/>
      <c r="J294" s="236"/>
      <c r="K294" s="236"/>
      <c r="L294" s="241"/>
      <c r="M294" s="242"/>
      <c r="N294" s="243"/>
      <c r="O294" s="243"/>
      <c r="P294" s="243"/>
      <c r="Q294" s="243"/>
      <c r="R294" s="243"/>
      <c r="S294" s="243"/>
      <c r="T294" s="244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5" t="s">
        <v>132</v>
      </c>
      <c r="AU294" s="245" t="s">
        <v>83</v>
      </c>
      <c r="AV294" s="13" t="s">
        <v>83</v>
      </c>
      <c r="AW294" s="13" t="s">
        <v>30</v>
      </c>
      <c r="AX294" s="13" t="s">
        <v>81</v>
      </c>
      <c r="AY294" s="245" t="s">
        <v>122</v>
      </c>
    </row>
    <row r="295" s="12" customFormat="1" ht="25.92" customHeight="1">
      <c r="A295" s="12"/>
      <c r="B295" s="201"/>
      <c r="C295" s="202"/>
      <c r="D295" s="203" t="s">
        <v>72</v>
      </c>
      <c r="E295" s="204" t="s">
        <v>399</v>
      </c>
      <c r="F295" s="204" t="s">
        <v>400</v>
      </c>
      <c r="G295" s="202"/>
      <c r="H295" s="202"/>
      <c r="I295" s="205"/>
      <c r="J295" s="206">
        <f>BK295</f>
        <v>0</v>
      </c>
      <c r="K295" s="202"/>
      <c r="L295" s="207"/>
      <c r="M295" s="208"/>
      <c r="N295" s="209"/>
      <c r="O295" s="209"/>
      <c r="P295" s="210">
        <f>P296+P313+P320+P323</f>
        <v>0</v>
      </c>
      <c r="Q295" s="209"/>
      <c r="R295" s="210">
        <f>R296+R313+R320+R323</f>
        <v>0</v>
      </c>
      <c r="S295" s="209"/>
      <c r="T295" s="211">
        <f>T296+T313+T320+T323</f>
        <v>0</v>
      </c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R295" s="212" t="s">
        <v>157</v>
      </c>
      <c r="AT295" s="213" t="s">
        <v>72</v>
      </c>
      <c r="AU295" s="213" t="s">
        <v>73</v>
      </c>
      <c r="AY295" s="212" t="s">
        <v>122</v>
      </c>
      <c r="BK295" s="214">
        <f>BK296+BK313+BK320+BK323</f>
        <v>0</v>
      </c>
    </row>
    <row r="296" s="12" customFormat="1" ht="22.8" customHeight="1">
      <c r="A296" s="12"/>
      <c r="B296" s="201"/>
      <c r="C296" s="202"/>
      <c r="D296" s="203" t="s">
        <v>72</v>
      </c>
      <c r="E296" s="215" t="s">
        <v>401</v>
      </c>
      <c r="F296" s="215" t="s">
        <v>402</v>
      </c>
      <c r="G296" s="202"/>
      <c r="H296" s="202"/>
      <c r="I296" s="205"/>
      <c r="J296" s="216">
        <f>BK296</f>
        <v>0</v>
      </c>
      <c r="K296" s="202"/>
      <c r="L296" s="207"/>
      <c r="M296" s="208"/>
      <c r="N296" s="209"/>
      <c r="O296" s="209"/>
      <c r="P296" s="210">
        <f>SUM(P297:P312)</f>
        <v>0</v>
      </c>
      <c r="Q296" s="209"/>
      <c r="R296" s="210">
        <f>SUM(R297:R312)</f>
        <v>0</v>
      </c>
      <c r="S296" s="209"/>
      <c r="T296" s="211">
        <f>SUM(T297:T312)</f>
        <v>0</v>
      </c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R296" s="212" t="s">
        <v>157</v>
      </c>
      <c r="AT296" s="213" t="s">
        <v>72</v>
      </c>
      <c r="AU296" s="213" t="s">
        <v>81</v>
      </c>
      <c r="AY296" s="212" t="s">
        <v>122</v>
      </c>
      <c r="BK296" s="214">
        <f>SUM(BK297:BK312)</f>
        <v>0</v>
      </c>
    </row>
    <row r="297" s="2" customFormat="1" ht="16.5" customHeight="1">
      <c r="A297" s="37"/>
      <c r="B297" s="38"/>
      <c r="C297" s="217" t="s">
        <v>403</v>
      </c>
      <c r="D297" s="217" t="s">
        <v>124</v>
      </c>
      <c r="E297" s="218" t="s">
        <v>404</v>
      </c>
      <c r="F297" s="219" t="s">
        <v>405</v>
      </c>
      <c r="G297" s="220" t="s">
        <v>406</v>
      </c>
      <c r="H297" s="221">
        <v>3</v>
      </c>
      <c r="I297" s="222"/>
      <c r="J297" s="223">
        <f>ROUND(I297*H297,2)</f>
        <v>0</v>
      </c>
      <c r="K297" s="219" t="s">
        <v>128</v>
      </c>
      <c r="L297" s="43"/>
      <c r="M297" s="224" t="s">
        <v>1</v>
      </c>
      <c r="N297" s="225" t="s">
        <v>38</v>
      </c>
      <c r="O297" s="90"/>
      <c r="P297" s="226">
        <f>O297*H297</f>
        <v>0</v>
      </c>
      <c r="Q297" s="226">
        <v>0</v>
      </c>
      <c r="R297" s="226">
        <f>Q297*H297</f>
        <v>0</v>
      </c>
      <c r="S297" s="226">
        <v>0</v>
      </c>
      <c r="T297" s="227">
        <f>S297*H297</f>
        <v>0</v>
      </c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R297" s="228" t="s">
        <v>407</v>
      </c>
      <c r="AT297" s="228" t="s">
        <v>124</v>
      </c>
      <c r="AU297" s="228" t="s">
        <v>83</v>
      </c>
      <c r="AY297" s="16" t="s">
        <v>122</v>
      </c>
      <c r="BE297" s="229">
        <f>IF(N297="základní",J297,0)</f>
        <v>0</v>
      </c>
      <c r="BF297" s="229">
        <f>IF(N297="snížená",J297,0)</f>
        <v>0</v>
      </c>
      <c r="BG297" s="229">
        <f>IF(N297="zákl. přenesená",J297,0)</f>
        <v>0</v>
      </c>
      <c r="BH297" s="229">
        <f>IF(N297="sníž. přenesená",J297,0)</f>
        <v>0</v>
      </c>
      <c r="BI297" s="229">
        <f>IF(N297="nulová",J297,0)</f>
        <v>0</v>
      </c>
      <c r="BJ297" s="16" t="s">
        <v>81</v>
      </c>
      <c r="BK297" s="229">
        <f>ROUND(I297*H297,2)</f>
        <v>0</v>
      </c>
      <c r="BL297" s="16" t="s">
        <v>407</v>
      </c>
      <c r="BM297" s="228" t="s">
        <v>408</v>
      </c>
    </row>
    <row r="298" s="2" customFormat="1">
      <c r="A298" s="37"/>
      <c r="B298" s="38"/>
      <c r="C298" s="39"/>
      <c r="D298" s="230" t="s">
        <v>130</v>
      </c>
      <c r="E298" s="39"/>
      <c r="F298" s="231" t="s">
        <v>405</v>
      </c>
      <c r="G298" s="39"/>
      <c r="H298" s="39"/>
      <c r="I298" s="232"/>
      <c r="J298" s="39"/>
      <c r="K298" s="39"/>
      <c r="L298" s="43"/>
      <c r="M298" s="233"/>
      <c r="N298" s="234"/>
      <c r="O298" s="90"/>
      <c r="P298" s="90"/>
      <c r="Q298" s="90"/>
      <c r="R298" s="90"/>
      <c r="S298" s="90"/>
      <c r="T298" s="91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T298" s="16" t="s">
        <v>130</v>
      </c>
      <c r="AU298" s="16" t="s">
        <v>83</v>
      </c>
    </row>
    <row r="299" s="13" customFormat="1">
      <c r="A299" s="13"/>
      <c r="B299" s="235"/>
      <c r="C299" s="236"/>
      <c r="D299" s="230" t="s">
        <v>132</v>
      </c>
      <c r="E299" s="237" t="s">
        <v>1</v>
      </c>
      <c r="F299" s="238" t="s">
        <v>409</v>
      </c>
      <c r="G299" s="236"/>
      <c r="H299" s="239">
        <v>3</v>
      </c>
      <c r="I299" s="240"/>
      <c r="J299" s="236"/>
      <c r="K299" s="236"/>
      <c r="L299" s="241"/>
      <c r="M299" s="242"/>
      <c r="N299" s="243"/>
      <c r="O299" s="243"/>
      <c r="P299" s="243"/>
      <c r="Q299" s="243"/>
      <c r="R299" s="243"/>
      <c r="S299" s="243"/>
      <c r="T299" s="244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5" t="s">
        <v>132</v>
      </c>
      <c r="AU299" s="245" t="s">
        <v>83</v>
      </c>
      <c r="AV299" s="13" t="s">
        <v>83</v>
      </c>
      <c r="AW299" s="13" t="s">
        <v>30</v>
      </c>
      <c r="AX299" s="13" t="s">
        <v>81</v>
      </c>
      <c r="AY299" s="245" t="s">
        <v>122</v>
      </c>
    </row>
    <row r="300" s="2" customFormat="1" ht="16.5" customHeight="1">
      <c r="A300" s="37"/>
      <c r="B300" s="38"/>
      <c r="C300" s="217" t="s">
        <v>410</v>
      </c>
      <c r="D300" s="217" t="s">
        <v>124</v>
      </c>
      <c r="E300" s="218" t="s">
        <v>411</v>
      </c>
      <c r="F300" s="219" t="s">
        <v>412</v>
      </c>
      <c r="G300" s="220" t="s">
        <v>406</v>
      </c>
      <c r="H300" s="221">
        <v>1</v>
      </c>
      <c r="I300" s="222"/>
      <c r="J300" s="223">
        <f>ROUND(I300*H300,2)</f>
        <v>0</v>
      </c>
      <c r="K300" s="219" t="s">
        <v>128</v>
      </c>
      <c r="L300" s="43"/>
      <c r="M300" s="224" t="s">
        <v>1</v>
      </c>
      <c r="N300" s="225" t="s">
        <v>38</v>
      </c>
      <c r="O300" s="90"/>
      <c r="P300" s="226">
        <f>O300*H300</f>
        <v>0</v>
      </c>
      <c r="Q300" s="226">
        <v>0</v>
      </c>
      <c r="R300" s="226">
        <f>Q300*H300</f>
        <v>0</v>
      </c>
      <c r="S300" s="226">
        <v>0</v>
      </c>
      <c r="T300" s="227">
        <f>S300*H300</f>
        <v>0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R300" s="228" t="s">
        <v>407</v>
      </c>
      <c r="AT300" s="228" t="s">
        <v>124</v>
      </c>
      <c r="AU300" s="228" t="s">
        <v>83</v>
      </c>
      <c r="AY300" s="16" t="s">
        <v>122</v>
      </c>
      <c r="BE300" s="229">
        <f>IF(N300="základní",J300,0)</f>
        <v>0</v>
      </c>
      <c r="BF300" s="229">
        <f>IF(N300="snížená",J300,0)</f>
        <v>0</v>
      </c>
      <c r="BG300" s="229">
        <f>IF(N300="zákl. přenesená",J300,0)</f>
        <v>0</v>
      </c>
      <c r="BH300" s="229">
        <f>IF(N300="sníž. přenesená",J300,0)</f>
        <v>0</v>
      </c>
      <c r="BI300" s="229">
        <f>IF(N300="nulová",J300,0)</f>
        <v>0</v>
      </c>
      <c r="BJ300" s="16" t="s">
        <v>81</v>
      </c>
      <c r="BK300" s="229">
        <f>ROUND(I300*H300,2)</f>
        <v>0</v>
      </c>
      <c r="BL300" s="16" t="s">
        <v>407</v>
      </c>
      <c r="BM300" s="228" t="s">
        <v>413</v>
      </c>
    </row>
    <row r="301" s="2" customFormat="1">
      <c r="A301" s="37"/>
      <c r="B301" s="38"/>
      <c r="C301" s="39"/>
      <c r="D301" s="230" t="s">
        <v>130</v>
      </c>
      <c r="E301" s="39"/>
      <c r="F301" s="231" t="s">
        <v>412</v>
      </c>
      <c r="G301" s="39"/>
      <c r="H301" s="39"/>
      <c r="I301" s="232"/>
      <c r="J301" s="39"/>
      <c r="K301" s="39"/>
      <c r="L301" s="43"/>
      <c r="M301" s="233"/>
      <c r="N301" s="234"/>
      <c r="O301" s="90"/>
      <c r="P301" s="90"/>
      <c r="Q301" s="90"/>
      <c r="R301" s="90"/>
      <c r="S301" s="90"/>
      <c r="T301" s="91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T301" s="16" t="s">
        <v>130</v>
      </c>
      <c r="AU301" s="16" t="s">
        <v>83</v>
      </c>
    </row>
    <row r="302" s="2" customFormat="1" ht="24.15" customHeight="1">
      <c r="A302" s="37"/>
      <c r="B302" s="38"/>
      <c r="C302" s="217" t="s">
        <v>414</v>
      </c>
      <c r="D302" s="217" t="s">
        <v>124</v>
      </c>
      <c r="E302" s="218" t="s">
        <v>415</v>
      </c>
      <c r="F302" s="219" t="s">
        <v>416</v>
      </c>
      <c r="G302" s="220" t="s">
        <v>406</v>
      </c>
      <c r="H302" s="221">
        <v>1</v>
      </c>
      <c r="I302" s="222"/>
      <c r="J302" s="223">
        <f>ROUND(I302*H302,2)</f>
        <v>0</v>
      </c>
      <c r="K302" s="219" t="s">
        <v>1</v>
      </c>
      <c r="L302" s="43"/>
      <c r="M302" s="224" t="s">
        <v>1</v>
      </c>
      <c r="N302" s="225" t="s">
        <v>38</v>
      </c>
      <c r="O302" s="90"/>
      <c r="P302" s="226">
        <f>O302*H302</f>
        <v>0</v>
      </c>
      <c r="Q302" s="226">
        <v>0</v>
      </c>
      <c r="R302" s="226">
        <f>Q302*H302</f>
        <v>0</v>
      </c>
      <c r="S302" s="226">
        <v>0</v>
      </c>
      <c r="T302" s="227">
        <f>S302*H302</f>
        <v>0</v>
      </c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R302" s="228" t="s">
        <v>407</v>
      </c>
      <c r="AT302" s="228" t="s">
        <v>124</v>
      </c>
      <c r="AU302" s="228" t="s">
        <v>83</v>
      </c>
      <c r="AY302" s="16" t="s">
        <v>122</v>
      </c>
      <c r="BE302" s="229">
        <f>IF(N302="základní",J302,0)</f>
        <v>0</v>
      </c>
      <c r="BF302" s="229">
        <f>IF(N302="snížená",J302,0)</f>
        <v>0</v>
      </c>
      <c r="BG302" s="229">
        <f>IF(N302="zákl. přenesená",J302,0)</f>
        <v>0</v>
      </c>
      <c r="BH302" s="229">
        <f>IF(N302="sníž. přenesená",J302,0)</f>
        <v>0</v>
      </c>
      <c r="BI302" s="229">
        <f>IF(N302="nulová",J302,0)</f>
        <v>0</v>
      </c>
      <c r="BJ302" s="16" t="s">
        <v>81</v>
      </c>
      <c r="BK302" s="229">
        <f>ROUND(I302*H302,2)</f>
        <v>0</v>
      </c>
      <c r="BL302" s="16" t="s">
        <v>407</v>
      </c>
      <c r="BM302" s="228" t="s">
        <v>417</v>
      </c>
    </row>
    <row r="303" s="2" customFormat="1">
      <c r="A303" s="37"/>
      <c r="B303" s="38"/>
      <c r="C303" s="39"/>
      <c r="D303" s="230" t="s">
        <v>130</v>
      </c>
      <c r="E303" s="39"/>
      <c r="F303" s="231" t="s">
        <v>416</v>
      </c>
      <c r="G303" s="39"/>
      <c r="H303" s="39"/>
      <c r="I303" s="232"/>
      <c r="J303" s="39"/>
      <c r="K303" s="39"/>
      <c r="L303" s="43"/>
      <c r="M303" s="233"/>
      <c r="N303" s="234"/>
      <c r="O303" s="90"/>
      <c r="P303" s="90"/>
      <c r="Q303" s="90"/>
      <c r="R303" s="90"/>
      <c r="S303" s="90"/>
      <c r="T303" s="91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T303" s="16" t="s">
        <v>130</v>
      </c>
      <c r="AU303" s="16" t="s">
        <v>83</v>
      </c>
    </row>
    <row r="304" s="2" customFormat="1" ht="21.75" customHeight="1">
      <c r="A304" s="37"/>
      <c r="B304" s="38"/>
      <c r="C304" s="217" t="s">
        <v>418</v>
      </c>
      <c r="D304" s="217" t="s">
        <v>124</v>
      </c>
      <c r="E304" s="218" t="s">
        <v>419</v>
      </c>
      <c r="F304" s="219" t="s">
        <v>420</v>
      </c>
      <c r="G304" s="220" t="s">
        <v>406</v>
      </c>
      <c r="H304" s="221">
        <v>1</v>
      </c>
      <c r="I304" s="222"/>
      <c r="J304" s="223">
        <f>ROUND(I304*H304,2)</f>
        <v>0</v>
      </c>
      <c r="K304" s="219" t="s">
        <v>1</v>
      </c>
      <c r="L304" s="43"/>
      <c r="M304" s="224" t="s">
        <v>1</v>
      </c>
      <c r="N304" s="225" t="s">
        <v>38</v>
      </c>
      <c r="O304" s="90"/>
      <c r="P304" s="226">
        <f>O304*H304</f>
        <v>0</v>
      </c>
      <c r="Q304" s="226">
        <v>0</v>
      </c>
      <c r="R304" s="226">
        <f>Q304*H304</f>
        <v>0</v>
      </c>
      <c r="S304" s="226">
        <v>0</v>
      </c>
      <c r="T304" s="227">
        <f>S304*H304</f>
        <v>0</v>
      </c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R304" s="228" t="s">
        <v>407</v>
      </c>
      <c r="AT304" s="228" t="s">
        <v>124</v>
      </c>
      <c r="AU304" s="228" t="s">
        <v>83</v>
      </c>
      <c r="AY304" s="16" t="s">
        <v>122</v>
      </c>
      <c r="BE304" s="229">
        <f>IF(N304="základní",J304,0)</f>
        <v>0</v>
      </c>
      <c r="BF304" s="229">
        <f>IF(N304="snížená",J304,0)</f>
        <v>0</v>
      </c>
      <c r="BG304" s="229">
        <f>IF(N304="zákl. přenesená",J304,0)</f>
        <v>0</v>
      </c>
      <c r="BH304" s="229">
        <f>IF(N304="sníž. přenesená",J304,0)</f>
        <v>0</v>
      </c>
      <c r="BI304" s="229">
        <f>IF(N304="nulová",J304,0)</f>
        <v>0</v>
      </c>
      <c r="BJ304" s="16" t="s">
        <v>81</v>
      </c>
      <c r="BK304" s="229">
        <f>ROUND(I304*H304,2)</f>
        <v>0</v>
      </c>
      <c r="BL304" s="16" t="s">
        <v>407</v>
      </c>
      <c r="BM304" s="228" t="s">
        <v>421</v>
      </c>
    </row>
    <row r="305" s="2" customFormat="1">
      <c r="A305" s="37"/>
      <c r="B305" s="38"/>
      <c r="C305" s="39"/>
      <c r="D305" s="230" t="s">
        <v>130</v>
      </c>
      <c r="E305" s="39"/>
      <c r="F305" s="231" t="s">
        <v>420</v>
      </c>
      <c r="G305" s="39"/>
      <c r="H305" s="39"/>
      <c r="I305" s="232"/>
      <c r="J305" s="39"/>
      <c r="K305" s="39"/>
      <c r="L305" s="43"/>
      <c r="M305" s="233"/>
      <c r="N305" s="234"/>
      <c r="O305" s="90"/>
      <c r="P305" s="90"/>
      <c r="Q305" s="90"/>
      <c r="R305" s="90"/>
      <c r="S305" s="90"/>
      <c r="T305" s="91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T305" s="16" t="s">
        <v>130</v>
      </c>
      <c r="AU305" s="16" t="s">
        <v>83</v>
      </c>
    </row>
    <row r="306" s="2" customFormat="1" ht="24.15" customHeight="1">
      <c r="A306" s="37"/>
      <c r="B306" s="38"/>
      <c r="C306" s="217" t="s">
        <v>422</v>
      </c>
      <c r="D306" s="217" t="s">
        <v>124</v>
      </c>
      <c r="E306" s="218" t="s">
        <v>423</v>
      </c>
      <c r="F306" s="219" t="s">
        <v>424</v>
      </c>
      <c r="G306" s="220" t="s">
        <v>406</v>
      </c>
      <c r="H306" s="221">
        <v>1</v>
      </c>
      <c r="I306" s="222"/>
      <c r="J306" s="223">
        <f>ROUND(I306*H306,2)</f>
        <v>0</v>
      </c>
      <c r="K306" s="219" t="s">
        <v>128</v>
      </c>
      <c r="L306" s="43"/>
      <c r="M306" s="224" t="s">
        <v>1</v>
      </c>
      <c r="N306" s="225" t="s">
        <v>38</v>
      </c>
      <c r="O306" s="90"/>
      <c r="P306" s="226">
        <f>O306*H306</f>
        <v>0</v>
      </c>
      <c r="Q306" s="226">
        <v>0</v>
      </c>
      <c r="R306" s="226">
        <f>Q306*H306</f>
        <v>0</v>
      </c>
      <c r="S306" s="226">
        <v>0</v>
      </c>
      <c r="T306" s="227">
        <f>S306*H306</f>
        <v>0</v>
      </c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R306" s="228" t="s">
        <v>407</v>
      </c>
      <c r="AT306" s="228" t="s">
        <v>124</v>
      </c>
      <c r="AU306" s="228" t="s">
        <v>83</v>
      </c>
      <c r="AY306" s="16" t="s">
        <v>122</v>
      </c>
      <c r="BE306" s="229">
        <f>IF(N306="základní",J306,0)</f>
        <v>0</v>
      </c>
      <c r="BF306" s="229">
        <f>IF(N306="snížená",J306,0)</f>
        <v>0</v>
      </c>
      <c r="BG306" s="229">
        <f>IF(N306="zákl. přenesená",J306,0)</f>
        <v>0</v>
      </c>
      <c r="BH306" s="229">
        <f>IF(N306="sníž. přenesená",J306,0)</f>
        <v>0</v>
      </c>
      <c r="BI306" s="229">
        <f>IF(N306="nulová",J306,0)</f>
        <v>0</v>
      </c>
      <c r="BJ306" s="16" t="s">
        <v>81</v>
      </c>
      <c r="BK306" s="229">
        <f>ROUND(I306*H306,2)</f>
        <v>0</v>
      </c>
      <c r="BL306" s="16" t="s">
        <v>407</v>
      </c>
      <c r="BM306" s="228" t="s">
        <v>425</v>
      </c>
    </row>
    <row r="307" s="2" customFormat="1">
      <c r="A307" s="37"/>
      <c r="B307" s="38"/>
      <c r="C307" s="39"/>
      <c r="D307" s="230" t="s">
        <v>130</v>
      </c>
      <c r="E307" s="39"/>
      <c r="F307" s="231" t="s">
        <v>424</v>
      </c>
      <c r="G307" s="39"/>
      <c r="H307" s="39"/>
      <c r="I307" s="232"/>
      <c r="J307" s="39"/>
      <c r="K307" s="39"/>
      <c r="L307" s="43"/>
      <c r="M307" s="233"/>
      <c r="N307" s="234"/>
      <c r="O307" s="90"/>
      <c r="P307" s="90"/>
      <c r="Q307" s="90"/>
      <c r="R307" s="90"/>
      <c r="S307" s="90"/>
      <c r="T307" s="91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T307" s="16" t="s">
        <v>130</v>
      </c>
      <c r="AU307" s="16" t="s">
        <v>83</v>
      </c>
    </row>
    <row r="308" s="2" customFormat="1" ht="16.5" customHeight="1">
      <c r="A308" s="37"/>
      <c r="B308" s="38"/>
      <c r="C308" s="217" t="s">
        <v>426</v>
      </c>
      <c r="D308" s="217" t="s">
        <v>124</v>
      </c>
      <c r="E308" s="218" t="s">
        <v>427</v>
      </c>
      <c r="F308" s="219" t="s">
        <v>428</v>
      </c>
      <c r="G308" s="220" t="s">
        <v>406</v>
      </c>
      <c r="H308" s="221">
        <v>1</v>
      </c>
      <c r="I308" s="222"/>
      <c r="J308" s="223">
        <f>ROUND(I308*H308,2)</f>
        <v>0</v>
      </c>
      <c r="K308" s="219" t="s">
        <v>128</v>
      </c>
      <c r="L308" s="43"/>
      <c r="M308" s="224" t="s">
        <v>1</v>
      </c>
      <c r="N308" s="225" t="s">
        <v>38</v>
      </c>
      <c r="O308" s="90"/>
      <c r="P308" s="226">
        <f>O308*H308</f>
        <v>0</v>
      </c>
      <c r="Q308" s="226">
        <v>0</v>
      </c>
      <c r="R308" s="226">
        <f>Q308*H308</f>
        <v>0</v>
      </c>
      <c r="S308" s="226">
        <v>0</v>
      </c>
      <c r="T308" s="227">
        <f>S308*H308</f>
        <v>0</v>
      </c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R308" s="228" t="s">
        <v>407</v>
      </c>
      <c r="AT308" s="228" t="s">
        <v>124</v>
      </c>
      <c r="AU308" s="228" t="s">
        <v>83</v>
      </c>
      <c r="AY308" s="16" t="s">
        <v>122</v>
      </c>
      <c r="BE308" s="229">
        <f>IF(N308="základní",J308,0)</f>
        <v>0</v>
      </c>
      <c r="BF308" s="229">
        <f>IF(N308="snížená",J308,0)</f>
        <v>0</v>
      </c>
      <c r="BG308" s="229">
        <f>IF(N308="zákl. přenesená",J308,0)</f>
        <v>0</v>
      </c>
      <c r="BH308" s="229">
        <f>IF(N308="sníž. přenesená",J308,0)</f>
        <v>0</v>
      </c>
      <c r="BI308" s="229">
        <f>IF(N308="nulová",J308,0)</f>
        <v>0</v>
      </c>
      <c r="BJ308" s="16" t="s">
        <v>81</v>
      </c>
      <c r="BK308" s="229">
        <f>ROUND(I308*H308,2)</f>
        <v>0</v>
      </c>
      <c r="BL308" s="16" t="s">
        <v>407</v>
      </c>
      <c r="BM308" s="228" t="s">
        <v>429</v>
      </c>
    </row>
    <row r="309" s="2" customFormat="1">
      <c r="A309" s="37"/>
      <c r="B309" s="38"/>
      <c r="C309" s="39"/>
      <c r="D309" s="230" t="s">
        <v>130</v>
      </c>
      <c r="E309" s="39"/>
      <c r="F309" s="231" t="s">
        <v>428</v>
      </c>
      <c r="G309" s="39"/>
      <c r="H309" s="39"/>
      <c r="I309" s="232"/>
      <c r="J309" s="39"/>
      <c r="K309" s="39"/>
      <c r="L309" s="43"/>
      <c r="M309" s="233"/>
      <c r="N309" s="234"/>
      <c r="O309" s="90"/>
      <c r="P309" s="90"/>
      <c r="Q309" s="90"/>
      <c r="R309" s="90"/>
      <c r="S309" s="90"/>
      <c r="T309" s="91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T309" s="16" t="s">
        <v>130</v>
      </c>
      <c r="AU309" s="16" t="s">
        <v>83</v>
      </c>
    </row>
    <row r="310" s="2" customFormat="1" ht="16.5" customHeight="1">
      <c r="A310" s="37"/>
      <c r="B310" s="38"/>
      <c r="C310" s="217" t="s">
        <v>430</v>
      </c>
      <c r="D310" s="217" t="s">
        <v>124</v>
      </c>
      <c r="E310" s="218" t="s">
        <v>431</v>
      </c>
      <c r="F310" s="219" t="s">
        <v>432</v>
      </c>
      <c r="G310" s="220" t="s">
        <v>406</v>
      </c>
      <c r="H310" s="221">
        <v>3</v>
      </c>
      <c r="I310" s="222"/>
      <c r="J310" s="223">
        <f>ROUND(I310*H310,2)</f>
        <v>0</v>
      </c>
      <c r="K310" s="219" t="s">
        <v>128</v>
      </c>
      <c r="L310" s="43"/>
      <c r="M310" s="224" t="s">
        <v>1</v>
      </c>
      <c r="N310" s="225" t="s">
        <v>38</v>
      </c>
      <c r="O310" s="90"/>
      <c r="P310" s="226">
        <f>O310*H310</f>
        <v>0</v>
      </c>
      <c r="Q310" s="226">
        <v>0</v>
      </c>
      <c r="R310" s="226">
        <f>Q310*H310</f>
        <v>0</v>
      </c>
      <c r="S310" s="226">
        <v>0</v>
      </c>
      <c r="T310" s="227">
        <f>S310*H310</f>
        <v>0</v>
      </c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R310" s="228" t="s">
        <v>407</v>
      </c>
      <c r="AT310" s="228" t="s">
        <v>124</v>
      </c>
      <c r="AU310" s="228" t="s">
        <v>83</v>
      </c>
      <c r="AY310" s="16" t="s">
        <v>122</v>
      </c>
      <c r="BE310" s="229">
        <f>IF(N310="základní",J310,0)</f>
        <v>0</v>
      </c>
      <c r="BF310" s="229">
        <f>IF(N310="snížená",J310,0)</f>
        <v>0</v>
      </c>
      <c r="BG310" s="229">
        <f>IF(N310="zákl. přenesená",J310,0)</f>
        <v>0</v>
      </c>
      <c r="BH310" s="229">
        <f>IF(N310="sníž. přenesená",J310,0)</f>
        <v>0</v>
      </c>
      <c r="BI310" s="229">
        <f>IF(N310="nulová",J310,0)</f>
        <v>0</v>
      </c>
      <c r="BJ310" s="16" t="s">
        <v>81</v>
      </c>
      <c r="BK310" s="229">
        <f>ROUND(I310*H310,2)</f>
        <v>0</v>
      </c>
      <c r="BL310" s="16" t="s">
        <v>407</v>
      </c>
      <c r="BM310" s="228" t="s">
        <v>433</v>
      </c>
    </row>
    <row r="311" s="2" customFormat="1">
      <c r="A311" s="37"/>
      <c r="B311" s="38"/>
      <c r="C311" s="39"/>
      <c r="D311" s="230" t="s">
        <v>130</v>
      </c>
      <c r="E311" s="39"/>
      <c r="F311" s="231" t="s">
        <v>432</v>
      </c>
      <c r="G311" s="39"/>
      <c r="H311" s="39"/>
      <c r="I311" s="232"/>
      <c r="J311" s="39"/>
      <c r="K311" s="39"/>
      <c r="L311" s="43"/>
      <c r="M311" s="233"/>
      <c r="N311" s="234"/>
      <c r="O311" s="90"/>
      <c r="P311" s="90"/>
      <c r="Q311" s="90"/>
      <c r="R311" s="90"/>
      <c r="S311" s="90"/>
      <c r="T311" s="91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T311" s="16" t="s">
        <v>130</v>
      </c>
      <c r="AU311" s="16" t="s">
        <v>83</v>
      </c>
    </row>
    <row r="312" s="13" customFormat="1">
      <c r="A312" s="13"/>
      <c r="B312" s="235"/>
      <c r="C312" s="236"/>
      <c r="D312" s="230" t="s">
        <v>132</v>
      </c>
      <c r="E312" s="237" t="s">
        <v>1</v>
      </c>
      <c r="F312" s="238" t="s">
        <v>434</v>
      </c>
      <c r="G312" s="236"/>
      <c r="H312" s="239">
        <v>3</v>
      </c>
      <c r="I312" s="240"/>
      <c r="J312" s="236"/>
      <c r="K312" s="236"/>
      <c r="L312" s="241"/>
      <c r="M312" s="242"/>
      <c r="N312" s="243"/>
      <c r="O312" s="243"/>
      <c r="P312" s="243"/>
      <c r="Q312" s="243"/>
      <c r="R312" s="243"/>
      <c r="S312" s="243"/>
      <c r="T312" s="244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5" t="s">
        <v>132</v>
      </c>
      <c r="AU312" s="245" t="s">
        <v>83</v>
      </c>
      <c r="AV312" s="13" t="s">
        <v>83</v>
      </c>
      <c r="AW312" s="13" t="s">
        <v>30</v>
      </c>
      <c r="AX312" s="13" t="s">
        <v>81</v>
      </c>
      <c r="AY312" s="245" t="s">
        <v>122</v>
      </c>
    </row>
    <row r="313" s="12" customFormat="1" ht="22.8" customHeight="1">
      <c r="A313" s="12"/>
      <c r="B313" s="201"/>
      <c r="C313" s="202"/>
      <c r="D313" s="203" t="s">
        <v>72</v>
      </c>
      <c r="E313" s="215" t="s">
        <v>435</v>
      </c>
      <c r="F313" s="215" t="s">
        <v>436</v>
      </c>
      <c r="G313" s="202"/>
      <c r="H313" s="202"/>
      <c r="I313" s="205"/>
      <c r="J313" s="216">
        <f>BK313</f>
        <v>0</v>
      </c>
      <c r="K313" s="202"/>
      <c r="L313" s="207"/>
      <c r="M313" s="208"/>
      <c r="N313" s="209"/>
      <c r="O313" s="209"/>
      <c r="P313" s="210">
        <f>SUM(P314:P319)</f>
        <v>0</v>
      </c>
      <c r="Q313" s="209"/>
      <c r="R313" s="210">
        <f>SUM(R314:R319)</f>
        <v>0</v>
      </c>
      <c r="S313" s="209"/>
      <c r="T313" s="211">
        <f>SUM(T314:T319)</f>
        <v>0</v>
      </c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R313" s="212" t="s">
        <v>157</v>
      </c>
      <c r="AT313" s="213" t="s">
        <v>72</v>
      </c>
      <c r="AU313" s="213" t="s">
        <v>81</v>
      </c>
      <c r="AY313" s="212" t="s">
        <v>122</v>
      </c>
      <c r="BK313" s="214">
        <f>SUM(BK314:BK319)</f>
        <v>0</v>
      </c>
    </row>
    <row r="314" s="2" customFormat="1" ht="16.5" customHeight="1">
      <c r="A314" s="37"/>
      <c r="B314" s="38"/>
      <c r="C314" s="217" t="s">
        <v>437</v>
      </c>
      <c r="D314" s="217" t="s">
        <v>124</v>
      </c>
      <c r="E314" s="218" t="s">
        <v>438</v>
      </c>
      <c r="F314" s="219" t="s">
        <v>436</v>
      </c>
      <c r="G314" s="220" t="s">
        <v>406</v>
      </c>
      <c r="H314" s="221">
        <v>1</v>
      </c>
      <c r="I314" s="222"/>
      <c r="J314" s="223">
        <f>ROUND(I314*H314,2)</f>
        <v>0</v>
      </c>
      <c r="K314" s="219" t="s">
        <v>128</v>
      </c>
      <c r="L314" s="43"/>
      <c r="M314" s="224" t="s">
        <v>1</v>
      </c>
      <c r="N314" s="225" t="s">
        <v>38</v>
      </c>
      <c r="O314" s="90"/>
      <c r="P314" s="226">
        <f>O314*H314</f>
        <v>0</v>
      </c>
      <c r="Q314" s="226">
        <v>0</v>
      </c>
      <c r="R314" s="226">
        <f>Q314*H314</f>
        <v>0</v>
      </c>
      <c r="S314" s="226">
        <v>0</v>
      </c>
      <c r="T314" s="227">
        <f>S314*H314</f>
        <v>0</v>
      </c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R314" s="228" t="s">
        <v>407</v>
      </c>
      <c r="AT314" s="228" t="s">
        <v>124</v>
      </c>
      <c r="AU314" s="228" t="s">
        <v>83</v>
      </c>
      <c r="AY314" s="16" t="s">
        <v>122</v>
      </c>
      <c r="BE314" s="229">
        <f>IF(N314="základní",J314,0)</f>
        <v>0</v>
      </c>
      <c r="BF314" s="229">
        <f>IF(N314="snížená",J314,0)</f>
        <v>0</v>
      </c>
      <c r="BG314" s="229">
        <f>IF(N314="zákl. přenesená",J314,0)</f>
        <v>0</v>
      </c>
      <c r="BH314" s="229">
        <f>IF(N314="sníž. přenesená",J314,0)</f>
        <v>0</v>
      </c>
      <c r="BI314" s="229">
        <f>IF(N314="nulová",J314,0)</f>
        <v>0</v>
      </c>
      <c r="BJ314" s="16" t="s">
        <v>81</v>
      </c>
      <c r="BK314" s="229">
        <f>ROUND(I314*H314,2)</f>
        <v>0</v>
      </c>
      <c r="BL314" s="16" t="s">
        <v>407</v>
      </c>
      <c r="BM314" s="228" t="s">
        <v>439</v>
      </c>
    </row>
    <row r="315" s="2" customFormat="1">
      <c r="A315" s="37"/>
      <c r="B315" s="38"/>
      <c r="C315" s="39"/>
      <c r="D315" s="230" t="s">
        <v>130</v>
      </c>
      <c r="E315" s="39"/>
      <c r="F315" s="231" t="s">
        <v>436</v>
      </c>
      <c r="G315" s="39"/>
      <c r="H315" s="39"/>
      <c r="I315" s="232"/>
      <c r="J315" s="39"/>
      <c r="K315" s="39"/>
      <c r="L315" s="43"/>
      <c r="M315" s="233"/>
      <c r="N315" s="234"/>
      <c r="O315" s="90"/>
      <c r="P315" s="90"/>
      <c r="Q315" s="90"/>
      <c r="R315" s="90"/>
      <c r="S315" s="90"/>
      <c r="T315" s="91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T315" s="16" t="s">
        <v>130</v>
      </c>
      <c r="AU315" s="16" t="s">
        <v>83</v>
      </c>
    </row>
    <row r="316" s="2" customFormat="1" ht="16.5" customHeight="1">
      <c r="A316" s="37"/>
      <c r="B316" s="38"/>
      <c r="C316" s="217" t="s">
        <v>440</v>
      </c>
      <c r="D316" s="217" t="s">
        <v>124</v>
      </c>
      <c r="E316" s="218" t="s">
        <v>441</v>
      </c>
      <c r="F316" s="219" t="s">
        <v>442</v>
      </c>
      <c r="G316" s="220" t="s">
        <v>406</v>
      </c>
      <c r="H316" s="221">
        <v>1</v>
      </c>
      <c r="I316" s="222"/>
      <c r="J316" s="223">
        <f>ROUND(I316*H316,2)</f>
        <v>0</v>
      </c>
      <c r="K316" s="219" t="s">
        <v>1</v>
      </c>
      <c r="L316" s="43"/>
      <c r="M316" s="224" t="s">
        <v>1</v>
      </c>
      <c r="N316" s="225" t="s">
        <v>38</v>
      </c>
      <c r="O316" s="90"/>
      <c r="P316" s="226">
        <f>O316*H316</f>
        <v>0</v>
      </c>
      <c r="Q316" s="226">
        <v>0</v>
      </c>
      <c r="R316" s="226">
        <f>Q316*H316</f>
        <v>0</v>
      </c>
      <c r="S316" s="226">
        <v>0</v>
      </c>
      <c r="T316" s="227">
        <f>S316*H316</f>
        <v>0</v>
      </c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R316" s="228" t="s">
        <v>407</v>
      </c>
      <c r="AT316" s="228" t="s">
        <v>124</v>
      </c>
      <c r="AU316" s="228" t="s">
        <v>83</v>
      </c>
      <c r="AY316" s="16" t="s">
        <v>122</v>
      </c>
      <c r="BE316" s="229">
        <f>IF(N316="základní",J316,0)</f>
        <v>0</v>
      </c>
      <c r="BF316" s="229">
        <f>IF(N316="snížená",J316,0)</f>
        <v>0</v>
      </c>
      <c r="BG316" s="229">
        <f>IF(N316="zákl. přenesená",J316,0)</f>
        <v>0</v>
      </c>
      <c r="BH316" s="229">
        <f>IF(N316="sníž. přenesená",J316,0)</f>
        <v>0</v>
      </c>
      <c r="BI316" s="229">
        <f>IF(N316="nulová",J316,0)</f>
        <v>0</v>
      </c>
      <c r="BJ316" s="16" t="s">
        <v>81</v>
      </c>
      <c r="BK316" s="229">
        <f>ROUND(I316*H316,2)</f>
        <v>0</v>
      </c>
      <c r="BL316" s="16" t="s">
        <v>407</v>
      </c>
      <c r="BM316" s="228" t="s">
        <v>443</v>
      </c>
    </row>
    <row r="317" s="2" customFormat="1">
      <c r="A317" s="37"/>
      <c r="B317" s="38"/>
      <c r="C317" s="39"/>
      <c r="D317" s="230" t="s">
        <v>130</v>
      </c>
      <c r="E317" s="39"/>
      <c r="F317" s="231" t="s">
        <v>442</v>
      </c>
      <c r="G317" s="39"/>
      <c r="H317" s="39"/>
      <c r="I317" s="232"/>
      <c r="J317" s="39"/>
      <c r="K317" s="39"/>
      <c r="L317" s="43"/>
      <c r="M317" s="233"/>
      <c r="N317" s="234"/>
      <c r="O317" s="90"/>
      <c r="P317" s="90"/>
      <c r="Q317" s="90"/>
      <c r="R317" s="90"/>
      <c r="S317" s="90"/>
      <c r="T317" s="91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T317" s="16" t="s">
        <v>130</v>
      </c>
      <c r="AU317" s="16" t="s">
        <v>83</v>
      </c>
    </row>
    <row r="318" s="2" customFormat="1" ht="16.5" customHeight="1">
      <c r="A318" s="37"/>
      <c r="B318" s="38"/>
      <c r="C318" s="217" t="s">
        <v>444</v>
      </c>
      <c r="D318" s="217" t="s">
        <v>124</v>
      </c>
      <c r="E318" s="218" t="s">
        <v>445</v>
      </c>
      <c r="F318" s="219" t="s">
        <v>446</v>
      </c>
      <c r="G318" s="220" t="s">
        <v>406</v>
      </c>
      <c r="H318" s="221">
        <v>1</v>
      </c>
      <c r="I318" s="222"/>
      <c r="J318" s="223">
        <f>ROUND(I318*H318,2)</f>
        <v>0</v>
      </c>
      <c r="K318" s="219" t="s">
        <v>128</v>
      </c>
      <c r="L318" s="43"/>
      <c r="M318" s="224" t="s">
        <v>1</v>
      </c>
      <c r="N318" s="225" t="s">
        <v>38</v>
      </c>
      <c r="O318" s="90"/>
      <c r="P318" s="226">
        <f>O318*H318</f>
        <v>0</v>
      </c>
      <c r="Q318" s="226">
        <v>0</v>
      </c>
      <c r="R318" s="226">
        <f>Q318*H318</f>
        <v>0</v>
      </c>
      <c r="S318" s="226">
        <v>0</v>
      </c>
      <c r="T318" s="227">
        <f>S318*H318</f>
        <v>0</v>
      </c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R318" s="228" t="s">
        <v>407</v>
      </c>
      <c r="AT318" s="228" t="s">
        <v>124</v>
      </c>
      <c r="AU318" s="228" t="s">
        <v>83</v>
      </c>
      <c r="AY318" s="16" t="s">
        <v>122</v>
      </c>
      <c r="BE318" s="229">
        <f>IF(N318="základní",J318,0)</f>
        <v>0</v>
      </c>
      <c r="BF318" s="229">
        <f>IF(N318="snížená",J318,0)</f>
        <v>0</v>
      </c>
      <c r="BG318" s="229">
        <f>IF(N318="zákl. přenesená",J318,0)</f>
        <v>0</v>
      </c>
      <c r="BH318" s="229">
        <f>IF(N318="sníž. přenesená",J318,0)</f>
        <v>0</v>
      </c>
      <c r="BI318" s="229">
        <f>IF(N318="nulová",J318,0)</f>
        <v>0</v>
      </c>
      <c r="BJ318" s="16" t="s">
        <v>81</v>
      </c>
      <c r="BK318" s="229">
        <f>ROUND(I318*H318,2)</f>
        <v>0</v>
      </c>
      <c r="BL318" s="16" t="s">
        <v>407</v>
      </c>
      <c r="BM318" s="228" t="s">
        <v>447</v>
      </c>
    </row>
    <row r="319" s="2" customFormat="1">
      <c r="A319" s="37"/>
      <c r="B319" s="38"/>
      <c r="C319" s="39"/>
      <c r="D319" s="230" t="s">
        <v>130</v>
      </c>
      <c r="E319" s="39"/>
      <c r="F319" s="231" t="s">
        <v>446</v>
      </c>
      <c r="G319" s="39"/>
      <c r="H319" s="39"/>
      <c r="I319" s="232"/>
      <c r="J319" s="39"/>
      <c r="K319" s="39"/>
      <c r="L319" s="43"/>
      <c r="M319" s="233"/>
      <c r="N319" s="234"/>
      <c r="O319" s="90"/>
      <c r="P319" s="90"/>
      <c r="Q319" s="90"/>
      <c r="R319" s="90"/>
      <c r="S319" s="90"/>
      <c r="T319" s="91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T319" s="16" t="s">
        <v>130</v>
      </c>
      <c r="AU319" s="16" t="s">
        <v>83</v>
      </c>
    </row>
    <row r="320" s="12" customFormat="1" ht="22.8" customHeight="1">
      <c r="A320" s="12"/>
      <c r="B320" s="201"/>
      <c r="C320" s="202"/>
      <c r="D320" s="203" t="s">
        <v>72</v>
      </c>
      <c r="E320" s="215" t="s">
        <v>448</v>
      </c>
      <c r="F320" s="215" t="s">
        <v>449</v>
      </c>
      <c r="G320" s="202"/>
      <c r="H320" s="202"/>
      <c r="I320" s="205"/>
      <c r="J320" s="216">
        <f>BK320</f>
        <v>0</v>
      </c>
      <c r="K320" s="202"/>
      <c r="L320" s="207"/>
      <c r="M320" s="208"/>
      <c r="N320" s="209"/>
      <c r="O320" s="209"/>
      <c r="P320" s="210">
        <f>SUM(P321:P322)</f>
        <v>0</v>
      </c>
      <c r="Q320" s="209"/>
      <c r="R320" s="210">
        <f>SUM(R321:R322)</f>
        <v>0</v>
      </c>
      <c r="S320" s="209"/>
      <c r="T320" s="211">
        <f>SUM(T321:T322)</f>
        <v>0</v>
      </c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R320" s="212" t="s">
        <v>157</v>
      </c>
      <c r="AT320" s="213" t="s">
        <v>72</v>
      </c>
      <c r="AU320" s="213" t="s">
        <v>81</v>
      </c>
      <c r="AY320" s="212" t="s">
        <v>122</v>
      </c>
      <c r="BK320" s="214">
        <f>SUM(BK321:BK322)</f>
        <v>0</v>
      </c>
    </row>
    <row r="321" s="2" customFormat="1" ht="16.5" customHeight="1">
      <c r="A321" s="37"/>
      <c r="B321" s="38"/>
      <c r="C321" s="217" t="s">
        <v>450</v>
      </c>
      <c r="D321" s="217" t="s">
        <v>124</v>
      </c>
      <c r="E321" s="218" t="s">
        <v>451</v>
      </c>
      <c r="F321" s="219" t="s">
        <v>452</v>
      </c>
      <c r="G321" s="220" t="s">
        <v>406</v>
      </c>
      <c r="H321" s="221">
        <v>1</v>
      </c>
      <c r="I321" s="222"/>
      <c r="J321" s="223">
        <f>ROUND(I321*H321,2)</f>
        <v>0</v>
      </c>
      <c r="K321" s="219" t="s">
        <v>128</v>
      </c>
      <c r="L321" s="43"/>
      <c r="M321" s="224" t="s">
        <v>1</v>
      </c>
      <c r="N321" s="225" t="s">
        <v>38</v>
      </c>
      <c r="O321" s="90"/>
      <c r="P321" s="226">
        <f>O321*H321</f>
        <v>0</v>
      </c>
      <c r="Q321" s="226">
        <v>0</v>
      </c>
      <c r="R321" s="226">
        <f>Q321*H321</f>
        <v>0</v>
      </c>
      <c r="S321" s="226">
        <v>0</v>
      </c>
      <c r="T321" s="227">
        <f>S321*H321</f>
        <v>0</v>
      </c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R321" s="228" t="s">
        <v>407</v>
      </c>
      <c r="AT321" s="228" t="s">
        <v>124</v>
      </c>
      <c r="AU321" s="228" t="s">
        <v>83</v>
      </c>
      <c r="AY321" s="16" t="s">
        <v>122</v>
      </c>
      <c r="BE321" s="229">
        <f>IF(N321="základní",J321,0)</f>
        <v>0</v>
      </c>
      <c r="BF321" s="229">
        <f>IF(N321="snížená",J321,0)</f>
        <v>0</v>
      </c>
      <c r="BG321" s="229">
        <f>IF(N321="zákl. přenesená",J321,0)</f>
        <v>0</v>
      </c>
      <c r="BH321" s="229">
        <f>IF(N321="sníž. přenesená",J321,0)</f>
        <v>0</v>
      </c>
      <c r="BI321" s="229">
        <f>IF(N321="nulová",J321,0)</f>
        <v>0</v>
      </c>
      <c r="BJ321" s="16" t="s">
        <v>81</v>
      </c>
      <c r="BK321" s="229">
        <f>ROUND(I321*H321,2)</f>
        <v>0</v>
      </c>
      <c r="BL321" s="16" t="s">
        <v>407</v>
      </c>
      <c r="BM321" s="228" t="s">
        <v>453</v>
      </c>
    </row>
    <row r="322" s="2" customFormat="1">
      <c r="A322" s="37"/>
      <c r="B322" s="38"/>
      <c r="C322" s="39"/>
      <c r="D322" s="230" t="s">
        <v>130</v>
      </c>
      <c r="E322" s="39"/>
      <c r="F322" s="231" t="s">
        <v>454</v>
      </c>
      <c r="G322" s="39"/>
      <c r="H322" s="39"/>
      <c r="I322" s="232"/>
      <c r="J322" s="39"/>
      <c r="K322" s="39"/>
      <c r="L322" s="43"/>
      <c r="M322" s="233"/>
      <c r="N322" s="234"/>
      <c r="O322" s="90"/>
      <c r="P322" s="90"/>
      <c r="Q322" s="90"/>
      <c r="R322" s="90"/>
      <c r="S322" s="90"/>
      <c r="T322" s="91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T322" s="16" t="s">
        <v>130</v>
      </c>
      <c r="AU322" s="16" t="s">
        <v>83</v>
      </c>
    </row>
    <row r="323" s="12" customFormat="1" ht="22.8" customHeight="1">
      <c r="A323" s="12"/>
      <c r="B323" s="201"/>
      <c r="C323" s="202"/>
      <c r="D323" s="203" t="s">
        <v>72</v>
      </c>
      <c r="E323" s="215" t="s">
        <v>455</v>
      </c>
      <c r="F323" s="215" t="s">
        <v>456</v>
      </c>
      <c r="G323" s="202"/>
      <c r="H323" s="202"/>
      <c r="I323" s="205"/>
      <c r="J323" s="216">
        <f>BK323</f>
        <v>0</v>
      </c>
      <c r="K323" s="202"/>
      <c r="L323" s="207"/>
      <c r="M323" s="208"/>
      <c r="N323" s="209"/>
      <c r="O323" s="209"/>
      <c r="P323" s="210">
        <f>SUM(P324:P331)</f>
        <v>0</v>
      </c>
      <c r="Q323" s="209"/>
      <c r="R323" s="210">
        <f>SUM(R324:R331)</f>
        <v>0</v>
      </c>
      <c r="S323" s="209"/>
      <c r="T323" s="211">
        <f>SUM(T324:T331)</f>
        <v>0</v>
      </c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R323" s="212" t="s">
        <v>157</v>
      </c>
      <c r="AT323" s="213" t="s">
        <v>72</v>
      </c>
      <c r="AU323" s="213" t="s">
        <v>81</v>
      </c>
      <c r="AY323" s="212" t="s">
        <v>122</v>
      </c>
      <c r="BK323" s="214">
        <f>SUM(BK324:BK331)</f>
        <v>0</v>
      </c>
    </row>
    <row r="324" s="2" customFormat="1" ht="16.5" customHeight="1">
      <c r="A324" s="37"/>
      <c r="B324" s="38"/>
      <c r="C324" s="217" t="s">
        <v>457</v>
      </c>
      <c r="D324" s="217" t="s">
        <v>124</v>
      </c>
      <c r="E324" s="218" t="s">
        <v>458</v>
      </c>
      <c r="F324" s="219" t="s">
        <v>459</v>
      </c>
      <c r="G324" s="220" t="s">
        <v>406</v>
      </c>
      <c r="H324" s="221">
        <v>1</v>
      </c>
      <c r="I324" s="222"/>
      <c r="J324" s="223">
        <f>ROUND(I324*H324,2)</f>
        <v>0</v>
      </c>
      <c r="K324" s="219" t="s">
        <v>128</v>
      </c>
      <c r="L324" s="43"/>
      <c r="M324" s="224" t="s">
        <v>1</v>
      </c>
      <c r="N324" s="225" t="s">
        <v>38</v>
      </c>
      <c r="O324" s="90"/>
      <c r="P324" s="226">
        <f>O324*H324</f>
        <v>0</v>
      </c>
      <c r="Q324" s="226">
        <v>0</v>
      </c>
      <c r="R324" s="226">
        <f>Q324*H324</f>
        <v>0</v>
      </c>
      <c r="S324" s="226">
        <v>0</v>
      </c>
      <c r="T324" s="227">
        <f>S324*H324</f>
        <v>0</v>
      </c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R324" s="228" t="s">
        <v>407</v>
      </c>
      <c r="AT324" s="228" t="s">
        <v>124</v>
      </c>
      <c r="AU324" s="228" t="s">
        <v>83</v>
      </c>
      <c r="AY324" s="16" t="s">
        <v>122</v>
      </c>
      <c r="BE324" s="229">
        <f>IF(N324="základní",J324,0)</f>
        <v>0</v>
      </c>
      <c r="BF324" s="229">
        <f>IF(N324="snížená",J324,0)</f>
        <v>0</v>
      </c>
      <c r="BG324" s="229">
        <f>IF(N324="zákl. přenesená",J324,0)</f>
        <v>0</v>
      </c>
      <c r="BH324" s="229">
        <f>IF(N324="sníž. přenesená",J324,0)</f>
        <v>0</v>
      </c>
      <c r="BI324" s="229">
        <f>IF(N324="nulová",J324,0)</f>
        <v>0</v>
      </c>
      <c r="BJ324" s="16" t="s">
        <v>81</v>
      </c>
      <c r="BK324" s="229">
        <f>ROUND(I324*H324,2)</f>
        <v>0</v>
      </c>
      <c r="BL324" s="16" t="s">
        <v>407</v>
      </c>
      <c r="BM324" s="228" t="s">
        <v>460</v>
      </c>
    </row>
    <row r="325" s="2" customFormat="1">
      <c r="A325" s="37"/>
      <c r="B325" s="38"/>
      <c r="C325" s="39"/>
      <c r="D325" s="230" t="s">
        <v>130</v>
      </c>
      <c r="E325" s="39"/>
      <c r="F325" s="231" t="s">
        <v>459</v>
      </c>
      <c r="G325" s="39"/>
      <c r="H325" s="39"/>
      <c r="I325" s="232"/>
      <c r="J325" s="39"/>
      <c r="K325" s="39"/>
      <c r="L325" s="43"/>
      <c r="M325" s="233"/>
      <c r="N325" s="234"/>
      <c r="O325" s="90"/>
      <c r="P325" s="90"/>
      <c r="Q325" s="90"/>
      <c r="R325" s="90"/>
      <c r="S325" s="90"/>
      <c r="T325" s="91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T325" s="16" t="s">
        <v>130</v>
      </c>
      <c r="AU325" s="16" t="s">
        <v>83</v>
      </c>
    </row>
    <row r="326" s="2" customFormat="1" ht="16.5" customHeight="1">
      <c r="A326" s="37"/>
      <c r="B326" s="38"/>
      <c r="C326" s="217" t="s">
        <v>461</v>
      </c>
      <c r="D326" s="217" t="s">
        <v>124</v>
      </c>
      <c r="E326" s="218" t="s">
        <v>462</v>
      </c>
      <c r="F326" s="219" t="s">
        <v>463</v>
      </c>
      <c r="G326" s="220" t="s">
        <v>406</v>
      </c>
      <c r="H326" s="221">
        <v>1</v>
      </c>
      <c r="I326" s="222"/>
      <c r="J326" s="223">
        <f>ROUND(I326*H326,2)</f>
        <v>0</v>
      </c>
      <c r="K326" s="219" t="s">
        <v>1</v>
      </c>
      <c r="L326" s="43"/>
      <c r="M326" s="224" t="s">
        <v>1</v>
      </c>
      <c r="N326" s="225" t="s">
        <v>38</v>
      </c>
      <c r="O326" s="90"/>
      <c r="P326" s="226">
        <f>O326*H326</f>
        <v>0</v>
      </c>
      <c r="Q326" s="226">
        <v>0</v>
      </c>
      <c r="R326" s="226">
        <f>Q326*H326</f>
        <v>0</v>
      </c>
      <c r="S326" s="226">
        <v>0</v>
      </c>
      <c r="T326" s="227">
        <f>S326*H326</f>
        <v>0</v>
      </c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R326" s="228" t="s">
        <v>407</v>
      </c>
      <c r="AT326" s="228" t="s">
        <v>124</v>
      </c>
      <c r="AU326" s="228" t="s">
        <v>83</v>
      </c>
      <c r="AY326" s="16" t="s">
        <v>122</v>
      </c>
      <c r="BE326" s="229">
        <f>IF(N326="základní",J326,0)</f>
        <v>0</v>
      </c>
      <c r="BF326" s="229">
        <f>IF(N326="snížená",J326,0)</f>
        <v>0</v>
      </c>
      <c r="BG326" s="229">
        <f>IF(N326="zákl. přenesená",J326,0)</f>
        <v>0</v>
      </c>
      <c r="BH326" s="229">
        <f>IF(N326="sníž. přenesená",J326,0)</f>
        <v>0</v>
      </c>
      <c r="BI326" s="229">
        <f>IF(N326="nulová",J326,0)</f>
        <v>0</v>
      </c>
      <c r="BJ326" s="16" t="s">
        <v>81</v>
      </c>
      <c r="BK326" s="229">
        <f>ROUND(I326*H326,2)</f>
        <v>0</v>
      </c>
      <c r="BL326" s="16" t="s">
        <v>407</v>
      </c>
      <c r="BM326" s="228" t="s">
        <v>464</v>
      </c>
    </row>
    <row r="327" s="2" customFormat="1">
      <c r="A327" s="37"/>
      <c r="B327" s="38"/>
      <c r="C327" s="39"/>
      <c r="D327" s="230" t="s">
        <v>130</v>
      </c>
      <c r="E327" s="39"/>
      <c r="F327" s="231" t="s">
        <v>465</v>
      </c>
      <c r="G327" s="39"/>
      <c r="H327" s="39"/>
      <c r="I327" s="232"/>
      <c r="J327" s="39"/>
      <c r="K327" s="39"/>
      <c r="L327" s="43"/>
      <c r="M327" s="233"/>
      <c r="N327" s="234"/>
      <c r="O327" s="90"/>
      <c r="P327" s="90"/>
      <c r="Q327" s="90"/>
      <c r="R327" s="90"/>
      <c r="S327" s="90"/>
      <c r="T327" s="91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T327" s="16" t="s">
        <v>130</v>
      </c>
      <c r="AU327" s="16" t="s">
        <v>83</v>
      </c>
    </row>
    <row r="328" s="2" customFormat="1" ht="24.15" customHeight="1">
      <c r="A328" s="37"/>
      <c r="B328" s="38"/>
      <c r="C328" s="217" t="s">
        <v>466</v>
      </c>
      <c r="D328" s="217" t="s">
        <v>124</v>
      </c>
      <c r="E328" s="218" t="s">
        <v>467</v>
      </c>
      <c r="F328" s="219" t="s">
        <v>468</v>
      </c>
      <c r="G328" s="220" t="s">
        <v>406</v>
      </c>
      <c r="H328" s="221">
        <v>1</v>
      </c>
      <c r="I328" s="222"/>
      <c r="J328" s="223">
        <f>ROUND(I328*H328,2)</f>
        <v>0</v>
      </c>
      <c r="K328" s="219" t="s">
        <v>1</v>
      </c>
      <c r="L328" s="43"/>
      <c r="M328" s="224" t="s">
        <v>1</v>
      </c>
      <c r="N328" s="225" t="s">
        <v>38</v>
      </c>
      <c r="O328" s="90"/>
      <c r="P328" s="226">
        <f>O328*H328</f>
        <v>0</v>
      </c>
      <c r="Q328" s="226">
        <v>0</v>
      </c>
      <c r="R328" s="226">
        <f>Q328*H328</f>
        <v>0</v>
      </c>
      <c r="S328" s="226">
        <v>0</v>
      </c>
      <c r="T328" s="227">
        <f>S328*H328</f>
        <v>0</v>
      </c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R328" s="228" t="s">
        <v>407</v>
      </c>
      <c r="AT328" s="228" t="s">
        <v>124</v>
      </c>
      <c r="AU328" s="228" t="s">
        <v>83</v>
      </c>
      <c r="AY328" s="16" t="s">
        <v>122</v>
      </c>
      <c r="BE328" s="229">
        <f>IF(N328="základní",J328,0)</f>
        <v>0</v>
      </c>
      <c r="BF328" s="229">
        <f>IF(N328="snížená",J328,0)</f>
        <v>0</v>
      </c>
      <c r="BG328" s="229">
        <f>IF(N328="zákl. přenesená",J328,0)</f>
        <v>0</v>
      </c>
      <c r="BH328" s="229">
        <f>IF(N328="sníž. přenesená",J328,0)</f>
        <v>0</v>
      </c>
      <c r="BI328" s="229">
        <f>IF(N328="nulová",J328,0)</f>
        <v>0</v>
      </c>
      <c r="BJ328" s="16" t="s">
        <v>81</v>
      </c>
      <c r="BK328" s="229">
        <f>ROUND(I328*H328,2)</f>
        <v>0</v>
      </c>
      <c r="BL328" s="16" t="s">
        <v>407</v>
      </c>
      <c r="BM328" s="228" t="s">
        <v>469</v>
      </c>
    </row>
    <row r="329" s="2" customFormat="1">
      <c r="A329" s="37"/>
      <c r="B329" s="38"/>
      <c r="C329" s="39"/>
      <c r="D329" s="230" t="s">
        <v>130</v>
      </c>
      <c r="E329" s="39"/>
      <c r="F329" s="231" t="s">
        <v>468</v>
      </c>
      <c r="G329" s="39"/>
      <c r="H329" s="39"/>
      <c r="I329" s="232"/>
      <c r="J329" s="39"/>
      <c r="K329" s="39"/>
      <c r="L329" s="43"/>
      <c r="M329" s="233"/>
      <c r="N329" s="234"/>
      <c r="O329" s="90"/>
      <c r="P329" s="90"/>
      <c r="Q329" s="90"/>
      <c r="R329" s="90"/>
      <c r="S329" s="90"/>
      <c r="T329" s="91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T329" s="16" t="s">
        <v>130</v>
      </c>
      <c r="AU329" s="16" t="s">
        <v>83</v>
      </c>
    </row>
    <row r="330" s="2" customFormat="1" ht="16.5" customHeight="1">
      <c r="A330" s="37"/>
      <c r="B330" s="38"/>
      <c r="C330" s="217" t="s">
        <v>470</v>
      </c>
      <c r="D330" s="217" t="s">
        <v>124</v>
      </c>
      <c r="E330" s="218" t="s">
        <v>471</v>
      </c>
      <c r="F330" s="219" t="s">
        <v>472</v>
      </c>
      <c r="G330" s="220" t="s">
        <v>406</v>
      </c>
      <c r="H330" s="221">
        <v>1</v>
      </c>
      <c r="I330" s="222"/>
      <c r="J330" s="223">
        <f>ROUND(I330*H330,2)</f>
        <v>0</v>
      </c>
      <c r="K330" s="219" t="s">
        <v>1</v>
      </c>
      <c r="L330" s="43"/>
      <c r="M330" s="224" t="s">
        <v>1</v>
      </c>
      <c r="N330" s="225" t="s">
        <v>38</v>
      </c>
      <c r="O330" s="90"/>
      <c r="P330" s="226">
        <f>O330*H330</f>
        <v>0</v>
      </c>
      <c r="Q330" s="226">
        <v>0</v>
      </c>
      <c r="R330" s="226">
        <f>Q330*H330</f>
        <v>0</v>
      </c>
      <c r="S330" s="226">
        <v>0</v>
      </c>
      <c r="T330" s="227">
        <f>S330*H330</f>
        <v>0</v>
      </c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R330" s="228" t="s">
        <v>407</v>
      </c>
      <c r="AT330" s="228" t="s">
        <v>124</v>
      </c>
      <c r="AU330" s="228" t="s">
        <v>83</v>
      </c>
      <c r="AY330" s="16" t="s">
        <v>122</v>
      </c>
      <c r="BE330" s="229">
        <f>IF(N330="základní",J330,0)</f>
        <v>0</v>
      </c>
      <c r="BF330" s="229">
        <f>IF(N330="snížená",J330,0)</f>
        <v>0</v>
      </c>
      <c r="BG330" s="229">
        <f>IF(N330="zákl. přenesená",J330,0)</f>
        <v>0</v>
      </c>
      <c r="BH330" s="229">
        <f>IF(N330="sníž. přenesená",J330,0)</f>
        <v>0</v>
      </c>
      <c r="BI330" s="229">
        <f>IF(N330="nulová",J330,0)</f>
        <v>0</v>
      </c>
      <c r="BJ330" s="16" t="s">
        <v>81</v>
      </c>
      <c r="BK330" s="229">
        <f>ROUND(I330*H330,2)</f>
        <v>0</v>
      </c>
      <c r="BL330" s="16" t="s">
        <v>407</v>
      </c>
      <c r="BM330" s="228" t="s">
        <v>473</v>
      </c>
    </row>
    <row r="331" s="2" customFormat="1">
      <c r="A331" s="37"/>
      <c r="B331" s="38"/>
      <c r="C331" s="39"/>
      <c r="D331" s="230" t="s">
        <v>130</v>
      </c>
      <c r="E331" s="39"/>
      <c r="F331" s="231" t="s">
        <v>472</v>
      </c>
      <c r="G331" s="39"/>
      <c r="H331" s="39"/>
      <c r="I331" s="232"/>
      <c r="J331" s="39"/>
      <c r="K331" s="39"/>
      <c r="L331" s="43"/>
      <c r="M331" s="267"/>
      <c r="N331" s="268"/>
      <c r="O331" s="269"/>
      <c r="P331" s="269"/>
      <c r="Q331" s="269"/>
      <c r="R331" s="269"/>
      <c r="S331" s="269"/>
      <c r="T331" s="270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T331" s="16" t="s">
        <v>130</v>
      </c>
      <c r="AU331" s="16" t="s">
        <v>83</v>
      </c>
    </row>
    <row r="332" s="2" customFormat="1" ht="6.96" customHeight="1">
      <c r="A332" s="37"/>
      <c r="B332" s="65"/>
      <c r="C332" s="66"/>
      <c r="D332" s="66"/>
      <c r="E332" s="66"/>
      <c r="F332" s="66"/>
      <c r="G332" s="66"/>
      <c r="H332" s="66"/>
      <c r="I332" s="66"/>
      <c r="J332" s="66"/>
      <c r="K332" s="66"/>
      <c r="L332" s="43"/>
      <c r="M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</row>
  </sheetData>
  <sheetProtection sheet="1" autoFilter="0" formatColumns="0" formatRows="0" objects="1" scenarios="1" spinCount="100000" saltValue="EV3UdQp3Sfi7vgGpcax1UXklf2umbXTlBJqEl84WfPcpT5JR4QQODC4gGFP42n4xxfW+Iq/t4dWQsV/I2i5R7Q==" hashValue="VwKthzjM68Ry4+WGiTuwSIN2cA9hyCtrZ+XzuTfWiwZTQ/l39LxZLUOzqW3leeBy2kFLRwj0ukyjjw0eaMNUVA==" algorithmName="SHA-512" password="C71F"/>
  <autoFilter ref="C126:K331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86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83</v>
      </c>
    </row>
    <row r="4" s="1" customFormat="1" ht="24.96" customHeight="1">
      <c r="B4" s="19"/>
      <c r="D4" s="137" t="s">
        <v>87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26.25" customHeight="1">
      <c r="B7" s="19"/>
      <c r="E7" s="140" t="str">
        <f>'Rekapitulace stavby'!K6</f>
        <v>Revitalizace zpevněných ploch v městském parku Zahájené – SO 101.2, SO 101.3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88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474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4. 5. 2026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 xml:space="preserve"> </v>
      </c>
      <c r="F15" s="37"/>
      <c r="G15" s="37"/>
      <c r="H15" s="37"/>
      <c r="I15" s="139" t="s">
        <v>26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27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26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29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26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31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26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32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33</v>
      </c>
      <c r="E30" s="37"/>
      <c r="F30" s="37"/>
      <c r="G30" s="37"/>
      <c r="H30" s="37"/>
      <c r="I30" s="37"/>
      <c r="J30" s="150">
        <f>ROUND(J127,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35</v>
      </c>
      <c r="G32" s="37"/>
      <c r="H32" s="37"/>
      <c r="I32" s="151" t="s">
        <v>34</v>
      </c>
      <c r="J32" s="151" t="s">
        <v>36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37</v>
      </c>
      <c r="E33" s="139" t="s">
        <v>38</v>
      </c>
      <c r="F33" s="153">
        <f>ROUND((SUM(BE127:BE322)),  2)</f>
        <v>0</v>
      </c>
      <c r="G33" s="37"/>
      <c r="H33" s="37"/>
      <c r="I33" s="154">
        <v>0.20999999999999999</v>
      </c>
      <c r="J33" s="153">
        <f>ROUND(((SUM(BE127:BE322))*I33),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39</v>
      </c>
      <c r="F34" s="153">
        <f>ROUND((SUM(BF127:BF322)),  2)</f>
        <v>0</v>
      </c>
      <c r="G34" s="37"/>
      <c r="H34" s="37"/>
      <c r="I34" s="154">
        <v>0.12</v>
      </c>
      <c r="J34" s="153">
        <f>ROUND(((SUM(BF127:BF322))*I34),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40</v>
      </c>
      <c r="F35" s="153">
        <f>ROUND((SUM(BG127:BG322)),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41</v>
      </c>
      <c r="F36" s="153">
        <f>ROUND((SUM(BH127:BH322)),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42</v>
      </c>
      <c r="F37" s="153">
        <f>ROUND((SUM(BI127:BI322)),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43</v>
      </c>
      <c r="E39" s="157"/>
      <c r="F39" s="157"/>
      <c r="G39" s="158" t="s">
        <v>44</v>
      </c>
      <c r="H39" s="159" t="s">
        <v>45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46</v>
      </c>
      <c r="E50" s="163"/>
      <c r="F50" s="163"/>
      <c r="G50" s="162" t="s">
        <v>47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48</v>
      </c>
      <c r="E61" s="165"/>
      <c r="F61" s="166" t="s">
        <v>49</v>
      </c>
      <c r="G61" s="164" t="s">
        <v>48</v>
      </c>
      <c r="H61" s="165"/>
      <c r="I61" s="165"/>
      <c r="J61" s="167" t="s">
        <v>49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50</v>
      </c>
      <c r="E65" s="168"/>
      <c r="F65" s="168"/>
      <c r="G65" s="162" t="s">
        <v>51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48</v>
      </c>
      <c r="E76" s="165"/>
      <c r="F76" s="166" t="s">
        <v>49</v>
      </c>
      <c r="G76" s="164" t="s">
        <v>48</v>
      </c>
      <c r="H76" s="165"/>
      <c r="I76" s="165"/>
      <c r="J76" s="167" t="s">
        <v>49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90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9"/>
      <c r="D85" s="39"/>
      <c r="E85" s="173" t="str">
        <f>E7</f>
        <v>Revitalizace zpevněných ploch v městském parku Zahájené – SO 101.2, SO 101.3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88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 101.3 - III. ETAPA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4. 5. 2026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29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9"/>
      <c r="E92" s="39"/>
      <c r="F92" s="26" t="str">
        <f>IF(E18="","",E18)</f>
        <v>Vyplň údaj</v>
      </c>
      <c r="G92" s="39"/>
      <c r="H92" s="39"/>
      <c r="I92" s="31" t="s">
        <v>31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91</v>
      </c>
      <c r="D94" s="175"/>
      <c r="E94" s="175"/>
      <c r="F94" s="175"/>
      <c r="G94" s="175"/>
      <c r="H94" s="175"/>
      <c r="I94" s="175"/>
      <c r="J94" s="176" t="s">
        <v>92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93</v>
      </c>
      <c r="D96" s="39"/>
      <c r="E96" s="39"/>
      <c r="F96" s="39"/>
      <c r="G96" s="39"/>
      <c r="H96" s="39"/>
      <c r="I96" s="39"/>
      <c r="J96" s="109">
        <f>J127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94</v>
      </c>
    </row>
    <row r="97" s="9" customFormat="1" ht="24.96" customHeight="1">
      <c r="A97" s="9"/>
      <c r="B97" s="178"/>
      <c r="C97" s="179"/>
      <c r="D97" s="180" t="s">
        <v>95</v>
      </c>
      <c r="E97" s="181"/>
      <c r="F97" s="181"/>
      <c r="G97" s="181"/>
      <c r="H97" s="181"/>
      <c r="I97" s="181"/>
      <c r="J97" s="182">
        <f>J128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96</v>
      </c>
      <c r="E98" s="187"/>
      <c r="F98" s="187"/>
      <c r="G98" s="187"/>
      <c r="H98" s="187"/>
      <c r="I98" s="187"/>
      <c r="J98" s="188">
        <f>J129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97</v>
      </c>
      <c r="E99" s="187"/>
      <c r="F99" s="187"/>
      <c r="G99" s="187"/>
      <c r="H99" s="187"/>
      <c r="I99" s="187"/>
      <c r="J99" s="188">
        <f>J196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98</v>
      </c>
      <c r="E100" s="187"/>
      <c r="F100" s="187"/>
      <c r="G100" s="187"/>
      <c r="H100" s="187"/>
      <c r="I100" s="187"/>
      <c r="J100" s="188">
        <f>J233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99</v>
      </c>
      <c r="E101" s="187"/>
      <c r="F101" s="187"/>
      <c r="G101" s="187"/>
      <c r="H101" s="187"/>
      <c r="I101" s="187"/>
      <c r="J101" s="188">
        <f>J253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4"/>
      <c r="C102" s="185"/>
      <c r="D102" s="186" t="s">
        <v>100</v>
      </c>
      <c r="E102" s="187"/>
      <c r="F102" s="187"/>
      <c r="G102" s="187"/>
      <c r="H102" s="187"/>
      <c r="I102" s="187"/>
      <c r="J102" s="188">
        <f>J258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8"/>
      <c r="C103" s="179"/>
      <c r="D103" s="180" t="s">
        <v>101</v>
      </c>
      <c r="E103" s="181"/>
      <c r="F103" s="181"/>
      <c r="G103" s="181"/>
      <c r="H103" s="181"/>
      <c r="I103" s="181"/>
      <c r="J103" s="182">
        <f>J286</f>
        <v>0</v>
      </c>
      <c r="K103" s="179"/>
      <c r="L103" s="18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4"/>
      <c r="C104" s="185"/>
      <c r="D104" s="186" t="s">
        <v>102</v>
      </c>
      <c r="E104" s="187"/>
      <c r="F104" s="187"/>
      <c r="G104" s="187"/>
      <c r="H104" s="187"/>
      <c r="I104" s="187"/>
      <c r="J104" s="188">
        <f>J287</f>
        <v>0</v>
      </c>
      <c r="K104" s="185"/>
      <c r="L104" s="18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4"/>
      <c r="C105" s="185"/>
      <c r="D105" s="186" t="s">
        <v>103</v>
      </c>
      <c r="E105" s="187"/>
      <c r="F105" s="187"/>
      <c r="G105" s="187"/>
      <c r="H105" s="187"/>
      <c r="I105" s="187"/>
      <c r="J105" s="188">
        <f>J304</f>
        <v>0</v>
      </c>
      <c r="K105" s="185"/>
      <c r="L105" s="18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4"/>
      <c r="C106" s="185"/>
      <c r="D106" s="186" t="s">
        <v>104</v>
      </c>
      <c r="E106" s="187"/>
      <c r="F106" s="187"/>
      <c r="G106" s="187"/>
      <c r="H106" s="187"/>
      <c r="I106" s="187"/>
      <c r="J106" s="188">
        <f>J311</f>
        <v>0</v>
      </c>
      <c r="K106" s="185"/>
      <c r="L106" s="18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4"/>
      <c r="C107" s="185"/>
      <c r="D107" s="186" t="s">
        <v>105</v>
      </c>
      <c r="E107" s="187"/>
      <c r="F107" s="187"/>
      <c r="G107" s="187"/>
      <c r="H107" s="187"/>
      <c r="I107" s="187"/>
      <c r="J107" s="188">
        <f>J314</f>
        <v>0</v>
      </c>
      <c r="K107" s="185"/>
      <c r="L107" s="18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7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65"/>
      <c r="C109" s="66"/>
      <c r="D109" s="66"/>
      <c r="E109" s="66"/>
      <c r="F109" s="66"/>
      <c r="G109" s="66"/>
      <c r="H109" s="66"/>
      <c r="I109" s="66"/>
      <c r="J109" s="66"/>
      <c r="K109" s="66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3" s="2" customFormat="1" ht="6.96" customHeight="1">
      <c r="A113" s="37"/>
      <c r="B113" s="67"/>
      <c r="C113" s="68"/>
      <c r="D113" s="68"/>
      <c r="E113" s="68"/>
      <c r="F113" s="68"/>
      <c r="G113" s="68"/>
      <c r="H113" s="68"/>
      <c r="I113" s="68"/>
      <c r="J113" s="68"/>
      <c r="K113" s="68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24.96" customHeight="1">
      <c r="A114" s="37"/>
      <c r="B114" s="38"/>
      <c r="C114" s="22" t="s">
        <v>106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16</v>
      </c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26.25" customHeight="1">
      <c r="A117" s="37"/>
      <c r="B117" s="38"/>
      <c r="C117" s="39"/>
      <c r="D117" s="39"/>
      <c r="E117" s="173" t="str">
        <f>E7</f>
        <v>Revitalizace zpevněných ploch v městském parku Zahájené – SO 101.2, SO 101.3</v>
      </c>
      <c r="F117" s="31"/>
      <c r="G117" s="31"/>
      <c r="H117" s="31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88</v>
      </c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6.5" customHeight="1">
      <c r="A119" s="37"/>
      <c r="B119" s="38"/>
      <c r="C119" s="39"/>
      <c r="D119" s="39"/>
      <c r="E119" s="75" t="str">
        <f>E9</f>
        <v>SO 101.3 - III. ETAPA</v>
      </c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31" t="s">
        <v>20</v>
      </c>
      <c r="D121" s="39"/>
      <c r="E121" s="39"/>
      <c r="F121" s="26" t="str">
        <f>F12</f>
        <v xml:space="preserve"> </v>
      </c>
      <c r="G121" s="39"/>
      <c r="H121" s="39"/>
      <c r="I121" s="31" t="s">
        <v>22</v>
      </c>
      <c r="J121" s="78" t="str">
        <f>IF(J12="","",J12)</f>
        <v>4. 5. 2026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5.15" customHeight="1">
      <c r="A123" s="37"/>
      <c r="B123" s="38"/>
      <c r="C123" s="31" t="s">
        <v>24</v>
      </c>
      <c r="D123" s="39"/>
      <c r="E123" s="39"/>
      <c r="F123" s="26" t="str">
        <f>E15</f>
        <v xml:space="preserve"> </v>
      </c>
      <c r="G123" s="39"/>
      <c r="H123" s="39"/>
      <c r="I123" s="31" t="s">
        <v>29</v>
      </c>
      <c r="J123" s="35" t="str">
        <f>E21</f>
        <v xml:space="preserve"> </v>
      </c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5.15" customHeight="1">
      <c r="A124" s="37"/>
      <c r="B124" s="38"/>
      <c r="C124" s="31" t="s">
        <v>27</v>
      </c>
      <c r="D124" s="39"/>
      <c r="E124" s="39"/>
      <c r="F124" s="26" t="str">
        <f>IF(E18="","",E18)</f>
        <v>Vyplň údaj</v>
      </c>
      <c r="G124" s="39"/>
      <c r="H124" s="39"/>
      <c r="I124" s="31" t="s">
        <v>31</v>
      </c>
      <c r="J124" s="35" t="str">
        <f>E24</f>
        <v xml:space="preserve"> </v>
      </c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0.32" customHeight="1">
      <c r="A125" s="37"/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11" customFormat="1" ht="29.28" customHeight="1">
      <c r="A126" s="190"/>
      <c r="B126" s="191"/>
      <c r="C126" s="192" t="s">
        <v>107</v>
      </c>
      <c r="D126" s="193" t="s">
        <v>58</v>
      </c>
      <c r="E126" s="193" t="s">
        <v>54</v>
      </c>
      <c r="F126" s="193" t="s">
        <v>55</v>
      </c>
      <c r="G126" s="193" t="s">
        <v>108</v>
      </c>
      <c r="H126" s="193" t="s">
        <v>109</v>
      </c>
      <c r="I126" s="193" t="s">
        <v>110</v>
      </c>
      <c r="J126" s="193" t="s">
        <v>92</v>
      </c>
      <c r="K126" s="194" t="s">
        <v>111</v>
      </c>
      <c r="L126" s="195"/>
      <c r="M126" s="99" t="s">
        <v>1</v>
      </c>
      <c r="N126" s="100" t="s">
        <v>37</v>
      </c>
      <c r="O126" s="100" t="s">
        <v>112</v>
      </c>
      <c r="P126" s="100" t="s">
        <v>113</v>
      </c>
      <c r="Q126" s="100" t="s">
        <v>114</v>
      </c>
      <c r="R126" s="100" t="s">
        <v>115</v>
      </c>
      <c r="S126" s="100" t="s">
        <v>116</v>
      </c>
      <c r="T126" s="101" t="s">
        <v>117</v>
      </c>
      <c r="U126" s="190"/>
      <c r="V126" s="190"/>
      <c r="W126" s="190"/>
      <c r="X126" s="190"/>
      <c r="Y126" s="190"/>
      <c r="Z126" s="190"/>
      <c r="AA126" s="190"/>
      <c r="AB126" s="190"/>
      <c r="AC126" s="190"/>
      <c r="AD126" s="190"/>
      <c r="AE126" s="190"/>
    </row>
    <row r="127" s="2" customFormat="1" ht="22.8" customHeight="1">
      <c r="A127" s="37"/>
      <c r="B127" s="38"/>
      <c r="C127" s="106" t="s">
        <v>118</v>
      </c>
      <c r="D127" s="39"/>
      <c r="E127" s="39"/>
      <c r="F127" s="39"/>
      <c r="G127" s="39"/>
      <c r="H127" s="39"/>
      <c r="I127" s="39"/>
      <c r="J127" s="196">
        <f>BK127</f>
        <v>0</v>
      </c>
      <c r="K127" s="39"/>
      <c r="L127" s="43"/>
      <c r="M127" s="102"/>
      <c r="N127" s="197"/>
      <c r="O127" s="103"/>
      <c r="P127" s="198">
        <f>P128+P286</f>
        <v>0</v>
      </c>
      <c r="Q127" s="103"/>
      <c r="R127" s="198">
        <f>R128+R286</f>
        <v>4.7744290000000005</v>
      </c>
      <c r="S127" s="103"/>
      <c r="T127" s="199">
        <f>T128+T286</f>
        <v>391.27100000000002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72</v>
      </c>
      <c r="AU127" s="16" t="s">
        <v>94</v>
      </c>
      <c r="BK127" s="200">
        <f>BK128+BK286</f>
        <v>0</v>
      </c>
    </row>
    <row r="128" s="12" customFormat="1" ht="25.92" customHeight="1">
      <c r="A128" s="12"/>
      <c r="B128" s="201"/>
      <c r="C128" s="202"/>
      <c r="D128" s="203" t="s">
        <v>72</v>
      </c>
      <c r="E128" s="204" t="s">
        <v>119</v>
      </c>
      <c r="F128" s="204" t="s">
        <v>120</v>
      </c>
      <c r="G128" s="202"/>
      <c r="H128" s="202"/>
      <c r="I128" s="205"/>
      <c r="J128" s="206">
        <f>BK128</f>
        <v>0</v>
      </c>
      <c r="K128" s="202"/>
      <c r="L128" s="207"/>
      <c r="M128" s="208"/>
      <c r="N128" s="209"/>
      <c r="O128" s="209"/>
      <c r="P128" s="210">
        <f>P129+P196+P233+P253+P258</f>
        <v>0</v>
      </c>
      <c r="Q128" s="209"/>
      <c r="R128" s="210">
        <f>R129+R196+R233+R253+R258</f>
        <v>4.7744290000000005</v>
      </c>
      <c r="S128" s="209"/>
      <c r="T128" s="211">
        <f>T129+T196+T233+T253+T258</f>
        <v>391.27100000000002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2" t="s">
        <v>121</v>
      </c>
      <c r="AT128" s="213" t="s">
        <v>72</v>
      </c>
      <c r="AU128" s="213" t="s">
        <v>73</v>
      </c>
      <c r="AY128" s="212" t="s">
        <v>122</v>
      </c>
      <c r="BK128" s="214">
        <f>BK129+BK196+BK233+BK253+BK258</f>
        <v>0</v>
      </c>
    </row>
    <row r="129" s="12" customFormat="1" ht="22.8" customHeight="1">
      <c r="A129" s="12"/>
      <c r="B129" s="201"/>
      <c r="C129" s="202"/>
      <c r="D129" s="203" t="s">
        <v>72</v>
      </c>
      <c r="E129" s="215" t="s">
        <v>81</v>
      </c>
      <c r="F129" s="215" t="s">
        <v>123</v>
      </c>
      <c r="G129" s="202"/>
      <c r="H129" s="202"/>
      <c r="I129" s="205"/>
      <c r="J129" s="216">
        <f>BK129</f>
        <v>0</v>
      </c>
      <c r="K129" s="202"/>
      <c r="L129" s="207"/>
      <c r="M129" s="208"/>
      <c r="N129" s="209"/>
      <c r="O129" s="209"/>
      <c r="P129" s="210">
        <f>SUM(P130:P195)</f>
        <v>0</v>
      </c>
      <c r="Q129" s="209"/>
      <c r="R129" s="210">
        <f>SUM(R130:R195)</f>
        <v>0.76157499999999989</v>
      </c>
      <c r="S129" s="209"/>
      <c r="T129" s="211">
        <f>SUM(T130:T195)</f>
        <v>349.77199999999999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2" t="s">
        <v>121</v>
      </c>
      <c r="AT129" s="213" t="s">
        <v>72</v>
      </c>
      <c r="AU129" s="213" t="s">
        <v>81</v>
      </c>
      <c r="AY129" s="212" t="s">
        <v>122</v>
      </c>
      <c r="BK129" s="214">
        <f>SUM(BK130:BK195)</f>
        <v>0</v>
      </c>
    </row>
    <row r="130" s="2" customFormat="1" ht="24.15" customHeight="1">
      <c r="A130" s="37"/>
      <c r="B130" s="38"/>
      <c r="C130" s="217" t="s">
        <v>81</v>
      </c>
      <c r="D130" s="217" t="s">
        <v>124</v>
      </c>
      <c r="E130" s="218" t="s">
        <v>125</v>
      </c>
      <c r="F130" s="219" t="s">
        <v>126</v>
      </c>
      <c r="G130" s="220" t="s">
        <v>127</v>
      </c>
      <c r="H130" s="221">
        <v>1383.3</v>
      </c>
      <c r="I130" s="222"/>
      <c r="J130" s="223">
        <f>ROUND(I130*H130,2)</f>
        <v>0</v>
      </c>
      <c r="K130" s="219" t="s">
        <v>128</v>
      </c>
      <c r="L130" s="43"/>
      <c r="M130" s="224" t="s">
        <v>1</v>
      </c>
      <c r="N130" s="225" t="s">
        <v>38</v>
      </c>
      <c r="O130" s="90"/>
      <c r="P130" s="226">
        <f>O130*H130</f>
        <v>0</v>
      </c>
      <c r="Q130" s="226">
        <v>0</v>
      </c>
      <c r="R130" s="226">
        <f>Q130*H130</f>
        <v>0</v>
      </c>
      <c r="S130" s="226">
        <v>0.17000000000000001</v>
      </c>
      <c r="T130" s="227">
        <f>S130*H130</f>
        <v>235.161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8" t="s">
        <v>121</v>
      </c>
      <c r="AT130" s="228" t="s">
        <v>124</v>
      </c>
      <c r="AU130" s="228" t="s">
        <v>83</v>
      </c>
      <c r="AY130" s="16" t="s">
        <v>122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6" t="s">
        <v>81</v>
      </c>
      <c r="BK130" s="229">
        <f>ROUND(I130*H130,2)</f>
        <v>0</v>
      </c>
      <c r="BL130" s="16" t="s">
        <v>121</v>
      </c>
      <c r="BM130" s="228" t="s">
        <v>475</v>
      </c>
    </row>
    <row r="131" s="2" customFormat="1">
      <c r="A131" s="37"/>
      <c r="B131" s="38"/>
      <c r="C131" s="39"/>
      <c r="D131" s="230" t="s">
        <v>130</v>
      </c>
      <c r="E131" s="39"/>
      <c r="F131" s="231" t="s">
        <v>131</v>
      </c>
      <c r="G131" s="39"/>
      <c r="H131" s="39"/>
      <c r="I131" s="232"/>
      <c r="J131" s="39"/>
      <c r="K131" s="39"/>
      <c r="L131" s="43"/>
      <c r="M131" s="233"/>
      <c r="N131" s="234"/>
      <c r="O131" s="90"/>
      <c r="P131" s="90"/>
      <c r="Q131" s="90"/>
      <c r="R131" s="90"/>
      <c r="S131" s="90"/>
      <c r="T131" s="91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130</v>
      </c>
      <c r="AU131" s="16" t="s">
        <v>83</v>
      </c>
    </row>
    <row r="132" s="13" customFormat="1">
      <c r="A132" s="13"/>
      <c r="B132" s="235"/>
      <c r="C132" s="236"/>
      <c r="D132" s="230" t="s">
        <v>132</v>
      </c>
      <c r="E132" s="237" t="s">
        <v>1</v>
      </c>
      <c r="F132" s="238" t="s">
        <v>476</v>
      </c>
      <c r="G132" s="236"/>
      <c r="H132" s="239">
        <v>591.29999999999995</v>
      </c>
      <c r="I132" s="240"/>
      <c r="J132" s="236"/>
      <c r="K132" s="236"/>
      <c r="L132" s="241"/>
      <c r="M132" s="242"/>
      <c r="N132" s="243"/>
      <c r="O132" s="243"/>
      <c r="P132" s="243"/>
      <c r="Q132" s="243"/>
      <c r="R132" s="243"/>
      <c r="S132" s="243"/>
      <c r="T132" s="24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5" t="s">
        <v>132</v>
      </c>
      <c r="AU132" s="245" t="s">
        <v>83</v>
      </c>
      <c r="AV132" s="13" t="s">
        <v>83</v>
      </c>
      <c r="AW132" s="13" t="s">
        <v>30</v>
      </c>
      <c r="AX132" s="13" t="s">
        <v>73</v>
      </c>
      <c r="AY132" s="245" t="s">
        <v>122</v>
      </c>
    </row>
    <row r="133" s="13" customFormat="1">
      <c r="A133" s="13"/>
      <c r="B133" s="235"/>
      <c r="C133" s="236"/>
      <c r="D133" s="230" t="s">
        <v>132</v>
      </c>
      <c r="E133" s="237" t="s">
        <v>1</v>
      </c>
      <c r="F133" s="238" t="s">
        <v>477</v>
      </c>
      <c r="G133" s="236"/>
      <c r="H133" s="239">
        <v>610</v>
      </c>
      <c r="I133" s="240"/>
      <c r="J133" s="236"/>
      <c r="K133" s="236"/>
      <c r="L133" s="241"/>
      <c r="M133" s="242"/>
      <c r="N133" s="243"/>
      <c r="O133" s="243"/>
      <c r="P133" s="243"/>
      <c r="Q133" s="243"/>
      <c r="R133" s="243"/>
      <c r="S133" s="243"/>
      <c r="T133" s="24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5" t="s">
        <v>132</v>
      </c>
      <c r="AU133" s="245" t="s">
        <v>83</v>
      </c>
      <c r="AV133" s="13" t="s">
        <v>83</v>
      </c>
      <c r="AW133" s="13" t="s">
        <v>30</v>
      </c>
      <c r="AX133" s="13" t="s">
        <v>73</v>
      </c>
      <c r="AY133" s="245" t="s">
        <v>122</v>
      </c>
    </row>
    <row r="134" s="13" customFormat="1">
      <c r="A134" s="13"/>
      <c r="B134" s="235"/>
      <c r="C134" s="236"/>
      <c r="D134" s="230" t="s">
        <v>132</v>
      </c>
      <c r="E134" s="237" t="s">
        <v>1</v>
      </c>
      <c r="F134" s="238" t="s">
        <v>478</v>
      </c>
      <c r="G134" s="236"/>
      <c r="H134" s="239">
        <v>182</v>
      </c>
      <c r="I134" s="240"/>
      <c r="J134" s="236"/>
      <c r="K134" s="236"/>
      <c r="L134" s="241"/>
      <c r="M134" s="242"/>
      <c r="N134" s="243"/>
      <c r="O134" s="243"/>
      <c r="P134" s="243"/>
      <c r="Q134" s="243"/>
      <c r="R134" s="243"/>
      <c r="S134" s="243"/>
      <c r="T134" s="24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5" t="s">
        <v>132</v>
      </c>
      <c r="AU134" s="245" t="s">
        <v>83</v>
      </c>
      <c r="AV134" s="13" t="s">
        <v>83</v>
      </c>
      <c r="AW134" s="13" t="s">
        <v>30</v>
      </c>
      <c r="AX134" s="13" t="s">
        <v>73</v>
      </c>
      <c r="AY134" s="245" t="s">
        <v>122</v>
      </c>
    </row>
    <row r="135" s="14" customFormat="1">
      <c r="A135" s="14"/>
      <c r="B135" s="246"/>
      <c r="C135" s="247"/>
      <c r="D135" s="230" t="s">
        <v>132</v>
      </c>
      <c r="E135" s="248" t="s">
        <v>1</v>
      </c>
      <c r="F135" s="249" t="s">
        <v>135</v>
      </c>
      <c r="G135" s="247"/>
      <c r="H135" s="250">
        <v>1383.3</v>
      </c>
      <c r="I135" s="251"/>
      <c r="J135" s="247"/>
      <c r="K135" s="247"/>
      <c r="L135" s="252"/>
      <c r="M135" s="253"/>
      <c r="N135" s="254"/>
      <c r="O135" s="254"/>
      <c r="P135" s="254"/>
      <c r="Q135" s="254"/>
      <c r="R135" s="254"/>
      <c r="S135" s="254"/>
      <c r="T135" s="255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6" t="s">
        <v>132</v>
      </c>
      <c r="AU135" s="256" t="s">
        <v>83</v>
      </c>
      <c r="AV135" s="14" t="s">
        <v>121</v>
      </c>
      <c r="AW135" s="14" t="s">
        <v>30</v>
      </c>
      <c r="AX135" s="14" t="s">
        <v>81</v>
      </c>
      <c r="AY135" s="256" t="s">
        <v>122</v>
      </c>
    </row>
    <row r="136" s="2" customFormat="1" ht="24.15" customHeight="1">
      <c r="A136" s="37"/>
      <c r="B136" s="38"/>
      <c r="C136" s="217" t="s">
        <v>83</v>
      </c>
      <c r="D136" s="217" t="s">
        <v>124</v>
      </c>
      <c r="E136" s="218" t="s">
        <v>479</v>
      </c>
      <c r="F136" s="219" t="s">
        <v>480</v>
      </c>
      <c r="G136" s="220" t="s">
        <v>127</v>
      </c>
      <c r="H136" s="221">
        <v>490</v>
      </c>
      <c r="I136" s="222"/>
      <c r="J136" s="223">
        <f>ROUND(I136*H136,2)</f>
        <v>0</v>
      </c>
      <c r="K136" s="219" t="s">
        <v>128</v>
      </c>
      <c r="L136" s="43"/>
      <c r="M136" s="224" t="s">
        <v>1</v>
      </c>
      <c r="N136" s="225" t="s">
        <v>38</v>
      </c>
      <c r="O136" s="90"/>
      <c r="P136" s="226">
        <f>O136*H136</f>
        <v>0</v>
      </c>
      <c r="Q136" s="226">
        <v>0</v>
      </c>
      <c r="R136" s="226">
        <f>Q136*H136</f>
        <v>0</v>
      </c>
      <c r="S136" s="226">
        <v>0.098000000000000004</v>
      </c>
      <c r="T136" s="227">
        <f>S136*H136</f>
        <v>48.020000000000003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28" t="s">
        <v>121</v>
      </c>
      <c r="AT136" s="228" t="s">
        <v>124</v>
      </c>
      <c r="AU136" s="228" t="s">
        <v>83</v>
      </c>
      <c r="AY136" s="16" t="s">
        <v>122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6" t="s">
        <v>81</v>
      </c>
      <c r="BK136" s="229">
        <f>ROUND(I136*H136,2)</f>
        <v>0</v>
      </c>
      <c r="BL136" s="16" t="s">
        <v>121</v>
      </c>
      <c r="BM136" s="228" t="s">
        <v>481</v>
      </c>
    </row>
    <row r="137" s="2" customFormat="1">
      <c r="A137" s="37"/>
      <c r="B137" s="38"/>
      <c r="C137" s="39"/>
      <c r="D137" s="230" t="s">
        <v>130</v>
      </c>
      <c r="E137" s="39"/>
      <c r="F137" s="231" t="s">
        <v>482</v>
      </c>
      <c r="G137" s="39"/>
      <c r="H137" s="39"/>
      <c r="I137" s="232"/>
      <c r="J137" s="39"/>
      <c r="K137" s="39"/>
      <c r="L137" s="43"/>
      <c r="M137" s="233"/>
      <c r="N137" s="234"/>
      <c r="O137" s="90"/>
      <c r="P137" s="90"/>
      <c r="Q137" s="90"/>
      <c r="R137" s="90"/>
      <c r="S137" s="90"/>
      <c r="T137" s="91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6" t="s">
        <v>130</v>
      </c>
      <c r="AU137" s="16" t="s">
        <v>83</v>
      </c>
    </row>
    <row r="138" s="13" customFormat="1">
      <c r="A138" s="13"/>
      <c r="B138" s="235"/>
      <c r="C138" s="236"/>
      <c r="D138" s="230" t="s">
        <v>132</v>
      </c>
      <c r="E138" s="237" t="s">
        <v>1</v>
      </c>
      <c r="F138" s="238" t="s">
        <v>483</v>
      </c>
      <c r="G138" s="236"/>
      <c r="H138" s="239">
        <v>490</v>
      </c>
      <c r="I138" s="240"/>
      <c r="J138" s="236"/>
      <c r="K138" s="236"/>
      <c r="L138" s="241"/>
      <c r="M138" s="242"/>
      <c r="N138" s="243"/>
      <c r="O138" s="243"/>
      <c r="P138" s="243"/>
      <c r="Q138" s="243"/>
      <c r="R138" s="243"/>
      <c r="S138" s="243"/>
      <c r="T138" s="24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5" t="s">
        <v>132</v>
      </c>
      <c r="AU138" s="245" t="s">
        <v>83</v>
      </c>
      <c r="AV138" s="13" t="s">
        <v>83</v>
      </c>
      <c r="AW138" s="13" t="s">
        <v>30</v>
      </c>
      <c r="AX138" s="13" t="s">
        <v>73</v>
      </c>
      <c r="AY138" s="245" t="s">
        <v>122</v>
      </c>
    </row>
    <row r="139" s="14" customFormat="1">
      <c r="A139" s="14"/>
      <c r="B139" s="246"/>
      <c r="C139" s="247"/>
      <c r="D139" s="230" t="s">
        <v>132</v>
      </c>
      <c r="E139" s="248" t="s">
        <v>1</v>
      </c>
      <c r="F139" s="249" t="s">
        <v>135</v>
      </c>
      <c r="G139" s="247"/>
      <c r="H139" s="250">
        <v>490</v>
      </c>
      <c r="I139" s="251"/>
      <c r="J139" s="247"/>
      <c r="K139" s="247"/>
      <c r="L139" s="252"/>
      <c r="M139" s="253"/>
      <c r="N139" s="254"/>
      <c r="O139" s="254"/>
      <c r="P139" s="254"/>
      <c r="Q139" s="254"/>
      <c r="R139" s="254"/>
      <c r="S139" s="254"/>
      <c r="T139" s="255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6" t="s">
        <v>132</v>
      </c>
      <c r="AU139" s="256" t="s">
        <v>83</v>
      </c>
      <c r="AV139" s="14" t="s">
        <v>121</v>
      </c>
      <c r="AW139" s="14" t="s">
        <v>30</v>
      </c>
      <c r="AX139" s="14" t="s">
        <v>81</v>
      </c>
      <c r="AY139" s="256" t="s">
        <v>122</v>
      </c>
    </row>
    <row r="140" s="2" customFormat="1" ht="24.15" customHeight="1">
      <c r="A140" s="37"/>
      <c r="B140" s="38"/>
      <c r="C140" s="217" t="s">
        <v>144</v>
      </c>
      <c r="D140" s="217" t="s">
        <v>124</v>
      </c>
      <c r="E140" s="218" t="s">
        <v>151</v>
      </c>
      <c r="F140" s="219" t="s">
        <v>152</v>
      </c>
      <c r="G140" s="220" t="s">
        <v>153</v>
      </c>
      <c r="H140" s="221">
        <v>82</v>
      </c>
      <c r="I140" s="222"/>
      <c r="J140" s="223">
        <f>ROUND(I140*H140,2)</f>
        <v>0</v>
      </c>
      <c r="K140" s="219" t="s">
        <v>128</v>
      </c>
      <c r="L140" s="43"/>
      <c r="M140" s="224" t="s">
        <v>1</v>
      </c>
      <c r="N140" s="225" t="s">
        <v>38</v>
      </c>
      <c r="O140" s="90"/>
      <c r="P140" s="226">
        <f>O140*H140</f>
        <v>0</v>
      </c>
      <c r="Q140" s="226">
        <v>0</v>
      </c>
      <c r="R140" s="226">
        <f>Q140*H140</f>
        <v>0</v>
      </c>
      <c r="S140" s="226">
        <v>0</v>
      </c>
      <c r="T140" s="227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28" t="s">
        <v>121</v>
      </c>
      <c r="AT140" s="228" t="s">
        <v>124</v>
      </c>
      <c r="AU140" s="228" t="s">
        <v>83</v>
      </c>
      <c r="AY140" s="16" t="s">
        <v>122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6" t="s">
        <v>81</v>
      </c>
      <c r="BK140" s="229">
        <f>ROUND(I140*H140,2)</f>
        <v>0</v>
      </c>
      <c r="BL140" s="16" t="s">
        <v>121</v>
      </c>
      <c r="BM140" s="228" t="s">
        <v>484</v>
      </c>
    </row>
    <row r="141" s="2" customFormat="1">
      <c r="A141" s="37"/>
      <c r="B141" s="38"/>
      <c r="C141" s="39"/>
      <c r="D141" s="230" t="s">
        <v>130</v>
      </c>
      <c r="E141" s="39"/>
      <c r="F141" s="231" t="s">
        <v>155</v>
      </c>
      <c r="G141" s="39"/>
      <c r="H141" s="39"/>
      <c r="I141" s="232"/>
      <c r="J141" s="39"/>
      <c r="K141" s="39"/>
      <c r="L141" s="43"/>
      <c r="M141" s="233"/>
      <c r="N141" s="234"/>
      <c r="O141" s="90"/>
      <c r="P141" s="90"/>
      <c r="Q141" s="90"/>
      <c r="R141" s="90"/>
      <c r="S141" s="90"/>
      <c r="T141" s="91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6" t="s">
        <v>130</v>
      </c>
      <c r="AU141" s="16" t="s">
        <v>83</v>
      </c>
    </row>
    <row r="142" s="13" customFormat="1">
      <c r="A142" s="13"/>
      <c r="B142" s="235"/>
      <c r="C142" s="236"/>
      <c r="D142" s="230" t="s">
        <v>132</v>
      </c>
      <c r="E142" s="237" t="s">
        <v>1</v>
      </c>
      <c r="F142" s="238" t="s">
        <v>485</v>
      </c>
      <c r="G142" s="236"/>
      <c r="H142" s="239">
        <v>82</v>
      </c>
      <c r="I142" s="240"/>
      <c r="J142" s="236"/>
      <c r="K142" s="236"/>
      <c r="L142" s="241"/>
      <c r="M142" s="242"/>
      <c r="N142" s="243"/>
      <c r="O142" s="243"/>
      <c r="P142" s="243"/>
      <c r="Q142" s="243"/>
      <c r="R142" s="243"/>
      <c r="S142" s="243"/>
      <c r="T142" s="24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5" t="s">
        <v>132</v>
      </c>
      <c r="AU142" s="245" t="s">
        <v>83</v>
      </c>
      <c r="AV142" s="13" t="s">
        <v>83</v>
      </c>
      <c r="AW142" s="13" t="s">
        <v>30</v>
      </c>
      <c r="AX142" s="13" t="s">
        <v>73</v>
      </c>
      <c r="AY142" s="245" t="s">
        <v>122</v>
      </c>
    </row>
    <row r="143" s="14" customFormat="1">
      <c r="A143" s="14"/>
      <c r="B143" s="246"/>
      <c r="C143" s="247"/>
      <c r="D143" s="230" t="s">
        <v>132</v>
      </c>
      <c r="E143" s="248" t="s">
        <v>1</v>
      </c>
      <c r="F143" s="249" t="s">
        <v>135</v>
      </c>
      <c r="G143" s="247"/>
      <c r="H143" s="250">
        <v>82</v>
      </c>
      <c r="I143" s="251"/>
      <c r="J143" s="247"/>
      <c r="K143" s="247"/>
      <c r="L143" s="252"/>
      <c r="M143" s="253"/>
      <c r="N143" s="254"/>
      <c r="O143" s="254"/>
      <c r="P143" s="254"/>
      <c r="Q143" s="254"/>
      <c r="R143" s="254"/>
      <c r="S143" s="254"/>
      <c r="T143" s="255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6" t="s">
        <v>132</v>
      </c>
      <c r="AU143" s="256" t="s">
        <v>83</v>
      </c>
      <c r="AV143" s="14" t="s">
        <v>121</v>
      </c>
      <c r="AW143" s="14" t="s">
        <v>30</v>
      </c>
      <c r="AX143" s="14" t="s">
        <v>81</v>
      </c>
      <c r="AY143" s="256" t="s">
        <v>122</v>
      </c>
    </row>
    <row r="144" s="2" customFormat="1" ht="37.8" customHeight="1">
      <c r="A144" s="37"/>
      <c r="B144" s="38"/>
      <c r="C144" s="217" t="s">
        <v>121</v>
      </c>
      <c r="D144" s="217" t="s">
        <v>124</v>
      </c>
      <c r="E144" s="218" t="s">
        <v>158</v>
      </c>
      <c r="F144" s="219" t="s">
        <v>159</v>
      </c>
      <c r="G144" s="220" t="s">
        <v>153</v>
      </c>
      <c r="H144" s="221">
        <v>486.64999999999998</v>
      </c>
      <c r="I144" s="222"/>
      <c r="J144" s="223">
        <f>ROUND(I144*H144,2)</f>
        <v>0</v>
      </c>
      <c r="K144" s="219" t="s">
        <v>128</v>
      </c>
      <c r="L144" s="43"/>
      <c r="M144" s="224" t="s">
        <v>1</v>
      </c>
      <c r="N144" s="225" t="s">
        <v>38</v>
      </c>
      <c r="O144" s="90"/>
      <c r="P144" s="226">
        <f>O144*H144</f>
        <v>0</v>
      </c>
      <c r="Q144" s="226">
        <v>0</v>
      </c>
      <c r="R144" s="226">
        <f>Q144*H144</f>
        <v>0</v>
      </c>
      <c r="S144" s="226">
        <v>0</v>
      </c>
      <c r="T144" s="227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28" t="s">
        <v>121</v>
      </c>
      <c r="AT144" s="228" t="s">
        <v>124</v>
      </c>
      <c r="AU144" s="228" t="s">
        <v>83</v>
      </c>
      <c r="AY144" s="16" t="s">
        <v>122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6" t="s">
        <v>81</v>
      </c>
      <c r="BK144" s="229">
        <f>ROUND(I144*H144,2)</f>
        <v>0</v>
      </c>
      <c r="BL144" s="16" t="s">
        <v>121</v>
      </c>
      <c r="BM144" s="228" t="s">
        <v>486</v>
      </c>
    </row>
    <row r="145" s="2" customFormat="1">
      <c r="A145" s="37"/>
      <c r="B145" s="38"/>
      <c r="C145" s="39"/>
      <c r="D145" s="230" t="s">
        <v>130</v>
      </c>
      <c r="E145" s="39"/>
      <c r="F145" s="231" t="s">
        <v>161</v>
      </c>
      <c r="G145" s="39"/>
      <c r="H145" s="39"/>
      <c r="I145" s="232"/>
      <c r="J145" s="39"/>
      <c r="K145" s="39"/>
      <c r="L145" s="43"/>
      <c r="M145" s="233"/>
      <c r="N145" s="234"/>
      <c r="O145" s="90"/>
      <c r="P145" s="90"/>
      <c r="Q145" s="90"/>
      <c r="R145" s="90"/>
      <c r="S145" s="90"/>
      <c r="T145" s="91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6" t="s">
        <v>130</v>
      </c>
      <c r="AU145" s="16" t="s">
        <v>83</v>
      </c>
    </row>
    <row r="146" s="13" customFormat="1">
      <c r="A146" s="13"/>
      <c r="B146" s="235"/>
      <c r="C146" s="236"/>
      <c r="D146" s="230" t="s">
        <v>132</v>
      </c>
      <c r="E146" s="237" t="s">
        <v>1</v>
      </c>
      <c r="F146" s="238" t="s">
        <v>487</v>
      </c>
      <c r="G146" s="236"/>
      <c r="H146" s="239">
        <v>118.26000000000001</v>
      </c>
      <c r="I146" s="240"/>
      <c r="J146" s="236"/>
      <c r="K146" s="236"/>
      <c r="L146" s="241"/>
      <c r="M146" s="242"/>
      <c r="N146" s="243"/>
      <c r="O146" s="243"/>
      <c r="P146" s="243"/>
      <c r="Q146" s="243"/>
      <c r="R146" s="243"/>
      <c r="S146" s="243"/>
      <c r="T146" s="24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5" t="s">
        <v>132</v>
      </c>
      <c r="AU146" s="245" t="s">
        <v>83</v>
      </c>
      <c r="AV146" s="13" t="s">
        <v>83</v>
      </c>
      <c r="AW146" s="13" t="s">
        <v>30</v>
      </c>
      <c r="AX146" s="13" t="s">
        <v>73</v>
      </c>
      <c r="AY146" s="245" t="s">
        <v>122</v>
      </c>
    </row>
    <row r="147" s="13" customFormat="1">
      <c r="A147" s="13"/>
      <c r="B147" s="235"/>
      <c r="C147" s="236"/>
      <c r="D147" s="230" t="s">
        <v>132</v>
      </c>
      <c r="E147" s="237" t="s">
        <v>1</v>
      </c>
      <c r="F147" s="238" t="s">
        <v>488</v>
      </c>
      <c r="G147" s="236"/>
      <c r="H147" s="239">
        <v>122</v>
      </c>
      <c r="I147" s="240"/>
      <c r="J147" s="236"/>
      <c r="K147" s="236"/>
      <c r="L147" s="241"/>
      <c r="M147" s="242"/>
      <c r="N147" s="243"/>
      <c r="O147" s="243"/>
      <c r="P147" s="243"/>
      <c r="Q147" s="243"/>
      <c r="R147" s="243"/>
      <c r="S147" s="243"/>
      <c r="T147" s="24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5" t="s">
        <v>132</v>
      </c>
      <c r="AU147" s="245" t="s">
        <v>83</v>
      </c>
      <c r="AV147" s="13" t="s">
        <v>83</v>
      </c>
      <c r="AW147" s="13" t="s">
        <v>30</v>
      </c>
      <c r="AX147" s="13" t="s">
        <v>73</v>
      </c>
      <c r="AY147" s="245" t="s">
        <v>122</v>
      </c>
    </row>
    <row r="148" s="13" customFormat="1">
      <c r="A148" s="13"/>
      <c r="B148" s="235"/>
      <c r="C148" s="236"/>
      <c r="D148" s="230" t="s">
        <v>132</v>
      </c>
      <c r="E148" s="237" t="s">
        <v>1</v>
      </c>
      <c r="F148" s="238" t="s">
        <v>489</v>
      </c>
      <c r="G148" s="236"/>
      <c r="H148" s="239">
        <v>36.399999999999999</v>
      </c>
      <c r="I148" s="240"/>
      <c r="J148" s="236"/>
      <c r="K148" s="236"/>
      <c r="L148" s="241"/>
      <c r="M148" s="242"/>
      <c r="N148" s="243"/>
      <c r="O148" s="243"/>
      <c r="P148" s="243"/>
      <c r="Q148" s="243"/>
      <c r="R148" s="243"/>
      <c r="S148" s="243"/>
      <c r="T148" s="24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5" t="s">
        <v>132</v>
      </c>
      <c r="AU148" s="245" t="s">
        <v>83</v>
      </c>
      <c r="AV148" s="13" t="s">
        <v>83</v>
      </c>
      <c r="AW148" s="13" t="s">
        <v>30</v>
      </c>
      <c r="AX148" s="13" t="s">
        <v>73</v>
      </c>
      <c r="AY148" s="245" t="s">
        <v>122</v>
      </c>
    </row>
    <row r="149" s="13" customFormat="1">
      <c r="A149" s="13"/>
      <c r="B149" s="235"/>
      <c r="C149" s="236"/>
      <c r="D149" s="230" t="s">
        <v>132</v>
      </c>
      <c r="E149" s="237" t="s">
        <v>1</v>
      </c>
      <c r="F149" s="238" t="s">
        <v>490</v>
      </c>
      <c r="G149" s="236"/>
      <c r="H149" s="239">
        <v>-82</v>
      </c>
      <c r="I149" s="240"/>
      <c r="J149" s="236"/>
      <c r="K149" s="236"/>
      <c r="L149" s="241"/>
      <c r="M149" s="242"/>
      <c r="N149" s="243"/>
      <c r="O149" s="243"/>
      <c r="P149" s="243"/>
      <c r="Q149" s="243"/>
      <c r="R149" s="243"/>
      <c r="S149" s="243"/>
      <c r="T149" s="24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5" t="s">
        <v>132</v>
      </c>
      <c r="AU149" s="245" t="s">
        <v>83</v>
      </c>
      <c r="AV149" s="13" t="s">
        <v>83</v>
      </c>
      <c r="AW149" s="13" t="s">
        <v>30</v>
      </c>
      <c r="AX149" s="13" t="s">
        <v>73</v>
      </c>
      <c r="AY149" s="245" t="s">
        <v>122</v>
      </c>
    </row>
    <row r="150" s="13" customFormat="1">
      <c r="A150" s="13"/>
      <c r="B150" s="235"/>
      <c r="C150" s="236"/>
      <c r="D150" s="230" t="s">
        <v>132</v>
      </c>
      <c r="E150" s="237" t="s">
        <v>1</v>
      </c>
      <c r="F150" s="238" t="s">
        <v>491</v>
      </c>
      <c r="G150" s="236"/>
      <c r="H150" s="239">
        <v>291.99000000000001</v>
      </c>
      <c r="I150" s="240"/>
      <c r="J150" s="236"/>
      <c r="K150" s="236"/>
      <c r="L150" s="241"/>
      <c r="M150" s="242"/>
      <c r="N150" s="243"/>
      <c r="O150" s="243"/>
      <c r="P150" s="243"/>
      <c r="Q150" s="243"/>
      <c r="R150" s="243"/>
      <c r="S150" s="243"/>
      <c r="T150" s="24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5" t="s">
        <v>132</v>
      </c>
      <c r="AU150" s="245" t="s">
        <v>83</v>
      </c>
      <c r="AV150" s="13" t="s">
        <v>83</v>
      </c>
      <c r="AW150" s="13" t="s">
        <v>30</v>
      </c>
      <c r="AX150" s="13" t="s">
        <v>73</v>
      </c>
      <c r="AY150" s="245" t="s">
        <v>122</v>
      </c>
    </row>
    <row r="151" s="14" customFormat="1">
      <c r="A151" s="14"/>
      <c r="B151" s="246"/>
      <c r="C151" s="247"/>
      <c r="D151" s="230" t="s">
        <v>132</v>
      </c>
      <c r="E151" s="248" t="s">
        <v>1</v>
      </c>
      <c r="F151" s="249" t="s">
        <v>135</v>
      </c>
      <c r="G151" s="247"/>
      <c r="H151" s="250">
        <v>486.64999999999998</v>
      </c>
      <c r="I151" s="251"/>
      <c r="J151" s="247"/>
      <c r="K151" s="247"/>
      <c r="L151" s="252"/>
      <c r="M151" s="253"/>
      <c r="N151" s="254"/>
      <c r="O151" s="254"/>
      <c r="P151" s="254"/>
      <c r="Q151" s="254"/>
      <c r="R151" s="254"/>
      <c r="S151" s="254"/>
      <c r="T151" s="255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6" t="s">
        <v>132</v>
      </c>
      <c r="AU151" s="256" t="s">
        <v>83</v>
      </c>
      <c r="AV151" s="14" t="s">
        <v>121</v>
      </c>
      <c r="AW151" s="14" t="s">
        <v>30</v>
      </c>
      <c r="AX151" s="14" t="s">
        <v>81</v>
      </c>
      <c r="AY151" s="256" t="s">
        <v>122</v>
      </c>
    </row>
    <row r="152" s="2" customFormat="1" ht="37.8" customHeight="1">
      <c r="A152" s="37"/>
      <c r="B152" s="38"/>
      <c r="C152" s="217" t="s">
        <v>157</v>
      </c>
      <c r="D152" s="217" t="s">
        <v>124</v>
      </c>
      <c r="E152" s="218" t="s">
        <v>167</v>
      </c>
      <c r="F152" s="219" t="s">
        <v>168</v>
      </c>
      <c r="G152" s="220" t="s">
        <v>153</v>
      </c>
      <c r="H152" s="221">
        <v>568.64999999999998</v>
      </c>
      <c r="I152" s="222"/>
      <c r="J152" s="223">
        <f>ROUND(I152*H152,2)</f>
        <v>0</v>
      </c>
      <c r="K152" s="219" t="s">
        <v>128</v>
      </c>
      <c r="L152" s="43"/>
      <c r="M152" s="224" t="s">
        <v>1</v>
      </c>
      <c r="N152" s="225" t="s">
        <v>38</v>
      </c>
      <c r="O152" s="90"/>
      <c r="P152" s="226">
        <f>O152*H152</f>
        <v>0</v>
      </c>
      <c r="Q152" s="226">
        <v>0</v>
      </c>
      <c r="R152" s="226">
        <f>Q152*H152</f>
        <v>0</v>
      </c>
      <c r="S152" s="226">
        <v>0</v>
      </c>
      <c r="T152" s="227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28" t="s">
        <v>121</v>
      </c>
      <c r="AT152" s="228" t="s">
        <v>124</v>
      </c>
      <c r="AU152" s="228" t="s">
        <v>83</v>
      </c>
      <c r="AY152" s="16" t="s">
        <v>122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6" t="s">
        <v>81</v>
      </c>
      <c r="BK152" s="229">
        <f>ROUND(I152*H152,2)</f>
        <v>0</v>
      </c>
      <c r="BL152" s="16" t="s">
        <v>121</v>
      </c>
      <c r="BM152" s="228" t="s">
        <v>492</v>
      </c>
    </row>
    <row r="153" s="2" customFormat="1">
      <c r="A153" s="37"/>
      <c r="B153" s="38"/>
      <c r="C153" s="39"/>
      <c r="D153" s="230" t="s">
        <v>130</v>
      </c>
      <c r="E153" s="39"/>
      <c r="F153" s="231" t="s">
        <v>170</v>
      </c>
      <c r="G153" s="39"/>
      <c r="H153" s="39"/>
      <c r="I153" s="232"/>
      <c r="J153" s="39"/>
      <c r="K153" s="39"/>
      <c r="L153" s="43"/>
      <c r="M153" s="233"/>
      <c r="N153" s="234"/>
      <c r="O153" s="90"/>
      <c r="P153" s="90"/>
      <c r="Q153" s="90"/>
      <c r="R153" s="90"/>
      <c r="S153" s="90"/>
      <c r="T153" s="91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16" t="s">
        <v>130</v>
      </c>
      <c r="AU153" s="16" t="s">
        <v>83</v>
      </c>
    </row>
    <row r="154" s="13" customFormat="1">
      <c r="A154" s="13"/>
      <c r="B154" s="235"/>
      <c r="C154" s="236"/>
      <c r="D154" s="230" t="s">
        <v>132</v>
      </c>
      <c r="E154" s="237" t="s">
        <v>1</v>
      </c>
      <c r="F154" s="238" t="s">
        <v>493</v>
      </c>
      <c r="G154" s="236"/>
      <c r="H154" s="239">
        <v>276.66000000000003</v>
      </c>
      <c r="I154" s="240"/>
      <c r="J154" s="236"/>
      <c r="K154" s="236"/>
      <c r="L154" s="241"/>
      <c r="M154" s="242"/>
      <c r="N154" s="243"/>
      <c r="O154" s="243"/>
      <c r="P154" s="243"/>
      <c r="Q154" s="243"/>
      <c r="R154" s="243"/>
      <c r="S154" s="243"/>
      <c r="T154" s="24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5" t="s">
        <v>132</v>
      </c>
      <c r="AU154" s="245" t="s">
        <v>83</v>
      </c>
      <c r="AV154" s="13" t="s">
        <v>83</v>
      </c>
      <c r="AW154" s="13" t="s">
        <v>30</v>
      </c>
      <c r="AX154" s="13" t="s">
        <v>73</v>
      </c>
      <c r="AY154" s="245" t="s">
        <v>122</v>
      </c>
    </row>
    <row r="155" s="13" customFormat="1">
      <c r="A155" s="13"/>
      <c r="B155" s="235"/>
      <c r="C155" s="236"/>
      <c r="D155" s="230" t="s">
        <v>132</v>
      </c>
      <c r="E155" s="237" t="s">
        <v>1</v>
      </c>
      <c r="F155" s="238" t="s">
        <v>494</v>
      </c>
      <c r="G155" s="236"/>
      <c r="H155" s="239">
        <v>291.99000000000001</v>
      </c>
      <c r="I155" s="240"/>
      <c r="J155" s="236"/>
      <c r="K155" s="236"/>
      <c r="L155" s="241"/>
      <c r="M155" s="242"/>
      <c r="N155" s="243"/>
      <c r="O155" s="243"/>
      <c r="P155" s="243"/>
      <c r="Q155" s="243"/>
      <c r="R155" s="243"/>
      <c r="S155" s="243"/>
      <c r="T155" s="24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5" t="s">
        <v>132</v>
      </c>
      <c r="AU155" s="245" t="s">
        <v>83</v>
      </c>
      <c r="AV155" s="13" t="s">
        <v>83</v>
      </c>
      <c r="AW155" s="13" t="s">
        <v>30</v>
      </c>
      <c r="AX155" s="13" t="s">
        <v>73</v>
      </c>
      <c r="AY155" s="245" t="s">
        <v>122</v>
      </c>
    </row>
    <row r="156" s="14" customFormat="1">
      <c r="A156" s="14"/>
      <c r="B156" s="246"/>
      <c r="C156" s="247"/>
      <c r="D156" s="230" t="s">
        <v>132</v>
      </c>
      <c r="E156" s="248" t="s">
        <v>1</v>
      </c>
      <c r="F156" s="249" t="s">
        <v>135</v>
      </c>
      <c r="G156" s="247"/>
      <c r="H156" s="250">
        <v>568.64999999999998</v>
      </c>
      <c r="I156" s="251"/>
      <c r="J156" s="247"/>
      <c r="K156" s="247"/>
      <c r="L156" s="252"/>
      <c r="M156" s="253"/>
      <c r="N156" s="254"/>
      <c r="O156" s="254"/>
      <c r="P156" s="254"/>
      <c r="Q156" s="254"/>
      <c r="R156" s="254"/>
      <c r="S156" s="254"/>
      <c r="T156" s="255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6" t="s">
        <v>132</v>
      </c>
      <c r="AU156" s="256" t="s">
        <v>83</v>
      </c>
      <c r="AV156" s="14" t="s">
        <v>121</v>
      </c>
      <c r="AW156" s="14" t="s">
        <v>30</v>
      </c>
      <c r="AX156" s="14" t="s">
        <v>81</v>
      </c>
      <c r="AY156" s="256" t="s">
        <v>122</v>
      </c>
    </row>
    <row r="157" s="2" customFormat="1" ht="37.8" customHeight="1">
      <c r="A157" s="37"/>
      <c r="B157" s="38"/>
      <c r="C157" s="217" t="s">
        <v>166</v>
      </c>
      <c r="D157" s="217" t="s">
        <v>124</v>
      </c>
      <c r="E157" s="218" t="s">
        <v>174</v>
      </c>
      <c r="F157" s="219" t="s">
        <v>175</v>
      </c>
      <c r="G157" s="220" t="s">
        <v>153</v>
      </c>
      <c r="H157" s="221">
        <v>568.64999999999998</v>
      </c>
      <c r="I157" s="222"/>
      <c r="J157" s="223">
        <f>ROUND(I157*H157,2)</f>
        <v>0</v>
      </c>
      <c r="K157" s="219" t="s">
        <v>128</v>
      </c>
      <c r="L157" s="43"/>
      <c r="M157" s="224" t="s">
        <v>1</v>
      </c>
      <c r="N157" s="225" t="s">
        <v>38</v>
      </c>
      <c r="O157" s="90"/>
      <c r="P157" s="226">
        <f>O157*H157</f>
        <v>0</v>
      </c>
      <c r="Q157" s="226">
        <v>0</v>
      </c>
      <c r="R157" s="226">
        <f>Q157*H157</f>
        <v>0</v>
      </c>
      <c r="S157" s="226">
        <v>0</v>
      </c>
      <c r="T157" s="227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28" t="s">
        <v>121</v>
      </c>
      <c r="AT157" s="228" t="s">
        <v>124</v>
      </c>
      <c r="AU157" s="228" t="s">
        <v>83</v>
      </c>
      <c r="AY157" s="16" t="s">
        <v>122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6" t="s">
        <v>81</v>
      </c>
      <c r="BK157" s="229">
        <f>ROUND(I157*H157,2)</f>
        <v>0</v>
      </c>
      <c r="BL157" s="16" t="s">
        <v>121</v>
      </c>
      <c r="BM157" s="228" t="s">
        <v>495</v>
      </c>
    </row>
    <row r="158" s="2" customFormat="1">
      <c r="A158" s="37"/>
      <c r="B158" s="38"/>
      <c r="C158" s="39"/>
      <c r="D158" s="230" t="s">
        <v>130</v>
      </c>
      <c r="E158" s="39"/>
      <c r="F158" s="231" t="s">
        <v>175</v>
      </c>
      <c r="G158" s="39"/>
      <c r="H158" s="39"/>
      <c r="I158" s="232"/>
      <c r="J158" s="39"/>
      <c r="K158" s="39"/>
      <c r="L158" s="43"/>
      <c r="M158" s="233"/>
      <c r="N158" s="234"/>
      <c r="O158" s="90"/>
      <c r="P158" s="90"/>
      <c r="Q158" s="90"/>
      <c r="R158" s="90"/>
      <c r="S158" s="90"/>
      <c r="T158" s="91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16" t="s">
        <v>130</v>
      </c>
      <c r="AU158" s="16" t="s">
        <v>83</v>
      </c>
    </row>
    <row r="159" s="13" customFormat="1">
      <c r="A159" s="13"/>
      <c r="B159" s="235"/>
      <c r="C159" s="236"/>
      <c r="D159" s="230" t="s">
        <v>132</v>
      </c>
      <c r="E159" s="237" t="s">
        <v>1</v>
      </c>
      <c r="F159" s="238" t="s">
        <v>496</v>
      </c>
      <c r="G159" s="236"/>
      <c r="H159" s="239">
        <v>568.64999999999998</v>
      </c>
      <c r="I159" s="240"/>
      <c r="J159" s="236"/>
      <c r="K159" s="236"/>
      <c r="L159" s="241"/>
      <c r="M159" s="242"/>
      <c r="N159" s="243"/>
      <c r="O159" s="243"/>
      <c r="P159" s="243"/>
      <c r="Q159" s="243"/>
      <c r="R159" s="243"/>
      <c r="S159" s="243"/>
      <c r="T159" s="24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5" t="s">
        <v>132</v>
      </c>
      <c r="AU159" s="245" t="s">
        <v>83</v>
      </c>
      <c r="AV159" s="13" t="s">
        <v>83</v>
      </c>
      <c r="AW159" s="13" t="s">
        <v>30</v>
      </c>
      <c r="AX159" s="13" t="s">
        <v>81</v>
      </c>
      <c r="AY159" s="245" t="s">
        <v>122</v>
      </c>
    </row>
    <row r="160" s="2" customFormat="1" ht="37.8" customHeight="1">
      <c r="A160" s="37"/>
      <c r="B160" s="38"/>
      <c r="C160" s="217" t="s">
        <v>173</v>
      </c>
      <c r="D160" s="217" t="s">
        <v>124</v>
      </c>
      <c r="E160" s="218" t="s">
        <v>179</v>
      </c>
      <c r="F160" s="219" t="s">
        <v>180</v>
      </c>
      <c r="G160" s="220" t="s">
        <v>153</v>
      </c>
      <c r="H160" s="221">
        <v>8529.75</v>
      </c>
      <c r="I160" s="222"/>
      <c r="J160" s="223">
        <f>ROUND(I160*H160,2)</f>
        <v>0</v>
      </c>
      <c r="K160" s="219" t="s">
        <v>128</v>
      </c>
      <c r="L160" s="43"/>
      <c r="M160" s="224" t="s">
        <v>1</v>
      </c>
      <c r="N160" s="225" t="s">
        <v>38</v>
      </c>
      <c r="O160" s="90"/>
      <c r="P160" s="226">
        <f>O160*H160</f>
        <v>0</v>
      </c>
      <c r="Q160" s="226">
        <v>0</v>
      </c>
      <c r="R160" s="226">
        <f>Q160*H160</f>
        <v>0</v>
      </c>
      <c r="S160" s="226">
        <v>0</v>
      </c>
      <c r="T160" s="227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28" t="s">
        <v>121</v>
      </c>
      <c r="AT160" s="228" t="s">
        <v>124</v>
      </c>
      <c r="AU160" s="228" t="s">
        <v>83</v>
      </c>
      <c r="AY160" s="16" t="s">
        <v>122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6" t="s">
        <v>81</v>
      </c>
      <c r="BK160" s="229">
        <f>ROUND(I160*H160,2)</f>
        <v>0</v>
      </c>
      <c r="BL160" s="16" t="s">
        <v>121</v>
      </c>
      <c r="BM160" s="228" t="s">
        <v>497</v>
      </c>
    </row>
    <row r="161" s="2" customFormat="1">
      <c r="A161" s="37"/>
      <c r="B161" s="38"/>
      <c r="C161" s="39"/>
      <c r="D161" s="230" t="s">
        <v>130</v>
      </c>
      <c r="E161" s="39"/>
      <c r="F161" s="231" t="s">
        <v>182</v>
      </c>
      <c r="G161" s="39"/>
      <c r="H161" s="39"/>
      <c r="I161" s="232"/>
      <c r="J161" s="39"/>
      <c r="K161" s="39"/>
      <c r="L161" s="43"/>
      <c r="M161" s="233"/>
      <c r="N161" s="234"/>
      <c r="O161" s="90"/>
      <c r="P161" s="90"/>
      <c r="Q161" s="90"/>
      <c r="R161" s="90"/>
      <c r="S161" s="90"/>
      <c r="T161" s="91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16" t="s">
        <v>130</v>
      </c>
      <c r="AU161" s="16" t="s">
        <v>83</v>
      </c>
    </row>
    <row r="162" s="13" customFormat="1">
      <c r="A162" s="13"/>
      <c r="B162" s="235"/>
      <c r="C162" s="236"/>
      <c r="D162" s="230" t="s">
        <v>132</v>
      </c>
      <c r="E162" s="237" t="s">
        <v>1</v>
      </c>
      <c r="F162" s="238" t="s">
        <v>498</v>
      </c>
      <c r="G162" s="236"/>
      <c r="H162" s="239">
        <v>8529.75</v>
      </c>
      <c r="I162" s="240"/>
      <c r="J162" s="236"/>
      <c r="K162" s="236"/>
      <c r="L162" s="241"/>
      <c r="M162" s="242"/>
      <c r="N162" s="243"/>
      <c r="O162" s="243"/>
      <c r="P162" s="243"/>
      <c r="Q162" s="243"/>
      <c r="R162" s="243"/>
      <c r="S162" s="243"/>
      <c r="T162" s="24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5" t="s">
        <v>132</v>
      </c>
      <c r="AU162" s="245" t="s">
        <v>83</v>
      </c>
      <c r="AV162" s="13" t="s">
        <v>83</v>
      </c>
      <c r="AW162" s="13" t="s">
        <v>30</v>
      </c>
      <c r="AX162" s="13" t="s">
        <v>81</v>
      </c>
      <c r="AY162" s="245" t="s">
        <v>122</v>
      </c>
    </row>
    <row r="163" s="2" customFormat="1" ht="24.15" customHeight="1">
      <c r="A163" s="37"/>
      <c r="B163" s="38"/>
      <c r="C163" s="217" t="s">
        <v>178</v>
      </c>
      <c r="D163" s="217" t="s">
        <v>124</v>
      </c>
      <c r="E163" s="218" t="s">
        <v>185</v>
      </c>
      <c r="F163" s="219" t="s">
        <v>186</v>
      </c>
      <c r="G163" s="220" t="s">
        <v>153</v>
      </c>
      <c r="H163" s="221">
        <v>568.64999999999998</v>
      </c>
      <c r="I163" s="222"/>
      <c r="J163" s="223">
        <f>ROUND(I163*H163,2)</f>
        <v>0</v>
      </c>
      <c r="K163" s="219" t="s">
        <v>128</v>
      </c>
      <c r="L163" s="43"/>
      <c r="M163" s="224" t="s">
        <v>1</v>
      </c>
      <c r="N163" s="225" t="s">
        <v>38</v>
      </c>
      <c r="O163" s="90"/>
      <c r="P163" s="226">
        <f>O163*H163</f>
        <v>0</v>
      </c>
      <c r="Q163" s="226">
        <v>0</v>
      </c>
      <c r="R163" s="226">
        <f>Q163*H163</f>
        <v>0</v>
      </c>
      <c r="S163" s="226">
        <v>0</v>
      </c>
      <c r="T163" s="227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28" t="s">
        <v>121</v>
      </c>
      <c r="AT163" s="228" t="s">
        <v>124</v>
      </c>
      <c r="AU163" s="228" t="s">
        <v>83</v>
      </c>
      <c r="AY163" s="16" t="s">
        <v>122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6" t="s">
        <v>81</v>
      </c>
      <c r="BK163" s="229">
        <f>ROUND(I163*H163,2)</f>
        <v>0</v>
      </c>
      <c r="BL163" s="16" t="s">
        <v>121</v>
      </c>
      <c r="BM163" s="228" t="s">
        <v>499</v>
      </c>
    </row>
    <row r="164" s="2" customFormat="1">
      <c r="A164" s="37"/>
      <c r="B164" s="38"/>
      <c r="C164" s="39"/>
      <c r="D164" s="230" t="s">
        <v>130</v>
      </c>
      <c r="E164" s="39"/>
      <c r="F164" s="231" t="s">
        <v>186</v>
      </c>
      <c r="G164" s="39"/>
      <c r="H164" s="39"/>
      <c r="I164" s="232"/>
      <c r="J164" s="39"/>
      <c r="K164" s="39"/>
      <c r="L164" s="43"/>
      <c r="M164" s="233"/>
      <c r="N164" s="234"/>
      <c r="O164" s="90"/>
      <c r="P164" s="90"/>
      <c r="Q164" s="90"/>
      <c r="R164" s="90"/>
      <c r="S164" s="90"/>
      <c r="T164" s="91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6" t="s">
        <v>130</v>
      </c>
      <c r="AU164" s="16" t="s">
        <v>83</v>
      </c>
    </row>
    <row r="165" s="13" customFormat="1">
      <c r="A165" s="13"/>
      <c r="B165" s="235"/>
      <c r="C165" s="236"/>
      <c r="D165" s="230" t="s">
        <v>132</v>
      </c>
      <c r="E165" s="237" t="s">
        <v>1</v>
      </c>
      <c r="F165" s="238" t="s">
        <v>500</v>
      </c>
      <c r="G165" s="236"/>
      <c r="H165" s="239">
        <v>568.64999999999998</v>
      </c>
      <c r="I165" s="240"/>
      <c r="J165" s="236"/>
      <c r="K165" s="236"/>
      <c r="L165" s="241"/>
      <c r="M165" s="242"/>
      <c r="N165" s="243"/>
      <c r="O165" s="243"/>
      <c r="P165" s="243"/>
      <c r="Q165" s="243"/>
      <c r="R165" s="243"/>
      <c r="S165" s="243"/>
      <c r="T165" s="244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5" t="s">
        <v>132</v>
      </c>
      <c r="AU165" s="245" t="s">
        <v>83</v>
      </c>
      <c r="AV165" s="13" t="s">
        <v>83</v>
      </c>
      <c r="AW165" s="13" t="s">
        <v>30</v>
      </c>
      <c r="AX165" s="13" t="s">
        <v>81</v>
      </c>
      <c r="AY165" s="245" t="s">
        <v>122</v>
      </c>
    </row>
    <row r="166" s="2" customFormat="1" ht="33" customHeight="1">
      <c r="A166" s="37"/>
      <c r="B166" s="38"/>
      <c r="C166" s="217" t="s">
        <v>184</v>
      </c>
      <c r="D166" s="217" t="s">
        <v>124</v>
      </c>
      <c r="E166" s="218" t="s">
        <v>190</v>
      </c>
      <c r="F166" s="219" t="s">
        <v>191</v>
      </c>
      <c r="G166" s="220" t="s">
        <v>192</v>
      </c>
      <c r="H166" s="221">
        <v>1137.3</v>
      </c>
      <c r="I166" s="222"/>
      <c r="J166" s="223">
        <f>ROUND(I166*H166,2)</f>
        <v>0</v>
      </c>
      <c r="K166" s="219" t="s">
        <v>1</v>
      </c>
      <c r="L166" s="43"/>
      <c r="M166" s="224" t="s">
        <v>1</v>
      </c>
      <c r="N166" s="225" t="s">
        <v>38</v>
      </c>
      <c r="O166" s="90"/>
      <c r="P166" s="226">
        <f>O166*H166</f>
        <v>0</v>
      </c>
      <c r="Q166" s="226">
        <v>0</v>
      </c>
      <c r="R166" s="226">
        <f>Q166*H166</f>
        <v>0</v>
      </c>
      <c r="S166" s="226">
        <v>0</v>
      </c>
      <c r="T166" s="227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28" t="s">
        <v>121</v>
      </c>
      <c r="AT166" s="228" t="s">
        <v>124</v>
      </c>
      <c r="AU166" s="228" t="s">
        <v>83</v>
      </c>
      <c r="AY166" s="16" t="s">
        <v>122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16" t="s">
        <v>81</v>
      </c>
      <c r="BK166" s="229">
        <f>ROUND(I166*H166,2)</f>
        <v>0</v>
      </c>
      <c r="BL166" s="16" t="s">
        <v>121</v>
      </c>
      <c r="BM166" s="228" t="s">
        <v>501</v>
      </c>
    </row>
    <row r="167" s="2" customFormat="1">
      <c r="A167" s="37"/>
      <c r="B167" s="38"/>
      <c r="C167" s="39"/>
      <c r="D167" s="230" t="s">
        <v>130</v>
      </c>
      <c r="E167" s="39"/>
      <c r="F167" s="231" t="s">
        <v>194</v>
      </c>
      <c r="G167" s="39"/>
      <c r="H167" s="39"/>
      <c r="I167" s="232"/>
      <c r="J167" s="39"/>
      <c r="K167" s="39"/>
      <c r="L167" s="43"/>
      <c r="M167" s="233"/>
      <c r="N167" s="234"/>
      <c r="O167" s="90"/>
      <c r="P167" s="90"/>
      <c r="Q167" s="90"/>
      <c r="R167" s="90"/>
      <c r="S167" s="90"/>
      <c r="T167" s="91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16" t="s">
        <v>130</v>
      </c>
      <c r="AU167" s="16" t="s">
        <v>83</v>
      </c>
    </row>
    <row r="168" s="13" customFormat="1">
      <c r="A168" s="13"/>
      <c r="B168" s="235"/>
      <c r="C168" s="236"/>
      <c r="D168" s="230" t="s">
        <v>132</v>
      </c>
      <c r="E168" s="237" t="s">
        <v>1</v>
      </c>
      <c r="F168" s="238" t="s">
        <v>502</v>
      </c>
      <c r="G168" s="236"/>
      <c r="H168" s="239">
        <v>1137.3</v>
      </c>
      <c r="I168" s="240"/>
      <c r="J168" s="236"/>
      <c r="K168" s="236"/>
      <c r="L168" s="241"/>
      <c r="M168" s="242"/>
      <c r="N168" s="243"/>
      <c r="O168" s="243"/>
      <c r="P168" s="243"/>
      <c r="Q168" s="243"/>
      <c r="R168" s="243"/>
      <c r="S168" s="243"/>
      <c r="T168" s="24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5" t="s">
        <v>132</v>
      </c>
      <c r="AU168" s="245" t="s">
        <v>83</v>
      </c>
      <c r="AV168" s="13" t="s">
        <v>83</v>
      </c>
      <c r="AW168" s="13" t="s">
        <v>30</v>
      </c>
      <c r="AX168" s="13" t="s">
        <v>81</v>
      </c>
      <c r="AY168" s="245" t="s">
        <v>122</v>
      </c>
    </row>
    <row r="169" s="2" customFormat="1" ht="24.15" customHeight="1">
      <c r="A169" s="37"/>
      <c r="B169" s="38"/>
      <c r="C169" s="217" t="s">
        <v>189</v>
      </c>
      <c r="D169" s="217" t="s">
        <v>124</v>
      </c>
      <c r="E169" s="218" t="s">
        <v>197</v>
      </c>
      <c r="F169" s="219" t="s">
        <v>198</v>
      </c>
      <c r="G169" s="220" t="s">
        <v>127</v>
      </c>
      <c r="H169" s="221">
        <v>528.5</v>
      </c>
      <c r="I169" s="222"/>
      <c r="J169" s="223">
        <f>ROUND(I169*H169,2)</f>
        <v>0</v>
      </c>
      <c r="K169" s="219" t="s">
        <v>128</v>
      </c>
      <c r="L169" s="43"/>
      <c r="M169" s="224" t="s">
        <v>1</v>
      </c>
      <c r="N169" s="225" t="s">
        <v>38</v>
      </c>
      <c r="O169" s="90"/>
      <c r="P169" s="226">
        <f>O169*H169</f>
        <v>0</v>
      </c>
      <c r="Q169" s="226">
        <v>0</v>
      </c>
      <c r="R169" s="226">
        <f>Q169*H169</f>
        <v>0</v>
      </c>
      <c r="S169" s="226">
        <v>0</v>
      </c>
      <c r="T169" s="227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28" t="s">
        <v>121</v>
      </c>
      <c r="AT169" s="228" t="s">
        <v>124</v>
      </c>
      <c r="AU169" s="228" t="s">
        <v>83</v>
      </c>
      <c r="AY169" s="16" t="s">
        <v>122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6" t="s">
        <v>81</v>
      </c>
      <c r="BK169" s="229">
        <f>ROUND(I169*H169,2)</f>
        <v>0</v>
      </c>
      <c r="BL169" s="16" t="s">
        <v>121</v>
      </c>
      <c r="BM169" s="228" t="s">
        <v>503</v>
      </c>
    </row>
    <row r="170" s="2" customFormat="1">
      <c r="A170" s="37"/>
      <c r="B170" s="38"/>
      <c r="C170" s="39"/>
      <c r="D170" s="230" t="s">
        <v>130</v>
      </c>
      <c r="E170" s="39"/>
      <c r="F170" s="231" t="s">
        <v>200</v>
      </c>
      <c r="G170" s="39"/>
      <c r="H170" s="39"/>
      <c r="I170" s="232"/>
      <c r="J170" s="39"/>
      <c r="K170" s="39"/>
      <c r="L170" s="43"/>
      <c r="M170" s="233"/>
      <c r="N170" s="234"/>
      <c r="O170" s="90"/>
      <c r="P170" s="90"/>
      <c r="Q170" s="90"/>
      <c r="R170" s="90"/>
      <c r="S170" s="90"/>
      <c r="T170" s="91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16" t="s">
        <v>130</v>
      </c>
      <c r="AU170" s="16" t="s">
        <v>83</v>
      </c>
    </row>
    <row r="171" s="13" customFormat="1">
      <c r="A171" s="13"/>
      <c r="B171" s="235"/>
      <c r="C171" s="236"/>
      <c r="D171" s="230" t="s">
        <v>132</v>
      </c>
      <c r="E171" s="237" t="s">
        <v>1</v>
      </c>
      <c r="F171" s="238" t="s">
        <v>504</v>
      </c>
      <c r="G171" s="236"/>
      <c r="H171" s="239">
        <v>528.5</v>
      </c>
      <c r="I171" s="240"/>
      <c r="J171" s="236"/>
      <c r="K171" s="236"/>
      <c r="L171" s="241"/>
      <c r="M171" s="242"/>
      <c r="N171" s="243"/>
      <c r="O171" s="243"/>
      <c r="P171" s="243"/>
      <c r="Q171" s="243"/>
      <c r="R171" s="243"/>
      <c r="S171" s="243"/>
      <c r="T171" s="244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5" t="s">
        <v>132</v>
      </c>
      <c r="AU171" s="245" t="s">
        <v>83</v>
      </c>
      <c r="AV171" s="13" t="s">
        <v>83</v>
      </c>
      <c r="AW171" s="13" t="s">
        <v>30</v>
      </c>
      <c r="AX171" s="13" t="s">
        <v>81</v>
      </c>
      <c r="AY171" s="245" t="s">
        <v>122</v>
      </c>
    </row>
    <row r="172" s="2" customFormat="1" ht="24.15" customHeight="1">
      <c r="A172" s="37"/>
      <c r="B172" s="38"/>
      <c r="C172" s="217" t="s">
        <v>196</v>
      </c>
      <c r="D172" s="217" t="s">
        <v>124</v>
      </c>
      <c r="E172" s="218" t="s">
        <v>202</v>
      </c>
      <c r="F172" s="219" t="s">
        <v>203</v>
      </c>
      <c r="G172" s="220" t="s">
        <v>127</v>
      </c>
      <c r="H172" s="221">
        <v>528.5</v>
      </c>
      <c r="I172" s="222"/>
      <c r="J172" s="223">
        <f>ROUND(I172*H172,2)</f>
        <v>0</v>
      </c>
      <c r="K172" s="219" t="s">
        <v>128</v>
      </c>
      <c r="L172" s="43"/>
      <c r="M172" s="224" t="s">
        <v>1</v>
      </c>
      <c r="N172" s="225" t="s">
        <v>38</v>
      </c>
      <c r="O172" s="90"/>
      <c r="P172" s="226">
        <f>O172*H172</f>
        <v>0</v>
      </c>
      <c r="Q172" s="226">
        <v>0</v>
      </c>
      <c r="R172" s="226">
        <f>Q172*H172</f>
        <v>0</v>
      </c>
      <c r="S172" s="226">
        <v>0</v>
      </c>
      <c r="T172" s="227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28" t="s">
        <v>121</v>
      </c>
      <c r="AT172" s="228" t="s">
        <v>124</v>
      </c>
      <c r="AU172" s="228" t="s">
        <v>83</v>
      </c>
      <c r="AY172" s="16" t="s">
        <v>122</v>
      </c>
      <c r="BE172" s="229">
        <f>IF(N172="základní",J172,0)</f>
        <v>0</v>
      </c>
      <c r="BF172" s="229">
        <f>IF(N172="snížená",J172,0)</f>
        <v>0</v>
      </c>
      <c r="BG172" s="229">
        <f>IF(N172="zákl. přenesená",J172,0)</f>
        <v>0</v>
      </c>
      <c r="BH172" s="229">
        <f>IF(N172="sníž. přenesená",J172,0)</f>
        <v>0</v>
      </c>
      <c r="BI172" s="229">
        <f>IF(N172="nulová",J172,0)</f>
        <v>0</v>
      </c>
      <c r="BJ172" s="16" t="s">
        <v>81</v>
      </c>
      <c r="BK172" s="229">
        <f>ROUND(I172*H172,2)</f>
        <v>0</v>
      </c>
      <c r="BL172" s="16" t="s">
        <v>121</v>
      </c>
      <c r="BM172" s="228" t="s">
        <v>505</v>
      </c>
    </row>
    <row r="173" s="2" customFormat="1">
      <c r="A173" s="37"/>
      <c r="B173" s="38"/>
      <c r="C173" s="39"/>
      <c r="D173" s="230" t="s">
        <v>130</v>
      </c>
      <c r="E173" s="39"/>
      <c r="F173" s="231" t="s">
        <v>205</v>
      </c>
      <c r="G173" s="39"/>
      <c r="H173" s="39"/>
      <c r="I173" s="232"/>
      <c r="J173" s="39"/>
      <c r="K173" s="39"/>
      <c r="L173" s="43"/>
      <c r="M173" s="233"/>
      <c r="N173" s="234"/>
      <c r="O173" s="90"/>
      <c r="P173" s="90"/>
      <c r="Q173" s="90"/>
      <c r="R173" s="90"/>
      <c r="S173" s="90"/>
      <c r="T173" s="91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16" t="s">
        <v>130</v>
      </c>
      <c r="AU173" s="16" t="s">
        <v>83</v>
      </c>
    </row>
    <row r="174" s="13" customFormat="1">
      <c r="A174" s="13"/>
      <c r="B174" s="235"/>
      <c r="C174" s="236"/>
      <c r="D174" s="230" t="s">
        <v>132</v>
      </c>
      <c r="E174" s="237" t="s">
        <v>1</v>
      </c>
      <c r="F174" s="238" t="s">
        <v>506</v>
      </c>
      <c r="G174" s="236"/>
      <c r="H174" s="239">
        <v>528.5</v>
      </c>
      <c r="I174" s="240"/>
      <c r="J174" s="236"/>
      <c r="K174" s="236"/>
      <c r="L174" s="241"/>
      <c r="M174" s="242"/>
      <c r="N174" s="243"/>
      <c r="O174" s="243"/>
      <c r="P174" s="243"/>
      <c r="Q174" s="243"/>
      <c r="R174" s="243"/>
      <c r="S174" s="243"/>
      <c r="T174" s="244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5" t="s">
        <v>132</v>
      </c>
      <c r="AU174" s="245" t="s">
        <v>83</v>
      </c>
      <c r="AV174" s="13" t="s">
        <v>83</v>
      </c>
      <c r="AW174" s="13" t="s">
        <v>30</v>
      </c>
      <c r="AX174" s="13" t="s">
        <v>81</v>
      </c>
      <c r="AY174" s="245" t="s">
        <v>122</v>
      </c>
    </row>
    <row r="175" s="2" customFormat="1" ht="16.5" customHeight="1">
      <c r="A175" s="37"/>
      <c r="B175" s="38"/>
      <c r="C175" s="257" t="s">
        <v>8</v>
      </c>
      <c r="D175" s="257" t="s">
        <v>208</v>
      </c>
      <c r="E175" s="258" t="s">
        <v>209</v>
      </c>
      <c r="F175" s="259" t="s">
        <v>210</v>
      </c>
      <c r="G175" s="260" t="s">
        <v>211</v>
      </c>
      <c r="H175" s="261">
        <v>15.855</v>
      </c>
      <c r="I175" s="262"/>
      <c r="J175" s="263">
        <f>ROUND(I175*H175,2)</f>
        <v>0</v>
      </c>
      <c r="K175" s="259" t="s">
        <v>128</v>
      </c>
      <c r="L175" s="264"/>
      <c r="M175" s="265" t="s">
        <v>1</v>
      </c>
      <c r="N175" s="266" t="s">
        <v>38</v>
      </c>
      <c r="O175" s="90"/>
      <c r="P175" s="226">
        <f>O175*H175</f>
        <v>0</v>
      </c>
      <c r="Q175" s="226">
        <v>0.001</v>
      </c>
      <c r="R175" s="226">
        <f>Q175*H175</f>
        <v>0.015855000000000001</v>
      </c>
      <c r="S175" s="226">
        <v>0</v>
      </c>
      <c r="T175" s="227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28" t="s">
        <v>178</v>
      </c>
      <c r="AT175" s="228" t="s">
        <v>208</v>
      </c>
      <c r="AU175" s="228" t="s">
        <v>83</v>
      </c>
      <c r="AY175" s="16" t="s">
        <v>122</v>
      </c>
      <c r="BE175" s="229">
        <f>IF(N175="základní",J175,0)</f>
        <v>0</v>
      </c>
      <c r="BF175" s="229">
        <f>IF(N175="snížená",J175,0)</f>
        <v>0</v>
      </c>
      <c r="BG175" s="229">
        <f>IF(N175="zákl. přenesená",J175,0)</f>
        <v>0</v>
      </c>
      <c r="BH175" s="229">
        <f>IF(N175="sníž. přenesená",J175,0)</f>
        <v>0</v>
      </c>
      <c r="BI175" s="229">
        <f>IF(N175="nulová",J175,0)</f>
        <v>0</v>
      </c>
      <c r="BJ175" s="16" t="s">
        <v>81</v>
      </c>
      <c r="BK175" s="229">
        <f>ROUND(I175*H175,2)</f>
        <v>0</v>
      </c>
      <c r="BL175" s="16" t="s">
        <v>121</v>
      </c>
      <c r="BM175" s="228" t="s">
        <v>507</v>
      </c>
    </row>
    <row r="176" s="2" customFormat="1">
      <c r="A176" s="37"/>
      <c r="B176" s="38"/>
      <c r="C176" s="39"/>
      <c r="D176" s="230" t="s">
        <v>130</v>
      </c>
      <c r="E176" s="39"/>
      <c r="F176" s="231" t="s">
        <v>210</v>
      </c>
      <c r="G176" s="39"/>
      <c r="H176" s="39"/>
      <c r="I176" s="232"/>
      <c r="J176" s="39"/>
      <c r="K176" s="39"/>
      <c r="L176" s="43"/>
      <c r="M176" s="233"/>
      <c r="N176" s="234"/>
      <c r="O176" s="90"/>
      <c r="P176" s="90"/>
      <c r="Q176" s="90"/>
      <c r="R176" s="90"/>
      <c r="S176" s="90"/>
      <c r="T176" s="91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16" t="s">
        <v>130</v>
      </c>
      <c r="AU176" s="16" t="s">
        <v>83</v>
      </c>
    </row>
    <row r="177" s="13" customFormat="1">
      <c r="A177" s="13"/>
      <c r="B177" s="235"/>
      <c r="C177" s="236"/>
      <c r="D177" s="230" t="s">
        <v>132</v>
      </c>
      <c r="E177" s="237" t="s">
        <v>1</v>
      </c>
      <c r="F177" s="238" t="s">
        <v>508</v>
      </c>
      <c r="G177" s="236"/>
      <c r="H177" s="239">
        <v>15.855</v>
      </c>
      <c r="I177" s="240"/>
      <c r="J177" s="236"/>
      <c r="K177" s="236"/>
      <c r="L177" s="241"/>
      <c r="M177" s="242"/>
      <c r="N177" s="243"/>
      <c r="O177" s="243"/>
      <c r="P177" s="243"/>
      <c r="Q177" s="243"/>
      <c r="R177" s="243"/>
      <c r="S177" s="243"/>
      <c r="T177" s="244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5" t="s">
        <v>132</v>
      </c>
      <c r="AU177" s="245" t="s">
        <v>83</v>
      </c>
      <c r="AV177" s="13" t="s">
        <v>83</v>
      </c>
      <c r="AW177" s="13" t="s">
        <v>30</v>
      </c>
      <c r="AX177" s="13" t="s">
        <v>81</v>
      </c>
      <c r="AY177" s="245" t="s">
        <v>122</v>
      </c>
    </row>
    <row r="178" s="2" customFormat="1" ht="24.15" customHeight="1">
      <c r="A178" s="37"/>
      <c r="B178" s="38"/>
      <c r="C178" s="217" t="s">
        <v>207</v>
      </c>
      <c r="D178" s="217" t="s">
        <v>124</v>
      </c>
      <c r="E178" s="218" t="s">
        <v>215</v>
      </c>
      <c r="F178" s="219" t="s">
        <v>216</v>
      </c>
      <c r="G178" s="220" t="s">
        <v>127</v>
      </c>
      <c r="H178" s="221">
        <v>1383.3</v>
      </c>
      <c r="I178" s="222"/>
      <c r="J178" s="223">
        <f>ROUND(I178*H178,2)</f>
        <v>0</v>
      </c>
      <c r="K178" s="219" t="s">
        <v>128</v>
      </c>
      <c r="L178" s="43"/>
      <c r="M178" s="224" t="s">
        <v>1</v>
      </c>
      <c r="N178" s="225" t="s">
        <v>38</v>
      </c>
      <c r="O178" s="90"/>
      <c r="P178" s="226">
        <f>O178*H178</f>
        <v>0</v>
      </c>
      <c r="Q178" s="226">
        <v>0</v>
      </c>
      <c r="R178" s="226">
        <f>Q178*H178</f>
        <v>0</v>
      </c>
      <c r="S178" s="226">
        <v>0</v>
      </c>
      <c r="T178" s="227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28" t="s">
        <v>121</v>
      </c>
      <c r="AT178" s="228" t="s">
        <v>124</v>
      </c>
      <c r="AU178" s="228" t="s">
        <v>83</v>
      </c>
      <c r="AY178" s="16" t="s">
        <v>122</v>
      </c>
      <c r="BE178" s="229">
        <f>IF(N178="základní",J178,0)</f>
        <v>0</v>
      </c>
      <c r="BF178" s="229">
        <f>IF(N178="snížená",J178,0)</f>
        <v>0</v>
      </c>
      <c r="BG178" s="229">
        <f>IF(N178="zákl. přenesená",J178,0)</f>
        <v>0</v>
      </c>
      <c r="BH178" s="229">
        <f>IF(N178="sníž. přenesená",J178,0)</f>
        <v>0</v>
      </c>
      <c r="BI178" s="229">
        <f>IF(N178="nulová",J178,0)</f>
        <v>0</v>
      </c>
      <c r="BJ178" s="16" t="s">
        <v>81</v>
      </c>
      <c r="BK178" s="229">
        <f>ROUND(I178*H178,2)</f>
        <v>0</v>
      </c>
      <c r="BL178" s="16" t="s">
        <v>121</v>
      </c>
      <c r="BM178" s="228" t="s">
        <v>509</v>
      </c>
    </row>
    <row r="179" s="2" customFormat="1">
      <c r="A179" s="37"/>
      <c r="B179" s="38"/>
      <c r="C179" s="39"/>
      <c r="D179" s="230" t="s">
        <v>130</v>
      </c>
      <c r="E179" s="39"/>
      <c r="F179" s="231" t="s">
        <v>218</v>
      </c>
      <c r="G179" s="39"/>
      <c r="H179" s="39"/>
      <c r="I179" s="232"/>
      <c r="J179" s="39"/>
      <c r="K179" s="39"/>
      <c r="L179" s="43"/>
      <c r="M179" s="233"/>
      <c r="N179" s="234"/>
      <c r="O179" s="90"/>
      <c r="P179" s="90"/>
      <c r="Q179" s="90"/>
      <c r="R179" s="90"/>
      <c r="S179" s="90"/>
      <c r="T179" s="91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T179" s="16" t="s">
        <v>130</v>
      </c>
      <c r="AU179" s="16" t="s">
        <v>83</v>
      </c>
    </row>
    <row r="180" s="13" customFormat="1">
      <c r="A180" s="13"/>
      <c r="B180" s="235"/>
      <c r="C180" s="236"/>
      <c r="D180" s="230" t="s">
        <v>132</v>
      </c>
      <c r="E180" s="237" t="s">
        <v>1</v>
      </c>
      <c r="F180" s="238" t="s">
        <v>510</v>
      </c>
      <c r="G180" s="236"/>
      <c r="H180" s="239">
        <v>1383.3</v>
      </c>
      <c r="I180" s="240"/>
      <c r="J180" s="236"/>
      <c r="K180" s="236"/>
      <c r="L180" s="241"/>
      <c r="M180" s="242"/>
      <c r="N180" s="243"/>
      <c r="O180" s="243"/>
      <c r="P180" s="243"/>
      <c r="Q180" s="243"/>
      <c r="R180" s="243"/>
      <c r="S180" s="243"/>
      <c r="T180" s="244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5" t="s">
        <v>132</v>
      </c>
      <c r="AU180" s="245" t="s">
        <v>83</v>
      </c>
      <c r="AV180" s="13" t="s">
        <v>83</v>
      </c>
      <c r="AW180" s="13" t="s">
        <v>30</v>
      </c>
      <c r="AX180" s="13" t="s">
        <v>81</v>
      </c>
      <c r="AY180" s="245" t="s">
        <v>122</v>
      </c>
    </row>
    <row r="181" s="2" customFormat="1" ht="24.15" customHeight="1">
      <c r="A181" s="37"/>
      <c r="B181" s="38"/>
      <c r="C181" s="217" t="s">
        <v>214</v>
      </c>
      <c r="D181" s="217" t="s">
        <v>124</v>
      </c>
      <c r="E181" s="218" t="s">
        <v>221</v>
      </c>
      <c r="F181" s="219" t="s">
        <v>222</v>
      </c>
      <c r="G181" s="220" t="s">
        <v>223</v>
      </c>
      <c r="H181" s="221">
        <v>14</v>
      </c>
      <c r="I181" s="222"/>
      <c r="J181" s="223">
        <f>ROUND(I181*H181,2)</f>
        <v>0</v>
      </c>
      <c r="K181" s="219" t="s">
        <v>128</v>
      </c>
      <c r="L181" s="43"/>
      <c r="M181" s="224" t="s">
        <v>1</v>
      </c>
      <c r="N181" s="225" t="s">
        <v>38</v>
      </c>
      <c r="O181" s="90"/>
      <c r="P181" s="226">
        <f>O181*H181</f>
        <v>0</v>
      </c>
      <c r="Q181" s="226">
        <v>0.02989</v>
      </c>
      <c r="R181" s="226">
        <f>Q181*H181</f>
        <v>0.41846</v>
      </c>
      <c r="S181" s="226">
        <v>0</v>
      </c>
      <c r="T181" s="227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28" t="s">
        <v>224</v>
      </c>
      <c r="AT181" s="228" t="s">
        <v>124</v>
      </c>
      <c r="AU181" s="228" t="s">
        <v>83</v>
      </c>
      <c r="AY181" s="16" t="s">
        <v>122</v>
      </c>
      <c r="BE181" s="229">
        <f>IF(N181="základní",J181,0)</f>
        <v>0</v>
      </c>
      <c r="BF181" s="229">
        <f>IF(N181="snížená",J181,0)</f>
        <v>0</v>
      </c>
      <c r="BG181" s="229">
        <f>IF(N181="zákl. přenesená",J181,0)</f>
        <v>0</v>
      </c>
      <c r="BH181" s="229">
        <f>IF(N181="sníž. přenesená",J181,0)</f>
        <v>0</v>
      </c>
      <c r="BI181" s="229">
        <f>IF(N181="nulová",J181,0)</f>
        <v>0</v>
      </c>
      <c r="BJ181" s="16" t="s">
        <v>81</v>
      </c>
      <c r="BK181" s="229">
        <f>ROUND(I181*H181,2)</f>
        <v>0</v>
      </c>
      <c r="BL181" s="16" t="s">
        <v>224</v>
      </c>
      <c r="BM181" s="228" t="s">
        <v>511</v>
      </c>
    </row>
    <row r="182" s="2" customFormat="1">
      <c r="A182" s="37"/>
      <c r="B182" s="38"/>
      <c r="C182" s="39"/>
      <c r="D182" s="230" t="s">
        <v>130</v>
      </c>
      <c r="E182" s="39"/>
      <c r="F182" s="231" t="s">
        <v>226</v>
      </c>
      <c r="G182" s="39"/>
      <c r="H182" s="39"/>
      <c r="I182" s="232"/>
      <c r="J182" s="39"/>
      <c r="K182" s="39"/>
      <c r="L182" s="43"/>
      <c r="M182" s="233"/>
      <c r="N182" s="234"/>
      <c r="O182" s="90"/>
      <c r="P182" s="90"/>
      <c r="Q182" s="90"/>
      <c r="R182" s="90"/>
      <c r="S182" s="90"/>
      <c r="T182" s="91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16" t="s">
        <v>130</v>
      </c>
      <c r="AU182" s="16" t="s">
        <v>83</v>
      </c>
    </row>
    <row r="183" s="13" customFormat="1">
      <c r="A183" s="13"/>
      <c r="B183" s="235"/>
      <c r="C183" s="236"/>
      <c r="D183" s="230" t="s">
        <v>132</v>
      </c>
      <c r="E183" s="237" t="s">
        <v>1</v>
      </c>
      <c r="F183" s="238" t="s">
        <v>214</v>
      </c>
      <c r="G183" s="236"/>
      <c r="H183" s="239">
        <v>14</v>
      </c>
      <c r="I183" s="240"/>
      <c r="J183" s="236"/>
      <c r="K183" s="236"/>
      <c r="L183" s="241"/>
      <c r="M183" s="242"/>
      <c r="N183" s="243"/>
      <c r="O183" s="243"/>
      <c r="P183" s="243"/>
      <c r="Q183" s="243"/>
      <c r="R183" s="243"/>
      <c r="S183" s="243"/>
      <c r="T183" s="24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5" t="s">
        <v>132</v>
      </c>
      <c r="AU183" s="245" t="s">
        <v>83</v>
      </c>
      <c r="AV183" s="13" t="s">
        <v>83</v>
      </c>
      <c r="AW183" s="13" t="s">
        <v>30</v>
      </c>
      <c r="AX183" s="13" t="s">
        <v>81</v>
      </c>
      <c r="AY183" s="245" t="s">
        <v>122</v>
      </c>
    </row>
    <row r="184" s="2" customFormat="1" ht="24.15" customHeight="1">
      <c r="A184" s="37"/>
      <c r="B184" s="38"/>
      <c r="C184" s="217" t="s">
        <v>220</v>
      </c>
      <c r="D184" s="217" t="s">
        <v>124</v>
      </c>
      <c r="E184" s="218" t="s">
        <v>228</v>
      </c>
      <c r="F184" s="219" t="s">
        <v>229</v>
      </c>
      <c r="G184" s="220" t="s">
        <v>223</v>
      </c>
      <c r="H184" s="221">
        <v>3</v>
      </c>
      <c r="I184" s="222"/>
      <c r="J184" s="223">
        <f>ROUND(I184*H184,2)</f>
        <v>0</v>
      </c>
      <c r="K184" s="219" t="s">
        <v>128</v>
      </c>
      <c r="L184" s="43"/>
      <c r="M184" s="224" t="s">
        <v>1</v>
      </c>
      <c r="N184" s="225" t="s">
        <v>38</v>
      </c>
      <c r="O184" s="90"/>
      <c r="P184" s="226">
        <f>O184*H184</f>
        <v>0</v>
      </c>
      <c r="Q184" s="226">
        <v>0.038429999999999999</v>
      </c>
      <c r="R184" s="226">
        <f>Q184*H184</f>
        <v>0.11529</v>
      </c>
      <c r="S184" s="226">
        <v>0</v>
      </c>
      <c r="T184" s="227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28" t="s">
        <v>224</v>
      </c>
      <c r="AT184" s="228" t="s">
        <v>124</v>
      </c>
      <c r="AU184" s="228" t="s">
        <v>83</v>
      </c>
      <c r="AY184" s="16" t="s">
        <v>122</v>
      </c>
      <c r="BE184" s="229">
        <f>IF(N184="základní",J184,0)</f>
        <v>0</v>
      </c>
      <c r="BF184" s="229">
        <f>IF(N184="snížená",J184,0)</f>
        <v>0</v>
      </c>
      <c r="BG184" s="229">
        <f>IF(N184="zákl. přenesená",J184,0)</f>
        <v>0</v>
      </c>
      <c r="BH184" s="229">
        <f>IF(N184="sníž. přenesená",J184,0)</f>
        <v>0</v>
      </c>
      <c r="BI184" s="229">
        <f>IF(N184="nulová",J184,0)</f>
        <v>0</v>
      </c>
      <c r="BJ184" s="16" t="s">
        <v>81</v>
      </c>
      <c r="BK184" s="229">
        <f>ROUND(I184*H184,2)</f>
        <v>0</v>
      </c>
      <c r="BL184" s="16" t="s">
        <v>224</v>
      </c>
      <c r="BM184" s="228" t="s">
        <v>512</v>
      </c>
    </row>
    <row r="185" s="2" customFormat="1">
      <c r="A185" s="37"/>
      <c r="B185" s="38"/>
      <c r="C185" s="39"/>
      <c r="D185" s="230" t="s">
        <v>130</v>
      </c>
      <c r="E185" s="39"/>
      <c r="F185" s="231" t="s">
        <v>231</v>
      </c>
      <c r="G185" s="39"/>
      <c r="H185" s="39"/>
      <c r="I185" s="232"/>
      <c r="J185" s="39"/>
      <c r="K185" s="39"/>
      <c r="L185" s="43"/>
      <c r="M185" s="233"/>
      <c r="N185" s="234"/>
      <c r="O185" s="90"/>
      <c r="P185" s="90"/>
      <c r="Q185" s="90"/>
      <c r="R185" s="90"/>
      <c r="S185" s="90"/>
      <c r="T185" s="91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16" t="s">
        <v>130</v>
      </c>
      <c r="AU185" s="16" t="s">
        <v>83</v>
      </c>
    </row>
    <row r="186" s="13" customFormat="1">
      <c r="A186" s="13"/>
      <c r="B186" s="235"/>
      <c r="C186" s="236"/>
      <c r="D186" s="230" t="s">
        <v>132</v>
      </c>
      <c r="E186" s="237" t="s">
        <v>1</v>
      </c>
      <c r="F186" s="238" t="s">
        <v>144</v>
      </c>
      <c r="G186" s="236"/>
      <c r="H186" s="239">
        <v>3</v>
      </c>
      <c r="I186" s="240"/>
      <c r="J186" s="236"/>
      <c r="K186" s="236"/>
      <c r="L186" s="241"/>
      <c r="M186" s="242"/>
      <c r="N186" s="243"/>
      <c r="O186" s="243"/>
      <c r="P186" s="243"/>
      <c r="Q186" s="243"/>
      <c r="R186" s="243"/>
      <c r="S186" s="243"/>
      <c r="T186" s="244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5" t="s">
        <v>132</v>
      </c>
      <c r="AU186" s="245" t="s">
        <v>83</v>
      </c>
      <c r="AV186" s="13" t="s">
        <v>83</v>
      </c>
      <c r="AW186" s="13" t="s">
        <v>30</v>
      </c>
      <c r="AX186" s="13" t="s">
        <v>81</v>
      </c>
      <c r="AY186" s="245" t="s">
        <v>122</v>
      </c>
    </row>
    <row r="187" s="2" customFormat="1" ht="24.15" customHeight="1">
      <c r="A187" s="37"/>
      <c r="B187" s="38"/>
      <c r="C187" s="217" t="s">
        <v>227</v>
      </c>
      <c r="D187" s="217" t="s">
        <v>124</v>
      </c>
      <c r="E187" s="218" t="s">
        <v>238</v>
      </c>
      <c r="F187" s="219" t="s">
        <v>239</v>
      </c>
      <c r="G187" s="220" t="s">
        <v>127</v>
      </c>
      <c r="H187" s="221">
        <v>451</v>
      </c>
      <c r="I187" s="222"/>
      <c r="J187" s="223">
        <f>ROUND(I187*H187,2)</f>
        <v>0</v>
      </c>
      <c r="K187" s="219" t="s">
        <v>128</v>
      </c>
      <c r="L187" s="43"/>
      <c r="M187" s="224" t="s">
        <v>1</v>
      </c>
      <c r="N187" s="225" t="s">
        <v>38</v>
      </c>
      <c r="O187" s="90"/>
      <c r="P187" s="226">
        <f>O187*H187</f>
        <v>0</v>
      </c>
      <c r="Q187" s="226">
        <v>0.00046999999999999999</v>
      </c>
      <c r="R187" s="226">
        <f>Q187*H187</f>
        <v>0.21196999999999999</v>
      </c>
      <c r="S187" s="226">
        <v>0</v>
      </c>
      <c r="T187" s="227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28" t="s">
        <v>121</v>
      </c>
      <c r="AT187" s="228" t="s">
        <v>124</v>
      </c>
      <c r="AU187" s="228" t="s">
        <v>83</v>
      </c>
      <c r="AY187" s="16" t="s">
        <v>122</v>
      </c>
      <c r="BE187" s="229">
        <f>IF(N187="základní",J187,0)</f>
        <v>0</v>
      </c>
      <c r="BF187" s="229">
        <f>IF(N187="snížená",J187,0)</f>
        <v>0</v>
      </c>
      <c r="BG187" s="229">
        <f>IF(N187="zákl. přenesená",J187,0)</f>
        <v>0</v>
      </c>
      <c r="BH187" s="229">
        <f>IF(N187="sníž. přenesená",J187,0)</f>
        <v>0</v>
      </c>
      <c r="BI187" s="229">
        <f>IF(N187="nulová",J187,0)</f>
        <v>0</v>
      </c>
      <c r="BJ187" s="16" t="s">
        <v>81</v>
      </c>
      <c r="BK187" s="229">
        <f>ROUND(I187*H187,2)</f>
        <v>0</v>
      </c>
      <c r="BL187" s="16" t="s">
        <v>121</v>
      </c>
      <c r="BM187" s="228" t="s">
        <v>513</v>
      </c>
    </row>
    <row r="188" s="2" customFormat="1">
      <c r="A188" s="37"/>
      <c r="B188" s="38"/>
      <c r="C188" s="39"/>
      <c r="D188" s="230" t="s">
        <v>130</v>
      </c>
      <c r="E188" s="39"/>
      <c r="F188" s="231" t="s">
        <v>241</v>
      </c>
      <c r="G188" s="39"/>
      <c r="H188" s="39"/>
      <c r="I188" s="232"/>
      <c r="J188" s="39"/>
      <c r="K188" s="39"/>
      <c r="L188" s="43"/>
      <c r="M188" s="233"/>
      <c r="N188" s="234"/>
      <c r="O188" s="90"/>
      <c r="P188" s="90"/>
      <c r="Q188" s="90"/>
      <c r="R188" s="90"/>
      <c r="S188" s="90"/>
      <c r="T188" s="91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T188" s="16" t="s">
        <v>130</v>
      </c>
      <c r="AU188" s="16" t="s">
        <v>83</v>
      </c>
    </row>
    <row r="189" s="13" customFormat="1">
      <c r="A189" s="13"/>
      <c r="B189" s="235"/>
      <c r="C189" s="236"/>
      <c r="D189" s="230" t="s">
        <v>132</v>
      </c>
      <c r="E189" s="237" t="s">
        <v>1</v>
      </c>
      <c r="F189" s="238" t="s">
        <v>514</v>
      </c>
      <c r="G189" s="236"/>
      <c r="H189" s="239">
        <v>451</v>
      </c>
      <c r="I189" s="240"/>
      <c r="J189" s="236"/>
      <c r="K189" s="236"/>
      <c r="L189" s="241"/>
      <c r="M189" s="242"/>
      <c r="N189" s="243"/>
      <c r="O189" s="243"/>
      <c r="P189" s="243"/>
      <c r="Q189" s="243"/>
      <c r="R189" s="243"/>
      <c r="S189" s="243"/>
      <c r="T189" s="24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5" t="s">
        <v>132</v>
      </c>
      <c r="AU189" s="245" t="s">
        <v>83</v>
      </c>
      <c r="AV189" s="13" t="s">
        <v>83</v>
      </c>
      <c r="AW189" s="13" t="s">
        <v>30</v>
      </c>
      <c r="AX189" s="13" t="s">
        <v>81</v>
      </c>
      <c r="AY189" s="245" t="s">
        <v>122</v>
      </c>
    </row>
    <row r="190" s="2" customFormat="1" ht="16.5" customHeight="1">
      <c r="A190" s="37"/>
      <c r="B190" s="38"/>
      <c r="C190" s="217" t="s">
        <v>232</v>
      </c>
      <c r="D190" s="217" t="s">
        <v>124</v>
      </c>
      <c r="E190" s="218" t="s">
        <v>244</v>
      </c>
      <c r="F190" s="219" t="s">
        <v>245</v>
      </c>
      <c r="G190" s="220" t="s">
        <v>127</v>
      </c>
      <c r="H190" s="221">
        <v>528.5</v>
      </c>
      <c r="I190" s="222"/>
      <c r="J190" s="223">
        <f>ROUND(I190*H190,2)</f>
        <v>0</v>
      </c>
      <c r="K190" s="219" t="s">
        <v>128</v>
      </c>
      <c r="L190" s="43"/>
      <c r="M190" s="224" t="s">
        <v>1</v>
      </c>
      <c r="N190" s="225" t="s">
        <v>38</v>
      </c>
      <c r="O190" s="90"/>
      <c r="P190" s="226">
        <f>O190*H190</f>
        <v>0</v>
      </c>
      <c r="Q190" s="226">
        <v>0</v>
      </c>
      <c r="R190" s="226">
        <f>Q190*H190</f>
        <v>0</v>
      </c>
      <c r="S190" s="226">
        <v>0.126</v>
      </c>
      <c r="T190" s="227">
        <f>S190*H190</f>
        <v>66.590999999999994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28" t="s">
        <v>121</v>
      </c>
      <c r="AT190" s="228" t="s">
        <v>124</v>
      </c>
      <c r="AU190" s="228" t="s">
        <v>83</v>
      </c>
      <c r="AY190" s="16" t="s">
        <v>122</v>
      </c>
      <c r="BE190" s="229">
        <f>IF(N190="základní",J190,0)</f>
        <v>0</v>
      </c>
      <c r="BF190" s="229">
        <f>IF(N190="snížená",J190,0)</f>
        <v>0</v>
      </c>
      <c r="BG190" s="229">
        <f>IF(N190="zákl. přenesená",J190,0)</f>
        <v>0</v>
      </c>
      <c r="BH190" s="229">
        <f>IF(N190="sníž. přenesená",J190,0)</f>
        <v>0</v>
      </c>
      <c r="BI190" s="229">
        <f>IF(N190="nulová",J190,0)</f>
        <v>0</v>
      </c>
      <c r="BJ190" s="16" t="s">
        <v>81</v>
      </c>
      <c r="BK190" s="229">
        <f>ROUND(I190*H190,2)</f>
        <v>0</v>
      </c>
      <c r="BL190" s="16" t="s">
        <v>121</v>
      </c>
      <c r="BM190" s="228" t="s">
        <v>515</v>
      </c>
    </row>
    <row r="191" s="2" customFormat="1">
      <c r="A191" s="37"/>
      <c r="B191" s="38"/>
      <c r="C191" s="39"/>
      <c r="D191" s="230" t="s">
        <v>130</v>
      </c>
      <c r="E191" s="39"/>
      <c r="F191" s="231" t="s">
        <v>247</v>
      </c>
      <c r="G191" s="39"/>
      <c r="H191" s="39"/>
      <c r="I191" s="232"/>
      <c r="J191" s="39"/>
      <c r="K191" s="39"/>
      <c r="L191" s="43"/>
      <c r="M191" s="233"/>
      <c r="N191" s="234"/>
      <c r="O191" s="90"/>
      <c r="P191" s="90"/>
      <c r="Q191" s="90"/>
      <c r="R191" s="90"/>
      <c r="S191" s="90"/>
      <c r="T191" s="91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6" t="s">
        <v>130</v>
      </c>
      <c r="AU191" s="16" t="s">
        <v>83</v>
      </c>
    </row>
    <row r="192" s="13" customFormat="1">
      <c r="A192" s="13"/>
      <c r="B192" s="235"/>
      <c r="C192" s="236"/>
      <c r="D192" s="230" t="s">
        <v>132</v>
      </c>
      <c r="E192" s="237" t="s">
        <v>1</v>
      </c>
      <c r="F192" s="238" t="s">
        <v>516</v>
      </c>
      <c r="G192" s="236"/>
      <c r="H192" s="239">
        <v>528.5</v>
      </c>
      <c r="I192" s="240"/>
      <c r="J192" s="236"/>
      <c r="K192" s="236"/>
      <c r="L192" s="241"/>
      <c r="M192" s="242"/>
      <c r="N192" s="243"/>
      <c r="O192" s="243"/>
      <c r="P192" s="243"/>
      <c r="Q192" s="243"/>
      <c r="R192" s="243"/>
      <c r="S192" s="243"/>
      <c r="T192" s="244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5" t="s">
        <v>132</v>
      </c>
      <c r="AU192" s="245" t="s">
        <v>83</v>
      </c>
      <c r="AV192" s="13" t="s">
        <v>83</v>
      </c>
      <c r="AW192" s="13" t="s">
        <v>30</v>
      </c>
      <c r="AX192" s="13" t="s">
        <v>81</v>
      </c>
      <c r="AY192" s="245" t="s">
        <v>122</v>
      </c>
    </row>
    <row r="193" s="2" customFormat="1" ht="16.5" customHeight="1">
      <c r="A193" s="37"/>
      <c r="B193" s="38"/>
      <c r="C193" s="217" t="s">
        <v>237</v>
      </c>
      <c r="D193" s="217" t="s">
        <v>124</v>
      </c>
      <c r="E193" s="218" t="s">
        <v>250</v>
      </c>
      <c r="F193" s="219" t="s">
        <v>251</v>
      </c>
      <c r="G193" s="220" t="s">
        <v>153</v>
      </c>
      <c r="H193" s="221">
        <v>52.850000000000001</v>
      </c>
      <c r="I193" s="222"/>
      <c r="J193" s="223">
        <f>ROUND(I193*H193,2)</f>
        <v>0</v>
      </c>
      <c r="K193" s="219" t="s">
        <v>1</v>
      </c>
      <c r="L193" s="43"/>
      <c r="M193" s="224" t="s">
        <v>1</v>
      </c>
      <c r="N193" s="225" t="s">
        <v>38</v>
      </c>
      <c r="O193" s="90"/>
      <c r="P193" s="226">
        <f>O193*H193</f>
        <v>0</v>
      </c>
      <c r="Q193" s="226">
        <v>0</v>
      </c>
      <c r="R193" s="226">
        <f>Q193*H193</f>
        <v>0</v>
      </c>
      <c r="S193" s="226">
        <v>0</v>
      </c>
      <c r="T193" s="227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28" t="s">
        <v>121</v>
      </c>
      <c r="AT193" s="228" t="s">
        <v>124</v>
      </c>
      <c r="AU193" s="228" t="s">
        <v>83</v>
      </c>
      <c r="AY193" s="16" t="s">
        <v>122</v>
      </c>
      <c r="BE193" s="229">
        <f>IF(N193="základní",J193,0)</f>
        <v>0</v>
      </c>
      <c r="BF193" s="229">
        <f>IF(N193="snížená",J193,0)</f>
        <v>0</v>
      </c>
      <c r="BG193" s="229">
        <f>IF(N193="zákl. přenesená",J193,0)</f>
        <v>0</v>
      </c>
      <c r="BH193" s="229">
        <f>IF(N193="sníž. přenesená",J193,0)</f>
        <v>0</v>
      </c>
      <c r="BI193" s="229">
        <f>IF(N193="nulová",J193,0)</f>
        <v>0</v>
      </c>
      <c r="BJ193" s="16" t="s">
        <v>81</v>
      </c>
      <c r="BK193" s="229">
        <f>ROUND(I193*H193,2)</f>
        <v>0</v>
      </c>
      <c r="BL193" s="16" t="s">
        <v>121</v>
      </c>
      <c r="BM193" s="228" t="s">
        <v>517</v>
      </c>
    </row>
    <row r="194" s="2" customFormat="1">
      <c r="A194" s="37"/>
      <c r="B194" s="38"/>
      <c r="C194" s="39"/>
      <c r="D194" s="230" t="s">
        <v>130</v>
      </c>
      <c r="E194" s="39"/>
      <c r="F194" s="231" t="s">
        <v>251</v>
      </c>
      <c r="G194" s="39"/>
      <c r="H194" s="39"/>
      <c r="I194" s="232"/>
      <c r="J194" s="39"/>
      <c r="K194" s="39"/>
      <c r="L194" s="43"/>
      <c r="M194" s="233"/>
      <c r="N194" s="234"/>
      <c r="O194" s="90"/>
      <c r="P194" s="90"/>
      <c r="Q194" s="90"/>
      <c r="R194" s="90"/>
      <c r="S194" s="90"/>
      <c r="T194" s="91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T194" s="16" t="s">
        <v>130</v>
      </c>
      <c r="AU194" s="16" t="s">
        <v>83</v>
      </c>
    </row>
    <row r="195" s="13" customFormat="1">
      <c r="A195" s="13"/>
      <c r="B195" s="235"/>
      <c r="C195" s="236"/>
      <c r="D195" s="230" t="s">
        <v>132</v>
      </c>
      <c r="E195" s="237" t="s">
        <v>1</v>
      </c>
      <c r="F195" s="238" t="s">
        <v>518</v>
      </c>
      <c r="G195" s="236"/>
      <c r="H195" s="239">
        <v>52.850000000000001</v>
      </c>
      <c r="I195" s="240"/>
      <c r="J195" s="236"/>
      <c r="K195" s="236"/>
      <c r="L195" s="241"/>
      <c r="M195" s="242"/>
      <c r="N195" s="243"/>
      <c r="O195" s="243"/>
      <c r="P195" s="243"/>
      <c r="Q195" s="243"/>
      <c r="R195" s="243"/>
      <c r="S195" s="243"/>
      <c r="T195" s="24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5" t="s">
        <v>132</v>
      </c>
      <c r="AU195" s="245" t="s">
        <v>83</v>
      </c>
      <c r="AV195" s="13" t="s">
        <v>83</v>
      </c>
      <c r="AW195" s="13" t="s">
        <v>30</v>
      </c>
      <c r="AX195" s="13" t="s">
        <v>81</v>
      </c>
      <c r="AY195" s="245" t="s">
        <v>122</v>
      </c>
    </row>
    <row r="196" s="12" customFormat="1" ht="22.8" customHeight="1">
      <c r="A196" s="12"/>
      <c r="B196" s="201"/>
      <c r="C196" s="202"/>
      <c r="D196" s="203" t="s">
        <v>72</v>
      </c>
      <c r="E196" s="215" t="s">
        <v>157</v>
      </c>
      <c r="F196" s="215" t="s">
        <v>254</v>
      </c>
      <c r="G196" s="202"/>
      <c r="H196" s="202"/>
      <c r="I196" s="205"/>
      <c r="J196" s="216">
        <f>BK196</f>
        <v>0</v>
      </c>
      <c r="K196" s="202"/>
      <c r="L196" s="207"/>
      <c r="M196" s="208"/>
      <c r="N196" s="209"/>
      <c r="O196" s="209"/>
      <c r="P196" s="210">
        <f>SUM(P197:P232)</f>
        <v>0</v>
      </c>
      <c r="Q196" s="209"/>
      <c r="R196" s="210">
        <f>SUM(R197:R232)</f>
        <v>0.7245990000000001</v>
      </c>
      <c r="S196" s="209"/>
      <c r="T196" s="211">
        <f>SUM(T197:T232)</f>
        <v>41.499000000000002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12" t="s">
        <v>121</v>
      </c>
      <c r="AT196" s="213" t="s">
        <v>72</v>
      </c>
      <c r="AU196" s="213" t="s">
        <v>81</v>
      </c>
      <c r="AY196" s="212" t="s">
        <v>122</v>
      </c>
      <c r="BK196" s="214">
        <f>SUM(BK197:BK232)</f>
        <v>0</v>
      </c>
    </row>
    <row r="197" s="2" customFormat="1" ht="24.15" customHeight="1">
      <c r="A197" s="37"/>
      <c r="B197" s="38"/>
      <c r="C197" s="217" t="s">
        <v>243</v>
      </c>
      <c r="D197" s="217" t="s">
        <v>124</v>
      </c>
      <c r="E197" s="218" t="s">
        <v>255</v>
      </c>
      <c r="F197" s="219" t="s">
        <v>256</v>
      </c>
      <c r="G197" s="220" t="s">
        <v>127</v>
      </c>
      <c r="H197" s="221">
        <v>973.29999999999995</v>
      </c>
      <c r="I197" s="222"/>
      <c r="J197" s="223">
        <f>ROUND(I197*H197,2)</f>
        <v>0</v>
      </c>
      <c r="K197" s="219" t="s">
        <v>128</v>
      </c>
      <c r="L197" s="43"/>
      <c r="M197" s="224" t="s">
        <v>1</v>
      </c>
      <c r="N197" s="225" t="s">
        <v>38</v>
      </c>
      <c r="O197" s="90"/>
      <c r="P197" s="226">
        <f>O197*H197</f>
        <v>0</v>
      </c>
      <c r="Q197" s="226">
        <v>0</v>
      </c>
      <c r="R197" s="226">
        <f>Q197*H197</f>
        <v>0</v>
      </c>
      <c r="S197" s="226">
        <v>0</v>
      </c>
      <c r="T197" s="227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28" t="s">
        <v>121</v>
      </c>
      <c r="AT197" s="228" t="s">
        <v>124</v>
      </c>
      <c r="AU197" s="228" t="s">
        <v>83</v>
      </c>
      <c r="AY197" s="16" t="s">
        <v>122</v>
      </c>
      <c r="BE197" s="229">
        <f>IF(N197="základní",J197,0)</f>
        <v>0</v>
      </c>
      <c r="BF197" s="229">
        <f>IF(N197="snížená",J197,0)</f>
        <v>0</v>
      </c>
      <c r="BG197" s="229">
        <f>IF(N197="zákl. přenesená",J197,0)</f>
        <v>0</v>
      </c>
      <c r="BH197" s="229">
        <f>IF(N197="sníž. přenesená",J197,0)</f>
        <v>0</v>
      </c>
      <c r="BI197" s="229">
        <f>IF(N197="nulová",J197,0)</f>
        <v>0</v>
      </c>
      <c r="BJ197" s="16" t="s">
        <v>81</v>
      </c>
      <c r="BK197" s="229">
        <f>ROUND(I197*H197,2)</f>
        <v>0</v>
      </c>
      <c r="BL197" s="16" t="s">
        <v>121</v>
      </c>
      <c r="BM197" s="228" t="s">
        <v>519</v>
      </c>
    </row>
    <row r="198" s="2" customFormat="1">
      <c r="A198" s="37"/>
      <c r="B198" s="38"/>
      <c r="C198" s="39"/>
      <c r="D198" s="230" t="s">
        <v>130</v>
      </c>
      <c r="E198" s="39"/>
      <c r="F198" s="231" t="s">
        <v>258</v>
      </c>
      <c r="G198" s="39"/>
      <c r="H198" s="39"/>
      <c r="I198" s="232"/>
      <c r="J198" s="39"/>
      <c r="K198" s="39"/>
      <c r="L198" s="43"/>
      <c r="M198" s="233"/>
      <c r="N198" s="234"/>
      <c r="O198" s="90"/>
      <c r="P198" s="90"/>
      <c r="Q198" s="90"/>
      <c r="R198" s="90"/>
      <c r="S198" s="90"/>
      <c r="T198" s="91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T198" s="16" t="s">
        <v>130</v>
      </c>
      <c r="AU198" s="16" t="s">
        <v>83</v>
      </c>
    </row>
    <row r="199" s="13" customFormat="1">
      <c r="A199" s="13"/>
      <c r="B199" s="235"/>
      <c r="C199" s="236"/>
      <c r="D199" s="230" t="s">
        <v>132</v>
      </c>
      <c r="E199" s="237" t="s">
        <v>1</v>
      </c>
      <c r="F199" s="238" t="s">
        <v>520</v>
      </c>
      <c r="G199" s="236"/>
      <c r="H199" s="239">
        <v>973.29999999999995</v>
      </c>
      <c r="I199" s="240"/>
      <c r="J199" s="236"/>
      <c r="K199" s="236"/>
      <c r="L199" s="241"/>
      <c r="M199" s="242"/>
      <c r="N199" s="243"/>
      <c r="O199" s="243"/>
      <c r="P199" s="243"/>
      <c r="Q199" s="243"/>
      <c r="R199" s="243"/>
      <c r="S199" s="243"/>
      <c r="T199" s="244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5" t="s">
        <v>132</v>
      </c>
      <c r="AU199" s="245" t="s">
        <v>83</v>
      </c>
      <c r="AV199" s="13" t="s">
        <v>83</v>
      </c>
      <c r="AW199" s="13" t="s">
        <v>30</v>
      </c>
      <c r="AX199" s="13" t="s">
        <v>81</v>
      </c>
      <c r="AY199" s="245" t="s">
        <v>122</v>
      </c>
    </row>
    <row r="200" s="2" customFormat="1" ht="21.75" customHeight="1">
      <c r="A200" s="37"/>
      <c r="B200" s="38"/>
      <c r="C200" s="217" t="s">
        <v>249</v>
      </c>
      <c r="D200" s="217" t="s">
        <v>124</v>
      </c>
      <c r="E200" s="218" t="s">
        <v>261</v>
      </c>
      <c r="F200" s="219" t="s">
        <v>262</v>
      </c>
      <c r="G200" s="220" t="s">
        <v>127</v>
      </c>
      <c r="H200" s="221">
        <v>1383.3</v>
      </c>
      <c r="I200" s="222"/>
      <c r="J200" s="223">
        <f>ROUND(I200*H200,2)</f>
        <v>0</v>
      </c>
      <c r="K200" s="219" t="s">
        <v>128</v>
      </c>
      <c r="L200" s="43"/>
      <c r="M200" s="224" t="s">
        <v>1</v>
      </c>
      <c r="N200" s="225" t="s">
        <v>38</v>
      </c>
      <c r="O200" s="90"/>
      <c r="P200" s="226">
        <f>O200*H200</f>
        <v>0</v>
      </c>
      <c r="Q200" s="226">
        <v>0</v>
      </c>
      <c r="R200" s="226">
        <f>Q200*H200</f>
        <v>0</v>
      </c>
      <c r="S200" s="226">
        <v>0</v>
      </c>
      <c r="T200" s="227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28" t="s">
        <v>121</v>
      </c>
      <c r="AT200" s="228" t="s">
        <v>124</v>
      </c>
      <c r="AU200" s="228" t="s">
        <v>83</v>
      </c>
      <c r="AY200" s="16" t="s">
        <v>122</v>
      </c>
      <c r="BE200" s="229">
        <f>IF(N200="základní",J200,0)</f>
        <v>0</v>
      </c>
      <c r="BF200" s="229">
        <f>IF(N200="snížená",J200,0)</f>
        <v>0</v>
      </c>
      <c r="BG200" s="229">
        <f>IF(N200="zákl. přenesená",J200,0)</f>
        <v>0</v>
      </c>
      <c r="BH200" s="229">
        <f>IF(N200="sníž. přenesená",J200,0)</f>
        <v>0</v>
      </c>
      <c r="BI200" s="229">
        <f>IF(N200="nulová",J200,0)</f>
        <v>0</v>
      </c>
      <c r="BJ200" s="16" t="s">
        <v>81</v>
      </c>
      <c r="BK200" s="229">
        <f>ROUND(I200*H200,2)</f>
        <v>0</v>
      </c>
      <c r="BL200" s="16" t="s">
        <v>121</v>
      </c>
      <c r="BM200" s="228" t="s">
        <v>521</v>
      </c>
    </row>
    <row r="201" s="2" customFormat="1">
      <c r="A201" s="37"/>
      <c r="B201" s="38"/>
      <c r="C201" s="39"/>
      <c r="D201" s="230" t="s">
        <v>130</v>
      </c>
      <c r="E201" s="39"/>
      <c r="F201" s="231" t="s">
        <v>264</v>
      </c>
      <c r="G201" s="39"/>
      <c r="H201" s="39"/>
      <c r="I201" s="232"/>
      <c r="J201" s="39"/>
      <c r="K201" s="39"/>
      <c r="L201" s="43"/>
      <c r="M201" s="233"/>
      <c r="N201" s="234"/>
      <c r="O201" s="90"/>
      <c r="P201" s="90"/>
      <c r="Q201" s="90"/>
      <c r="R201" s="90"/>
      <c r="S201" s="90"/>
      <c r="T201" s="91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6" t="s">
        <v>130</v>
      </c>
      <c r="AU201" s="16" t="s">
        <v>83</v>
      </c>
    </row>
    <row r="202" s="13" customFormat="1">
      <c r="A202" s="13"/>
      <c r="B202" s="235"/>
      <c r="C202" s="236"/>
      <c r="D202" s="230" t="s">
        <v>132</v>
      </c>
      <c r="E202" s="237" t="s">
        <v>1</v>
      </c>
      <c r="F202" s="238" t="s">
        <v>476</v>
      </c>
      <c r="G202" s="236"/>
      <c r="H202" s="239">
        <v>591.29999999999995</v>
      </c>
      <c r="I202" s="240"/>
      <c r="J202" s="236"/>
      <c r="K202" s="236"/>
      <c r="L202" s="241"/>
      <c r="M202" s="242"/>
      <c r="N202" s="243"/>
      <c r="O202" s="243"/>
      <c r="P202" s="243"/>
      <c r="Q202" s="243"/>
      <c r="R202" s="243"/>
      <c r="S202" s="243"/>
      <c r="T202" s="24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5" t="s">
        <v>132</v>
      </c>
      <c r="AU202" s="245" t="s">
        <v>83</v>
      </c>
      <c r="AV202" s="13" t="s">
        <v>83</v>
      </c>
      <c r="AW202" s="13" t="s">
        <v>30</v>
      </c>
      <c r="AX202" s="13" t="s">
        <v>73</v>
      </c>
      <c r="AY202" s="245" t="s">
        <v>122</v>
      </c>
    </row>
    <row r="203" s="13" customFormat="1">
      <c r="A203" s="13"/>
      <c r="B203" s="235"/>
      <c r="C203" s="236"/>
      <c r="D203" s="230" t="s">
        <v>132</v>
      </c>
      <c r="E203" s="237" t="s">
        <v>1</v>
      </c>
      <c r="F203" s="238" t="s">
        <v>477</v>
      </c>
      <c r="G203" s="236"/>
      <c r="H203" s="239">
        <v>610</v>
      </c>
      <c r="I203" s="240"/>
      <c r="J203" s="236"/>
      <c r="K203" s="236"/>
      <c r="L203" s="241"/>
      <c r="M203" s="242"/>
      <c r="N203" s="243"/>
      <c r="O203" s="243"/>
      <c r="P203" s="243"/>
      <c r="Q203" s="243"/>
      <c r="R203" s="243"/>
      <c r="S203" s="243"/>
      <c r="T203" s="244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5" t="s">
        <v>132</v>
      </c>
      <c r="AU203" s="245" t="s">
        <v>83</v>
      </c>
      <c r="AV203" s="13" t="s">
        <v>83</v>
      </c>
      <c r="AW203" s="13" t="s">
        <v>30</v>
      </c>
      <c r="AX203" s="13" t="s">
        <v>73</v>
      </c>
      <c r="AY203" s="245" t="s">
        <v>122</v>
      </c>
    </row>
    <row r="204" s="13" customFormat="1">
      <c r="A204" s="13"/>
      <c r="B204" s="235"/>
      <c r="C204" s="236"/>
      <c r="D204" s="230" t="s">
        <v>132</v>
      </c>
      <c r="E204" s="237" t="s">
        <v>1</v>
      </c>
      <c r="F204" s="238" t="s">
        <v>478</v>
      </c>
      <c r="G204" s="236"/>
      <c r="H204" s="239">
        <v>182</v>
      </c>
      <c r="I204" s="240"/>
      <c r="J204" s="236"/>
      <c r="K204" s="236"/>
      <c r="L204" s="241"/>
      <c r="M204" s="242"/>
      <c r="N204" s="243"/>
      <c r="O204" s="243"/>
      <c r="P204" s="243"/>
      <c r="Q204" s="243"/>
      <c r="R204" s="243"/>
      <c r="S204" s="243"/>
      <c r="T204" s="24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5" t="s">
        <v>132</v>
      </c>
      <c r="AU204" s="245" t="s">
        <v>83</v>
      </c>
      <c r="AV204" s="13" t="s">
        <v>83</v>
      </c>
      <c r="AW204" s="13" t="s">
        <v>30</v>
      </c>
      <c r="AX204" s="13" t="s">
        <v>73</v>
      </c>
      <c r="AY204" s="245" t="s">
        <v>122</v>
      </c>
    </row>
    <row r="205" s="14" customFormat="1">
      <c r="A205" s="14"/>
      <c r="B205" s="246"/>
      <c r="C205" s="247"/>
      <c r="D205" s="230" t="s">
        <v>132</v>
      </c>
      <c r="E205" s="248" t="s">
        <v>1</v>
      </c>
      <c r="F205" s="249" t="s">
        <v>135</v>
      </c>
      <c r="G205" s="247"/>
      <c r="H205" s="250">
        <v>1383.3</v>
      </c>
      <c r="I205" s="251"/>
      <c r="J205" s="247"/>
      <c r="K205" s="247"/>
      <c r="L205" s="252"/>
      <c r="M205" s="253"/>
      <c r="N205" s="254"/>
      <c r="O205" s="254"/>
      <c r="P205" s="254"/>
      <c r="Q205" s="254"/>
      <c r="R205" s="254"/>
      <c r="S205" s="254"/>
      <c r="T205" s="255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6" t="s">
        <v>132</v>
      </c>
      <c r="AU205" s="256" t="s">
        <v>83</v>
      </c>
      <c r="AV205" s="14" t="s">
        <v>121</v>
      </c>
      <c r="AW205" s="14" t="s">
        <v>30</v>
      </c>
      <c r="AX205" s="14" t="s">
        <v>81</v>
      </c>
      <c r="AY205" s="256" t="s">
        <v>122</v>
      </c>
    </row>
    <row r="206" s="2" customFormat="1" ht="24.15" customHeight="1">
      <c r="A206" s="37"/>
      <c r="B206" s="38"/>
      <c r="C206" s="217" t="s">
        <v>7</v>
      </c>
      <c r="D206" s="217" t="s">
        <v>124</v>
      </c>
      <c r="E206" s="218" t="s">
        <v>266</v>
      </c>
      <c r="F206" s="219" t="s">
        <v>267</v>
      </c>
      <c r="G206" s="220" t="s">
        <v>127</v>
      </c>
      <c r="H206" s="221">
        <v>1383.3</v>
      </c>
      <c r="I206" s="222"/>
      <c r="J206" s="223">
        <f>ROUND(I206*H206,2)</f>
        <v>0</v>
      </c>
      <c r="K206" s="219" t="s">
        <v>128</v>
      </c>
      <c r="L206" s="43"/>
      <c r="M206" s="224" t="s">
        <v>1</v>
      </c>
      <c r="N206" s="225" t="s">
        <v>38</v>
      </c>
      <c r="O206" s="90"/>
      <c r="P206" s="226">
        <f>O206*H206</f>
        <v>0</v>
      </c>
      <c r="Q206" s="226">
        <v>0.00051000000000000004</v>
      </c>
      <c r="R206" s="226">
        <f>Q206*H206</f>
        <v>0.70548300000000008</v>
      </c>
      <c r="S206" s="226">
        <v>0</v>
      </c>
      <c r="T206" s="227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28" t="s">
        <v>121</v>
      </c>
      <c r="AT206" s="228" t="s">
        <v>124</v>
      </c>
      <c r="AU206" s="228" t="s">
        <v>83</v>
      </c>
      <c r="AY206" s="16" t="s">
        <v>122</v>
      </c>
      <c r="BE206" s="229">
        <f>IF(N206="základní",J206,0)</f>
        <v>0</v>
      </c>
      <c r="BF206" s="229">
        <f>IF(N206="snížená",J206,0)</f>
        <v>0</v>
      </c>
      <c r="BG206" s="229">
        <f>IF(N206="zákl. přenesená",J206,0)</f>
        <v>0</v>
      </c>
      <c r="BH206" s="229">
        <f>IF(N206="sníž. přenesená",J206,0)</f>
        <v>0</v>
      </c>
      <c r="BI206" s="229">
        <f>IF(N206="nulová",J206,0)</f>
        <v>0</v>
      </c>
      <c r="BJ206" s="16" t="s">
        <v>81</v>
      </c>
      <c r="BK206" s="229">
        <f>ROUND(I206*H206,2)</f>
        <v>0</v>
      </c>
      <c r="BL206" s="16" t="s">
        <v>121</v>
      </c>
      <c r="BM206" s="228" t="s">
        <v>522</v>
      </c>
    </row>
    <row r="207" s="2" customFormat="1">
      <c r="A207" s="37"/>
      <c r="B207" s="38"/>
      <c r="C207" s="39"/>
      <c r="D207" s="230" t="s">
        <v>130</v>
      </c>
      <c r="E207" s="39"/>
      <c r="F207" s="231" t="s">
        <v>269</v>
      </c>
      <c r="G207" s="39"/>
      <c r="H207" s="39"/>
      <c r="I207" s="232"/>
      <c r="J207" s="39"/>
      <c r="K207" s="39"/>
      <c r="L207" s="43"/>
      <c r="M207" s="233"/>
      <c r="N207" s="234"/>
      <c r="O207" s="90"/>
      <c r="P207" s="90"/>
      <c r="Q207" s="90"/>
      <c r="R207" s="90"/>
      <c r="S207" s="90"/>
      <c r="T207" s="91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T207" s="16" t="s">
        <v>130</v>
      </c>
      <c r="AU207" s="16" t="s">
        <v>83</v>
      </c>
    </row>
    <row r="208" s="13" customFormat="1">
      <c r="A208" s="13"/>
      <c r="B208" s="235"/>
      <c r="C208" s="236"/>
      <c r="D208" s="230" t="s">
        <v>132</v>
      </c>
      <c r="E208" s="237" t="s">
        <v>1</v>
      </c>
      <c r="F208" s="238" t="s">
        <v>476</v>
      </c>
      <c r="G208" s="236"/>
      <c r="H208" s="239">
        <v>591.29999999999995</v>
      </c>
      <c r="I208" s="240"/>
      <c r="J208" s="236"/>
      <c r="K208" s="236"/>
      <c r="L208" s="241"/>
      <c r="M208" s="242"/>
      <c r="N208" s="243"/>
      <c r="O208" s="243"/>
      <c r="P208" s="243"/>
      <c r="Q208" s="243"/>
      <c r="R208" s="243"/>
      <c r="S208" s="243"/>
      <c r="T208" s="244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5" t="s">
        <v>132</v>
      </c>
      <c r="AU208" s="245" t="s">
        <v>83</v>
      </c>
      <c r="AV208" s="13" t="s">
        <v>83</v>
      </c>
      <c r="AW208" s="13" t="s">
        <v>30</v>
      </c>
      <c r="AX208" s="13" t="s">
        <v>73</v>
      </c>
      <c r="AY208" s="245" t="s">
        <v>122</v>
      </c>
    </row>
    <row r="209" s="13" customFormat="1">
      <c r="A209" s="13"/>
      <c r="B209" s="235"/>
      <c r="C209" s="236"/>
      <c r="D209" s="230" t="s">
        <v>132</v>
      </c>
      <c r="E209" s="237" t="s">
        <v>1</v>
      </c>
      <c r="F209" s="238" t="s">
        <v>477</v>
      </c>
      <c r="G209" s="236"/>
      <c r="H209" s="239">
        <v>610</v>
      </c>
      <c r="I209" s="240"/>
      <c r="J209" s="236"/>
      <c r="K209" s="236"/>
      <c r="L209" s="241"/>
      <c r="M209" s="242"/>
      <c r="N209" s="243"/>
      <c r="O209" s="243"/>
      <c r="P209" s="243"/>
      <c r="Q209" s="243"/>
      <c r="R209" s="243"/>
      <c r="S209" s="243"/>
      <c r="T209" s="24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5" t="s">
        <v>132</v>
      </c>
      <c r="AU209" s="245" t="s">
        <v>83</v>
      </c>
      <c r="AV209" s="13" t="s">
        <v>83</v>
      </c>
      <c r="AW209" s="13" t="s">
        <v>30</v>
      </c>
      <c r="AX209" s="13" t="s">
        <v>73</v>
      </c>
      <c r="AY209" s="245" t="s">
        <v>122</v>
      </c>
    </row>
    <row r="210" s="13" customFormat="1">
      <c r="A210" s="13"/>
      <c r="B210" s="235"/>
      <c r="C210" s="236"/>
      <c r="D210" s="230" t="s">
        <v>132</v>
      </c>
      <c r="E210" s="237" t="s">
        <v>1</v>
      </c>
      <c r="F210" s="238" t="s">
        <v>478</v>
      </c>
      <c r="G210" s="236"/>
      <c r="H210" s="239">
        <v>182</v>
      </c>
      <c r="I210" s="240"/>
      <c r="J210" s="236"/>
      <c r="K210" s="236"/>
      <c r="L210" s="241"/>
      <c r="M210" s="242"/>
      <c r="N210" s="243"/>
      <c r="O210" s="243"/>
      <c r="P210" s="243"/>
      <c r="Q210" s="243"/>
      <c r="R210" s="243"/>
      <c r="S210" s="243"/>
      <c r="T210" s="244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5" t="s">
        <v>132</v>
      </c>
      <c r="AU210" s="245" t="s">
        <v>83</v>
      </c>
      <c r="AV210" s="13" t="s">
        <v>83</v>
      </c>
      <c r="AW210" s="13" t="s">
        <v>30</v>
      </c>
      <c r="AX210" s="13" t="s">
        <v>73</v>
      </c>
      <c r="AY210" s="245" t="s">
        <v>122</v>
      </c>
    </row>
    <row r="211" s="14" customFormat="1">
      <c r="A211" s="14"/>
      <c r="B211" s="246"/>
      <c r="C211" s="247"/>
      <c r="D211" s="230" t="s">
        <v>132</v>
      </c>
      <c r="E211" s="248" t="s">
        <v>1</v>
      </c>
      <c r="F211" s="249" t="s">
        <v>135</v>
      </c>
      <c r="G211" s="247"/>
      <c r="H211" s="250">
        <v>1383.3</v>
      </c>
      <c r="I211" s="251"/>
      <c r="J211" s="247"/>
      <c r="K211" s="247"/>
      <c r="L211" s="252"/>
      <c r="M211" s="253"/>
      <c r="N211" s="254"/>
      <c r="O211" s="254"/>
      <c r="P211" s="254"/>
      <c r="Q211" s="254"/>
      <c r="R211" s="254"/>
      <c r="S211" s="254"/>
      <c r="T211" s="255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6" t="s">
        <v>132</v>
      </c>
      <c r="AU211" s="256" t="s">
        <v>83</v>
      </c>
      <c r="AV211" s="14" t="s">
        <v>121</v>
      </c>
      <c r="AW211" s="14" t="s">
        <v>30</v>
      </c>
      <c r="AX211" s="14" t="s">
        <v>81</v>
      </c>
      <c r="AY211" s="256" t="s">
        <v>122</v>
      </c>
    </row>
    <row r="212" s="2" customFormat="1" ht="24.15" customHeight="1">
      <c r="A212" s="37"/>
      <c r="B212" s="38"/>
      <c r="C212" s="217" t="s">
        <v>260</v>
      </c>
      <c r="D212" s="217" t="s">
        <v>124</v>
      </c>
      <c r="E212" s="218" t="s">
        <v>274</v>
      </c>
      <c r="F212" s="219" t="s">
        <v>275</v>
      </c>
      <c r="G212" s="220" t="s">
        <v>127</v>
      </c>
      <c r="H212" s="221">
        <v>1285</v>
      </c>
      <c r="I212" s="222"/>
      <c r="J212" s="223">
        <f>ROUND(I212*H212,2)</f>
        <v>0</v>
      </c>
      <c r="K212" s="219" t="s">
        <v>128</v>
      </c>
      <c r="L212" s="43"/>
      <c r="M212" s="224" t="s">
        <v>1</v>
      </c>
      <c r="N212" s="225" t="s">
        <v>38</v>
      </c>
      <c r="O212" s="90"/>
      <c r="P212" s="226">
        <f>O212*H212</f>
        <v>0</v>
      </c>
      <c r="Q212" s="226">
        <v>0</v>
      </c>
      <c r="R212" s="226">
        <f>Q212*H212</f>
        <v>0</v>
      </c>
      <c r="S212" s="226">
        <v>0</v>
      </c>
      <c r="T212" s="227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28" t="s">
        <v>121</v>
      </c>
      <c r="AT212" s="228" t="s">
        <v>124</v>
      </c>
      <c r="AU212" s="228" t="s">
        <v>83</v>
      </c>
      <c r="AY212" s="16" t="s">
        <v>122</v>
      </c>
      <c r="BE212" s="229">
        <f>IF(N212="základní",J212,0)</f>
        <v>0</v>
      </c>
      <c r="BF212" s="229">
        <f>IF(N212="snížená",J212,0)</f>
        <v>0</v>
      </c>
      <c r="BG212" s="229">
        <f>IF(N212="zákl. přenesená",J212,0)</f>
        <v>0</v>
      </c>
      <c r="BH212" s="229">
        <f>IF(N212="sníž. přenesená",J212,0)</f>
        <v>0</v>
      </c>
      <c r="BI212" s="229">
        <f>IF(N212="nulová",J212,0)</f>
        <v>0</v>
      </c>
      <c r="BJ212" s="16" t="s">
        <v>81</v>
      </c>
      <c r="BK212" s="229">
        <f>ROUND(I212*H212,2)</f>
        <v>0</v>
      </c>
      <c r="BL212" s="16" t="s">
        <v>121</v>
      </c>
      <c r="BM212" s="228" t="s">
        <v>523</v>
      </c>
    </row>
    <row r="213" s="2" customFormat="1">
      <c r="A213" s="37"/>
      <c r="B213" s="38"/>
      <c r="C213" s="39"/>
      <c r="D213" s="230" t="s">
        <v>130</v>
      </c>
      <c r="E213" s="39"/>
      <c r="F213" s="231" t="s">
        <v>277</v>
      </c>
      <c r="G213" s="39"/>
      <c r="H213" s="39"/>
      <c r="I213" s="232"/>
      <c r="J213" s="39"/>
      <c r="K213" s="39"/>
      <c r="L213" s="43"/>
      <c r="M213" s="233"/>
      <c r="N213" s="234"/>
      <c r="O213" s="90"/>
      <c r="P213" s="90"/>
      <c r="Q213" s="90"/>
      <c r="R213" s="90"/>
      <c r="S213" s="90"/>
      <c r="T213" s="91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T213" s="16" t="s">
        <v>130</v>
      </c>
      <c r="AU213" s="16" t="s">
        <v>83</v>
      </c>
    </row>
    <row r="214" s="13" customFormat="1">
      <c r="A214" s="13"/>
      <c r="B214" s="235"/>
      <c r="C214" s="236"/>
      <c r="D214" s="230" t="s">
        <v>132</v>
      </c>
      <c r="E214" s="237" t="s">
        <v>1</v>
      </c>
      <c r="F214" s="238" t="s">
        <v>524</v>
      </c>
      <c r="G214" s="236"/>
      <c r="H214" s="239">
        <v>540</v>
      </c>
      <c r="I214" s="240"/>
      <c r="J214" s="236"/>
      <c r="K214" s="236"/>
      <c r="L214" s="241"/>
      <c r="M214" s="242"/>
      <c r="N214" s="243"/>
      <c r="O214" s="243"/>
      <c r="P214" s="243"/>
      <c r="Q214" s="243"/>
      <c r="R214" s="243"/>
      <c r="S214" s="243"/>
      <c r="T214" s="244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5" t="s">
        <v>132</v>
      </c>
      <c r="AU214" s="245" t="s">
        <v>83</v>
      </c>
      <c r="AV214" s="13" t="s">
        <v>83</v>
      </c>
      <c r="AW214" s="13" t="s">
        <v>30</v>
      </c>
      <c r="AX214" s="13" t="s">
        <v>73</v>
      </c>
      <c r="AY214" s="245" t="s">
        <v>122</v>
      </c>
    </row>
    <row r="215" s="13" customFormat="1">
      <c r="A215" s="13"/>
      <c r="B215" s="235"/>
      <c r="C215" s="236"/>
      <c r="D215" s="230" t="s">
        <v>132</v>
      </c>
      <c r="E215" s="237" t="s">
        <v>1</v>
      </c>
      <c r="F215" s="238" t="s">
        <v>525</v>
      </c>
      <c r="G215" s="236"/>
      <c r="H215" s="239">
        <v>575</v>
      </c>
      <c r="I215" s="240"/>
      <c r="J215" s="236"/>
      <c r="K215" s="236"/>
      <c r="L215" s="241"/>
      <c r="M215" s="242"/>
      <c r="N215" s="243"/>
      <c r="O215" s="243"/>
      <c r="P215" s="243"/>
      <c r="Q215" s="243"/>
      <c r="R215" s="243"/>
      <c r="S215" s="243"/>
      <c r="T215" s="244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5" t="s">
        <v>132</v>
      </c>
      <c r="AU215" s="245" t="s">
        <v>83</v>
      </c>
      <c r="AV215" s="13" t="s">
        <v>83</v>
      </c>
      <c r="AW215" s="13" t="s">
        <v>30</v>
      </c>
      <c r="AX215" s="13" t="s">
        <v>73</v>
      </c>
      <c r="AY215" s="245" t="s">
        <v>122</v>
      </c>
    </row>
    <row r="216" s="13" customFormat="1">
      <c r="A216" s="13"/>
      <c r="B216" s="235"/>
      <c r="C216" s="236"/>
      <c r="D216" s="230" t="s">
        <v>132</v>
      </c>
      <c r="E216" s="237" t="s">
        <v>1</v>
      </c>
      <c r="F216" s="238" t="s">
        <v>526</v>
      </c>
      <c r="G216" s="236"/>
      <c r="H216" s="239">
        <v>170</v>
      </c>
      <c r="I216" s="240"/>
      <c r="J216" s="236"/>
      <c r="K216" s="236"/>
      <c r="L216" s="241"/>
      <c r="M216" s="242"/>
      <c r="N216" s="243"/>
      <c r="O216" s="243"/>
      <c r="P216" s="243"/>
      <c r="Q216" s="243"/>
      <c r="R216" s="243"/>
      <c r="S216" s="243"/>
      <c r="T216" s="24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5" t="s">
        <v>132</v>
      </c>
      <c r="AU216" s="245" t="s">
        <v>83</v>
      </c>
      <c r="AV216" s="13" t="s">
        <v>83</v>
      </c>
      <c r="AW216" s="13" t="s">
        <v>30</v>
      </c>
      <c r="AX216" s="13" t="s">
        <v>73</v>
      </c>
      <c r="AY216" s="245" t="s">
        <v>122</v>
      </c>
    </row>
    <row r="217" s="14" customFormat="1">
      <c r="A217" s="14"/>
      <c r="B217" s="246"/>
      <c r="C217" s="247"/>
      <c r="D217" s="230" t="s">
        <v>132</v>
      </c>
      <c r="E217" s="248" t="s">
        <v>1</v>
      </c>
      <c r="F217" s="249" t="s">
        <v>135</v>
      </c>
      <c r="G217" s="247"/>
      <c r="H217" s="250">
        <v>1285</v>
      </c>
      <c r="I217" s="251"/>
      <c r="J217" s="247"/>
      <c r="K217" s="247"/>
      <c r="L217" s="252"/>
      <c r="M217" s="253"/>
      <c r="N217" s="254"/>
      <c r="O217" s="254"/>
      <c r="P217" s="254"/>
      <c r="Q217" s="254"/>
      <c r="R217" s="254"/>
      <c r="S217" s="254"/>
      <c r="T217" s="255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6" t="s">
        <v>132</v>
      </c>
      <c r="AU217" s="256" t="s">
        <v>83</v>
      </c>
      <c r="AV217" s="14" t="s">
        <v>121</v>
      </c>
      <c r="AW217" s="14" t="s">
        <v>30</v>
      </c>
      <c r="AX217" s="14" t="s">
        <v>81</v>
      </c>
      <c r="AY217" s="256" t="s">
        <v>122</v>
      </c>
    </row>
    <row r="218" s="2" customFormat="1" ht="24.15" customHeight="1">
      <c r="A218" s="37"/>
      <c r="B218" s="38"/>
      <c r="C218" s="217" t="s">
        <v>265</v>
      </c>
      <c r="D218" s="217" t="s">
        <v>124</v>
      </c>
      <c r="E218" s="218" t="s">
        <v>279</v>
      </c>
      <c r="F218" s="219" t="s">
        <v>280</v>
      </c>
      <c r="G218" s="220" t="s">
        <v>127</v>
      </c>
      <c r="H218" s="221">
        <v>1383.3</v>
      </c>
      <c r="I218" s="222"/>
      <c r="J218" s="223">
        <f>ROUND(I218*H218,2)</f>
        <v>0</v>
      </c>
      <c r="K218" s="219" t="s">
        <v>128</v>
      </c>
      <c r="L218" s="43"/>
      <c r="M218" s="224" t="s">
        <v>1</v>
      </c>
      <c r="N218" s="225" t="s">
        <v>38</v>
      </c>
      <c r="O218" s="90"/>
      <c r="P218" s="226">
        <f>O218*H218</f>
        <v>0</v>
      </c>
      <c r="Q218" s="226">
        <v>0</v>
      </c>
      <c r="R218" s="226">
        <f>Q218*H218</f>
        <v>0</v>
      </c>
      <c r="S218" s="226">
        <v>0</v>
      </c>
      <c r="T218" s="227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28" t="s">
        <v>121</v>
      </c>
      <c r="AT218" s="228" t="s">
        <v>124</v>
      </c>
      <c r="AU218" s="228" t="s">
        <v>83</v>
      </c>
      <c r="AY218" s="16" t="s">
        <v>122</v>
      </c>
      <c r="BE218" s="229">
        <f>IF(N218="základní",J218,0)</f>
        <v>0</v>
      </c>
      <c r="BF218" s="229">
        <f>IF(N218="snížená",J218,0)</f>
        <v>0</v>
      </c>
      <c r="BG218" s="229">
        <f>IF(N218="zákl. přenesená",J218,0)</f>
        <v>0</v>
      </c>
      <c r="BH218" s="229">
        <f>IF(N218="sníž. přenesená",J218,0)</f>
        <v>0</v>
      </c>
      <c r="BI218" s="229">
        <f>IF(N218="nulová",J218,0)</f>
        <v>0</v>
      </c>
      <c r="BJ218" s="16" t="s">
        <v>81</v>
      </c>
      <c r="BK218" s="229">
        <f>ROUND(I218*H218,2)</f>
        <v>0</v>
      </c>
      <c r="BL218" s="16" t="s">
        <v>121</v>
      </c>
      <c r="BM218" s="228" t="s">
        <v>527</v>
      </c>
    </row>
    <row r="219" s="2" customFormat="1">
      <c r="A219" s="37"/>
      <c r="B219" s="38"/>
      <c r="C219" s="39"/>
      <c r="D219" s="230" t="s">
        <v>130</v>
      </c>
      <c r="E219" s="39"/>
      <c r="F219" s="231" t="s">
        <v>282</v>
      </c>
      <c r="G219" s="39"/>
      <c r="H219" s="39"/>
      <c r="I219" s="232"/>
      <c r="J219" s="39"/>
      <c r="K219" s="39"/>
      <c r="L219" s="43"/>
      <c r="M219" s="233"/>
      <c r="N219" s="234"/>
      <c r="O219" s="90"/>
      <c r="P219" s="90"/>
      <c r="Q219" s="90"/>
      <c r="R219" s="90"/>
      <c r="S219" s="90"/>
      <c r="T219" s="91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T219" s="16" t="s">
        <v>130</v>
      </c>
      <c r="AU219" s="16" t="s">
        <v>83</v>
      </c>
    </row>
    <row r="220" s="13" customFormat="1">
      <c r="A220" s="13"/>
      <c r="B220" s="235"/>
      <c r="C220" s="236"/>
      <c r="D220" s="230" t="s">
        <v>132</v>
      </c>
      <c r="E220" s="237" t="s">
        <v>1</v>
      </c>
      <c r="F220" s="238" t="s">
        <v>476</v>
      </c>
      <c r="G220" s="236"/>
      <c r="H220" s="239">
        <v>591.29999999999995</v>
      </c>
      <c r="I220" s="240"/>
      <c r="J220" s="236"/>
      <c r="K220" s="236"/>
      <c r="L220" s="241"/>
      <c r="M220" s="242"/>
      <c r="N220" s="243"/>
      <c r="O220" s="243"/>
      <c r="P220" s="243"/>
      <c r="Q220" s="243"/>
      <c r="R220" s="243"/>
      <c r="S220" s="243"/>
      <c r="T220" s="244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5" t="s">
        <v>132</v>
      </c>
      <c r="AU220" s="245" t="s">
        <v>83</v>
      </c>
      <c r="AV220" s="13" t="s">
        <v>83</v>
      </c>
      <c r="AW220" s="13" t="s">
        <v>30</v>
      </c>
      <c r="AX220" s="13" t="s">
        <v>73</v>
      </c>
      <c r="AY220" s="245" t="s">
        <v>122</v>
      </c>
    </row>
    <row r="221" s="13" customFormat="1">
      <c r="A221" s="13"/>
      <c r="B221" s="235"/>
      <c r="C221" s="236"/>
      <c r="D221" s="230" t="s">
        <v>132</v>
      </c>
      <c r="E221" s="237" t="s">
        <v>1</v>
      </c>
      <c r="F221" s="238" t="s">
        <v>477</v>
      </c>
      <c r="G221" s="236"/>
      <c r="H221" s="239">
        <v>610</v>
      </c>
      <c r="I221" s="240"/>
      <c r="J221" s="236"/>
      <c r="K221" s="236"/>
      <c r="L221" s="241"/>
      <c r="M221" s="242"/>
      <c r="N221" s="243"/>
      <c r="O221" s="243"/>
      <c r="P221" s="243"/>
      <c r="Q221" s="243"/>
      <c r="R221" s="243"/>
      <c r="S221" s="243"/>
      <c r="T221" s="244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5" t="s">
        <v>132</v>
      </c>
      <c r="AU221" s="245" t="s">
        <v>83</v>
      </c>
      <c r="AV221" s="13" t="s">
        <v>83</v>
      </c>
      <c r="AW221" s="13" t="s">
        <v>30</v>
      </c>
      <c r="AX221" s="13" t="s">
        <v>73</v>
      </c>
      <c r="AY221" s="245" t="s">
        <v>122</v>
      </c>
    </row>
    <row r="222" s="13" customFormat="1">
      <c r="A222" s="13"/>
      <c r="B222" s="235"/>
      <c r="C222" s="236"/>
      <c r="D222" s="230" t="s">
        <v>132</v>
      </c>
      <c r="E222" s="237" t="s">
        <v>1</v>
      </c>
      <c r="F222" s="238" t="s">
        <v>478</v>
      </c>
      <c r="G222" s="236"/>
      <c r="H222" s="239">
        <v>182</v>
      </c>
      <c r="I222" s="240"/>
      <c r="J222" s="236"/>
      <c r="K222" s="236"/>
      <c r="L222" s="241"/>
      <c r="M222" s="242"/>
      <c r="N222" s="243"/>
      <c r="O222" s="243"/>
      <c r="P222" s="243"/>
      <c r="Q222" s="243"/>
      <c r="R222" s="243"/>
      <c r="S222" s="243"/>
      <c r="T222" s="244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5" t="s">
        <v>132</v>
      </c>
      <c r="AU222" s="245" t="s">
        <v>83</v>
      </c>
      <c r="AV222" s="13" t="s">
        <v>83</v>
      </c>
      <c r="AW222" s="13" t="s">
        <v>30</v>
      </c>
      <c r="AX222" s="13" t="s">
        <v>73</v>
      </c>
      <c r="AY222" s="245" t="s">
        <v>122</v>
      </c>
    </row>
    <row r="223" s="14" customFormat="1">
      <c r="A223" s="14"/>
      <c r="B223" s="246"/>
      <c r="C223" s="247"/>
      <c r="D223" s="230" t="s">
        <v>132</v>
      </c>
      <c r="E223" s="248" t="s">
        <v>1</v>
      </c>
      <c r="F223" s="249" t="s">
        <v>135</v>
      </c>
      <c r="G223" s="247"/>
      <c r="H223" s="250">
        <v>1383.3</v>
      </c>
      <c r="I223" s="251"/>
      <c r="J223" s="247"/>
      <c r="K223" s="247"/>
      <c r="L223" s="252"/>
      <c r="M223" s="253"/>
      <c r="N223" s="254"/>
      <c r="O223" s="254"/>
      <c r="P223" s="254"/>
      <c r="Q223" s="254"/>
      <c r="R223" s="254"/>
      <c r="S223" s="254"/>
      <c r="T223" s="255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6" t="s">
        <v>132</v>
      </c>
      <c r="AU223" s="256" t="s">
        <v>83</v>
      </c>
      <c r="AV223" s="14" t="s">
        <v>121</v>
      </c>
      <c r="AW223" s="14" t="s">
        <v>30</v>
      </c>
      <c r="AX223" s="14" t="s">
        <v>81</v>
      </c>
      <c r="AY223" s="256" t="s">
        <v>122</v>
      </c>
    </row>
    <row r="224" s="2" customFormat="1" ht="24.15" customHeight="1">
      <c r="A224" s="37"/>
      <c r="B224" s="38"/>
      <c r="C224" s="217" t="s">
        <v>273</v>
      </c>
      <c r="D224" s="217" t="s">
        <v>124</v>
      </c>
      <c r="E224" s="218" t="s">
        <v>528</v>
      </c>
      <c r="F224" s="219" t="s">
        <v>529</v>
      </c>
      <c r="G224" s="220" t="s">
        <v>147</v>
      </c>
      <c r="H224" s="221">
        <v>5.4000000000000004</v>
      </c>
      <c r="I224" s="222"/>
      <c r="J224" s="223">
        <f>ROUND(I224*H224,2)</f>
        <v>0</v>
      </c>
      <c r="K224" s="219" t="s">
        <v>128</v>
      </c>
      <c r="L224" s="43"/>
      <c r="M224" s="224" t="s">
        <v>1</v>
      </c>
      <c r="N224" s="225" t="s">
        <v>38</v>
      </c>
      <c r="O224" s="90"/>
      <c r="P224" s="226">
        <f>O224*H224</f>
        <v>0</v>
      </c>
      <c r="Q224" s="226">
        <v>0.0035400000000000002</v>
      </c>
      <c r="R224" s="226">
        <f>Q224*H224</f>
        <v>0.019116000000000001</v>
      </c>
      <c r="S224" s="226">
        <v>0</v>
      </c>
      <c r="T224" s="227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28" t="s">
        <v>121</v>
      </c>
      <c r="AT224" s="228" t="s">
        <v>124</v>
      </c>
      <c r="AU224" s="228" t="s">
        <v>83</v>
      </c>
      <c r="AY224" s="16" t="s">
        <v>122</v>
      </c>
      <c r="BE224" s="229">
        <f>IF(N224="základní",J224,0)</f>
        <v>0</v>
      </c>
      <c r="BF224" s="229">
        <f>IF(N224="snížená",J224,0)</f>
        <v>0</v>
      </c>
      <c r="BG224" s="229">
        <f>IF(N224="zákl. přenesená",J224,0)</f>
        <v>0</v>
      </c>
      <c r="BH224" s="229">
        <f>IF(N224="sníž. přenesená",J224,0)</f>
        <v>0</v>
      </c>
      <c r="BI224" s="229">
        <f>IF(N224="nulová",J224,0)</f>
        <v>0</v>
      </c>
      <c r="BJ224" s="16" t="s">
        <v>81</v>
      </c>
      <c r="BK224" s="229">
        <f>ROUND(I224*H224,2)</f>
        <v>0</v>
      </c>
      <c r="BL224" s="16" t="s">
        <v>121</v>
      </c>
      <c r="BM224" s="228" t="s">
        <v>530</v>
      </c>
    </row>
    <row r="225" s="2" customFormat="1">
      <c r="A225" s="37"/>
      <c r="B225" s="38"/>
      <c r="C225" s="39"/>
      <c r="D225" s="230" t="s">
        <v>130</v>
      </c>
      <c r="E225" s="39"/>
      <c r="F225" s="231" t="s">
        <v>531</v>
      </c>
      <c r="G225" s="39"/>
      <c r="H225" s="39"/>
      <c r="I225" s="232"/>
      <c r="J225" s="39"/>
      <c r="K225" s="39"/>
      <c r="L225" s="43"/>
      <c r="M225" s="233"/>
      <c r="N225" s="234"/>
      <c r="O225" s="90"/>
      <c r="P225" s="90"/>
      <c r="Q225" s="90"/>
      <c r="R225" s="90"/>
      <c r="S225" s="90"/>
      <c r="T225" s="91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T225" s="16" t="s">
        <v>130</v>
      </c>
      <c r="AU225" s="16" t="s">
        <v>83</v>
      </c>
    </row>
    <row r="226" s="13" customFormat="1">
      <c r="A226" s="13"/>
      <c r="B226" s="235"/>
      <c r="C226" s="236"/>
      <c r="D226" s="230" t="s">
        <v>132</v>
      </c>
      <c r="E226" s="237" t="s">
        <v>1</v>
      </c>
      <c r="F226" s="238" t="s">
        <v>532</v>
      </c>
      <c r="G226" s="236"/>
      <c r="H226" s="239">
        <v>5.4000000000000004</v>
      </c>
      <c r="I226" s="240"/>
      <c r="J226" s="236"/>
      <c r="K226" s="236"/>
      <c r="L226" s="241"/>
      <c r="M226" s="242"/>
      <c r="N226" s="243"/>
      <c r="O226" s="243"/>
      <c r="P226" s="243"/>
      <c r="Q226" s="243"/>
      <c r="R226" s="243"/>
      <c r="S226" s="243"/>
      <c r="T226" s="244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5" t="s">
        <v>132</v>
      </c>
      <c r="AU226" s="245" t="s">
        <v>83</v>
      </c>
      <c r="AV226" s="13" t="s">
        <v>83</v>
      </c>
      <c r="AW226" s="13" t="s">
        <v>30</v>
      </c>
      <c r="AX226" s="13" t="s">
        <v>81</v>
      </c>
      <c r="AY226" s="245" t="s">
        <v>122</v>
      </c>
    </row>
    <row r="227" s="2" customFormat="1" ht="16.5" customHeight="1">
      <c r="A227" s="37"/>
      <c r="B227" s="38"/>
      <c r="C227" s="217" t="s">
        <v>278</v>
      </c>
      <c r="D227" s="217" t="s">
        <v>124</v>
      </c>
      <c r="E227" s="218" t="s">
        <v>287</v>
      </c>
      <c r="F227" s="219" t="s">
        <v>288</v>
      </c>
      <c r="G227" s="220" t="s">
        <v>127</v>
      </c>
      <c r="H227" s="221">
        <v>1383.3</v>
      </c>
      <c r="I227" s="222"/>
      <c r="J227" s="223">
        <f>ROUND(I227*H227,2)</f>
        <v>0</v>
      </c>
      <c r="K227" s="219" t="s">
        <v>128</v>
      </c>
      <c r="L227" s="43"/>
      <c r="M227" s="224" t="s">
        <v>1</v>
      </c>
      <c r="N227" s="225" t="s">
        <v>38</v>
      </c>
      <c r="O227" s="90"/>
      <c r="P227" s="226">
        <f>O227*H227</f>
        <v>0</v>
      </c>
      <c r="Q227" s="226">
        <v>0</v>
      </c>
      <c r="R227" s="226">
        <f>Q227*H227</f>
        <v>0</v>
      </c>
      <c r="S227" s="226">
        <v>0.01</v>
      </c>
      <c r="T227" s="227">
        <f>S227*H227</f>
        <v>13.833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28" t="s">
        <v>121</v>
      </c>
      <c r="AT227" s="228" t="s">
        <v>124</v>
      </c>
      <c r="AU227" s="228" t="s">
        <v>83</v>
      </c>
      <c r="AY227" s="16" t="s">
        <v>122</v>
      </c>
      <c r="BE227" s="229">
        <f>IF(N227="základní",J227,0)</f>
        <v>0</v>
      </c>
      <c r="BF227" s="229">
        <f>IF(N227="snížená",J227,0)</f>
        <v>0</v>
      </c>
      <c r="BG227" s="229">
        <f>IF(N227="zákl. přenesená",J227,0)</f>
        <v>0</v>
      </c>
      <c r="BH227" s="229">
        <f>IF(N227="sníž. přenesená",J227,0)</f>
        <v>0</v>
      </c>
      <c r="BI227" s="229">
        <f>IF(N227="nulová",J227,0)</f>
        <v>0</v>
      </c>
      <c r="BJ227" s="16" t="s">
        <v>81</v>
      </c>
      <c r="BK227" s="229">
        <f>ROUND(I227*H227,2)</f>
        <v>0</v>
      </c>
      <c r="BL227" s="16" t="s">
        <v>121</v>
      </c>
      <c r="BM227" s="228" t="s">
        <v>533</v>
      </c>
    </row>
    <row r="228" s="2" customFormat="1">
      <c r="A228" s="37"/>
      <c r="B228" s="38"/>
      <c r="C228" s="39"/>
      <c r="D228" s="230" t="s">
        <v>130</v>
      </c>
      <c r="E228" s="39"/>
      <c r="F228" s="231" t="s">
        <v>290</v>
      </c>
      <c r="G228" s="39"/>
      <c r="H228" s="39"/>
      <c r="I228" s="232"/>
      <c r="J228" s="39"/>
      <c r="K228" s="39"/>
      <c r="L228" s="43"/>
      <c r="M228" s="233"/>
      <c r="N228" s="234"/>
      <c r="O228" s="90"/>
      <c r="P228" s="90"/>
      <c r="Q228" s="90"/>
      <c r="R228" s="90"/>
      <c r="S228" s="90"/>
      <c r="T228" s="91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T228" s="16" t="s">
        <v>130</v>
      </c>
      <c r="AU228" s="16" t="s">
        <v>83</v>
      </c>
    </row>
    <row r="229" s="13" customFormat="1">
      <c r="A229" s="13"/>
      <c r="B229" s="235"/>
      <c r="C229" s="236"/>
      <c r="D229" s="230" t="s">
        <v>132</v>
      </c>
      <c r="E229" s="237" t="s">
        <v>1</v>
      </c>
      <c r="F229" s="238" t="s">
        <v>534</v>
      </c>
      <c r="G229" s="236"/>
      <c r="H229" s="239">
        <v>1383.3</v>
      </c>
      <c r="I229" s="240"/>
      <c r="J229" s="236"/>
      <c r="K229" s="236"/>
      <c r="L229" s="241"/>
      <c r="M229" s="242"/>
      <c r="N229" s="243"/>
      <c r="O229" s="243"/>
      <c r="P229" s="243"/>
      <c r="Q229" s="243"/>
      <c r="R229" s="243"/>
      <c r="S229" s="243"/>
      <c r="T229" s="244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5" t="s">
        <v>132</v>
      </c>
      <c r="AU229" s="245" t="s">
        <v>83</v>
      </c>
      <c r="AV229" s="13" t="s">
        <v>83</v>
      </c>
      <c r="AW229" s="13" t="s">
        <v>30</v>
      </c>
      <c r="AX229" s="13" t="s">
        <v>81</v>
      </c>
      <c r="AY229" s="245" t="s">
        <v>122</v>
      </c>
    </row>
    <row r="230" s="2" customFormat="1" ht="24.15" customHeight="1">
      <c r="A230" s="37"/>
      <c r="B230" s="38"/>
      <c r="C230" s="217" t="s">
        <v>286</v>
      </c>
      <c r="D230" s="217" t="s">
        <v>124</v>
      </c>
      <c r="E230" s="218" t="s">
        <v>299</v>
      </c>
      <c r="F230" s="219" t="s">
        <v>300</v>
      </c>
      <c r="G230" s="220" t="s">
        <v>127</v>
      </c>
      <c r="H230" s="221">
        <v>1383.3</v>
      </c>
      <c r="I230" s="222"/>
      <c r="J230" s="223">
        <f>ROUND(I230*H230,2)</f>
        <v>0</v>
      </c>
      <c r="K230" s="219" t="s">
        <v>128</v>
      </c>
      <c r="L230" s="43"/>
      <c r="M230" s="224" t="s">
        <v>1</v>
      </c>
      <c r="N230" s="225" t="s">
        <v>38</v>
      </c>
      <c r="O230" s="90"/>
      <c r="P230" s="226">
        <f>O230*H230</f>
        <v>0</v>
      </c>
      <c r="Q230" s="226">
        <v>0</v>
      </c>
      <c r="R230" s="226">
        <f>Q230*H230</f>
        <v>0</v>
      </c>
      <c r="S230" s="226">
        <v>0.02</v>
      </c>
      <c r="T230" s="227">
        <f>S230*H230</f>
        <v>27.666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28" t="s">
        <v>121</v>
      </c>
      <c r="AT230" s="228" t="s">
        <v>124</v>
      </c>
      <c r="AU230" s="228" t="s">
        <v>83</v>
      </c>
      <c r="AY230" s="16" t="s">
        <v>122</v>
      </c>
      <c r="BE230" s="229">
        <f>IF(N230="základní",J230,0)</f>
        <v>0</v>
      </c>
      <c r="BF230" s="229">
        <f>IF(N230="snížená",J230,0)</f>
        <v>0</v>
      </c>
      <c r="BG230" s="229">
        <f>IF(N230="zákl. přenesená",J230,0)</f>
        <v>0</v>
      </c>
      <c r="BH230" s="229">
        <f>IF(N230="sníž. přenesená",J230,0)</f>
        <v>0</v>
      </c>
      <c r="BI230" s="229">
        <f>IF(N230="nulová",J230,0)</f>
        <v>0</v>
      </c>
      <c r="BJ230" s="16" t="s">
        <v>81</v>
      </c>
      <c r="BK230" s="229">
        <f>ROUND(I230*H230,2)</f>
        <v>0</v>
      </c>
      <c r="BL230" s="16" t="s">
        <v>121</v>
      </c>
      <c r="BM230" s="228" t="s">
        <v>535</v>
      </c>
    </row>
    <row r="231" s="2" customFormat="1">
      <c r="A231" s="37"/>
      <c r="B231" s="38"/>
      <c r="C231" s="39"/>
      <c r="D231" s="230" t="s">
        <v>130</v>
      </c>
      <c r="E231" s="39"/>
      <c r="F231" s="231" t="s">
        <v>302</v>
      </c>
      <c r="G231" s="39"/>
      <c r="H231" s="39"/>
      <c r="I231" s="232"/>
      <c r="J231" s="39"/>
      <c r="K231" s="39"/>
      <c r="L231" s="43"/>
      <c r="M231" s="233"/>
      <c r="N231" s="234"/>
      <c r="O231" s="90"/>
      <c r="P231" s="90"/>
      <c r="Q231" s="90"/>
      <c r="R231" s="90"/>
      <c r="S231" s="90"/>
      <c r="T231" s="91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T231" s="16" t="s">
        <v>130</v>
      </c>
      <c r="AU231" s="16" t="s">
        <v>83</v>
      </c>
    </row>
    <row r="232" s="13" customFormat="1">
      <c r="A232" s="13"/>
      <c r="B232" s="235"/>
      <c r="C232" s="236"/>
      <c r="D232" s="230" t="s">
        <v>132</v>
      </c>
      <c r="E232" s="237" t="s">
        <v>1</v>
      </c>
      <c r="F232" s="238" t="s">
        <v>536</v>
      </c>
      <c r="G232" s="236"/>
      <c r="H232" s="239">
        <v>1383.3</v>
      </c>
      <c r="I232" s="240"/>
      <c r="J232" s="236"/>
      <c r="K232" s="236"/>
      <c r="L232" s="241"/>
      <c r="M232" s="242"/>
      <c r="N232" s="243"/>
      <c r="O232" s="243"/>
      <c r="P232" s="243"/>
      <c r="Q232" s="243"/>
      <c r="R232" s="243"/>
      <c r="S232" s="243"/>
      <c r="T232" s="244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5" t="s">
        <v>132</v>
      </c>
      <c r="AU232" s="245" t="s">
        <v>83</v>
      </c>
      <c r="AV232" s="13" t="s">
        <v>83</v>
      </c>
      <c r="AW232" s="13" t="s">
        <v>30</v>
      </c>
      <c r="AX232" s="13" t="s">
        <v>81</v>
      </c>
      <c r="AY232" s="245" t="s">
        <v>122</v>
      </c>
    </row>
    <row r="233" s="12" customFormat="1" ht="22.8" customHeight="1">
      <c r="A233" s="12"/>
      <c r="B233" s="201"/>
      <c r="C233" s="202"/>
      <c r="D233" s="203" t="s">
        <v>72</v>
      </c>
      <c r="E233" s="215" t="s">
        <v>303</v>
      </c>
      <c r="F233" s="215" t="s">
        <v>304</v>
      </c>
      <c r="G233" s="202"/>
      <c r="H233" s="202"/>
      <c r="I233" s="205"/>
      <c r="J233" s="216">
        <f>BK233</f>
        <v>0</v>
      </c>
      <c r="K233" s="202"/>
      <c r="L233" s="207"/>
      <c r="M233" s="208"/>
      <c r="N233" s="209"/>
      <c r="O233" s="209"/>
      <c r="P233" s="210">
        <f>SUM(P234:P252)</f>
        <v>0</v>
      </c>
      <c r="Q233" s="209"/>
      <c r="R233" s="210">
        <f>SUM(R234:R252)</f>
        <v>3.2882550000000004</v>
      </c>
      <c r="S233" s="209"/>
      <c r="T233" s="211">
        <f>SUM(T234:T252)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12" t="s">
        <v>121</v>
      </c>
      <c r="AT233" s="213" t="s">
        <v>72</v>
      </c>
      <c r="AU233" s="213" t="s">
        <v>81</v>
      </c>
      <c r="AY233" s="212" t="s">
        <v>122</v>
      </c>
      <c r="BK233" s="214">
        <f>SUM(BK234:BK252)</f>
        <v>0</v>
      </c>
    </row>
    <row r="234" s="2" customFormat="1" ht="21.75" customHeight="1">
      <c r="A234" s="37"/>
      <c r="B234" s="38"/>
      <c r="C234" s="217" t="s">
        <v>292</v>
      </c>
      <c r="D234" s="217" t="s">
        <v>124</v>
      </c>
      <c r="E234" s="218" t="s">
        <v>312</v>
      </c>
      <c r="F234" s="219" t="s">
        <v>313</v>
      </c>
      <c r="G234" s="220" t="s">
        <v>127</v>
      </c>
      <c r="H234" s="221">
        <v>317.10000000000002</v>
      </c>
      <c r="I234" s="222"/>
      <c r="J234" s="223">
        <f>ROUND(I234*H234,2)</f>
        <v>0</v>
      </c>
      <c r="K234" s="219" t="s">
        <v>128</v>
      </c>
      <c r="L234" s="43"/>
      <c r="M234" s="224" t="s">
        <v>1</v>
      </c>
      <c r="N234" s="225" t="s">
        <v>38</v>
      </c>
      <c r="O234" s="90"/>
      <c r="P234" s="226">
        <f>O234*H234</f>
        <v>0</v>
      </c>
      <c r="Q234" s="226">
        <v>0</v>
      </c>
      <c r="R234" s="226">
        <f>Q234*H234</f>
        <v>0</v>
      </c>
      <c r="S234" s="226">
        <v>0</v>
      </c>
      <c r="T234" s="227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228" t="s">
        <v>121</v>
      </c>
      <c r="AT234" s="228" t="s">
        <v>124</v>
      </c>
      <c r="AU234" s="228" t="s">
        <v>83</v>
      </c>
      <c r="AY234" s="16" t="s">
        <v>122</v>
      </c>
      <c r="BE234" s="229">
        <f>IF(N234="základní",J234,0)</f>
        <v>0</v>
      </c>
      <c r="BF234" s="229">
        <f>IF(N234="snížená",J234,0)</f>
        <v>0</v>
      </c>
      <c r="BG234" s="229">
        <f>IF(N234="zákl. přenesená",J234,0)</f>
        <v>0</v>
      </c>
      <c r="BH234" s="229">
        <f>IF(N234="sníž. přenesená",J234,0)</f>
        <v>0</v>
      </c>
      <c r="BI234" s="229">
        <f>IF(N234="nulová",J234,0)</f>
        <v>0</v>
      </c>
      <c r="BJ234" s="16" t="s">
        <v>81</v>
      </c>
      <c r="BK234" s="229">
        <f>ROUND(I234*H234,2)</f>
        <v>0</v>
      </c>
      <c r="BL234" s="16" t="s">
        <v>121</v>
      </c>
      <c r="BM234" s="228" t="s">
        <v>537</v>
      </c>
    </row>
    <row r="235" s="2" customFormat="1">
      <c r="A235" s="37"/>
      <c r="B235" s="38"/>
      <c r="C235" s="39"/>
      <c r="D235" s="230" t="s">
        <v>130</v>
      </c>
      <c r="E235" s="39"/>
      <c r="F235" s="231" t="s">
        <v>315</v>
      </c>
      <c r="G235" s="39"/>
      <c r="H235" s="39"/>
      <c r="I235" s="232"/>
      <c r="J235" s="39"/>
      <c r="K235" s="39"/>
      <c r="L235" s="43"/>
      <c r="M235" s="233"/>
      <c r="N235" s="234"/>
      <c r="O235" s="90"/>
      <c r="P235" s="90"/>
      <c r="Q235" s="90"/>
      <c r="R235" s="90"/>
      <c r="S235" s="90"/>
      <c r="T235" s="91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T235" s="16" t="s">
        <v>130</v>
      </c>
      <c r="AU235" s="16" t="s">
        <v>83</v>
      </c>
    </row>
    <row r="236" s="13" customFormat="1">
      <c r="A236" s="13"/>
      <c r="B236" s="235"/>
      <c r="C236" s="236"/>
      <c r="D236" s="230" t="s">
        <v>132</v>
      </c>
      <c r="E236" s="237" t="s">
        <v>1</v>
      </c>
      <c r="F236" s="238" t="s">
        <v>538</v>
      </c>
      <c r="G236" s="236"/>
      <c r="H236" s="239">
        <v>317.10000000000002</v>
      </c>
      <c r="I236" s="240"/>
      <c r="J236" s="236"/>
      <c r="K236" s="236"/>
      <c r="L236" s="241"/>
      <c r="M236" s="242"/>
      <c r="N236" s="243"/>
      <c r="O236" s="243"/>
      <c r="P236" s="243"/>
      <c r="Q236" s="243"/>
      <c r="R236" s="243"/>
      <c r="S236" s="243"/>
      <c r="T236" s="244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5" t="s">
        <v>132</v>
      </c>
      <c r="AU236" s="245" t="s">
        <v>83</v>
      </c>
      <c r="AV236" s="13" t="s">
        <v>83</v>
      </c>
      <c r="AW236" s="13" t="s">
        <v>30</v>
      </c>
      <c r="AX236" s="13" t="s">
        <v>81</v>
      </c>
      <c r="AY236" s="245" t="s">
        <v>122</v>
      </c>
    </row>
    <row r="237" s="2" customFormat="1" ht="33" customHeight="1">
      <c r="A237" s="37"/>
      <c r="B237" s="38"/>
      <c r="C237" s="217" t="s">
        <v>298</v>
      </c>
      <c r="D237" s="217" t="s">
        <v>124</v>
      </c>
      <c r="E237" s="218" t="s">
        <v>318</v>
      </c>
      <c r="F237" s="219" t="s">
        <v>319</v>
      </c>
      <c r="G237" s="220" t="s">
        <v>147</v>
      </c>
      <c r="H237" s="221">
        <v>15</v>
      </c>
      <c r="I237" s="222"/>
      <c r="J237" s="223">
        <f>ROUND(I237*H237,2)</f>
        <v>0</v>
      </c>
      <c r="K237" s="219" t="s">
        <v>128</v>
      </c>
      <c r="L237" s="43"/>
      <c r="M237" s="224" t="s">
        <v>1</v>
      </c>
      <c r="N237" s="225" t="s">
        <v>38</v>
      </c>
      <c r="O237" s="90"/>
      <c r="P237" s="226">
        <f>O237*H237</f>
        <v>0</v>
      </c>
      <c r="Q237" s="226">
        <v>0.16850000000000001</v>
      </c>
      <c r="R237" s="226">
        <f>Q237*H237</f>
        <v>2.5275000000000003</v>
      </c>
      <c r="S237" s="226">
        <v>0</v>
      </c>
      <c r="T237" s="227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228" t="s">
        <v>121</v>
      </c>
      <c r="AT237" s="228" t="s">
        <v>124</v>
      </c>
      <c r="AU237" s="228" t="s">
        <v>83</v>
      </c>
      <c r="AY237" s="16" t="s">
        <v>122</v>
      </c>
      <c r="BE237" s="229">
        <f>IF(N237="základní",J237,0)</f>
        <v>0</v>
      </c>
      <c r="BF237" s="229">
        <f>IF(N237="snížená",J237,0)</f>
        <v>0</v>
      </c>
      <c r="BG237" s="229">
        <f>IF(N237="zákl. přenesená",J237,0)</f>
        <v>0</v>
      </c>
      <c r="BH237" s="229">
        <f>IF(N237="sníž. přenesená",J237,0)</f>
        <v>0</v>
      </c>
      <c r="BI237" s="229">
        <f>IF(N237="nulová",J237,0)</f>
        <v>0</v>
      </c>
      <c r="BJ237" s="16" t="s">
        <v>81</v>
      </c>
      <c r="BK237" s="229">
        <f>ROUND(I237*H237,2)</f>
        <v>0</v>
      </c>
      <c r="BL237" s="16" t="s">
        <v>121</v>
      </c>
      <c r="BM237" s="228" t="s">
        <v>539</v>
      </c>
    </row>
    <row r="238" s="2" customFormat="1">
      <c r="A238" s="37"/>
      <c r="B238" s="38"/>
      <c r="C238" s="39"/>
      <c r="D238" s="230" t="s">
        <v>130</v>
      </c>
      <c r="E238" s="39"/>
      <c r="F238" s="231" t="s">
        <v>321</v>
      </c>
      <c r="G238" s="39"/>
      <c r="H238" s="39"/>
      <c r="I238" s="232"/>
      <c r="J238" s="39"/>
      <c r="K238" s="39"/>
      <c r="L238" s="43"/>
      <c r="M238" s="233"/>
      <c r="N238" s="234"/>
      <c r="O238" s="90"/>
      <c r="P238" s="90"/>
      <c r="Q238" s="90"/>
      <c r="R238" s="90"/>
      <c r="S238" s="90"/>
      <c r="T238" s="91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T238" s="16" t="s">
        <v>130</v>
      </c>
      <c r="AU238" s="16" t="s">
        <v>83</v>
      </c>
    </row>
    <row r="239" s="13" customFormat="1">
      <c r="A239" s="13"/>
      <c r="B239" s="235"/>
      <c r="C239" s="236"/>
      <c r="D239" s="230" t="s">
        <v>132</v>
      </c>
      <c r="E239" s="237" t="s">
        <v>1</v>
      </c>
      <c r="F239" s="238" t="s">
        <v>540</v>
      </c>
      <c r="G239" s="236"/>
      <c r="H239" s="239">
        <v>15</v>
      </c>
      <c r="I239" s="240"/>
      <c r="J239" s="236"/>
      <c r="K239" s="236"/>
      <c r="L239" s="241"/>
      <c r="M239" s="242"/>
      <c r="N239" s="243"/>
      <c r="O239" s="243"/>
      <c r="P239" s="243"/>
      <c r="Q239" s="243"/>
      <c r="R239" s="243"/>
      <c r="S239" s="243"/>
      <c r="T239" s="244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5" t="s">
        <v>132</v>
      </c>
      <c r="AU239" s="245" t="s">
        <v>83</v>
      </c>
      <c r="AV239" s="13" t="s">
        <v>83</v>
      </c>
      <c r="AW239" s="13" t="s">
        <v>30</v>
      </c>
      <c r="AX239" s="13" t="s">
        <v>81</v>
      </c>
      <c r="AY239" s="245" t="s">
        <v>122</v>
      </c>
    </row>
    <row r="240" s="2" customFormat="1" ht="24.15" customHeight="1">
      <c r="A240" s="37"/>
      <c r="B240" s="38"/>
      <c r="C240" s="257" t="s">
        <v>305</v>
      </c>
      <c r="D240" s="257" t="s">
        <v>208</v>
      </c>
      <c r="E240" s="258" t="s">
        <v>541</v>
      </c>
      <c r="F240" s="259" t="s">
        <v>542</v>
      </c>
      <c r="G240" s="260" t="s">
        <v>147</v>
      </c>
      <c r="H240" s="261">
        <v>15.449999999999999</v>
      </c>
      <c r="I240" s="262"/>
      <c r="J240" s="263">
        <f>ROUND(I240*H240,2)</f>
        <v>0</v>
      </c>
      <c r="K240" s="259" t="s">
        <v>128</v>
      </c>
      <c r="L240" s="264"/>
      <c r="M240" s="265" t="s">
        <v>1</v>
      </c>
      <c r="N240" s="266" t="s">
        <v>38</v>
      </c>
      <c r="O240" s="90"/>
      <c r="P240" s="226">
        <f>O240*H240</f>
        <v>0</v>
      </c>
      <c r="Q240" s="226">
        <v>0.048300000000000003</v>
      </c>
      <c r="R240" s="226">
        <f>Q240*H240</f>
        <v>0.74623499999999998</v>
      </c>
      <c r="S240" s="226">
        <v>0</v>
      </c>
      <c r="T240" s="227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228" t="s">
        <v>178</v>
      </c>
      <c r="AT240" s="228" t="s">
        <v>208</v>
      </c>
      <c r="AU240" s="228" t="s">
        <v>83</v>
      </c>
      <c r="AY240" s="16" t="s">
        <v>122</v>
      </c>
      <c r="BE240" s="229">
        <f>IF(N240="základní",J240,0)</f>
        <v>0</v>
      </c>
      <c r="BF240" s="229">
        <f>IF(N240="snížená",J240,0)</f>
        <v>0</v>
      </c>
      <c r="BG240" s="229">
        <f>IF(N240="zákl. přenesená",J240,0)</f>
        <v>0</v>
      </c>
      <c r="BH240" s="229">
        <f>IF(N240="sníž. přenesená",J240,0)</f>
        <v>0</v>
      </c>
      <c r="BI240" s="229">
        <f>IF(N240="nulová",J240,0)</f>
        <v>0</v>
      </c>
      <c r="BJ240" s="16" t="s">
        <v>81</v>
      </c>
      <c r="BK240" s="229">
        <f>ROUND(I240*H240,2)</f>
        <v>0</v>
      </c>
      <c r="BL240" s="16" t="s">
        <v>121</v>
      </c>
      <c r="BM240" s="228" t="s">
        <v>543</v>
      </c>
    </row>
    <row r="241" s="2" customFormat="1">
      <c r="A241" s="37"/>
      <c r="B241" s="38"/>
      <c r="C241" s="39"/>
      <c r="D241" s="230" t="s">
        <v>130</v>
      </c>
      <c r="E241" s="39"/>
      <c r="F241" s="231" t="s">
        <v>542</v>
      </c>
      <c r="G241" s="39"/>
      <c r="H241" s="39"/>
      <c r="I241" s="232"/>
      <c r="J241" s="39"/>
      <c r="K241" s="39"/>
      <c r="L241" s="43"/>
      <c r="M241" s="233"/>
      <c r="N241" s="234"/>
      <c r="O241" s="90"/>
      <c r="P241" s="90"/>
      <c r="Q241" s="90"/>
      <c r="R241" s="90"/>
      <c r="S241" s="90"/>
      <c r="T241" s="91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T241" s="16" t="s">
        <v>130</v>
      </c>
      <c r="AU241" s="16" t="s">
        <v>83</v>
      </c>
    </row>
    <row r="242" s="13" customFormat="1">
      <c r="A242" s="13"/>
      <c r="B242" s="235"/>
      <c r="C242" s="236"/>
      <c r="D242" s="230" t="s">
        <v>132</v>
      </c>
      <c r="E242" s="237" t="s">
        <v>1</v>
      </c>
      <c r="F242" s="238" t="s">
        <v>544</v>
      </c>
      <c r="G242" s="236"/>
      <c r="H242" s="239">
        <v>15.449999999999999</v>
      </c>
      <c r="I242" s="240"/>
      <c r="J242" s="236"/>
      <c r="K242" s="236"/>
      <c r="L242" s="241"/>
      <c r="M242" s="242"/>
      <c r="N242" s="243"/>
      <c r="O242" s="243"/>
      <c r="P242" s="243"/>
      <c r="Q242" s="243"/>
      <c r="R242" s="243"/>
      <c r="S242" s="243"/>
      <c r="T242" s="244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5" t="s">
        <v>132</v>
      </c>
      <c r="AU242" s="245" t="s">
        <v>83</v>
      </c>
      <c r="AV242" s="13" t="s">
        <v>83</v>
      </c>
      <c r="AW242" s="13" t="s">
        <v>30</v>
      </c>
      <c r="AX242" s="13" t="s">
        <v>81</v>
      </c>
      <c r="AY242" s="245" t="s">
        <v>122</v>
      </c>
    </row>
    <row r="243" s="2" customFormat="1" ht="24.15" customHeight="1">
      <c r="A243" s="37"/>
      <c r="B243" s="38"/>
      <c r="C243" s="217" t="s">
        <v>311</v>
      </c>
      <c r="D243" s="217" t="s">
        <v>124</v>
      </c>
      <c r="E243" s="218" t="s">
        <v>306</v>
      </c>
      <c r="F243" s="219" t="s">
        <v>307</v>
      </c>
      <c r="G243" s="220" t="s">
        <v>147</v>
      </c>
      <c r="H243" s="221">
        <v>12</v>
      </c>
      <c r="I243" s="222"/>
      <c r="J243" s="223">
        <f>ROUND(I243*H243,2)</f>
        <v>0</v>
      </c>
      <c r="K243" s="219" t="s">
        <v>128</v>
      </c>
      <c r="L243" s="43"/>
      <c r="M243" s="224" t="s">
        <v>1</v>
      </c>
      <c r="N243" s="225" t="s">
        <v>38</v>
      </c>
      <c r="O243" s="90"/>
      <c r="P243" s="226">
        <f>O243*H243</f>
        <v>0</v>
      </c>
      <c r="Q243" s="226">
        <v>0.00021000000000000001</v>
      </c>
      <c r="R243" s="226">
        <f>Q243*H243</f>
        <v>0.0025200000000000001</v>
      </c>
      <c r="S243" s="226">
        <v>0</v>
      </c>
      <c r="T243" s="227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228" t="s">
        <v>121</v>
      </c>
      <c r="AT243" s="228" t="s">
        <v>124</v>
      </c>
      <c r="AU243" s="228" t="s">
        <v>83</v>
      </c>
      <c r="AY243" s="16" t="s">
        <v>122</v>
      </c>
      <c r="BE243" s="229">
        <f>IF(N243="základní",J243,0)</f>
        <v>0</v>
      </c>
      <c r="BF243" s="229">
        <f>IF(N243="snížená",J243,0)</f>
        <v>0</v>
      </c>
      <c r="BG243" s="229">
        <f>IF(N243="zákl. přenesená",J243,0)</f>
        <v>0</v>
      </c>
      <c r="BH243" s="229">
        <f>IF(N243="sníž. přenesená",J243,0)</f>
        <v>0</v>
      </c>
      <c r="BI243" s="229">
        <f>IF(N243="nulová",J243,0)</f>
        <v>0</v>
      </c>
      <c r="BJ243" s="16" t="s">
        <v>81</v>
      </c>
      <c r="BK243" s="229">
        <f>ROUND(I243*H243,2)</f>
        <v>0</v>
      </c>
      <c r="BL243" s="16" t="s">
        <v>121</v>
      </c>
      <c r="BM243" s="228" t="s">
        <v>545</v>
      </c>
    </row>
    <row r="244" s="2" customFormat="1">
      <c r="A244" s="37"/>
      <c r="B244" s="38"/>
      <c r="C244" s="39"/>
      <c r="D244" s="230" t="s">
        <v>130</v>
      </c>
      <c r="E244" s="39"/>
      <c r="F244" s="231" t="s">
        <v>309</v>
      </c>
      <c r="G244" s="39"/>
      <c r="H244" s="39"/>
      <c r="I244" s="232"/>
      <c r="J244" s="39"/>
      <c r="K244" s="39"/>
      <c r="L244" s="43"/>
      <c r="M244" s="233"/>
      <c r="N244" s="234"/>
      <c r="O244" s="90"/>
      <c r="P244" s="90"/>
      <c r="Q244" s="90"/>
      <c r="R244" s="90"/>
      <c r="S244" s="90"/>
      <c r="T244" s="91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T244" s="16" t="s">
        <v>130</v>
      </c>
      <c r="AU244" s="16" t="s">
        <v>83</v>
      </c>
    </row>
    <row r="245" s="13" customFormat="1">
      <c r="A245" s="13"/>
      <c r="B245" s="235"/>
      <c r="C245" s="236"/>
      <c r="D245" s="230" t="s">
        <v>132</v>
      </c>
      <c r="E245" s="237" t="s">
        <v>1</v>
      </c>
      <c r="F245" s="238" t="s">
        <v>310</v>
      </c>
      <c r="G245" s="236"/>
      <c r="H245" s="239">
        <v>12</v>
      </c>
      <c r="I245" s="240"/>
      <c r="J245" s="236"/>
      <c r="K245" s="236"/>
      <c r="L245" s="241"/>
      <c r="M245" s="242"/>
      <c r="N245" s="243"/>
      <c r="O245" s="243"/>
      <c r="P245" s="243"/>
      <c r="Q245" s="243"/>
      <c r="R245" s="243"/>
      <c r="S245" s="243"/>
      <c r="T245" s="244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5" t="s">
        <v>132</v>
      </c>
      <c r="AU245" s="245" t="s">
        <v>83</v>
      </c>
      <c r="AV245" s="13" t="s">
        <v>83</v>
      </c>
      <c r="AW245" s="13" t="s">
        <v>30</v>
      </c>
      <c r="AX245" s="13" t="s">
        <v>81</v>
      </c>
      <c r="AY245" s="245" t="s">
        <v>122</v>
      </c>
    </row>
    <row r="246" s="2" customFormat="1" ht="21.75" customHeight="1">
      <c r="A246" s="37"/>
      <c r="B246" s="38"/>
      <c r="C246" s="217" t="s">
        <v>317</v>
      </c>
      <c r="D246" s="217" t="s">
        <v>124</v>
      </c>
      <c r="E246" s="218" t="s">
        <v>329</v>
      </c>
      <c r="F246" s="219" t="s">
        <v>330</v>
      </c>
      <c r="G246" s="220" t="s">
        <v>147</v>
      </c>
      <c r="H246" s="221">
        <v>12</v>
      </c>
      <c r="I246" s="222"/>
      <c r="J246" s="223">
        <f>ROUND(I246*H246,2)</f>
        <v>0</v>
      </c>
      <c r="K246" s="219" t="s">
        <v>128</v>
      </c>
      <c r="L246" s="43"/>
      <c r="M246" s="224" t="s">
        <v>1</v>
      </c>
      <c r="N246" s="225" t="s">
        <v>38</v>
      </c>
      <c r="O246" s="90"/>
      <c r="P246" s="226">
        <f>O246*H246</f>
        <v>0</v>
      </c>
      <c r="Q246" s="226">
        <v>0</v>
      </c>
      <c r="R246" s="226">
        <f>Q246*H246</f>
        <v>0</v>
      </c>
      <c r="S246" s="226">
        <v>0</v>
      </c>
      <c r="T246" s="227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228" t="s">
        <v>121</v>
      </c>
      <c r="AT246" s="228" t="s">
        <v>124</v>
      </c>
      <c r="AU246" s="228" t="s">
        <v>83</v>
      </c>
      <c r="AY246" s="16" t="s">
        <v>122</v>
      </c>
      <c r="BE246" s="229">
        <f>IF(N246="základní",J246,0)</f>
        <v>0</v>
      </c>
      <c r="BF246" s="229">
        <f>IF(N246="snížená",J246,0)</f>
        <v>0</v>
      </c>
      <c r="BG246" s="229">
        <f>IF(N246="zákl. přenesená",J246,0)</f>
        <v>0</v>
      </c>
      <c r="BH246" s="229">
        <f>IF(N246="sníž. přenesená",J246,0)</f>
        <v>0</v>
      </c>
      <c r="BI246" s="229">
        <f>IF(N246="nulová",J246,0)</f>
        <v>0</v>
      </c>
      <c r="BJ246" s="16" t="s">
        <v>81</v>
      </c>
      <c r="BK246" s="229">
        <f>ROUND(I246*H246,2)</f>
        <v>0</v>
      </c>
      <c r="BL246" s="16" t="s">
        <v>121</v>
      </c>
      <c r="BM246" s="228" t="s">
        <v>546</v>
      </c>
    </row>
    <row r="247" s="2" customFormat="1">
      <c r="A247" s="37"/>
      <c r="B247" s="38"/>
      <c r="C247" s="39"/>
      <c r="D247" s="230" t="s">
        <v>130</v>
      </c>
      <c r="E247" s="39"/>
      <c r="F247" s="231" t="s">
        <v>332</v>
      </c>
      <c r="G247" s="39"/>
      <c r="H247" s="39"/>
      <c r="I247" s="232"/>
      <c r="J247" s="39"/>
      <c r="K247" s="39"/>
      <c r="L247" s="43"/>
      <c r="M247" s="233"/>
      <c r="N247" s="234"/>
      <c r="O247" s="90"/>
      <c r="P247" s="90"/>
      <c r="Q247" s="90"/>
      <c r="R247" s="90"/>
      <c r="S247" s="90"/>
      <c r="T247" s="91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T247" s="16" t="s">
        <v>130</v>
      </c>
      <c r="AU247" s="16" t="s">
        <v>83</v>
      </c>
    </row>
    <row r="248" s="13" customFormat="1">
      <c r="A248" s="13"/>
      <c r="B248" s="235"/>
      <c r="C248" s="236"/>
      <c r="D248" s="230" t="s">
        <v>132</v>
      </c>
      <c r="E248" s="237" t="s">
        <v>1</v>
      </c>
      <c r="F248" s="238" t="s">
        <v>333</v>
      </c>
      <c r="G248" s="236"/>
      <c r="H248" s="239">
        <v>12</v>
      </c>
      <c r="I248" s="240"/>
      <c r="J248" s="236"/>
      <c r="K248" s="236"/>
      <c r="L248" s="241"/>
      <c r="M248" s="242"/>
      <c r="N248" s="243"/>
      <c r="O248" s="243"/>
      <c r="P248" s="243"/>
      <c r="Q248" s="243"/>
      <c r="R248" s="243"/>
      <c r="S248" s="243"/>
      <c r="T248" s="244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5" t="s">
        <v>132</v>
      </c>
      <c r="AU248" s="245" t="s">
        <v>83</v>
      </c>
      <c r="AV248" s="13" t="s">
        <v>83</v>
      </c>
      <c r="AW248" s="13" t="s">
        <v>30</v>
      </c>
      <c r="AX248" s="13" t="s">
        <v>73</v>
      </c>
      <c r="AY248" s="245" t="s">
        <v>122</v>
      </c>
    </row>
    <row r="249" s="14" customFormat="1">
      <c r="A249" s="14"/>
      <c r="B249" s="246"/>
      <c r="C249" s="247"/>
      <c r="D249" s="230" t="s">
        <v>132</v>
      </c>
      <c r="E249" s="248" t="s">
        <v>1</v>
      </c>
      <c r="F249" s="249" t="s">
        <v>135</v>
      </c>
      <c r="G249" s="247"/>
      <c r="H249" s="250">
        <v>12</v>
      </c>
      <c r="I249" s="251"/>
      <c r="J249" s="247"/>
      <c r="K249" s="247"/>
      <c r="L249" s="252"/>
      <c r="M249" s="253"/>
      <c r="N249" s="254"/>
      <c r="O249" s="254"/>
      <c r="P249" s="254"/>
      <c r="Q249" s="254"/>
      <c r="R249" s="254"/>
      <c r="S249" s="254"/>
      <c r="T249" s="255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6" t="s">
        <v>132</v>
      </c>
      <c r="AU249" s="256" t="s">
        <v>83</v>
      </c>
      <c r="AV249" s="14" t="s">
        <v>121</v>
      </c>
      <c r="AW249" s="14" t="s">
        <v>30</v>
      </c>
      <c r="AX249" s="14" t="s">
        <v>81</v>
      </c>
      <c r="AY249" s="256" t="s">
        <v>122</v>
      </c>
    </row>
    <row r="250" s="2" customFormat="1" ht="16.5" customHeight="1">
      <c r="A250" s="37"/>
      <c r="B250" s="38"/>
      <c r="C250" s="257" t="s">
        <v>323</v>
      </c>
      <c r="D250" s="257" t="s">
        <v>208</v>
      </c>
      <c r="E250" s="258" t="s">
        <v>336</v>
      </c>
      <c r="F250" s="259" t="s">
        <v>337</v>
      </c>
      <c r="G250" s="260" t="s">
        <v>192</v>
      </c>
      <c r="H250" s="261">
        <v>0.012</v>
      </c>
      <c r="I250" s="262"/>
      <c r="J250" s="263">
        <f>ROUND(I250*H250,2)</f>
        <v>0</v>
      </c>
      <c r="K250" s="259" t="s">
        <v>128</v>
      </c>
      <c r="L250" s="264"/>
      <c r="M250" s="265" t="s">
        <v>1</v>
      </c>
      <c r="N250" s="266" t="s">
        <v>38</v>
      </c>
      <c r="O250" s="90"/>
      <c r="P250" s="226">
        <f>O250*H250</f>
        <v>0</v>
      </c>
      <c r="Q250" s="226">
        <v>1</v>
      </c>
      <c r="R250" s="226">
        <f>Q250*H250</f>
        <v>0.012</v>
      </c>
      <c r="S250" s="226">
        <v>0</v>
      </c>
      <c r="T250" s="227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228" t="s">
        <v>178</v>
      </c>
      <c r="AT250" s="228" t="s">
        <v>208</v>
      </c>
      <c r="AU250" s="228" t="s">
        <v>83</v>
      </c>
      <c r="AY250" s="16" t="s">
        <v>122</v>
      </c>
      <c r="BE250" s="229">
        <f>IF(N250="základní",J250,0)</f>
        <v>0</v>
      </c>
      <c r="BF250" s="229">
        <f>IF(N250="snížená",J250,0)</f>
        <v>0</v>
      </c>
      <c r="BG250" s="229">
        <f>IF(N250="zákl. přenesená",J250,0)</f>
        <v>0</v>
      </c>
      <c r="BH250" s="229">
        <f>IF(N250="sníž. přenesená",J250,0)</f>
        <v>0</v>
      </c>
      <c r="BI250" s="229">
        <f>IF(N250="nulová",J250,0)</f>
        <v>0</v>
      </c>
      <c r="BJ250" s="16" t="s">
        <v>81</v>
      </c>
      <c r="BK250" s="229">
        <f>ROUND(I250*H250,2)</f>
        <v>0</v>
      </c>
      <c r="BL250" s="16" t="s">
        <v>121</v>
      </c>
      <c r="BM250" s="228" t="s">
        <v>547</v>
      </c>
    </row>
    <row r="251" s="2" customFormat="1">
      <c r="A251" s="37"/>
      <c r="B251" s="38"/>
      <c r="C251" s="39"/>
      <c r="D251" s="230" t="s">
        <v>130</v>
      </c>
      <c r="E251" s="39"/>
      <c r="F251" s="231" t="s">
        <v>337</v>
      </c>
      <c r="G251" s="39"/>
      <c r="H251" s="39"/>
      <c r="I251" s="232"/>
      <c r="J251" s="39"/>
      <c r="K251" s="39"/>
      <c r="L251" s="43"/>
      <c r="M251" s="233"/>
      <c r="N251" s="234"/>
      <c r="O251" s="90"/>
      <c r="P251" s="90"/>
      <c r="Q251" s="90"/>
      <c r="R251" s="90"/>
      <c r="S251" s="90"/>
      <c r="T251" s="91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T251" s="16" t="s">
        <v>130</v>
      </c>
      <c r="AU251" s="16" t="s">
        <v>83</v>
      </c>
    </row>
    <row r="252" s="13" customFormat="1">
      <c r="A252" s="13"/>
      <c r="B252" s="235"/>
      <c r="C252" s="236"/>
      <c r="D252" s="230" t="s">
        <v>132</v>
      </c>
      <c r="E252" s="237" t="s">
        <v>1</v>
      </c>
      <c r="F252" s="238" t="s">
        <v>339</v>
      </c>
      <c r="G252" s="236"/>
      <c r="H252" s="239">
        <v>0.012</v>
      </c>
      <c r="I252" s="240"/>
      <c r="J252" s="236"/>
      <c r="K252" s="236"/>
      <c r="L252" s="241"/>
      <c r="M252" s="242"/>
      <c r="N252" s="243"/>
      <c r="O252" s="243"/>
      <c r="P252" s="243"/>
      <c r="Q252" s="243"/>
      <c r="R252" s="243"/>
      <c r="S252" s="243"/>
      <c r="T252" s="244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5" t="s">
        <v>132</v>
      </c>
      <c r="AU252" s="245" t="s">
        <v>83</v>
      </c>
      <c r="AV252" s="13" t="s">
        <v>83</v>
      </c>
      <c r="AW252" s="13" t="s">
        <v>30</v>
      </c>
      <c r="AX252" s="13" t="s">
        <v>81</v>
      </c>
      <c r="AY252" s="245" t="s">
        <v>122</v>
      </c>
    </row>
    <row r="253" s="12" customFormat="1" ht="22.8" customHeight="1">
      <c r="A253" s="12"/>
      <c r="B253" s="201"/>
      <c r="C253" s="202"/>
      <c r="D253" s="203" t="s">
        <v>72</v>
      </c>
      <c r="E253" s="215" t="s">
        <v>340</v>
      </c>
      <c r="F253" s="215" t="s">
        <v>341</v>
      </c>
      <c r="G253" s="202"/>
      <c r="H253" s="202"/>
      <c r="I253" s="205"/>
      <c r="J253" s="216">
        <f>BK253</f>
        <v>0</v>
      </c>
      <c r="K253" s="202"/>
      <c r="L253" s="207"/>
      <c r="M253" s="208"/>
      <c r="N253" s="209"/>
      <c r="O253" s="209"/>
      <c r="P253" s="210">
        <f>SUM(P254:P257)</f>
        <v>0</v>
      </c>
      <c r="Q253" s="209"/>
      <c r="R253" s="210">
        <f>SUM(R254:R257)</f>
        <v>0</v>
      </c>
      <c r="S253" s="209"/>
      <c r="T253" s="211">
        <f>SUM(T254:T257)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212" t="s">
        <v>121</v>
      </c>
      <c r="AT253" s="213" t="s">
        <v>72</v>
      </c>
      <c r="AU253" s="213" t="s">
        <v>81</v>
      </c>
      <c r="AY253" s="212" t="s">
        <v>122</v>
      </c>
      <c r="BK253" s="214">
        <f>SUM(BK254:BK257)</f>
        <v>0</v>
      </c>
    </row>
    <row r="254" s="2" customFormat="1" ht="33" customHeight="1">
      <c r="A254" s="37"/>
      <c r="B254" s="38"/>
      <c r="C254" s="217" t="s">
        <v>328</v>
      </c>
      <c r="D254" s="217" t="s">
        <v>124</v>
      </c>
      <c r="E254" s="218" t="s">
        <v>343</v>
      </c>
      <c r="F254" s="219" t="s">
        <v>344</v>
      </c>
      <c r="G254" s="220" t="s">
        <v>192</v>
      </c>
      <c r="H254" s="221">
        <v>4.774</v>
      </c>
      <c r="I254" s="222"/>
      <c r="J254" s="223">
        <f>ROUND(I254*H254,2)</f>
        <v>0</v>
      </c>
      <c r="K254" s="219" t="s">
        <v>128</v>
      </c>
      <c r="L254" s="43"/>
      <c r="M254" s="224" t="s">
        <v>1</v>
      </c>
      <c r="N254" s="225" t="s">
        <v>38</v>
      </c>
      <c r="O254" s="90"/>
      <c r="P254" s="226">
        <f>O254*H254</f>
        <v>0</v>
      </c>
      <c r="Q254" s="226">
        <v>0</v>
      </c>
      <c r="R254" s="226">
        <f>Q254*H254</f>
        <v>0</v>
      </c>
      <c r="S254" s="226">
        <v>0</v>
      </c>
      <c r="T254" s="227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228" t="s">
        <v>121</v>
      </c>
      <c r="AT254" s="228" t="s">
        <v>124</v>
      </c>
      <c r="AU254" s="228" t="s">
        <v>83</v>
      </c>
      <c r="AY254" s="16" t="s">
        <v>122</v>
      </c>
      <c r="BE254" s="229">
        <f>IF(N254="základní",J254,0)</f>
        <v>0</v>
      </c>
      <c r="BF254" s="229">
        <f>IF(N254="snížená",J254,0)</f>
        <v>0</v>
      </c>
      <c r="BG254" s="229">
        <f>IF(N254="zákl. přenesená",J254,0)</f>
        <v>0</v>
      </c>
      <c r="BH254" s="229">
        <f>IF(N254="sníž. přenesená",J254,0)</f>
        <v>0</v>
      </c>
      <c r="BI254" s="229">
        <f>IF(N254="nulová",J254,0)</f>
        <v>0</v>
      </c>
      <c r="BJ254" s="16" t="s">
        <v>81</v>
      </c>
      <c r="BK254" s="229">
        <f>ROUND(I254*H254,2)</f>
        <v>0</v>
      </c>
      <c r="BL254" s="16" t="s">
        <v>121</v>
      </c>
      <c r="BM254" s="228" t="s">
        <v>548</v>
      </c>
    </row>
    <row r="255" s="2" customFormat="1">
      <c r="A255" s="37"/>
      <c r="B255" s="38"/>
      <c r="C255" s="39"/>
      <c r="D255" s="230" t="s">
        <v>130</v>
      </c>
      <c r="E255" s="39"/>
      <c r="F255" s="231" t="s">
        <v>346</v>
      </c>
      <c r="G255" s="39"/>
      <c r="H255" s="39"/>
      <c r="I255" s="232"/>
      <c r="J255" s="39"/>
      <c r="K255" s="39"/>
      <c r="L255" s="43"/>
      <c r="M255" s="233"/>
      <c r="N255" s="234"/>
      <c r="O255" s="90"/>
      <c r="P255" s="90"/>
      <c r="Q255" s="90"/>
      <c r="R255" s="90"/>
      <c r="S255" s="90"/>
      <c r="T255" s="91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T255" s="16" t="s">
        <v>130</v>
      </c>
      <c r="AU255" s="16" t="s">
        <v>83</v>
      </c>
    </row>
    <row r="256" s="2" customFormat="1" ht="33" customHeight="1">
      <c r="A256" s="37"/>
      <c r="B256" s="38"/>
      <c r="C256" s="217" t="s">
        <v>335</v>
      </c>
      <c r="D256" s="217" t="s">
        <v>124</v>
      </c>
      <c r="E256" s="218" t="s">
        <v>348</v>
      </c>
      <c r="F256" s="219" t="s">
        <v>349</v>
      </c>
      <c r="G256" s="220" t="s">
        <v>192</v>
      </c>
      <c r="H256" s="221">
        <v>4.2409999999999997</v>
      </c>
      <c r="I256" s="222"/>
      <c r="J256" s="223">
        <f>ROUND(I256*H256,2)</f>
        <v>0</v>
      </c>
      <c r="K256" s="219" t="s">
        <v>128</v>
      </c>
      <c r="L256" s="43"/>
      <c r="M256" s="224" t="s">
        <v>1</v>
      </c>
      <c r="N256" s="225" t="s">
        <v>38</v>
      </c>
      <c r="O256" s="90"/>
      <c r="P256" s="226">
        <f>O256*H256</f>
        <v>0</v>
      </c>
      <c r="Q256" s="226">
        <v>0</v>
      </c>
      <c r="R256" s="226">
        <f>Q256*H256</f>
        <v>0</v>
      </c>
      <c r="S256" s="226">
        <v>0</v>
      </c>
      <c r="T256" s="227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228" t="s">
        <v>121</v>
      </c>
      <c r="AT256" s="228" t="s">
        <v>124</v>
      </c>
      <c r="AU256" s="228" t="s">
        <v>83</v>
      </c>
      <c r="AY256" s="16" t="s">
        <v>122</v>
      </c>
      <c r="BE256" s="229">
        <f>IF(N256="základní",J256,0)</f>
        <v>0</v>
      </c>
      <c r="BF256" s="229">
        <f>IF(N256="snížená",J256,0)</f>
        <v>0</v>
      </c>
      <c r="BG256" s="229">
        <f>IF(N256="zákl. přenesená",J256,0)</f>
        <v>0</v>
      </c>
      <c r="BH256" s="229">
        <f>IF(N256="sníž. přenesená",J256,0)</f>
        <v>0</v>
      </c>
      <c r="BI256" s="229">
        <f>IF(N256="nulová",J256,0)</f>
        <v>0</v>
      </c>
      <c r="BJ256" s="16" t="s">
        <v>81</v>
      </c>
      <c r="BK256" s="229">
        <f>ROUND(I256*H256,2)</f>
        <v>0</v>
      </c>
      <c r="BL256" s="16" t="s">
        <v>121</v>
      </c>
      <c r="BM256" s="228" t="s">
        <v>549</v>
      </c>
    </row>
    <row r="257" s="2" customFormat="1">
      <c r="A257" s="37"/>
      <c r="B257" s="38"/>
      <c r="C257" s="39"/>
      <c r="D257" s="230" t="s">
        <v>130</v>
      </c>
      <c r="E257" s="39"/>
      <c r="F257" s="231" t="s">
        <v>351</v>
      </c>
      <c r="G257" s="39"/>
      <c r="H257" s="39"/>
      <c r="I257" s="232"/>
      <c r="J257" s="39"/>
      <c r="K257" s="39"/>
      <c r="L257" s="43"/>
      <c r="M257" s="233"/>
      <c r="N257" s="234"/>
      <c r="O257" s="90"/>
      <c r="P257" s="90"/>
      <c r="Q257" s="90"/>
      <c r="R257" s="90"/>
      <c r="S257" s="90"/>
      <c r="T257" s="91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T257" s="16" t="s">
        <v>130</v>
      </c>
      <c r="AU257" s="16" t="s">
        <v>83</v>
      </c>
    </row>
    <row r="258" s="12" customFormat="1" ht="22.8" customHeight="1">
      <c r="A258" s="12"/>
      <c r="B258" s="201"/>
      <c r="C258" s="202"/>
      <c r="D258" s="203" t="s">
        <v>72</v>
      </c>
      <c r="E258" s="215" t="s">
        <v>352</v>
      </c>
      <c r="F258" s="215" t="s">
        <v>353</v>
      </c>
      <c r="G258" s="202"/>
      <c r="H258" s="202"/>
      <c r="I258" s="205"/>
      <c r="J258" s="216">
        <f>BK258</f>
        <v>0</v>
      </c>
      <c r="K258" s="202"/>
      <c r="L258" s="207"/>
      <c r="M258" s="208"/>
      <c r="N258" s="209"/>
      <c r="O258" s="209"/>
      <c r="P258" s="210">
        <f>SUM(P259:P285)</f>
        <v>0</v>
      </c>
      <c r="Q258" s="209"/>
      <c r="R258" s="210">
        <f>SUM(R259:R285)</f>
        <v>0</v>
      </c>
      <c r="S258" s="209"/>
      <c r="T258" s="211">
        <f>SUM(T259:T285)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212" t="s">
        <v>121</v>
      </c>
      <c r="AT258" s="213" t="s">
        <v>72</v>
      </c>
      <c r="AU258" s="213" t="s">
        <v>81</v>
      </c>
      <c r="AY258" s="212" t="s">
        <v>122</v>
      </c>
      <c r="BK258" s="214">
        <f>SUM(BK259:BK285)</f>
        <v>0</v>
      </c>
    </row>
    <row r="259" s="2" customFormat="1" ht="24.15" customHeight="1">
      <c r="A259" s="37"/>
      <c r="B259" s="38"/>
      <c r="C259" s="217" t="s">
        <v>342</v>
      </c>
      <c r="D259" s="217" t="s">
        <v>124</v>
      </c>
      <c r="E259" s="218" t="s">
        <v>355</v>
      </c>
      <c r="F259" s="219" t="s">
        <v>356</v>
      </c>
      <c r="G259" s="220" t="s">
        <v>192</v>
      </c>
      <c r="H259" s="221">
        <v>301.75099999999998</v>
      </c>
      <c r="I259" s="222"/>
      <c r="J259" s="223">
        <f>ROUND(I259*H259,2)</f>
        <v>0</v>
      </c>
      <c r="K259" s="219" t="s">
        <v>128</v>
      </c>
      <c r="L259" s="43"/>
      <c r="M259" s="224" t="s">
        <v>1</v>
      </c>
      <c r="N259" s="225" t="s">
        <v>38</v>
      </c>
      <c r="O259" s="90"/>
      <c r="P259" s="226">
        <f>O259*H259</f>
        <v>0</v>
      </c>
      <c r="Q259" s="226">
        <v>0</v>
      </c>
      <c r="R259" s="226">
        <f>Q259*H259</f>
        <v>0</v>
      </c>
      <c r="S259" s="226">
        <v>0</v>
      </c>
      <c r="T259" s="227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228" t="s">
        <v>121</v>
      </c>
      <c r="AT259" s="228" t="s">
        <v>124</v>
      </c>
      <c r="AU259" s="228" t="s">
        <v>83</v>
      </c>
      <c r="AY259" s="16" t="s">
        <v>122</v>
      </c>
      <c r="BE259" s="229">
        <f>IF(N259="základní",J259,0)</f>
        <v>0</v>
      </c>
      <c r="BF259" s="229">
        <f>IF(N259="snížená",J259,0)</f>
        <v>0</v>
      </c>
      <c r="BG259" s="229">
        <f>IF(N259="zákl. přenesená",J259,0)</f>
        <v>0</v>
      </c>
      <c r="BH259" s="229">
        <f>IF(N259="sníž. přenesená",J259,0)</f>
        <v>0</v>
      </c>
      <c r="BI259" s="229">
        <f>IF(N259="nulová",J259,0)</f>
        <v>0</v>
      </c>
      <c r="BJ259" s="16" t="s">
        <v>81</v>
      </c>
      <c r="BK259" s="229">
        <f>ROUND(I259*H259,2)</f>
        <v>0</v>
      </c>
      <c r="BL259" s="16" t="s">
        <v>121</v>
      </c>
      <c r="BM259" s="228" t="s">
        <v>550</v>
      </c>
    </row>
    <row r="260" s="2" customFormat="1">
      <c r="A260" s="37"/>
      <c r="B260" s="38"/>
      <c r="C260" s="39"/>
      <c r="D260" s="230" t="s">
        <v>130</v>
      </c>
      <c r="E260" s="39"/>
      <c r="F260" s="231" t="s">
        <v>358</v>
      </c>
      <c r="G260" s="39"/>
      <c r="H260" s="39"/>
      <c r="I260" s="232"/>
      <c r="J260" s="39"/>
      <c r="K260" s="39"/>
      <c r="L260" s="43"/>
      <c r="M260" s="233"/>
      <c r="N260" s="234"/>
      <c r="O260" s="90"/>
      <c r="P260" s="90"/>
      <c r="Q260" s="90"/>
      <c r="R260" s="90"/>
      <c r="S260" s="90"/>
      <c r="T260" s="91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T260" s="16" t="s">
        <v>130</v>
      </c>
      <c r="AU260" s="16" t="s">
        <v>83</v>
      </c>
    </row>
    <row r="261" s="13" customFormat="1">
      <c r="A261" s="13"/>
      <c r="B261" s="235"/>
      <c r="C261" s="236"/>
      <c r="D261" s="230" t="s">
        <v>132</v>
      </c>
      <c r="E261" s="237" t="s">
        <v>1</v>
      </c>
      <c r="F261" s="238" t="s">
        <v>551</v>
      </c>
      <c r="G261" s="236"/>
      <c r="H261" s="239">
        <v>235.161</v>
      </c>
      <c r="I261" s="240"/>
      <c r="J261" s="236"/>
      <c r="K261" s="236"/>
      <c r="L261" s="241"/>
      <c r="M261" s="242"/>
      <c r="N261" s="243"/>
      <c r="O261" s="243"/>
      <c r="P261" s="243"/>
      <c r="Q261" s="243"/>
      <c r="R261" s="243"/>
      <c r="S261" s="243"/>
      <c r="T261" s="244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5" t="s">
        <v>132</v>
      </c>
      <c r="AU261" s="245" t="s">
        <v>83</v>
      </c>
      <c r="AV261" s="13" t="s">
        <v>83</v>
      </c>
      <c r="AW261" s="13" t="s">
        <v>30</v>
      </c>
      <c r="AX261" s="13" t="s">
        <v>73</v>
      </c>
      <c r="AY261" s="245" t="s">
        <v>122</v>
      </c>
    </row>
    <row r="262" s="13" customFormat="1">
      <c r="A262" s="13"/>
      <c r="B262" s="235"/>
      <c r="C262" s="236"/>
      <c r="D262" s="230" t="s">
        <v>132</v>
      </c>
      <c r="E262" s="237" t="s">
        <v>1</v>
      </c>
      <c r="F262" s="238" t="s">
        <v>552</v>
      </c>
      <c r="G262" s="236"/>
      <c r="H262" s="239">
        <v>66.590000000000003</v>
      </c>
      <c r="I262" s="240"/>
      <c r="J262" s="236"/>
      <c r="K262" s="236"/>
      <c r="L262" s="241"/>
      <c r="M262" s="242"/>
      <c r="N262" s="243"/>
      <c r="O262" s="243"/>
      <c r="P262" s="243"/>
      <c r="Q262" s="243"/>
      <c r="R262" s="243"/>
      <c r="S262" s="243"/>
      <c r="T262" s="244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5" t="s">
        <v>132</v>
      </c>
      <c r="AU262" s="245" t="s">
        <v>83</v>
      </c>
      <c r="AV262" s="13" t="s">
        <v>83</v>
      </c>
      <c r="AW262" s="13" t="s">
        <v>30</v>
      </c>
      <c r="AX262" s="13" t="s">
        <v>73</v>
      </c>
      <c r="AY262" s="245" t="s">
        <v>122</v>
      </c>
    </row>
    <row r="263" s="14" customFormat="1">
      <c r="A263" s="14"/>
      <c r="B263" s="246"/>
      <c r="C263" s="247"/>
      <c r="D263" s="230" t="s">
        <v>132</v>
      </c>
      <c r="E263" s="248" t="s">
        <v>1</v>
      </c>
      <c r="F263" s="249" t="s">
        <v>135</v>
      </c>
      <c r="G263" s="247"/>
      <c r="H263" s="250">
        <v>301.75099999999998</v>
      </c>
      <c r="I263" s="251"/>
      <c r="J263" s="247"/>
      <c r="K263" s="247"/>
      <c r="L263" s="252"/>
      <c r="M263" s="253"/>
      <c r="N263" s="254"/>
      <c r="O263" s="254"/>
      <c r="P263" s="254"/>
      <c r="Q263" s="254"/>
      <c r="R263" s="254"/>
      <c r="S263" s="254"/>
      <c r="T263" s="255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6" t="s">
        <v>132</v>
      </c>
      <c r="AU263" s="256" t="s">
        <v>83</v>
      </c>
      <c r="AV263" s="14" t="s">
        <v>121</v>
      </c>
      <c r="AW263" s="14" t="s">
        <v>30</v>
      </c>
      <c r="AX263" s="14" t="s">
        <v>81</v>
      </c>
      <c r="AY263" s="256" t="s">
        <v>122</v>
      </c>
    </row>
    <row r="264" s="2" customFormat="1" ht="33" customHeight="1">
      <c r="A264" s="37"/>
      <c r="B264" s="38"/>
      <c r="C264" s="217" t="s">
        <v>347</v>
      </c>
      <c r="D264" s="217" t="s">
        <v>124</v>
      </c>
      <c r="E264" s="218" t="s">
        <v>362</v>
      </c>
      <c r="F264" s="219" t="s">
        <v>363</v>
      </c>
      <c r="G264" s="220" t="s">
        <v>192</v>
      </c>
      <c r="H264" s="221">
        <v>349.77100000000002</v>
      </c>
      <c r="I264" s="222"/>
      <c r="J264" s="223">
        <f>ROUND(I264*H264,2)</f>
        <v>0</v>
      </c>
      <c r="K264" s="219" t="s">
        <v>128</v>
      </c>
      <c r="L264" s="43"/>
      <c r="M264" s="224" t="s">
        <v>1</v>
      </c>
      <c r="N264" s="225" t="s">
        <v>38</v>
      </c>
      <c r="O264" s="90"/>
      <c r="P264" s="226">
        <f>O264*H264</f>
        <v>0</v>
      </c>
      <c r="Q264" s="226">
        <v>0</v>
      </c>
      <c r="R264" s="226">
        <f>Q264*H264</f>
        <v>0</v>
      </c>
      <c r="S264" s="226">
        <v>0</v>
      </c>
      <c r="T264" s="227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228" t="s">
        <v>121</v>
      </c>
      <c r="AT264" s="228" t="s">
        <v>124</v>
      </c>
      <c r="AU264" s="228" t="s">
        <v>83</v>
      </c>
      <c r="AY264" s="16" t="s">
        <v>122</v>
      </c>
      <c r="BE264" s="229">
        <f>IF(N264="základní",J264,0)</f>
        <v>0</v>
      </c>
      <c r="BF264" s="229">
        <f>IF(N264="snížená",J264,0)</f>
        <v>0</v>
      </c>
      <c r="BG264" s="229">
        <f>IF(N264="zákl. přenesená",J264,0)</f>
        <v>0</v>
      </c>
      <c r="BH264" s="229">
        <f>IF(N264="sníž. přenesená",J264,0)</f>
        <v>0</v>
      </c>
      <c r="BI264" s="229">
        <f>IF(N264="nulová",J264,0)</f>
        <v>0</v>
      </c>
      <c r="BJ264" s="16" t="s">
        <v>81</v>
      </c>
      <c r="BK264" s="229">
        <f>ROUND(I264*H264,2)</f>
        <v>0</v>
      </c>
      <c r="BL264" s="16" t="s">
        <v>121</v>
      </c>
      <c r="BM264" s="228" t="s">
        <v>553</v>
      </c>
    </row>
    <row r="265" s="2" customFormat="1">
      <c r="A265" s="37"/>
      <c r="B265" s="38"/>
      <c r="C265" s="39"/>
      <c r="D265" s="230" t="s">
        <v>130</v>
      </c>
      <c r="E265" s="39"/>
      <c r="F265" s="231" t="s">
        <v>365</v>
      </c>
      <c r="G265" s="39"/>
      <c r="H265" s="39"/>
      <c r="I265" s="232"/>
      <c r="J265" s="39"/>
      <c r="K265" s="39"/>
      <c r="L265" s="43"/>
      <c r="M265" s="233"/>
      <c r="N265" s="234"/>
      <c r="O265" s="90"/>
      <c r="P265" s="90"/>
      <c r="Q265" s="90"/>
      <c r="R265" s="90"/>
      <c r="S265" s="90"/>
      <c r="T265" s="91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T265" s="16" t="s">
        <v>130</v>
      </c>
      <c r="AU265" s="16" t="s">
        <v>83</v>
      </c>
    </row>
    <row r="266" s="13" customFormat="1">
      <c r="A266" s="13"/>
      <c r="B266" s="235"/>
      <c r="C266" s="236"/>
      <c r="D266" s="230" t="s">
        <v>132</v>
      </c>
      <c r="E266" s="237" t="s">
        <v>1</v>
      </c>
      <c r="F266" s="238" t="s">
        <v>554</v>
      </c>
      <c r="G266" s="236"/>
      <c r="H266" s="239">
        <v>235.161</v>
      </c>
      <c r="I266" s="240"/>
      <c r="J266" s="236"/>
      <c r="K266" s="236"/>
      <c r="L266" s="241"/>
      <c r="M266" s="242"/>
      <c r="N266" s="243"/>
      <c r="O266" s="243"/>
      <c r="P266" s="243"/>
      <c r="Q266" s="243"/>
      <c r="R266" s="243"/>
      <c r="S266" s="243"/>
      <c r="T266" s="244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5" t="s">
        <v>132</v>
      </c>
      <c r="AU266" s="245" t="s">
        <v>83</v>
      </c>
      <c r="AV266" s="13" t="s">
        <v>83</v>
      </c>
      <c r="AW266" s="13" t="s">
        <v>30</v>
      </c>
      <c r="AX266" s="13" t="s">
        <v>73</v>
      </c>
      <c r="AY266" s="245" t="s">
        <v>122</v>
      </c>
    </row>
    <row r="267" s="13" customFormat="1">
      <c r="A267" s="13"/>
      <c r="B267" s="235"/>
      <c r="C267" s="236"/>
      <c r="D267" s="230" t="s">
        <v>132</v>
      </c>
      <c r="E267" s="237" t="s">
        <v>1</v>
      </c>
      <c r="F267" s="238" t="s">
        <v>555</v>
      </c>
      <c r="G267" s="236"/>
      <c r="H267" s="239">
        <v>48.020000000000003</v>
      </c>
      <c r="I267" s="240"/>
      <c r="J267" s="236"/>
      <c r="K267" s="236"/>
      <c r="L267" s="241"/>
      <c r="M267" s="242"/>
      <c r="N267" s="243"/>
      <c r="O267" s="243"/>
      <c r="P267" s="243"/>
      <c r="Q267" s="243"/>
      <c r="R267" s="243"/>
      <c r="S267" s="243"/>
      <c r="T267" s="244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5" t="s">
        <v>132</v>
      </c>
      <c r="AU267" s="245" t="s">
        <v>83</v>
      </c>
      <c r="AV267" s="13" t="s">
        <v>83</v>
      </c>
      <c r="AW267" s="13" t="s">
        <v>30</v>
      </c>
      <c r="AX267" s="13" t="s">
        <v>73</v>
      </c>
      <c r="AY267" s="245" t="s">
        <v>122</v>
      </c>
    </row>
    <row r="268" s="13" customFormat="1">
      <c r="A268" s="13"/>
      <c r="B268" s="235"/>
      <c r="C268" s="236"/>
      <c r="D268" s="230" t="s">
        <v>132</v>
      </c>
      <c r="E268" s="237" t="s">
        <v>1</v>
      </c>
      <c r="F268" s="238" t="s">
        <v>556</v>
      </c>
      <c r="G268" s="236"/>
      <c r="H268" s="239">
        <v>66.590000000000003</v>
      </c>
      <c r="I268" s="240"/>
      <c r="J268" s="236"/>
      <c r="K268" s="236"/>
      <c r="L268" s="241"/>
      <c r="M268" s="242"/>
      <c r="N268" s="243"/>
      <c r="O268" s="243"/>
      <c r="P268" s="243"/>
      <c r="Q268" s="243"/>
      <c r="R268" s="243"/>
      <c r="S268" s="243"/>
      <c r="T268" s="244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5" t="s">
        <v>132</v>
      </c>
      <c r="AU268" s="245" t="s">
        <v>83</v>
      </c>
      <c r="AV268" s="13" t="s">
        <v>83</v>
      </c>
      <c r="AW268" s="13" t="s">
        <v>30</v>
      </c>
      <c r="AX268" s="13" t="s">
        <v>73</v>
      </c>
      <c r="AY268" s="245" t="s">
        <v>122</v>
      </c>
    </row>
    <row r="269" s="14" customFormat="1">
      <c r="A269" s="14"/>
      <c r="B269" s="246"/>
      <c r="C269" s="247"/>
      <c r="D269" s="230" t="s">
        <v>132</v>
      </c>
      <c r="E269" s="248" t="s">
        <v>1</v>
      </c>
      <c r="F269" s="249" t="s">
        <v>135</v>
      </c>
      <c r="G269" s="247"/>
      <c r="H269" s="250">
        <v>349.77100000000002</v>
      </c>
      <c r="I269" s="251"/>
      <c r="J269" s="247"/>
      <c r="K269" s="247"/>
      <c r="L269" s="252"/>
      <c r="M269" s="253"/>
      <c r="N269" s="254"/>
      <c r="O269" s="254"/>
      <c r="P269" s="254"/>
      <c r="Q269" s="254"/>
      <c r="R269" s="254"/>
      <c r="S269" s="254"/>
      <c r="T269" s="255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6" t="s">
        <v>132</v>
      </c>
      <c r="AU269" s="256" t="s">
        <v>83</v>
      </c>
      <c r="AV269" s="14" t="s">
        <v>121</v>
      </c>
      <c r="AW269" s="14" t="s">
        <v>30</v>
      </c>
      <c r="AX269" s="14" t="s">
        <v>81</v>
      </c>
      <c r="AY269" s="256" t="s">
        <v>122</v>
      </c>
    </row>
    <row r="270" s="2" customFormat="1" ht="21.75" customHeight="1">
      <c r="A270" s="37"/>
      <c r="B270" s="38"/>
      <c r="C270" s="217" t="s">
        <v>354</v>
      </c>
      <c r="D270" s="217" t="s">
        <v>124</v>
      </c>
      <c r="E270" s="218" t="s">
        <v>377</v>
      </c>
      <c r="F270" s="219" t="s">
        <v>378</v>
      </c>
      <c r="G270" s="220" t="s">
        <v>192</v>
      </c>
      <c r="H270" s="221">
        <v>8394.5040000000008</v>
      </c>
      <c r="I270" s="222"/>
      <c r="J270" s="223">
        <f>ROUND(I270*H270,2)</f>
        <v>0</v>
      </c>
      <c r="K270" s="219" t="s">
        <v>128</v>
      </c>
      <c r="L270" s="43"/>
      <c r="M270" s="224" t="s">
        <v>1</v>
      </c>
      <c r="N270" s="225" t="s">
        <v>38</v>
      </c>
      <c r="O270" s="90"/>
      <c r="P270" s="226">
        <f>O270*H270</f>
        <v>0</v>
      </c>
      <c r="Q270" s="226">
        <v>0</v>
      </c>
      <c r="R270" s="226">
        <f>Q270*H270</f>
        <v>0</v>
      </c>
      <c r="S270" s="226">
        <v>0</v>
      </c>
      <c r="T270" s="227">
        <f>S270*H270</f>
        <v>0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228" t="s">
        <v>121</v>
      </c>
      <c r="AT270" s="228" t="s">
        <v>124</v>
      </c>
      <c r="AU270" s="228" t="s">
        <v>83</v>
      </c>
      <c r="AY270" s="16" t="s">
        <v>122</v>
      </c>
      <c r="BE270" s="229">
        <f>IF(N270="základní",J270,0)</f>
        <v>0</v>
      </c>
      <c r="BF270" s="229">
        <f>IF(N270="snížená",J270,0)</f>
        <v>0</v>
      </c>
      <c r="BG270" s="229">
        <f>IF(N270="zákl. přenesená",J270,0)</f>
        <v>0</v>
      </c>
      <c r="BH270" s="229">
        <f>IF(N270="sníž. přenesená",J270,0)</f>
        <v>0</v>
      </c>
      <c r="BI270" s="229">
        <f>IF(N270="nulová",J270,0)</f>
        <v>0</v>
      </c>
      <c r="BJ270" s="16" t="s">
        <v>81</v>
      </c>
      <c r="BK270" s="229">
        <f>ROUND(I270*H270,2)</f>
        <v>0</v>
      </c>
      <c r="BL270" s="16" t="s">
        <v>121</v>
      </c>
      <c r="BM270" s="228" t="s">
        <v>557</v>
      </c>
    </row>
    <row r="271" s="2" customFormat="1">
      <c r="A271" s="37"/>
      <c r="B271" s="38"/>
      <c r="C271" s="39"/>
      <c r="D271" s="230" t="s">
        <v>130</v>
      </c>
      <c r="E271" s="39"/>
      <c r="F271" s="231" t="s">
        <v>380</v>
      </c>
      <c r="G271" s="39"/>
      <c r="H271" s="39"/>
      <c r="I271" s="232"/>
      <c r="J271" s="39"/>
      <c r="K271" s="39"/>
      <c r="L271" s="43"/>
      <c r="M271" s="233"/>
      <c r="N271" s="234"/>
      <c r="O271" s="90"/>
      <c r="P271" s="90"/>
      <c r="Q271" s="90"/>
      <c r="R271" s="90"/>
      <c r="S271" s="90"/>
      <c r="T271" s="91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T271" s="16" t="s">
        <v>130</v>
      </c>
      <c r="AU271" s="16" t="s">
        <v>83</v>
      </c>
    </row>
    <row r="272" s="13" customFormat="1">
      <c r="A272" s="13"/>
      <c r="B272" s="235"/>
      <c r="C272" s="236"/>
      <c r="D272" s="230" t="s">
        <v>132</v>
      </c>
      <c r="E272" s="237" t="s">
        <v>1</v>
      </c>
      <c r="F272" s="238" t="s">
        <v>558</v>
      </c>
      <c r="G272" s="236"/>
      <c r="H272" s="239">
        <v>8394.5040000000008</v>
      </c>
      <c r="I272" s="240"/>
      <c r="J272" s="236"/>
      <c r="K272" s="236"/>
      <c r="L272" s="241"/>
      <c r="M272" s="242"/>
      <c r="N272" s="243"/>
      <c r="O272" s="243"/>
      <c r="P272" s="243"/>
      <c r="Q272" s="243"/>
      <c r="R272" s="243"/>
      <c r="S272" s="243"/>
      <c r="T272" s="244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5" t="s">
        <v>132</v>
      </c>
      <c r="AU272" s="245" t="s">
        <v>83</v>
      </c>
      <c r="AV272" s="13" t="s">
        <v>83</v>
      </c>
      <c r="AW272" s="13" t="s">
        <v>30</v>
      </c>
      <c r="AX272" s="13" t="s">
        <v>81</v>
      </c>
      <c r="AY272" s="245" t="s">
        <v>122</v>
      </c>
    </row>
    <row r="273" s="2" customFormat="1" ht="24.15" customHeight="1">
      <c r="A273" s="37"/>
      <c r="B273" s="38"/>
      <c r="C273" s="217" t="s">
        <v>361</v>
      </c>
      <c r="D273" s="217" t="s">
        <v>124</v>
      </c>
      <c r="E273" s="218" t="s">
        <v>371</v>
      </c>
      <c r="F273" s="219" t="s">
        <v>372</v>
      </c>
      <c r="G273" s="220" t="s">
        <v>192</v>
      </c>
      <c r="H273" s="221">
        <v>349.77100000000002</v>
      </c>
      <c r="I273" s="222"/>
      <c r="J273" s="223">
        <f>ROUND(I273*H273,2)</f>
        <v>0</v>
      </c>
      <c r="K273" s="219" t="s">
        <v>128</v>
      </c>
      <c r="L273" s="43"/>
      <c r="M273" s="224" t="s">
        <v>1</v>
      </c>
      <c r="N273" s="225" t="s">
        <v>38</v>
      </c>
      <c r="O273" s="90"/>
      <c r="P273" s="226">
        <f>O273*H273</f>
        <v>0</v>
      </c>
      <c r="Q273" s="226">
        <v>0</v>
      </c>
      <c r="R273" s="226">
        <f>Q273*H273</f>
        <v>0</v>
      </c>
      <c r="S273" s="226">
        <v>0</v>
      </c>
      <c r="T273" s="227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228" t="s">
        <v>121</v>
      </c>
      <c r="AT273" s="228" t="s">
        <v>124</v>
      </c>
      <c r="AU273" s="228" t="s">
        <v>83</v>
      </c>
      <c r="AY273" s="16" t="s">
        <v>122</v>
      </c>
      <c r="BE273" s="229">
        <f>IF(N273="základní",J273,0)</f>
        <v>0</v>
      </c>
      <c r="BF273" s="229">
        <f>IF(N273="snížená",J273,0)</f>
        <v>0</v>
      </c>
      <c r="BG273" s="229">
        <f>IF(N273="zákl. přenesená",J273,0)</f>
        <v>0</v>
      </c>
      <c r="BH273" s="229">
        <f>IF(N273="sníž. přenesená",J273,0)</f>
        <v>0</v>
      </c>
      <c r="BI273" s="229">
        <f>IF(N273="nulová",J273,0)</f>
        <v>0</v>
      </c>
      <c r="BJ273" s="16" t="s">
        <v>81</v>
      </c>
      <c r="BK273" s="229">
        <f>ROUND(I273*H273,2)</f>
        <v>0</v>
      </c>
      <c r="BL273" s="16" t="s">
        <v>121</v>
      </c>
      <c r="BM273" s="228" t="s">
        <v>559</v>
      </c>
    </row>
    <row r="274" s="2" customFormat="1">
      <c r="A274" s="37"/>
      <c r="B274" s="38"/>
      <c r="C274" s="39"/>
      <c r="D274" s="230" t="s">
        <v>130</v>
      </c>
      <c r="E274" s="39"/>
      <c r="F274" s="231" t="s">
        <v>374</v>
      </c>
      <c r="G274" s="39"/>
      <c r="H274" s="39"/>
      <c r="I274" s="232"/>
      <c r="J274" s="39"/>
      <c r="K274" s="39"/>
      <c r="L274" s="43"/>
      <c r="M274" s="233"/>
      <c r="N274" s="234"/>
      <c r="O274" s="90"/>
      <c r="P274" s="90"/>
      <c r="Q274" s="90"/>
      <c r="R274" s="90"/>
      <c r="S274" s="90"/>
      <c r="T274" s="91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T274" s="16" t="s">
        <v>130</v>
      </c>
      <c r="AU274" s="16" t="s">
        <v>83</v>
      </c>
    </row>
    <row r="275" s="13" customFormat="1">
      <c r="A275" s="13"/>
      <c r="B275" s="235"/>
      <c r="C275" s="236"/>
      <c r="D275" s="230" t="s">
        <v>132</v>
      </c>
      <c r="E275" s="237" t="s">
        <v>1</v>
      </c>
      <c r="F275" s="238" t="s">
        <v>554</v>
      </c>
      <c r="G275" s="236"/>
      <c r="H275" s="239">
        <v>235.161</v>
      </c>
      <c r="I275" s="240"/>
      <c r="J275" s="236"/>
      <c r="K275" s="236"/>
      <c r="L275" s="241"/>
      <c r="M275" s="242"/>
      <c r="N275" s="243"/>
      <c r="O275" s="243"/>
      <c r="P275" s="243"/>
      <c r="Q275" s="243"/>
      <c r="R275" s="243"/>
      <c r="S275" s="243"/>
      <c r="T275" s="244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5" t="s">
        <v>132</v>
      </c>
      <c r="AU275" s="245" t="s">
        <v>83</v>
      </c>
      <c r="AV275" s="13" t="s">
        <v>83</v>
      </c>
      <c r="AW275" s="13" t="s">
        <v>30</v>
      </c>
      <c r="AX275" s="13" t="s">
        <v>73</v>
      </c>
      <c r="AY275" s="245" t="s">
        <v>122</v>
      </c>
    </row>
    <row r="276" s="13" customFormat="1">
      <c r="A276" s="13"/>
      <c r="B276" s="235"/>
      <c r="C276" s="236"/>
      <c r="D276" s="230" t="s">
        <v>132</v>
      </c>
      <c r="E276" s="237" t="s">
        <v>1</v>
      </c>
      <c r="F276" s="238" t="s">
        <v>555</v>
      </c>
      <c r="G276" s="236"/>
      <c r="H276" s="239">
        <v>48.020000000000003</v>
      </c>
      <c r="I276" s="240"/>
      <c r="J276" s="236"/>
      <c r="K276" s="236"/>
      <c r="L276" s="241"/>
      <c r="M276" s="242"/>
      <c r="N276" s="243"/>
      <c r="O276" s="243"/>
      <c r="P276" s="243"/>
      <c r="Q276" s="243"/>
      <c r="R276" s="243"/>
      <c r="S276" s="243"/>
      <c r="T276" s="244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5" t="s">
        <v>132</v>
      </c>
      <c r="AU276" s="245" t="s">
        <v>83</v>
      </c>
      <c r="AV276" s="13" t="s">
        <v>83</v>
      </c>
      <c r="AW276" s="13" t="s">
        <v>30</v>
      </c>
      <c r="AX276" s="13" t="s">
        <v>73</v>
      </c>
      <c r="AY276" s="245" t="s">
        <v>122</v>
      </c>
    </row>
    <row r="277" s="13" customFormat="1">
      <c r="A277" s="13"/>
      <c r="B277" s="235"/>
      <c r="C277" s="236"/>
      <c r="D277" s="230" t="s">
        <v>132</v>
      </c>
      <c r="E277" s="237" t="s">
        <v>1</v>
      </c>
      <c r="F277" s="238" t="s">
        <v>556</v>
      </c>
      <c r="G277" s="236"/>
      <c r="H277" s="239">
        <v>66.590000000000003</v>
      </c>
      <c r="I277" s="240"/>
      <c r="J277" s="236"/>
      <c r="K277" s="236"/>
      <c r="L277" s="241"/>
      <c r="M277" s="242"/>
      <c r="N277" s="243"/>
      <c r="O277" s="243"/>
      <c r="P277" s="243"/>
      <c r="Q277" s="243"/>
      <c r="R277" s="243"/>
      <c r="S277" s="243"/>
      <c r="T277" s="244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5" t="s">
        <v>132</v>
      </c>
      <c r="AU277" s="245" t="s">
        <v>83</v>
      </c>
      <c r="AV277" s="13" t="s">
        <v>83</v>
      </c>
      <c r="AW277" s="13" t="s">
        <v>30</v>
      </c>
      <c r="AX277" s="13" t="s">
        <v>73</v>
      </c>
      <c r="AY277" s="245" t="s">
        <v>122</v>
      </c>
    </row>
    <row r="278" s="14" customFormat="1">
      <c r="A278" s="14"/>
      <c r="B278" s="246"/>
      <c r="C278" s="247"/>
      <c r="D278" s="230" t="s">
        <v>132</v>
      </c>
      <c r="E278" s="248" t="s">
        <v>1</v>
      </c>
      <c r="F278" s="249" t="s">
        <v>135</v>
      </c>
      <c r="G278" s="247"/>
      <c r="H278" s="250">
        <v>349.77100000000002</v>
      </c>
      <c r="I278" s="251"/>
      <c r="J278" s="247"/>
      <c r="K278" s="247"/>
      <c r="L278" s="252"/>
      <c r="M278" s="253"/>
      <c r="N278" s="254"/>
      <c r="O278" s="254"/>
      <c r="P278" s="254"/>
      <c r="Q278" s="254"/>
      <c r="R278" s="254"/>
      <c r="S278" s="254"/>
      <c r="T278" s="255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6" t="s">
        <v>132</v>
      </c>
      <c r="AU278" s="256" t="s">
        <v>83</v>
      </c>
      <c r="AV278" s="14" t="s">
        <v>121</v>
      </c>
      <c r="AW278" s="14" t="s">
        <v>30</v>
      </c>
      <c r="AX278" s="14" t="s">
        <v>81</v>
      </c>
      <c r="AY278" s="256" t="s">
        <v>122</v>
      </c>
    </row>
    <row r="279" s="2" customFormat="1" ht="24.15" customHeight="1">
      <c r="A279" s="37"/>
      <c r="B279" s="38"/>
      <c r="C279" s="217" t="s">
        <v>370</v>
      </c>
      <c r="D279" s="217" t="s">
        <v>124</v>
      </c>
      <c r="E279" s="218" t="s">
        <v>388</v>
      </c>
      <c r="F279" s="219" t="s">
        <v>389</v>
      </c>
      <c r="G279" s="220" t="s">
        <v>192</v>
      </c>
      <c r="H279" s="221">
        <v>349.76999999999998</v>
      </c>
      <c r="I279" s="222"/>
      <c r="J279" s="223">
        <f>ROUND(I279*H279,2)</f>
        <v>0</v>
      </c>
      <c r="K279" s="219" t="s">
        <v>128</v>
      </c>
      <c r="L279" s="43"/>
      <c r="M279" s="224" t="s">
        <v>1</v>
      </c>
      <c r="N279" s="225" t="s">
        <v>38</v>
      </c>
      <c r="O279" s="90"/>
      <c r="P279" s="226">
        <f>O279*H279</f>
        <v>0</v>
      </c>
      <c r="Q279" s="226">
        <v>0</v>
      </c>
      <c r="R279" s="226">
        <f>Q279*H279</f>
        <v>0</v>
      </c>
      <c r="S279" s="226">
        <v>0</v>
      </c>
      <c r="T279" s="227">
        <f>S279*H279</f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228" t="s">
        <v>121</v>
      </c>
      <c r="AT279" s="228" t="s">
        <v>124</v>
      </c>
      <c r="AU279" s="228" t="s">
        <v>83</v>
      </c>
      <c r="AY279" s="16" t="s">
        <v>122</v>
      </c>
      <c r="BE279" s="229">
        <f>IF(N279="základní",J279,0)</f>
        <v>0</v>
      </c>
      <c r="BF279" s="229">
        <f>IF(N279="snížená",J279,0)</f>
        <v>0</v>
      </c>
      <c r="BG279" s="229">
        <f>IF(N279="zákl. přenesená",J279,0)</f>
        <v>0</v>
      </c>
      <c r="BH279" s="229">
        <f>IF(N279="sníž. přenesená",J279,0)</f>
        <v>0</v>
      </c>
      <c r="BI279" s="229">
        <f>IF(N279="nulová",J279,0)</f>
        <v>0</v>
      </c>
      <c r="BJ279" s="16" t="s">
        <v>81</v>
      </c>
      <c r="BK279" s="229">
        <f>ROUND(I279*H279,2)</f>
        <v>0</v>
      </c>
      <c r="BL279" s="16" t="s">
        <v>121</v>
      </c>
      <c r="BM279" s="228" t="s">
        <v>560</v>
      </c>
    </row>
    <row r="280" s="2" customFormat="1">
      <c r="A280" s="37"/>
      <c r="B280" s="38"/>
      <c r="C280" s="39"/>
      <c r="D280" s="230" t="s">
        <v>130</v>
      </c>
      <c r="E280" s="39"/>
      <c r="F280" s="231" t="s">
        <v>391</v>
      </c>
      <c r="G280" s="39"/>
      <c r="H280" s="39"/>
      <c r="I280" s="232"/>
      <c r="J280" s="39"/>
      <c r="K280" s="39"/>
      <c r="L280" s="43"/>
      <c r="M280" s="233"/>
      <c r="N280" s="234"/>
      <c r="O280" s="90"/>
      <c r="P280" s="90"/>
      <c r="Q280" s="90"/>
      <c r="R280" s="90"/>
      <c r="S280" s="90"/>
      <c r="T280" s="91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T280" s="16" t="s">
        <v>130</v>
      </c>
      <c r="AU280" s="16" t="s">
        <v>83</v>
      </c>
    </row>
    <row r="281" s="13" customFormat="1">
      <c r="A281" s="13"/>
      <c r="B281" s="235"/>
      <c r="C281" s="236"/>
      <c r="D281" s="230" t="s">
        <v>132</v>
      </c>
      <c r="E281" s="237" t="s">
        <v>1</v>
      </c>
      <c r="F281" s="238" t="s">
        <v>561</v>
      </c>
      <c r="G281" s="236"/>
      <c r="H281" s="239">
        <v>349.76999999999998</v>
      </c>
      <c r="I281" s="240"/>
      <c r="J281" s="236"/>
      <c r="K281" s="236"/>
      <c r="L281" s="241"/>
      <c r="M281" s="242"/>
      <c r="N281" s="243"/>
      <c r="O281" s="243"/>
      <c r="P281" s="243"/>
      <c r="Q281" s="243"/>
      <c r="R281" s="243"/>
      <c r="S281" s="243"/>
      <c r="T281" s="244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5" t="s">
        <v>132</v>
      </c>
      <c r="AU281" s="245" t="s">
        <v>83</v>
      </c>
      <c r="AV281" s="13" t="s">
        <v>83</v>
      </c>
      <c r="AW281" s="13" t="s">
        <v>30</v>
      </c>
      <c r="AX281" s="13" t="s">
        <v>73</v>
      </c>
      <c r="AY281" s="245" t="s">
        <v>122</v>
      </c>
    </row>
    <row r="282" s="14" customFormat="1">
      <c r="A282" s="14"/>
      <c r="B282" s="246"/>
      <c r="C282" s="247"/>
      <c r="D282" s="230" t="s">
        <v>132</v>
      </c>
      <c r="E282" s="248" t="s">
        <v>1</v>
      </c>
      <c r="F282" s="249" t="s">
        <v>135</v>
      </c>
      <c r="G282" s="247"/>
      <c r="H282" s="250">
        <v>349.76999999999998</v>
      </c>
      <c r="I282" s="251"/>
      <c r="J282" s="247"/>
      <c r="K282" s="247"/>
      <c r="L282" s="252"/>
      <c r="M282" s="253"/>
      <c r="N282" s="254"/>
      <c r="O282" s="254"/>
      <c r="P282" s="254"/>
      <c r="Q282" s="254"/>
      <c r="R282" s="254"/>
      <c r="S282" s="254"/>
      <c r="T282" s="255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6" t="s">
        <v>132</v>
      </c>
      <c r="AU282" s="256" t="s">
        <v>83</v>
      </c>
      <c r="AV282" s="14" t="s">
        <v>121</v>
      </c>
      <c r="AW282" s="14" t="s">
        <v>30</v>
      </c>
      <c r="AX282" s="14" t="s">
        <v>81</v>
      </c>
      <c r="AY282" s="256" t="s">
        <v>122</v>
      </c>
    </row>
    <row r="283" s="2" customFormat="1" ht="33" customHeight="1">
      <c r="A283" s="37"/>
      <c r="B283" s="38"/>
      <c r="C283" s="217" t="s">
        <v>376</v>
      </c>
      <c r="D283" s="217" t="s">
        <v>124</v>
      </c>
      <c r="E283" s="218" t="s">
        <v>562</v>
      </c>
      <c r="F283" s="219" t="s">
        <v>563</v>
      </c>
      <c r="G283" s="220" t="s">
        <v>192</v>
      </c>
      <c r="H283" s="221">
        <v>48.020000000000003</v>
      </c>
      <c r="I283" s="222"/>
      <c r="J283" s="223">
        <f>ROUND(I283*H283,2)</f>
        <v>0</v>
      </c>
      <c r="K283" s="219" t="s">
        <v>128</v>
      </c>
      <c r="L283" s="43"/>
      <c r="M283" s="224" t="s">
        <v>1</v>
      </c>
      <c r="N283" s="225" t="s">
        <v>38</v>
      </c>
      <c r="O283" s="90"/>
      <c r="P283" s="226">
        <f>O283*H283</f>
        <v>0</v>
      </c>
      <c r="Q283" s="226">
        <v>0</v>
      </c>
      <c r="R283" s="226">
        <f>Q283*H283</f>
        <v>0</v>
      </c>
      <c r="S283" s="226">
        <v>0</v>
      </c>
      <c r="T283" s="227">
        <f>S283*H283</f>
        <v>0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228" t="s">
        <v>121</v>
      </c>
      <c r="AT283" s="228" t="s">
        <v>124</v>
      </c>
      <c r="AU283" s="228" t="s">
        <v>83</v>
      </c>
      <c r="AY283" s="16" t="s">
        <v>122</v>
      </c>
      <c r="BE283" s="229">
        <f>IF(N283="základní",J283,0)</f>
        <v>0</v>
      </c>
      <c r="BF283" s="229">
        <f>IF(N283="snížená",J283,0)</f>
        <v>0</v>
      </c>
      <c r="BG283" s="229">
        <f>IF(N283="zákl. přenesená",J283,0)</f>
        <v>0</v>
      </c>
      <c r="BH283" s="229">
        <f>IF(N283="sníž. přenesená",J283,0)</f>
        <v>0</v>
      </c>
      <c r="BI283" s="229">
        <f>IF(N283="nulová",J283,0)</f>
        <v>0</v>
      </c>
      <c r="BJ283" s="16" t="s">
        <v>81</v>
      </c>
      <c r="BK283" s="229">
        <f>ROUND(I283*H283,2)</f>
        <v>0</v>
      </c>
      <c r="BL283" s="16" t="s">
        <v>121</v>
      </c>
      <c r="BM283" s="228" t="s">
        <v>564</v>
      </c>
    </row>
    <row r="284" s="2" customFormat="1">
      <c r="A284" s="37"/>
      <c r="B284" s="38"/>
      <c r="C284" s="39"/>
      <c r="D284" s="230" t="s">
        <v>130</v>
      </c>
      <c r="E284" s="39"/>
      <c r="F284" s="231" t="s">
        <v>565</v>
      </c>
      <c r="G284" s="39"/>
      <c r="H284" s="39"/>
      <c r="I284" s="232"/>
      <c r="J284" s="39"/>
      <c r="K284" s="39"/>
      <c r="L284" s="43"/>
      <c r="M284" s="233"/>
      <c r="N284" s="234"/>
      <c r="O284" s="90"/>
      <c r="P284" s="90"/>
      <c r="Q284" s="90"/>
      <c r="R284" s="90"/>
      <c r="S284" s="90"/>
      <c r="T284" s="91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T284" s="16" t="s">
        <v>130</v>
      </c>
      <c r="AU284" s="16" t="s">
        <v>83</v>
      </c>
    </row>
    <row r="285" s="13" customFormat="1">
      <c r="A285" s="13"/>
      <c r="B285" s="235"/>
      <c r="C285" s="236"/>
      <c r="D285" s="230" t="s">
        <v>132</v>
      </c>
      <c r="E285" s="237" t="s">
        <v>1</v>
      </c>
      <c r="F285" s="238" t="s">
        <v>566</v>
      </c>
      <c r="G285" s="236"/>
      <c r="H285" s="239">
        <v>48.020000000000003</v>
      </c>
      <c r="I285" s="240"/>
      <c r="J285" s="236"/>
      <c r="K285" s="236"/>
      <c r="L285" s="241"/>
      <c r="M285" s="242"/>
      <c r="N285" s="243"/>
      <c r="O285" s="243"/>
      <c r="P285" s="243"/>
      <c r="Q285" s="243"/>
      <c r="R285" s="243"/>
      <c r="S285" s="243"/>
      <c r="T285" s="244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5" t="s">
        <v>132</v>
      </c>
      <c r="AU285" s="245" t="s">
        <v>83</v>
      </c>
      <c r="AV285" s="13" t="s">
        <v>83</v>
      </c>
      <c r="AW285" s="13" t="s">
        <v>30</v>
      </c>
      <c r="AX285" s="13" t="s">
        <v>81</v>
      </c>
      <c r="AY285" s="245" t="s">
        <v>122</v>
      </c>
    </row>
    <row r="286" s="12" customFormat="1" ht="25.92" customHeight="1">
      <c r="A286" s="12"/>
      <c r="B286" s="201"/>
      <c r="C286" s="202"/>
      <c r="D286" s="203" t="s">
        <v>72</v>
      </c>
      <c r="E286" s="204" t="s">
        <v>399</v>
      </c>
      <c r="F286" s="204" t="s">
        <v>400</v>
      </c>
      <c r="G286" s="202"/>
      <c r="H286" s="202"/>
      <c r="I286" s="205"/>
      <c r="J286" s="206">
        <f>BK286</f>
        <v>0</v>
      </c>
      <c r="K286" s="202"/>
      <c r="L286" s="207"/>
      <c r="M286" s="208"/>
      <c r="N286" s="209"/>
      <c r="O286" s="209"/>
      <c r="P286" s="210">
        <f>P287+P304+P311+P314</f>
        <v>0</v>
      </c>
      <c r="Q286" s="209"/>
      <c r="R286" s="210">
        <f>R287+R304+R311+R314</f>
        <v>0</v>
      </c>
      <c r="S286" s="209"/>
      <c r="T286" s="211">
        <f>T287+T304+T311+T314</f>
        <v>0</v>
      </c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R286" s="212" t="s">
        <v>157</v>
      </c>
      <c r="AT286" s="213" t="s">
        <v>72</v>
      </c>
      <c r="AU286" s="213" t="s">
        <v>73</v>
      </c>
      <c r="AY286" s="212" t="s">
        <v>122</v>
      </c>
      <c r="BK286" s="214">
        <f>BK287+BK304+BK311+BK314</f>
        <v>0</v>
      </c>
    </row>
    <row r="287" s="12" customFormat="1" ht="22.8" customHeight="1">
      <c r="A287" s="12"/>
      <c r="B287" s="201"/>
      <c r="C287" s="202"/>
      <c r="D287" s="203" t="s">
        <v>72</v>
      </c>
      <c r="E287" s="215" t="s">
        <v>401</v>
      </c>
      <c r="F287" s="215" t="s">
        <v>402</v>
      </c>
      <c r="G287" s="202"/>
      <c r="H287" s="202"/>
      <c r="I287" s="205"/>
      <c r="J287" s="216">
        <f>BK287</f>
        <v>0</v>
      </c>
      <c r="K287" s="202"/>
      <c r="L287" s="207"/>
      <c r="M287" s="208"/>
      <c r="N287" s="209"/>
      <c r="O287" s="209"/>
      <c r="P287" s="210">
        <f>SUM(P288:P303)</f>
        <v>0</v>
      </c>
      <c r="Q287" s="209"/>
      <c r="R287" s="210">
        <f>SUM(R288:R303)</f>
        <v>0</v>
      </c>
      <c r="S287" s="209"/>
      <c r="T287" s="211">
        <f>SUM(T288:T303)</f>
        <v>0</v>
      </c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R287" s="212" t="s">
        <v>157</v>
      </c>
      <c r="AT287" s="213" t="s">
        <v>72</v>
      </c>
      <c r="AU287" s="213" t="s">
        <v>81</v>
      </c>
      <c r="AY287" s="212" t="s">
        <v>122</v>
      </c>
      <c r="BK287" s="214">
        <f>SUM(BK288:BK303)</f>
        <v>0</v>
      </c>
    </row>
    <row r="288" s="2" customFormat="1" ht="16.5" customHeight="1">
      <c r="A288" s="37"/>
      <c r="B288" s="38"/>
      <c r="C288" s="217" t="s">
        <v>382</v>
      </c>
      <c r="D288" s="217" t="s">
        <v>124</v>
      </c>
      <c r="E288" s="218" t="s">
        <v>404</v>
      </c>
      <c r="F288" s="219" t="s">
        <v>405</v>
      </c>
      <c r="G288" s="220" t="s">
        <v>406</v>
      </c>
      <c r="H288" s="221">
        <v>3</v>
      </c>
      <c r="I288" s="222"/>
      <c r="J288" s="223">
        <f>ROUND(I288*H288,2)</f>
        <v>0</v>
      </c>
      <c r="K288" s="219" t="s">
        <v>128</v>
      </c>
      <c r="L288" s="43"/>
      <c r="M288" s="224" t="s">
        <v>1</v>
      </c>
      <c r="N288" s="225" t="s">
        <v>38</v>
      </c>
      <c r="O288" s="90"/>
      <c r="P288" s="226">
        <f>O288*H288</f>
        <v>0</v>
      </c>
      <c r="Q288" s="226">
        <v>0</v>
      </c>
      <c r="R288" s="226">
        <f>Q288*H288</f>
        <v>0</v>
      </c>
      <c r="S288" s="226">
        <v>0</v>
      </c>
      <c r="T288" s="227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228" t="s">
        <v>407</v>
      </c>
      <c r="AT288" s="228" t="s">
        <v>124</v>
      </c>
      <c r="AU288" s="228" t="s">
        <v>83</v>
      </c>
      <c r="AY288" s="16" t="s">
        <v>122</v>
      </c>
      <c r="BE288" s="229">
        <f>IF(N288="základní",J288,0)</f>
        <v>0</v>
      </c>
      <c r="BF288" s="229">
        <f>IF(N288="snížená",J288,0)</f>
        <v>0</v>
      </c>
      <c r="BG288" s="229">
        <f>IF(N288="zákl. přenesená",J288,0)</f>
        <v>0</v>
      </c>
      <c r="BH288" s="229">
        <f>IF(N288="sníž. přenesená",J288,0)</f>
        <v>0</v>
      </c>
      <c r="BI288" s="229">
        <f>IF(N288="nulová",J288,0)</f>
        <v>0</v>
      </c>
      <c r="BJ288" s="16" t="s">
        <v>81</v>
      </c>
      <c r="BK288" s="229">
        <f>ROUND(I288*H288,2)</f>
        <v>0</v>
      </c>
      <c r="BL288" s="16" t="s">
        <v>407</v>
      </c>
      <c r="BM288" s="228" t="s">
        <v>567</v>
      </c>
    </row>
    <row r="289" s="2" customFormat="1">
      <c r="A289" s="37"/>
      <c r="B289" s="38"/>
      <c r="C289" s="39"/>
      <c r="D289" s="230" t="s">
        <v>130</v>
      </c>
      <c r="E289" s="39"/>
      <c r="F289" s="231" t="s">
        <v>405</v>
      </c>
      <c r="G289" s="39"/>
      <c r="H289" s="39"/>
      <c r="I289" s="232"/>
      <c r="J289" s="39"/>
      <c r="K289" s="39"/>
      <c r="L289" s="43"/>
      <c r="M289" s="233"/>
      <c r="N289" s="234"/>
      <c r="O289" s="90"/>
      <c r="P289" s="90"/>
      <c r="Q289" s="90"/>
      <c r="R289" s="90"/>
      <c r="S289" s="90"/>
      <c r="T289" s="91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T289" s="16" t="s">
        <v>130</v>
      </c>
      <c r="AU289" s="16" t="s">
        <v>83</v>
      </c>
    </row>
    <row r="290" s="13" customFormat="1">
      <c r="A290" s="13"/>
      <c r="B290" s="235"/>
      <c r="C290" s="236"/>
      <c r="D290" s="230" t="s">
        <v>132</v>
      </c>
      <c r="E290" s="237" t="s">
        <v>1</v>
      </c>
      <c r="F290" s="238" t="s">
        <v>409</v>
      </c>
      <c r="G290" s="236"/>
      <c r="H290" s="239">
        <v>3</v>
      </c>
      <c r="I290" s="240"/>
      <c r="J290" s="236"/>
      <c r="K290" s="236"/>
      <c r="L290" s="241"/>
      <c r="M290" s="242"/>
      <c r="N290" s="243"/>
      <c r="O290" s="243"/>
      <c r="P290" s="243"/>
      <c r="Q290" s="243"/>
      <c r="R290" s="243"/>
      <c r="S290" s="243"/>
      <c r="T290" s="244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5" t="s">
        <v>132</v>
      </c>
      <c r="AU290" s="245" t="s">
        <v>83</v>
      </c>
      <c r="AV290" s="13" t="s">
        <v>83</v>
      </c>
      <c r="AW290" s="13" t="s">
        <v>30</v>
      </c>
      <c r="AX290" s="13" t="s">
        <v>81</v>
      </c>
      <c r="AY290" s="245" t="s">
        <v>122</v>
      </c>
    </row>
    <row r="291" s="2" customFormat="1" ht="16.5" customHeight="1">
      <c r="A291" s="37"/>
      <c r="B291" s="38"/>
      <c r="C291" s="217" t="s">
        <v>387</v>
      </c>
      <c r="D291" s="217" t="s">
        <v>124</v>
      </c>
      <c r="E291" s="218" t="s">
        <v>411</v>
      </c>
      <c r="F291" s="219" t="s">
        <v>412</v>
      </c>
      <c r="G291" s="220" t="s">
        <v>406</v>
      </c>
      <c r="H291" s="221">
        <v>1</v>
      </c>
      <c r="I291" s="222"/>
      <c r="J291" s="223">
        <f>ROUND(I291*H291,2)</f>
        <v>0</v>
      </c>
      <c r="K291" s="219" t="s">
        <v>128</v>
      </c>
      <c r="L291" s="43"/>
      <c r="M291" s="224" t="s">
        <v>1</v>
      </c>
      <c r="N291" s="225" t="s">
        <v>38</v>
      </c>
      <c r="O291" s="90"/>
      <c r="P291" s="226">
        <f>O291*H291</f>
        <v>0</v>
      </c>
      <c r="Q291" s="226">
        <v>0</v>
      </c>
      <c r="R291" s="226">
        <f>Q291*H291</f>
        <v>0</v>
      </c>
      <c r="S291" s="226">
        <v>0</v>
      </c>
      <c r="T291" s="227">
        <f>S291*H291</f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228" t="s">
        <v>407</v>
      </c>
      <c r="AT291" s="228" t="s">
        <v>124</v>
      </c>
      <c r="AU291" s="228" t="s">
        <v>83</v>
      </c>
      <c r="AY291" s="16" t="s">
        <v>122</v>
      </c>
      <c r="BE291" s="229">
        <f>IF(N291="základní",J291,0)</f>
        <v>0</v>
      </c>
      <c r="BF291" s="229">
        <f>IF(N291="snížená",J291,0)</f>
        <v>0</v>
      </c>
      <c r="BG291" s="229">
        <f>IF(N291="zákl. přenesená",J291,0)</f>
        <v>0</v>
      </c>
      <c r="BH291" s="229">
        <f>IF(N291="sníž. přenesená",J291,0)</f>
        <v>0</v>
      </c>
      <c r="BI291" s="229">
        <f>IF(N291="nulová",J291,0)</f>
        <v>0</v>
      </c>
      <c r="BJ291" s="16" t="s">
        <v>81</v>
      </c>
      <c r="BK291" s="229">
        <f>ROUND(I291*H291,2)</f>
        <v>0</v>
      </c>
      <c r="BL291" s="16" t="s">
        <v>407</v>
      </c>
      <c r="BM291" s="228" t="s">
        <v>568</v>
      </c>
    </row>
    <row r="292" s="2" customFormat="1">
      <c r="A292" s="37"/>
      <c r="B292" s="38"/>
      <c r="C292" s="39"/>
      <c r="D292" s="230" t="s">
        <v>130</v>
      </c>
      <c r="E292" s="39"/>
      <c r="F292" s="231" t="s">
        <v>412</v>
      </c>
      <c r="G292" s="39"/>
      <c r="H292" s="39"/>
      <c r="I292" s="232"/>
      <c r="J292" s="39"/>
      <c r="K292" s="39"/>
      <c r="L292" s="43"/>
      <c r="M292" s="233"/>
      <c r="N292" s="234"/>
      <c r="O292" s="90"/>
      <c r="P292" s="90"/>
      <c r="Q292" s="90"/>
      <c r="R292" s="90"/>
      <c r="S292" s="90"/>
      <c r="T292" s="91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T292" s="16" t="s">
        <v>130</v>
      </c>
      <c r="AU292" s="16" t="s">
        <v>83</v>
      </c>
    </row>
    <row r="293" s="2" customFormat="1" ht="24.15" customHeight="1">
      <c r="A293" s="37"/>
      <c r="B293" s="38"/>
      <c r="C293" s="217" t="s">
        <v>393</v>
      </c>
      <c r="D293" s="217" t="s">
        <v>124</v>
      </c>
      <c r="E293" s="218" t="s">
        <v>415</v>
      </c>
      <c r="F293" s="219" t="s">
        <v>416</v>
      </c>
      <c r="G293" s="220" t="s">
        <v>406</v>
      </c>
      <c r="H293" s="221">
        <v>1</v>
      </c>
      <c r="I293" s="222"/>
      <c r="J293" s="223">
        <f>ROUND(I293*H293,2)</f>
        <v>0</v>
      </c>
      <c r="K293" s="219" t="s">
        <v>1</v>
      </c>
      <c r="L293" s="43"/>
      <c r="M293" s="224" t="s">
        <v>1</v>
      </c>
      <c r="N293" s="225" t="s">
        <v>38</v>
      </c>
      <c r="O293" s="90"/>
      <c r="P293" s="226">
        <f>O293*H293</f>
        <v>0</v>
      </c>
      <c r="Q293" s="226">
        <v>0</v>
      </c>
      <c r="R293" s="226">
        <f>Q293*H293</f>
        <v>0</v>
      </c>
      <c r="S293" s="226">
        <v>0</v>
      </c>
      <c r="T293" s="227">
        <f>S293*H293</f>
        <v>0</v>
      </c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R293" s="228" t="s">
        <v>407</v>
      </c>
      <c r="AT293" s="228" t="s">
        <v>124</v>
      </c>
      <c r="AU293" s="228" t="s">
        <v>83</v>
      </c>
      <c r="AY293" s="16" t="s">
        <v>122</v>
      </c>
      <c r="BE293" s="229">
        <f>IF(N293="základní",J293,0)</f>
        <v>0</v>
      </c>
      <c r="BF293" s="229">
        <f>IF(N293="snížená",J293,0)</f>
        <v>0</v>
      </c>
      <c r="BG293" s="229">
        <f>IF(N293="zákl. přenesená",J293,0)</f>
        <v>0</v>
      </c>
      <c r="BH293" s="229">
        <f>IF(N293="sníž. přenesená",J293,0)</f>
        <v>0</v>
      </c>
      <c r="BI293" s="229">
        <f>IF(N293="nulová",J293,0)</f>
        <v>0</v>
      </c>
      <c r="BJ293" s="16" t="s">
        <v>81</v>
      </c>
      <c r="BK293" s="229">
        <f>ROUND(I293*H293,2)</f>
        <v>0</v>
      </c>
      <c r="BL293" s="16" t="s">
        <v>407</v>
      </c>
      <c r="BM293" s="228" t="s">
        <v>569</v>
      </c>
    </row>
    <row r="294" s="2" customFormat="1">
      <c r="A294" s="37"/>
      <c r="B294" s="38"/>
      <c r="C294" s="39"/>
      <c r="D294" s="230" t="s">
        <v>130</v>
      </c>
      <c r="E294" s="39"/>
      <c r="F294" s="231" t="s">
        <v>416</v>
      </c>
      <c r="G294" s="39"/>
      <c r="H294" s="39"/>
      <c r="I294" s="232"/>
      <c r="J294" s="39"/>
      <c r="K294" s="39"/>
      <c r="L294" s="43"/>
      <c r="M294" s="233"/>
      <c r="N294" s="234"/>
      <c r="O294" s="90"/>
      <c r="P294" s="90"/>
      <c r="Q294" s="90"/>
      <c r="R294" s="90"/>
      <c r="S294" s="90"/>
      <c r="T294" s="91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T294" s="16" t="s">
        <v>130</v>
      </c>
      <c r="AU294" s="16" t="s">
        <v>83</v>
      </c>
    </row>
    <row r="295" s="2" customFormat="1" ht="21.75" customHeight="1">
      <c r="A295" s="37"/>
      <c r="B295" s="38"/>
      <c r="C295" s="217" t="s">
        <v>403</v>
      </c>
      <c r="D295" s="217" t="s">
        <v>124</v>
      </c>
      <c r="E295" s="218" t="s">
        <v>419</v>
      </c>
      <c r="F295" s="219" t="s">
        <v>420</v>
      </c>
      <c r="G295" s="220" t="s">
        <v>406</v>
      </c>
      <c r="H295" s="221">
        <v>1</v>
      </c>
      <c r="I295" s="222"/>
      <c r="J295" s="223">
        <f>ROUND(I295*H295,2)</f>
        <v>0</v>
      </c>
      <c r="K295" s="219" t="s">
        <v>1</v>
      </c>
      <c r="L295" s="43"/>
      <c r="M295" s="224" t="s">
        <v>1</v>
      </c>
      <c r="N295" s="225" t="s">
        <v>38</v>
      </c>
      <c r="O295" s="90"/>
      <c r="P295" s="226">
        <f>O295*H295</f>
        <v>0</v>
      </c>
      <c r="Q295" s="226">
        <v>0</v>
      </c>
      <c r="R295" s="226">
        <f>Q295*H295</f>
        <v>0</v>
      </c>
      <c r="S295" s="226">
        <v>0</v>
      </c>
      <c r="T295" s="227">
        <f>S295*H295</f>
        <v>0</v>
      </c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R295" s="228" t="s">
        <v>407</v>
      </c>
      <c r="AT295" s="228" t="s">
        <v>124</v>
      </c>
      <c r="AU295" s="228" t="s">
        <v>83</v>
      </c>
      <c r="AY295" s="16" t="s">
        <v>122</v>
      </c>
      <c r="BE295" s="229">
        <f>IF(N295="základní",J295,0)</f>
        <v>0</v>
      </c>
      <c r="BF295" s="229">
        <f>IF(N295="snížená",J295,0)</f>
        <v>0</v>
      </c>
      <c r="BG295" s="229">
        <f>IF(N295="zákl. přenesená",J295,0)</f>
        <v>0</v>
      </c>
      <c r="BH295" s="229">
        <f>IF(N295="sníž. přenesená",J295,0)</f>
        <v>0</v>
      </c>
      <c r="BI295" s="229">
        <f>IF(N295="nulová",J295,0)</f>
        <v>0</v>
      </c>
      <c r="BJ295" s="16" t="s">
        <v>81</v>
      </c>
      <c r="BK295" s="229">
        <f>ROUND(I295*H295,2)</f>
        <v>0</v>
      </c>
      <c r="BL295" s="16" t="s">
        <v>407</v>
      </c>
      <c r="BM295" s="228" t="s">
        <v>570</v>
      </c>
    </row>
    <row r="296" s="2" customFormat="1">
      <c r="A296" s="37"/>
      <c r="B296" s="38"/>
      <c r="C296" s="39"/>
      <c r="D296" s="230" t="s">
        <v>130</v>
      </c>
      <c r="E296" s="39"/>
      <c r="F296" s="231" t="s">
        <v>420</v>
      </c>
      <c r="G296" s="39"/>
      <c r="H296" s="39"/>
      <c r="I296" s="232"/>
      <c r="J296" s="39"/>
      <c r="K296" s="39"/>
      <c r="L296" s="43"/>
      <c r="M296" s="233"/>
      <c r="N296" s="234"/>
      <c r="O296" s="90"/>
      <c r="P296" s="90"/>
      <c r="Q296" s="90"/>
      <c r="R296" s="90"/>
      <c r="S296" s="90"/>
      <c r="T296" s="91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T296" s="16" t="s">
        <v>130</v>
      </c>
      <c r="AU296" s="16" t="s">
        <v>83</v>
      </c>
    </row>
    <row r="297" s="2" customFormat="1" ht="24.15" customHeight="1">
      <c r="A297" s="37"/>
      <c r="B297" s="38"/>
      <c r="C297" s="217" t="s">
        <v>410</v>
      </c>
      <c r="D297" s="217" t="s">
        <v>124</v>
      </c>
      <c r="E297" s="218" t="s">
        <v>423</v>
      </c>
      <c r="F297" s="219" t="s">
        <v>424</v>
      </c>
      <c r="G297" s="220" t="s">
        <v>406</v>
      </c>
      <c r="H297" s="221">
        <v>1</v>
      </c>
      <c r="I297" s="222"/>
      <c r="J297" s="223">
        <f>ROUND(I297*H297,2)</f>
        <v>0</v>
      </c>
      <c r="K297" s="219" t="s">
        <v>128</v>
      </c>
      <c r="L297" s="43"/>
      <c r="M297" s="224" t="s">
        <v>1</v>
      </c>
      <c r="N297" s="225" t="s">
        <v>38</v>
      </c>
      <c r="O297" s="90"/>
      <c r="P297" s="226">
        <f>O297*H297</f>
        <v>0</v>
      </c>
      <c r="Q297" s="226">
        <v>0</v>
      </c>
      <c r="R297" s="226">
        <f>Q297*H297</f>
        <v>0</v>
      </c>
      <c r="S297" s="226">
        <v>0</v>
      </c>
      <c r="T297" s="227">
        <f>S297*H297</f>
        <v>0</v>
      </c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R297" s="228" t="s">
        <v>407</v>
      </c>
      <c r="AT297" s="228" t="s">
        <v>124</v>
      </c>
      <c r="AU297" s="228" t="s">
        <v>83</v>
      </c>
      <c r="AY297" s="16" t="s">
        <v>122</v>
      </c>
      <c r="BE297" s="229">
        <f>IF(N297="základní",J297,0)</f>
        <v>0</v>
      </c>
      <c r="BF297" s="229">
        <f>IF(N297="snížená",J297,0)</f>
        <v>0</v>
      </c>
      <c r="BG297" s="229">
        <f>IF(N297="zákl. přenesená",J297,0)</f>
        <v>0</v>
      </c>
      <c r="BH297" s="229">
        <f>IF(N297="sníž. přenesená",J297,0)</f>
        <v>0</v>
      </c>
      <c r="BI297" s="229">
        <f>IF(N297="nulová",J297,0)</f>
        <v>0</v>
      </c>
      <c r="BJ297" s="16" t="s">
        <v>81</v>
      </c>
      <c r="BK297" s="229">
        <f>ROUND(I297*H297,2)</f>
        <v>0</v>
      </c>
      <c r="BL297" s="16" t="s">
        <v>407</v>
      </c>
      <c r="BM297" s="228" t="s">
        <v>571</v>
      </c>
    </row>
    <row r="298" s="2" customFormat="1">
      <c r="A298" s="37"/>
      <c r="B298" s="38"/>
      <c r="C298" s="39"/>
      <c r="D298" s="230" t="s">
        <v>130</v>
      </c>
      <c r="E298" s="39"/>
      <c r="F298" s="231" t="s">
        <v>424</v>
      </c>
      <c r="G298" s="39"/>
      <c r="H298" s="39"/>
      <c r="I298" s="232"/>
      <c r="J298" s="39"/>
      <c r="K298" s="39"/>
      <c r="L298" s="43"/>
      <c r="M298" s="233"/>
      <c r="N298" s="234"/>
      <c r="O298" s="90"/>
      <c r="P298" s="90"/>
      <c r="Q298" s="90"/>
      <c r="R298" s="90"/>
      <c r="S298" s="90"/>
      <c r="T298" s="91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T298" s="16" t="s">
        <v>130</v>
      </c>
      <c r="AU298" s="16" t="s">
        <v>83</v>
      </c>
    </row>
    <row r="299" s="2" customFormat="1" ht="16.5" customHeight="1">
      <c r="A299" s="37"/>
      <c r="B299" s="38"/>
      <c r="C299" s="217" t="s">
        <v>414</v>
      </c>
      <c r="D299" s="217" t="s">
        <v>124</v>
      </c>
      <c r="E299" s="218" t="s">
        <v>427</v>
      </c>
      <c r="F299" s="219" t="s">
        <v>428</v>
      </c>
      <c r="G299" s="220" t="s">
        <v>406</v>
      </c>
      <c r="H299" s="221">
        <v>1</v>
      </c>
      <c r="I299" s="222"/>
      <c r="J299" s="223">
        <f>ROUND(I299*H299,2)</f>
        <v>0</v>
      </c>
      <c r="K299" s="219" t="s">
        <v>128</v>
      </c>
      <c r="L299" s="43"/>
      <c r="M299" s="224" t="s">
        <v>1</v>
      </c>
      <c r="N299" s="225" t="s">
        <v>38</v>
      </c>
      <c r="O299" s="90"/>
      <c r="P299" s="226">
        <f>O299*H299</f>
        <v>0</v>
      </c>
      <c r="Q299" s="226">
        <v>0</v>
      </c>
      <c r="R299" s="226">
        <f>Q299*H299</f>
        <v>0</v>
      </c>
      <c r="S299" s="226">
        <v>0</v>
      </c>
      <c r="T299" s="227">
        <f>S299*H299</f>
        <v>0</v>
      </c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R299" s="228" t="s">
        <v>407</v>
      </c>
      <c r="AT299" s="228" t="s">
        <v>124</v>
      </c>
      <c r="AU299" s="228" t="s">
        <v>83</v>
      </c>
      <c r="AY299" s="16" t="s">
        <v>122</v>
      </c>
      <c r="BE299" s="229">
        <f>IF(N299="základní",J299,0)</f>
        <v>0</v>
      </c>
      <c r="BF299" s="229">
        <f>IF(N299="snížená",J299,0)</f>
        <v>0</v>
      </c>
      <c r="BG299" s="229">
        <f>IF(N299="zákl. přenesená",J299,0)</f>
        <v>0</v>
      </c>
      <c r="BH299" s="229">
        <f>IF(N299="sníž. přenesená",J299,0)</f>
        <v>0</v>
      </c>
      <c r="BI299" s="229">
        <f>IF(N299="nulová",J299,0)</f>
        <v>0</v>
      </c>
      <c r="BJ299" s="16" t="s">
        <v>81</v>
      </c>
      <c r="BK299" s="229">
        <f>ROUND(I299*H299,2)</f>
        <v>0</v>
      </c>
      <c r="BL299" s="16" t="s">
        <v>407</v>
      </c>
      <c r="BM299" s="228" t="s">
        <v>572</v>
      </c>
    </row>
    <row r="300" s="2" customFormat="1">
      <c r="A300" s="37"/>
      <c r="B300" s="38"/>
      <c r="C300" s="39"/>
      <c r="D300" s="230" t="s">
        <v>130</v>
      </c>
      <c r="E300" s="39"/>
      <c r="F300" s="231" t="s">
        <v>428</v>
      </c>
      <c r="G300" s="39"/>
      <c r="H300" s="39"/>
      <c r="I300" s="232"/>
      <c r="J300" s="39"/>
      <c r="K300" s="39"/>
      <c r="L300" s="43"/>
      <c r="M300" s="233"/>
      <c r="N300" s="234"/>
      <c r="O300" s="90"/>
      <c r="P300" s="90"/>
      <c r="Q300" s="90"/>
      <c r="R300" s="90"/>
      <c r="S300" s="90"/>
      <c r="T300" s="91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T300" s="16" t="s">
        <v>130</v>
      </c>
      <c r="AU300" s="16" t="s">
        <v>83</v>
      </c>
    </row>
    <row r="301" s="2" customFormat="1" ht="16.5" customHeight="1">
      <c r="A301" s="37"/>
      <c r="B301" s="38"/>
      <c r="C301" s="217" t="s">
        <v>418</v>
      </c>
      <c r="D301" s="217" t="s">
        <v>124</v>
      </c>
      <c r="E301" s="218" t="s">
        <v>431</v>
      </c>
      <c r="F301" s="219" t="s">
        <v>432</v>
      </c>
      <c r="G301" s="220" t="s">
        <v>406</v>
      </c>
      <c r="H301" s="221">
        <v>3</v>
      </c>
      <c r="I301" s="222"/>
      <c r="J301" s="223">
        <f>ROUND(I301*H301,2)</f>
        <v>0</v>
      </c>
      <c r="K301" s="219" t="s">
        <v>128</v>
      </c>
      <c r="L301" s="43"/>
      <c r="M301" s="224" t="s">
        <v>1</v>
      </c>
      <c r="N301" s="225" t="s">
        <v>38</v>
      </c>
      <c r="O301" s="90"/>
      <c r="P301" s="226">
        <f>O301*H301</f>
        <v>0</v>
      </c>
      <c r="Q301" s="226">
        <v>0</v>
      </c>
      <c r="R301" s="226">
        <f>Q301*H301</f>
        <v>0</v>
      </c>
      <c r="S301" s="226">
        <v>0</v>
      </c>
      <c r="T301" s="227">
        <f>S301*H301</f>
        <v>0</v>
      </c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R301" s="228" t="s">
        <v>407</v>
      </c>
      <c r="AT301" s="228" t="s">
        <v>124</v>
      </c>
      <c r="AU301" s="228" t="s">
        <v>83</v>
      </c>
      <c r="AY301" s="16" t="s">
        <v>122</v>
      </c>
      <c r="BE301" s="229">
        <f>IF(N301="základní",J301,0)</f>
        <v>0</v>
      </c>
      <c r="BF301" s="229">
        <f>IF(N301="snížená",J301,0)</f>
        <v>0</v>
      </c>
      <c r="BG301" s="229">
        <f>IF(N301="zákl. přenesená",J301,0)</f>
        <v>0</v>
      </c>
      <c r="BH301" s="229">
        <f>IF(N301="sníž. přenesená",J301,0)</f>
        <v>0</v>
      </c>
      <c r="BI301" s="229">
        <f>IF(N301="nulová",J301,0)</f>
        <v>0</v>
      </c>
      <c r="BJ301" s="16" t="s">
        <v>81</v>
      </c>
      <c r="BK301" s="229">
        <f>ROUND(I301*H301,2)</f>
        <v>0</v>
      </c>
      <c r="BL301" s="16" t="s">
        <v>407</v>
      </c>
      <c r="BM301" s="228" t="s">
        <v>573</v>
      </c>
    </row>
    <row r="302" s="2" customFormat="1">
      <c r="A302" s="37"/>
      <c r="B302" s="38"/>
      <c r="C302" s="39"/>
      <c r="D302" s="230" t="s">
        <v>130</v>
      </c>
      <c r="E302" s="39"/>
      <c r="F302" s="231" t="s">
        <v>432</v>
      </c>
      <c r="G302" s="39"/>
      <c r="H302" s="39"/>
      <c r="I302" s="232"/>
      <c r="J302" s="39"/>
      <c r="K302" s="39"/>
      <c r="L302" s="43"/>
      <c r="M302" s="233"/>
      <c r="N302" s="234"/>
      <c r="O302" s="90"/>
      <c r="P302" s="90"/>
      <c r="Q302" s="90"/>
      <c r="R302" s="90"/>
      <c r="S302" s="90"/>
      <c r="T302" s="91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T302" s="16" t="s">
        <v>130</v>
      </c>
      <c r="AU302" s="16" t="s">
        <v>83</v>
      </c>
    </row>
    <row r="303" s="13" customFormat="1">
      <c r="A303" s="13"/>
      <c r="B303" s="235"/>
      <c r="C303" s="236"/>
      <c r="D303" s="230" t="s">
        <v>132</v>
      </c>
      <c r="E303" s="237" t="s">
        <v>1</v>
      </c>
      <c r="F303" s="238" t="s">
        <v>434</v>
      </c>
      <c r="G303" s="236"/>
      <c r="H303" s="239">
        <v>3</v>
      </c>
      <c r="I303" s="240"/>
      <c r="J303" s="236"/>
      <c r="K303" s="236"/>
      <c r="L303" s="241"/>
      <c r="M303" s="242"/>
      <c r="N303" s="243"/>
      <c r="O303" s="243"/>
      <c r="P303" s="243"/>
      <c r="Q303" s="243"/>
      <c r="R303" s="243"/>
      <c r="S303" s="243"/>
      <c r="T303" s="244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5" t="s">
        <v>132</v>
      </c>
      <c r="AU303" s="245" t="s">
        <v>83</v>
      </c>
      <c r="AV303" s="13" t="s">
        <v>83</v>
      </c>
      <c r="AW303" s="13" t="s">
        <v>30</v>
      </c>
      <c r="AX303" s="13" t="s">
        <v>81</v>
      </c>
      <c r="AY303" s="245" t="s">
        <v>122</v>
      </c>
    </row>
    <row r="304" s="12" customFormat="1" ht="22.8" customHeight="1">
      <c r="A304" s="12"/>
      <c r="B304" s="201"/>
      <c r="C304" s="202"/>
      <c r="D304" s="203" t="s">
        <v>72</v>
      </c>
      <c r="E304" s="215" t="s">
        <v>435</v>
      </c>
      <c r="F304" s="215" t="s">
        <v>436</v>
      </c>
      <c r="G304" s="202"/>
      <c r="H304" s="202"/>
      <c r="I304" s="205"/>
      <c r="J304" s="216">
        <f>BK304</f>
        <v>0</v>
      </c>
      <c r="K304" s="202"/>
      <c r="L304" s="207"/>
      <c r="M304" s="208"/>
      <c r="N304" s="209"/>
      <c r="O304" s="209"/>
      <c r="P304" s="210">
        <f>SUM(P305:P310)</f>
        <v>0</v>
      </c>
      <c r="Q304" s="209"/>
      <c r="R304" s="210">
        <f>SUM(R305:R310)</f>
        <v>0</v>
      </c>
      <c r="S304" s="209"/>
      <c r="T304" s="211">
        <f>SUM(T305:T310)</f>
        <v>0</v>
      </c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R304" s="212" t="s">
        <v>157</v>
      </c>
      <c r="AT304" s="213" t="s">
        <v>72</v>
      </c>
      <c r="AU304" s="213" t="s">
        <v>81</v>
      </c>
      <c r="AY304" s="212" t="s">
        <v>122</v>
      </c>
      <c r="BK304" s="214">
        <f>SUM(BK305:BK310)</f>
        <v>0</v>
      </c>
    </row>
    <row r="305" s="2" customFormat="1" ht="16.5" customHeight="1">
      <c r="A305" s="37"/>
      <c r="B305" s="38"/>
      <c r="C305" s="217" t="s">
        <v>422</v>
      </c>
      <c r="D305" s="217" t="s">
        <v>124</v>
      </c>
      <c r="E305" s="218" t="s">
        <v>438</v>
      </c>
      <c r="F305" s="219" t="s">
        <v>436</v>
      </c>
      <c r="G305" s="220" t="s">
        <v>406</v>
      </c>
      <c r="H305" s="221">
        <v>1</v>
      </c>
      <c r="I305" s="222"/>
      <c r="J305" s="223">
        <f>ROUND(I305*H305,2)</f>
        <v>0</v>
      </c>
      <c r="K305" s="219" t="s">
        <v>128</v>
      </c>
      <c r="L305" s="43"/>
      <c r="M305" s="224" t="s">
        <v>1</v>
      </c>
      <c r="N305" s="225" t="s">
        <v>38</v>
      </c>
      <c r="O305" s="90"/>
      <c r="P305" s="226">
        <f>O305*H305</f>
        <v>0</v>
      </c>
      <c r="Q305" s="226">
        <v>0</v>
      </c>
      <c r="R305" s="226">
        <f>Q305*H305</f>
        <v>0</v>
      </c>
      <c r="S305" s="226">
        <v>0</v>
      </c>
      <c r="T305" s="227">
        <f>S305*H305</f>
        <v>0</v>
      </c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R305" s="228" t="s">
        <v>407</v>
      </c>
      <c r="AT305" s="228" t="s">
        <v>124</v>
      </c>
      <c r="AU305" s="228" t="s">
        <v>83</v>
      </c>
      <c r="AY305" s="16" t="s">
        <v>122</v>
      </c>
      <c r="BE305" s="229">
        <f>IF(N305="základní",J305,0)</f>
        <v>0</v>
      </c>
      <c r="BF305" s="229">
        <f>IF(N305="snížená",J305,0)</f>
        <v>0</v>
      </c>
      <c r="BG305" s="229">
        <f>IF(N305="zákl. přenesená",J305,0)</f>
        <v>0</v>
      </c>
      <c r="BH305" s="229">
        <f>IF(N305="sníž. přenesená",J305,0)</f>
        <v>0</v>
      </c>
      <c r="BI305" s="229">
        <f>IF(N305="nulová",J305,0)</f>
        <v>0</v>
      </c>
      <c r="BJ305" s="16" t="s">
        <v>81</v>
      </c>
      <c r="BK305" s="229">
        <f>ROUND(I305*H305,2)</f>
        <v>0</v>
      </c>
      <c r="BL305" s="16" t="s">
        <v>407</v>
      </c>
      <c r="BM305" s="228" t="s">
        <v>574</v>
      </c>
    </row>
    <row r="306" s="2" customFormat="1">
      <c r="A306" s="37"/>
      <c r="B306" s="38"/>
      <c r="C306" s="39"/>
      <c r="D306" s="230" t="s">
        <v>130</v>
      </c>
      <c r="E306" s="39"/>
      <c r="F306" s="231" t="s">
        <v>436</v>
      </c>
      <c r="G306" s="39"/>
      <c r="H306" s="39"/>
      <c r="I306" s="232"/>
      <c r="J306" s="39"/>
      <c r="K306" s="39"/>
      <c r="L306" s="43"/>
      <c r="M306" s="233"/>
      <c r="N306" s="234"/>
      <c r="O306" s="90"/>
      <c r="P306" s="90"/>
      <c r="Q306" s="90"/>
      <c r="R306" s="90"/>
      <c r="S306" s="90"/>
      <c r="T306" s="91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T306" s="16" t="s">
        <v>130</v>
      </c>
      <c r="AU306" s="16" t="s">
        <v>83</v>
      </c>
    </row>
    <row r="307" s="2" customFormat="1" ht="16.5" customHeight="1">
      <c r="A307" s="37"/>
      <c r="B307" s="38"/>
      <c r="C307" s="217" t="s">
        <v>426</v>
      </c>
      <c r="D307" s="217" t="s">
        <v>124</v>
      </c>
      <c r="E307" s="218" t="s">
        <v>441</v>
      </c>
      <c r="F307" s="219" t="s">
        <v>442</v>
      </c>
      <c r="G307" s="220" t="s">
        <v>406</v>
      </c>
      <c r="H307" s="221">
        <v>1</v>
      </c>
      <c r="I307" s="222"/>
      <c r="J307" s="223">
        <f>ROUND(I307*H307,2)</f>
        <v>0</v>
      </c>
      <c r="K307" s="219" t="s">
        <v>1</v>
      </c>
      <c r="L307" s="43"/>
      <c r="M307" s="224" t="s">
        <v>1</v>
      </c>
      <c r="N307" s="225" t="s">
        <v>38</v>
      </c>
      <c r="O307" s="90"/>
      <c r="P307" s="226">
        <f>O307*H307</f>
        <v>0</v>
      </c>
      <c r="Q307" s="226">
        <v>0</v>
      </c>
      <c r="R307" s="226">
        <f>Q307*H307</f>
        <v>0</v>
      </c>
      <c r="S307" s="226">
        <v>0</v>
      </c>
      <c r="T307" s="227">
        <f>S307*H307</f>
        <v>0</v>
      </c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R307" s="228" t="s">
        <v>407</v>
      </c>
      <c r="AT307" s="228" t="s">
        <v>124</v>
      </c>
      <c r="AU307" s="228" t="s">
        <v>83</v>
      </c>
      <c r="AY307" s="16" t="s">
        <v>122</v>
      </c>
      <c r="BE307" s="229">
        <f>IF(N307="základní",J307,0)</f>
        <v>0</v>
      </c>
      <c r="BF307" s="229">
        <f>IF(N307="snížená",J307,0)</f>
        <v>0</v>
      </c>
      <c r="BG307" s="229">
        <f>IF(N307="zákl. přenesená",J307,0)</f>
        <v>0</v>
      </c>
      <c r="BH307" s="229">
        <f>IF(N307="sníž. přenesená",J307,0)</f>
        <v>0</v>
      </c>
      <c r="BI307" s="229">
        <f>IF(N307="nulová",J307,0)</f>
        <v>0</v>
      </c>
      <c r="BJ307" s="16" t="s">
        <v>81</v>
      </c>
      <c r="BK307" s="229">
        <f>ROUND(I307*H307,2)</f>
        <v>0</v>
      </c>
      <c r="BL307" s="16" t="s">
        <v>407</v>
      </c>
      <c r="BM307" s="228" t="s">
        <v>575</v>
      </c>
    </row>
    <row r="308" s="2" customFormat="1">
      <c r="A308" s="37"/>
      <c r="B308" s="38"/>
      <c r="C308" s="39"/>
      <c r="D308" s="230" t="s">
        <v>130</v>
      </c>
      <c r="E308" s="39"/>
      <c r="F308" s="231" t="s">
        <v>442</v>
      </c>
      <c r="G308" s="39"/>
      <c r="H308" s="39"/>
      <c r="I308" s="232"/>
      <c r="J308" s="39"/>
      <c r="K308" s="39"/>
      <c r="L308" s="43"/>
      <c r="M308" s="233"/>
      <c r="N308" s="234"/>
      <c r="O308" s="90"/>
      <c r="P308" s="90"/>
      <c r="Q308" s="90"/>
      <c r="R308" s="90"/>
      <c r="S308" s="90"/>
      <c r="T308" s="91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T308" s="16" t="s">
        <v>130</v>
      </c>
      <c r="AU308" s="16" t="s">
        <v>83</v>
      </c>
    </row>
    <row r="309" s="2" customFormat="1" ht="16.5" customHeight="1">
      <c r="A309" s="37"/>
      <c r="B309" s="38"/>
      <c r="C309" s="217" t="s">
        <v>430</v>
      </c>
      <c r="D309" s="217" t="s">
        <v>124</v>
      </c>
      <c r="E309" s="218" t="s">
        <v>445</v>
      </c>
      <c r="F309" s="219" t="s">
        <v>446</v>
      </c>
      <c r="G309" s="220" t="s">
        <v>406</v>
      </c>
      <c r="H309" s="221">
        <v>1</v>
      </c>
      <c r="I309" s="222"/>
      <c r="J309" s="223">
        <f>ROUND(I309*H309,2)</f>
        <v>0</v>
      </c>
      <c r="K309" s="219" t="s">
        <v>128</v>
      </c>
      <c r="L309" s="43"/>
      <c r="M309" s="224" t="s">
        <v>1</v>
      </c>
      <c r="N309" s="225" t="s">
        <v>38</v>
      </c>
      <c r="O309" s="90"/>
      <c r="P309" s="226">
        <f>O309*H309</f>
        <v>0</v>
      </c>
      <c r="Q309" s="226">
        <v>0</v>
      </c>
      <c r="R309" s="226">
        <f>Q309*H309</f>
        <v>0</v>
      </c>
      <c r="S309" s="226">
        <v>0</v>
      </c>
      <c r="T309" s="227">
        <f>S309*H309</f>
        <v>0</v>
      </c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R309" s="228" t="s">
        <v>407</v>
      </c>
      <c r="AT309" s="228" t="s">
        <v>124</v>
      </c>
      <c r="AU309" s="228" t="s">
        <v>83</v>
      </c>
      <c r="AY309" s="16" t="s">
        <v>122</v>
      </c>
      <c r="BE309" s="229">
        <f>IF(N309="základní",J309,0)</f>
        <v>0</v>
      </c>
      <c r="BF309" s="229">
        <f>IF(N309="snížená",J309,0)</f>
        <v>0</v>
      </c>
      <c r="BG309" s="229">
        <f>IF(N309="zákl. přenesená",J309,0)</f>
        <v>0</v>
      </c>
      <c r="BH309" s="229">
        <f>IF(N309="sníž. přenesená",J309,0)</f>
        <v>0</v>
      </c>
      <c r="BI309" s="229">
        <f>IF(N309="nulová",J309,0)</f>
        <v>0</v>
      </c>
      <c r="BJ309" s="16" t="s">
        <v>81</v>
      </c>
      <c r="BK309" s="229">
        <f>ROUND(I309*H309,2)</f>
        <v>0</v>
      </c>
      <c r="BL309" s="16" t="s">
        <v>407</v>
      </c>
      <c r="BM309" s="228" t="s">
        <v>576</v>
      </c>
    </row>
    <row r="310" s="2" customFormat="1">
      <c r="A310" s="37"/>
      <c r="B310" s="38"/>
      <c r="C310" s="39"/>
      <c r="D310" s="230" t="s">
        <v>130</v>
      </c>
      <c r="E310" s="39"/>
      <c r="F310" s="231" t="s">
        <v>446</v>
      </c>
      <c r="G310" s="39"/>
      <c r="H310" s="39"/>
      <c r="I310" s="232"/>
      <c r="J310" s="39"/>
      <c r="K310" s="39"/>
      <c r="L310" s="43"/>
      <c r="M310" s="233"/>
      <c r="N310" s="234"/>
      <c r="O310" s="90"/>
      <c r="P310" s="90"/>
      <c r="Q310" s="90"/>
      <c r="R310" s="90"/>
      <c r="S310" s="90"/>
      <c r="T310" s="91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T310" s="16" t="s">
        <v>130</v>
      </c>
      <c r="AU310" s="16" t="s">
        <v>83</v>
      </c>
    </row>
    <row r="311" s="12" customFormat="1" ht="22.8" customHeight="1">
      <c r="A311" s="12"/>
      <c r="B311" s="201"/>
      <c r="C311" s="202"/>
      <c r="D311" s="203" t="s">
        <v>72</v>
      </c>
      <c r="E311" s="215" t="s">
        <v>448</v>
      </c>
      <c r="F311" s="215" t="s">
        <v>449</v>
      </c>
      <c r="G311" s="202"/>
      <c r="H311" s="202"/>
      <c r="I311" s="205"/>
      <c r="J311" s="216">
        <f>BK311</f>
        <v>0</v>
      </c>
      <c r="K311" s="202"/>
      <c r="L311" s="207"/>
      <c r="M311" s="208"/>
      <c r="N311" s="209"/>
      <c r="O311" s="209"/>
      <c r="P311" s="210">
        <f>SUM(P312:P313)</f>
        <v>0</v>
      </c>
      <c r="Q311" s="209"/>
      <c r="R311" s="210">
        <f>SUM(R312:R313)</f>
        <v>0</v>
      </c>
      <c r="S311" s="209"/>
      <c r="T311" s="211">
        <f>SUM(T312:T313)</f>
        <v>0</v>
      </c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R311" s="212" t="s">
        <v>157</v>
      </c>
      <c r="AT311" s="213" t="s">
        <v>72</v>
      </c>
      <c r="AU311" s="213" t="s">
        <v>81</v>
      </c>
      <c r="AY311" s="212" t="s">
        <v>122</v>
      </c>
      <c r="BK311" s="214">
        <f>SUM(BK312:BK313)</f>
        <v>0</v>
      </c>
    </row>
    <row r="312" s="2" customFormat="1" ht="16.5" customHeight="1">
      <c r="A312" s="37"/>
      <c r="B312" s="38"/>
      <c r="C312" s="217" t="s">
        <v>437</v>
      </c>
      <c r="D312" s="217" t="s">
        <v>124</v>
      </c>
      <c r="E312" s="218" t="s">
        <v>451</v>
      </c>
      <c r="F312" s="219" t="s">
        <v>452</v>
      </c>
      <c r="G312" s="220" t="s">
        <v>406</v>
      </c>
      <c r="H312" s="221">
        <v>1</v>
      </c>
      <c r="I312" s="222"/>
      <c r="J312" s="223">
        <f>ROUND(I312*H312,2)</f>
        <v>0</v>
      </c>
      <c r="K312" s="219" t="s">
        <v>128</v>
      </c>
      <c r="L312" s="43"/>
      <c r="M312" s="224" t="s">
        <v>1</v>
      </c>
      <c r="N312" s="225" t="s">
        <v>38</v>
      </c>
      <c r="O312" s="90"/>
      <c r="P312" s="226">
        <f>O312*H312</f>
        <v>0</v>
      </c>
      <c r="Q312" s="226">
        <v>0</v>
      </c>
      <c r="R312" s="226">
        <f>Q312*H312</f>
        <v>0</v>
      </c>
      <c r="S312" s="226">
        <v>0</v>
      </c>
      <c r="T312" s="227">
        <f>S312*H312</f>
        <v>0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R312" s="228" t="s">
        <v>407</v>
      </c>
      <c r="AT312" s="228" t="s">
        <v>124</v>
      </c>
      <c r="AU312" s="228" t="s">
        <v>83</v>
      </c>
      <c r="AY312" s="16" t="s">
        <v>122</v>
      </c>
      <c r="BE312" s="229">
        <f>IF(N312="základní",J312,0)</f>
        <v>0</v>
      </c>
      <c r="BF312" s="229">
        <f>IF(N312="snížená",J312,0)</f>
        <v>0</v>
      </c>
      <c r="BG312" s="229">
        <f>IF(N312="zákl. přenesená",J312,0)</f>
        <v>0</v>
      </c>
      <c r="BH312" s="229">
        <f>IF(N312="sníž. přenesená",J312,0)</f>
        <v>0</v>
      </c>
      <c r="BI312" s="229">
        <f>IF(N312="nulová",J312,0)</f>
        <v>0</v>
      </c>
      <c r="BJ312" s="16" t="s">
        <v>81</v>
      </c>
      <c r="BK312" s="229">
        <f>ROUND(I312*H312,2)</f>
        <v>0</v>
      </c>
      <c r="BL312" s="16" t="s">
        <v>407</v>
      </c>
      <c r="BM312" s="228" t="s">
        <v>577</v>
      </c>
    </row>
    <row r="313" s="2" customFormat="1">
      <c r="A313" s="37"/>
      <c r="B313" s="38"/>
      <c r="C313" s="39"/>
      <c r="D313" s="230" t="s">
        <v>130</v>
      </c>
      <c r="E313" s="39"/>
      <c r="F313" s="231" t="s">
        <v>454</v>
      </c>
      <c r="G313" s="39"/>
      <c r="H313" s="39"/>
      <c r="I313" s="232"/>
      <c r="J313" s="39"/>
      <c r="K313" s="39"/>
      <c r="L313" s="43"/>
      <c r="M313" s="233"/>
      <c r="N313" s="234"/>
      <c r="O313" s="90"/>
      <c r="P313" s="90"/>
      <c r="Q313" s="90"/>
      <c r="R313" s="90"/>
      <c r="S313" s="90"/>
      <c r="T313" s="91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T313" s="16" t="s">
        <v>130</v>
      </c>
      <c r="AU313" s="16" t="s">
        <v>83</v>
      </c>
    </row>
    <row r="314" s="12" customFormat="1" ht="22.8" customHeight="1">
      <c r="A314" s="12"/>
      <c r="B314" s="201"/>
      <c r="C314" s="202"/>
      <c r="D314" s="203" t="s">
        <v>72</v>
      </c>
      <c r="E314" s="215" t="s">
        <v>455</v>
      </c>
      <c r="F314" s="215" t="s">
        <v>456</v>
      </c>
      <c r="G314" s="202"/>
      <c r="H314" s="202"/>
      <c r="I314" s="205"/>
      <c r="J314" s="216">
        <f>BK314</f>
        <v>0</v>
      </c>
      <c r="K314" s="202"/>
      <c r="L314" s="207"/>
      <c r="M314" s="208"/>
      <c r="N314" s="209"/>
      <c r="O314" s="209"/>
      <c r="P314" s="210">
        <f>SUM(P315:P322)</f>
        <v>0</v>
      </c>
      <c r="Q314" s="209"/>
      <c r="R314" s="210">
        <f>SUM(R315:R322)</f>
        <v>0</v>
      </c>
      <c r="S314" s="209"/>
      <c r="T314" s="211">
        <f>SUM(T315:T322)</f>
        <v>0</v>
      </c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R314" s="212" t="s">
        <v>157</v>
      </c>
      <c r="AT314" s="213" t="s">
        <v>72</v>
      </c>
      <c r="AU314" s="213" t="s">
        <v>81</v>
      </c>
      <c r="AY314" s="212" t="s">
        <v>122</v>
      </c>
      <c r="BK314" s="214">
        <f>SUM(BK315:BK322)</f>
        <v>0</v>
      </c>
    </row>
    <row r="315" s="2" customFormat="1" ht="16.5" customHeight="1">
      <c r="A315" s="37"/>
      <c r="B315" s="38"/>
      <c r="C315" s="217" t="s">
        <v>440</v>
      </c>
      <c r="D315" s="217" t="s">
        <v>124</v>
      </c>
      <c r="E315" s="218" t="s">
        <v>458</v>
      </c>
      <c r="F315" s="219" t="s">
        <v>459</v>
      </c>
      <c r="G315" s="220" t="s">
        <v>406</v>
      </c>
      <c r="H315" s="221">
        <v>1</v>
      </c>
      <c r="I315" s="222"/>
      <c r="J315" s="223">
        <f>ROUND(I315*H315,2)</f>
        <v>0</v>
      </c>
      <c r="K315" s="219" t="s">
        <v>128</v>
      </c>
      <c r="L315" s="43"/>
      <c r="M315" s="224" t="s">
        <v>1</v>
      </c>
      <c r="N315" s="225" t="s">
        <v>38</v>
      </c>
      <c r="O315" s="90"/>
      <c r="P315" s="226">
        <f>O315*H315</f>
        <v>0</v>
      </c>
      <c r="Q315" s="226">
        <v>0</v>
      </c>
      <c r="R315" s="226">
        <f>Q315*H315</f>
        <v>0</v>
      </c>
      <c r="S315" s="226">
        <v>0</v>
      </c>
      <c r="T315" s="227">
        <f>S315*H315</f>
        <v>0</v>
      </c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R315" s="228" t="s">
        <v>407</v>
      </c>
      <c r="AT315" s="228" t="s">
        <v>124</v>
      </c>
      <c r="AU315" s="228" t="s">
        <v>83</v>
      </c>
      <c r="AY315" s="16" t="s">
        <v>122</v>
      </c>
      <c r="BE315" s="229">
        <f>IF(N315="základní",J315,0)</f>
        <v>0</v>
      </c>
      <c r="BF315" s="229">
        <f>IF(N315="snížená",J315,0)</f>
        <v>0</v>
      </c>
      <c r="BG315" s="229">
        <f>IF(N315="zákl. přenesená",J315,0)</f>
        <v>0</v>
      </c>
      <c r="BH315" s="229">
        <f>IF(N315="sníž. přenesená",J315,0)</f>
        <v>0</v>
      </c>
      <c r="BI315" s="229">
        <f>IF(N315="nulová",J315,0)</f>
        <v>0</v>
      </c>
      <c r="BJ315" s="16" t="s">
        <v>81</v>
      </c>
      <c r="BK315" s="229">
        <f>ROUND(I315*H315,2)</f>
        <v>0</v>
      </c>
      <c r="BL315" s="16" t="s">
        <v>407</v>
      </c>
      <c r="BM315" s="228" t="s">
        <v>578</v>
      </c>
    </row>
    <row r="316" s="2" customFormat="1">
      <c r="A316" s="37"/>
      <c r="B316" s="38"/>
      <c r="C316" s="39"/>
      <c r="D316" s="230" t="s">
        <v>130</v>
      </c>
      <c r="E316" s="39"/>
      <c r="F316" s="231" t="s">
        <v>459</v>
      </c>
      <c r="G316" s="39"/>
      <c r="H316" s="39"/>
      <c r="I316" s="232"/>
      <c r="J316" s="39"/>
      <c r="K316" s="39"/>
      <c r="L316" s="43"/>
      <c r="M316" s="233"/>
      <c r="N316" s="234"/>
      <c r="O316" s="90"/>
      <c r="P316" s="90"/>
      <c r="Q316" s="90"/>
      <c r="R316" s="90"/>
      <c r="S316" s="90"/>
      <c r="T316" s="91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T316" s="16" t="s">
        <v>130</v>
      </c>
      <c r="AU316" s="16" t="s">
        <v>83</v>
      </c>
    </row>
    <row r="317" s="2" customFormat="1" ht="16.5" customHeight="1">
      <c r="A317" s="37"/>
      <c r="B317" s="38"/>
      <c r="C317" s="217" t="s">
        <v>444</v>
      </c>
      <c r="D317" s="217" t="s">
        <v>124</v>
      </c>
      <c r="E317" s="218" t="s">
        <v>462</v>
      </c>
      <c r="F317" s="219" t="s">
        <v>463</v>
      </c>
      <c r="G317" s="220" t="s">
        <v>406</v>
      </c>
      <c r="H317" s="221">
        <v>1</v>
      </c>
      <c r="I317" s="222"/>
      <c r="J317" s="223">
        <f>ROUND(I317*H317,2)</f>
        <v>0</v>
      </c>
      <c r="K317" s="219" t="s">
        <v>1</v>
      </c>
      <c r="L317" s="43"/>
      <c r="M317" s="224" t="s">
        <v>1</v>
      </c>
      <c r="N317" s="225" t="s">
        <v>38</v>
      </c>
      <c r="O317" s="90"/>
      <c r="P317" s="226">
        <f>O317*H317</f>
        <v>0</v>
      </c>
      <c r="Q317" s="226">
        <v>0</v>
      </c>
      <c r="R317" s="226">
        <f>Q317*H317</f>
        <v>0</v>
      </c>
      <c r="S317" s="226">
        <v>0</v>
      </c>
      <c r="T317" s="227">
        <f>S317*H317</f>
        <v>0</v>
      </c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R317" s="228" t="s">
        <v>407</v>
      </c>
      <c r="AT317" s="228" t="s">
        <v>124</v>
      </c>
      <c r="AU317" s="228" t="s">
        <v>83</v>
      </c>
      <c r="AY317" s="16" t="s">
        <v>122</v>
      </c>
      <c r="BE317" s="229">
        <f>IF(N317="základní",J317,0)</f>
        <v>0</v>
      </c>
      <c r="BF317" s="229">
        <f>IF(N317="snížená",J317,0)</f>
        <v>0</v>
      </c>
      <c r="BG317" s="229">
        <f>IF(N317="zákl. přenesená",J317,0)</f>
        <v>0</v>
      </c>
      <c r="BH317" s="229">
        <f>IF(N317="sníž. přenesená",J317,0)</f>
        <v>0</v>
      </c>
      <c r="BI317" s="229">
        <f>IF(N317="nulová",J317,0)</f>
        <v>0</v>
      </c>
      <c r="BJ317" s="16" t="s">
        <v>81</v>
      </c>
      <c r="BK317" s="229">
        <f>ROUND(I317*H317,2)</f>
        <v>0</v>
      </c>
      <c r="BL317" s="16" t="s">
        <v>407</v>
      </c>
      <c r="BM317" s="228" t="s">
        <v>579</v>
      </c>
    </row>
    <row r="318" s="2" customFormat="1">
      <c r="A318" s="37"/>
      <c r="B318" s="38"/>
      <c r="C318" s="39"/>
      <c r="D318" s="230" t="s">
        <v>130</v>
      </c>
      <c r="E318" s="39"/>
      <c r="F318" s="231" t="s">
        <v>465</v>
      </c>
      <c r="G318" s="39"/>
      <c r="H318" s="39"/>
      <c r="I318" s="232"/>
      <c r="J318" s="39"/>
      <c r="K318" s="39"/>
      <c r="L318" s="43"/>
      <c r="M318" s="233"/>
      <c r="N318" s="234"/>
      <c r="O318" s="90"/>
      <c r="P318" s="90"/>
      <c r="Q318" s="90"/>
      <c r="R318" s="90"/>
      <c r="S318" s="90"/>
      <c r="T318" s="91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T318" s="16" t="s">
        <v>130</v>
      </c>
      <c r="AU318" s="16" t="s">
        <v>83</v>
      </c>
    </row>
    <row r="319" s="2" customFormat="1" ht="24.15" customHeight="1">
      <c r="A319" s="37"/>
      <c r="B319" s="38"/>
      <c r="C319" s="217" t="s">
        <v>450</v>
      </c>
      <c r="D319" s="217" t="s">
        <v>124</v>
      </c>
      <c r="E319" s="218" t="s">
        <v>467</v>
      </c>
      <c r="F319" s="219" t="s">
        <v>468</v>
      </c>
      <c r="G319" s="220" t="s">
        <v>406</v>
      </c>
      <c r="H319" s="221">
        <v>1</v>
      </c>
      <c r="I319" s="222"/>
      <c r="J319" s="223">
        <f>ROUND(I319*H319,2)</f>
        <v>0</v>
      </c>
      <c r="K319" s="219" t="s">
        <v>1</v>
      </c>
      <c r="L319" s="43"/>
      <c r="M319" s="224" t="s">
        <v>1</v>
      </c>
      <c r="N319" s="225" t="s">
        <v>38</v>
      </c>
      <c r="O319" s="90"/>
      <c r="P319" s="226">
        <f>O319*H319</f>
        <v>0</v>
      </c>
      <c r="Q319" s="226">
        <v>0</v>
      </c>
      <c r="R319" s="226">
        <f>Q319*H319</f>
        <v>0</v>
      </c>
      <c r="S319" s="226">
        <v>0</v>
      </c>
      <c r="T319" s="227">
        <f>S319*H319</f>
        <v>0</v>
      </c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R319" s="228" t="s">
        <v>407</v>
      </c>
      <c r="AT319" s="228" t="s">
        <v>124</v>
      </c>
      <c r="AU319" s="228" t="s">
        <v>83</v>
      </c>
      <c r="AY319" s="16" t="s">
        <v>122</v>
      </c>
      <c r="BE319" s="229">
        <f>IF(N319="základní",J319,0)</f>
        <v>0</v>
      </c>
      <c r="BF319" s="229">
        <f>IF(N319="snížená",J319,0)</f>
        <v>0</v>
      </c>
      <c r="BG319" s="229">
        <f>IF(N319="zákl. přenesená",J319,0)</f>
        <v>0</v>
      </c>
      <c r="BH319" s="229">
        <f>IF(N319="sníž. přenesená",J319,0)</f>
        <v>0</v>
      </c>
      <c r="BI319" s="229">
        <f>IF(N319="nulová",J319,0)</f>
        <v>0</v>
      </c>
      <c r="BJ319" s="16" t="s">
        <v>81</v>
      </c>
      <c r="BK319" s="229">
        <f>ROUND(I319*H319,2)</f>
        <v>0</v>
      </c>
      <c r="BL319" s="16" t="s">
        <v>407</v>
      </c>
      <c r="BM319" s="228" t="s">
        <v>580</v>
      </c>
    </row>
    <row r="320" s="2" customFormat="1">
      <c r="A320" s="37"/>
      <c r="B320" s="38"/>
      <c r="C320" s="39"/>
      <c r="D320" s="230" t="s">
        <v>130</v>
      </c>
      <c r="E320" s="39"/>
      <c r="F320" s="231" t="s">
        <v>468</v>
      </c>
      <c r="G320" s="39"/>
      <c r="H320" s="39"/>
      <c r="I320" s="232"/>
      <c r="J320" s="39"/>
      <c r="K320" s="39"/>
      <c r="L320" s="43"/>
      <c r="M320" s="233"/>
      <c r="N320" s="234"/>
      <c r="O320" s="90"/>
      <c r="P320" s="90"/>
      <c r="Q320" s="90"/>
      <c r="R320" s="90"/>
      <c r="S320" s="90"/>
      <c r="T320" s="91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T320" s="16" t="s">
        <v>130</v>
      </c>
      <c r="AU320" s="16" t="s">
        <v>83</v>
      </c>
    </row>
    <row r="321" s="2" customFormat="1" ht="16.5" customHeight="1">
      <c r="A321" s="37"/>
      <c r="B321" s="38"/>
      <c r="C321" s="217" t="s">
        <v>457</v>
      </c>
      <c r="D321" s="217" t="s">
        <v>124</v>
      </c>
      <c r="E321" s="218" t="s">
        <v>471</v>
      </c>
      <c r="F321" s="219" t="s">
        <v>472</v>
      </c>
      <c r="G321" s="220" t="s">
        <v>406</v>
      </c>
      <c r="H321" s="221">
        <v>1</v>
      </c>
      <c r="I321" s="222"/>
      <c r="J321" s="223">
        <f>ROUND(I321*H321,2)</f>
        <v>0</v>
      </c>
      <c r="K321" s="219" t="s">
        <v>1</v>
      </c>
      <c r="L321" s="43"/>
      <c r="M321" s="224" t="s">
        <v>1</v>
      </c>
      <c r="N321" s="225" t="s">
        <v>38</v>
      </c>
      <c r="O321" s="90"/>
      <c r="P321" s="226">
        <f>O321*H321</f>
        <v>0</v>
      </c>
      <c r="Q321" s="226">
        <v>0</v>
      </c>
      <c r="R321" s="226">
        <f>Q321*H321</f>
        <v>0</v>
      </c>
      <c r="S321" s="226">
        <v>0</v>
      </c>
      <c r="T321" s="227">
        <f>S321*H321</f>
        <v>0</v>
      </c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R321" s="228" t="s">
        <v>407</v>
      </c>
      <c r="AT321" s="228" t="s">
        <v>124</v>
      </c>
      <c r="AU321" s="228" t="s">
        <v>83</v>
      </c>
      <c r="AY321" s="16" t="s">
        <v>122</v>
      </c>
      <c r="BE321" s="229">
        <f>IF(N321="základní",J321,0)</f>
        <v>0</v>
      </c>
      <c r="BF321" s="229">
        <f>IF(N321="snížená",J321,0)</f>
        <v>0</v>
      </c>
      <c r="BG321" s="229">
        <f>IF(N321="zákl. přenesená",J321,0)</f>
        <v>0</v>
      </c>
      <c r="BH321" s="229">
        <f>IF(N321="sníž. přenesená",J321,0)</f>
        <v>0</v>
      </c>
      <c r="BI321" s="229">
        <f>IF(N321="nulová",J321,0)</f>
        <v>0</v>
      </c>
      <c r="BJ321" s="16" t="s">
        <v>81</v>
      </c>
      <c r="BK321" s="229">
        <f>ROUND(I321*H321,2)</f>
        <v>0</v>
      </c>
      <c r="BL321" s="16" t="s">
        <v>407</v>
      </c>
      <c r="BM321" s="228" t="s">
        <v>581</v>
      </c>
    </row>
    <row r="322" s="2" customFormat="1">
      <c r="A322" s="37"/>
      <c r="B322" s="38"/>
      <c r="C322" s="39"/>
      <c r="D322" s="230" t="s">
        <v>130</v>
      </c>
      <c r="E322" s="39"/>
      <c r="F322" s="231" t="s">
        <v>472</v>
      </c>
      <c r="G322" s="39"/>
      <c r="H322" s="39"/>
      <c r="I322" s="232"/>
      <c r="J322" s="39"/>
      <c r="K322" s="39"/>
      <c r="L322" s="43"/>
      <c r="M322" s="267"/>
      <c r="N322" s="268"/>
      <c r="O322" s="269"/>
      <c r="P322" s="269"/>
      <c r="Q322" s="269"/>
      <c r="R322" s="269"/>
      <c r="S322" s="269"/>
      <c r="T322" s="270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T322" s="16" t="s">
        <v>130</v>
      </c>
      <c r="AU322" s="16" t="s">
        <v>83</v>
      </c>
    </row>
    <row r="323" s="2" customFormat="1" ht="6.96" customHeight="1">
      <c r="A323" s="37"/>
      <c r="B323" s="65"/>
      <c r="C323" s="66"/>
      <c r="D323" s="66"/>
      <c r="E323" s="66"/>
      <c r="F323" s="66"/>
      <c r="G323" s="66"/>
      <c r="H323" s="66"/>
      <c r="I323" s="66"/>
      <c r="J323" s="66"/>
      <c r="K323" s="66"/>
      <c r="L323" s="43"/>
      <c r="M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</row>
  </sheetData>
  <sheetProtection sheet="1" autoFilter="0" formatColumns="0" formatRows="0" objects="1" scenarios="1" spinCount="100000" saltValue="K5oaF6xuPjXHwVyFUkl/E+MLyZ9zomu9PE0PRuOWt50JV6Ih2TkOgwjc12PeDk8eAjyTO/G4GJuPonm0y4uAUw==" hashValue="CXJOzR1wBHFBWzSaqxDi/xP+xocTAuMuX2sqUglc6J/mi0MTmaJ6l3qs74TY1LJMCADgFCrgL3pP4NqXDXtIiw==" algorithmName="SHA-512" password="C71F"/>
  <autoFilter ref="C126:K322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HRIBEK-08\Uzivatel</dc:creator>
  <cp:lastModifiedBy>HRIBEK-08\Uzivatel</cp:lastModifiedBy>
  <dcterms:created xsi:type="dcterms:W3CDTF">2026-06-08T07:24:15Z</dcterms:created>
  <dcterms:modified xsi:type="dcterms:W3CDTF">2026-06-08T07:24:18Z</dcterms:modified>
</cp:coreProperties>
</file>