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investice 2020\Přechody pro chodce Krnovská, Pod Lipami - VZMR\VZMR\Výkazy výměr\Přechod Pod Lipami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SO000 000 Pol" sheetId="12" r:id="rId4"/>
    <sheet name="SO101 1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'SO000 000 Pol'!$1:$7</definedName>
    <definedName name="_xlnm.Print_Titles" localSheetId="4">'SO101 101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'SO000 000 Pol'!$A$1:$X$30</definedName>
    <definedName name="_xlnm.Print_Area" localSheetId="4">'SO101 101 Pol'!$A$1:$X$174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20" i="1" s="1"/>
  <c r="I60" i="1"/>
  <c r="I59" i="1"/>
  <c r="I58" i="1"/>
  <c r="I17" i="1" s="1"/>
  <c r="I57" i="1"/>
  <c r="I56" i="1"/>
  <c r="I55" i="1"/>
  <c r="I54" i="1"/>
  <c r="I53" i="1"/>
  <c r="G43" i="1"/>
  <c r="G42" i="1"/>
  <c r="F42" i="1"/>
  <c r="G41" i="1"/>
  <c r="F41" i="1"/>
  <c r="BA166" i="13"/>
  <c r="BA164" i="13"/>
  <c r="BA162" i="13"/>
  <c r="BA99" i="13"/>
  <c r="BA94" i="13"/>
  <c r="BA87" i="13"/>
  <c r="BA83" i="13"/>
  <c r="BA66" i="13"/>
  <c r="BA32" i="13"/>
  <c r="BA28" i="13"/>
  <c r="BA24" i="13"/>
  <c r="BA18" i="13"/>
  <c r="BA14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I12" i="13"/>
  <c r="Q12" i="13"/>
  <c r="G13" i="13"/>
  <c r="M13" i="13" s="1"/>
  <c r="M12" i="13" s="1"/>
  <c r="I13" i="13"/>
  <c r="K13" i="13"/>
  <c r="K12" i="13" s="1"/>
  <c r="O13" i="13"/>
  <c r="O12" i="13" s="1"/>
  <c r="Q13" i="13"/>
  <c r="V13" i="13"/>
  <c r="V12" i="13" s="1"/>
  <c r="I16" i="13"/>
  <c r="Q16" i="13"/>
  <c r="G17" i="13"/>
  <c r="G16" i="13" s="1"/>
  <c r="I17" i="13"/>
  <c r="K17" i="13"/>
  <c r="K16" i="13" s="1"/>
  <c r="O17" i="13"/>
  <c r="O16" i="13" s="1"/>
  <c r="Q17" i="13"/>
  <c r="V17" i="13"/>
  <c r="V16" i="13" s="1"/>
  <c r="I22" i="13"/>
  <c r="Q22" i="13"/>
  <c r="G23" i="13"/>
  <c r="M23" i="13" s="1"/>
  <c r="M22" i="13" s="1"/>
  <c r="I23" i="13"/>
  <c r="K23" i="13"/>
  <c r="K22" i="13" s="1"/>
  <c r="O23" i="13"/>
  <c r="O22" i="13" s="1"/>
  <c r="Q23" i="13"/>
  <c r="V23" i="13"/>
  <c r="V22" i="13" s="1"/>
  <c r="G27" i="13"/>
  <c r="G26" i="13" s="1"/>
  <c r="I52" i="1" s="1"/>
  <c r="I27" i="13"/>
  <c r="K27" i="13"/>
  <c r="K26" i="13" s="1"/>
  <c r="O27" i="13"/>
  <c r="O26" i="13" s="1"/>
  <c r="Q27" i="13"/>
  <c r="V27" i="13"/>
  <c r="V26" i="13" s="1"/>
  <c r="G31" i="13"/>
  <c r="I31" i="13"/>
  <c r="I26" i="13" s="1"/>
  <c r="K31" i="13"/>
  <c r="M31" i="13"/>
  <c r="O31" i="13"/>
  <c r="Q31" i="13"/>
  <c r="Q26" i="13" s="1"/>
  <c r="V31" i="13"/>
  <c r="G34" i="13"/>
  <c r="M34" i="13" s="1"/>
  <c r="I34" i="13"/>
  <c r="K34" i="13"/>
  <c r="O34" i="13"/>
  <c r="Q34" i="13"/>
  <c r="V34" i="13"/>
  <c r="G38" i="13"/>
  <c r="I38" i="13"/>
  <c r="K38" i="13"/>
  <c r="M38" i="13"/>
  <c r="O38" i="13"/>
  <c r="Q38" i="13"/>
  <c r="V38" i="13"/>
  <c r="G42" i="13"/>
  <c r="M42" i="13" s="1"/>
  <c r="I42" i="13"/>
  <c r="K42" i="13"/>
  <c r="O42" i="13"/>
  <c r="Q42" i="13"/>
  <c r="V42" i="13"/>
  <c r="G44" i="13"/>
  <c r="I44" i="13"/>
  <c r="K44" i="13"/>
  <c r="M44" i="13"/>
  <c r="O44" i="13"/>
  <c r="Q44" i="13"/>
  <c r="V44" i="13"/>
  <c r="G46" i="13"/>
  <c r="M46" i="13" s="1"/>
  <c r="I46" i="13"/>
  <c r="K46" i="13"/>
  <c r="O46" i="13"/>
  <c r="Q46" i="13"/>
  <c r="V46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4" i="13"/>
  <c r="M54" i="13" s="1"/>
  <c r="I54" i="13"/>
  <c r="K54" i="13"/>
  <c r="O54" i="13"/>
  <c r="Q54" i="13"/>
  <c r="V54" i="13"/>
  <c r="G59" i="13"/>
  <c r="I59" i="13"/>
  <c r="K59" i="13"/>
  <c r="M59" i="13"/>
  <c r="O59" i="13"/>
  <c r="Q59" i="13"/>
  <c r="V59" i="13"/>
  <c r="G65" i="13"/>
  <c r="M65" i="13" s="1"/>
  <c r="I65" i="13"/>
  <c r="K65" i="13"/>
  <c r="O65" i="13"/>
  <c r="Q65" i="13"/>
  <c r="V65" i="13"/>
  <c r="I68" i="13"/>
  <c r="Q68" i="13"/>
  <c r="G69" i="13"/>
  <c r="M69" i="13" s="1"/>
  <c r="M68" i="13" s="1"/>
  <c r="I69" i="13"/>
  <c r="K69" i="13"/>
  <c r="K68" i="13" s="1"/>
  <c r="O69" i="13"/>
  <c r="O68" i="13" s="1"/>
  <c r="Q69" i="13"/>
  <c r="V69" i="13"/>
  <c r="V68" i="13" s="1"/>
  <c r="G72" i="13"/>
  <c r="G71" i="13" s="1"/>
  <c r="I72" i="13"/>
  <c r="K72" i="13"/>
  <c r="K71" i="13" s="1"/>
  <c r="O72" i="13"/>
  <c r="O71" i="13" s="1"/>
  <c r="Q72" i="13"/>
  <c r="V72" i="13"/>
  <c r="V71" i="13" s="1"/>
  <c r="G74" i="13"/>
  <c r="I74" i="13"/>
  <c r="I71" i="13" s="1"/>
  <c r="K74" i="13"/>
  <c r="M74" i="13"/>
  <c r="O74" i="13"/>
  <c r="Q74" i="13"/>
  <c r="Q71" i="13" s="1"/>
  <c r="V74" i="13"/>
  <c r="G78" i="13"/>
  <c r="M78" i="13" s="1"/>
  <c r="I78" i="13"/>
  <c r="K78" i="13"/>
  <c r="O78" i="13"/>
  <c r="Q78" i="13"/>
  <c r="V78" i="13"/>
  <c r="G82" i="13"/>
  <c r="I82" i="13"/>
  <c r="K82" i="13"/>
  <c r="M82" i="13"/>
  <c r="O82" i="13"/>
  <c r="Q82" i="13"/>
  <c r="V82" i="13"/>
  <c r="G85" i="13"/>
  <c r="K85" i="13"/>
  <c r="O85" i="13"/>
  <c r="V85" i="13"/>
  <c r="G86" i="13"/>
  <c r="I86" i="13"/>
  <c r="I85" i="13" s="1"/>
  <c r="K86" i="13"/>
  <c r="M86" i="13"/>
  <c r="M85" i="13" s="1"/>
  <c r="O86" i="13"/>
  <c r="Q86" i="13"/>
  <c r="Q85" i="13" s="1"/>
  <c r="V86" i="13"/>
  <c r="G90" i="13"/>
  <c r="I90" i="13"/>
  <c r="I89" i="13" s="1"/>
  <c r="K90" i="13"/>
  <c r="M90" i="13"/>
  <c r="O90" i="13"/>
  <c r="Q90" i="13"/>
  <c r="Q89" i="13" s="1"/>
  <c r="V90" i="13"/>
  <c r="G93" i="13"/>
  <c r="G89" i="13" s="1"/>
  <c r="I93" i="13"/>
  <c r="K93" i="13"/>
  <c r="K89" i="13" s="1"/>
  <c r="O93" i="13"/>
  <c r="O89" i="13" s="1"/>
  <c r="Q93" i="13"/>
  <c r="V93" i="13"/>
  <c r="V89" i="13" s="1"/>
  <c r="G96" i="13"/>
  <c r="I96" i="13"/>
  <c r="K96" i="13"/>
  <c r="M96" i="13"/>
  <c r="O96" i="13"/>
  <c r="Q96" i="13"/>
  <c r="V96" i="13"/>
  <c r="G98" i="13"/>
  <c r="M98" i="13" s="1"/>
  <c r="I98" i="13"/>
  <c r="K98" i="13"/>
  <c r="O98" i="13"/>
  <c r="Q98" i="13"/>
  <c r="V98" i="13"/>
  <c r="G101" i="13"/>
  <c r="I101" i="13"/>
  <c r="K101" i="13"/>
  <c r="M101" i="13"/>
  <c r="O101" i="13"/>
  <c r="Q101" i="13"/>
  <c r="V101" i="13"/>
  <c r="G103" i="13"/>
  <c r="M103" i="13" s="1"/>
  <c r="I103" i="13"/>
  <c r="K103" i="13"/>
  <c r="O103" i="13"/>
  <c r="Q103" i="13"/>
  <c r="V103" i="13"/>
  <c r="G107" i="13"/>
  <c r="I107" i="13"/>
  <c r="K107" i="13"/>
  <c r="M107" i="13"/>
  <c r="O107" i="13"/>
  <c r="Q107" i="13"/>
  <c r="V107" i="13"/>
  <c r="G110" i="13"/>
  <c r="O110" i="13"/>
  <c r="G111" i="13"/>
  <c r="I111" i="13"/>
  <c r="I110" i="13" s="1"/>
  <c r="K111" i="13"/>
  <c r="M111" i="13"/>
  <c r="O111" i="13"/>
  <c r="Q111" i="13"/>
  <c r="Q110" i="13" s="1"/>
  <c r="V111" i="13"/>
  <c r="G112" i="13"/>
  <c r="M112" i="13" s="1"/>
  <c r="I112" i="13"/>
  <c r="K112" i="13"/>
  <c r="K110" i="13" s="1"/>
  <c r="O112" i="13"/>
  <c r="Q112" i="13"/>
  <c r="V112" i="13"/>
  <c r="V110" i="13" s="1"/>
  <c r="G113" i="13"/>
  <c r="I113" i="13"/>
  <c r="K113" i="13"/>
  <c r="M113" i="13"/>
  <c r="O113" i="13"/>
  <c r="Q113" i="13"/>
  <c r="V113" i="13"/>
  <c r="G114" i="13"/>
  <c r="K114" i="13"/>
  <c r="O114" i="13"/>
  <c r="V114" i="13"/>
  <c r="G115" i="13"/>
  <c r="I115" i="13"/>
  <c r="I114" i="13" s="1"/>
  <c r="K115" i="13"/>
  <c r="M115" i="13"/>
  <c r="M114" i="13" s="1"/>
  <c r="O115" i="13"/>
  <c r="Q115" i="13"/>
  <c r="Q114" i="13" s="1"/>
  <c r="V115" i="13"/>
  <c r="K118" i="13"/>
  <c r="V118" i="13"/>
  <c r="G119" i="13"/>
  <c r="I119" i="13"/>
  <c r="I118" i="13" s="1"/>
  <c r="K119" i="13"/>
  <c r="M119" i="13"/>
  <c r="O119" i="13"/>
  <c r="Q119" i="13"/>
  <c r="Q118" i="13" s="1"/>
  <c r="V119" i="13"/>
  <c r="G123" i="13"/>
  <c r="M123" i="13" s="1"/>
  <c r="I123" i="13"/>
  <c r="K123" i="13"/>
  <c r="O123" i="13"/>
  <c r="O118" i="13" s="1"/>
  <c r="Q123" i="13"/>
  <c r="V123" i="13"/>
  <c r="G125" i="13"/>
  <c r="I125" i="13"/>
  <c r="K125" i="13"/>
  <c r="M125" i="13"/>
  <c r="O125" i="13"/>
  <c r="Q125" i="13"/>
  <c r="V125" i="13"/>
  <c r="G126" i="13"/>
  <c r="K126" i="13"/>
  <c r="O126" i="13"/>
  <c r="V126" i="13"/>
  <c r="G127" i="13"/>
  <c r="I127" i="13"/>
  <c r="I126" i="13" s="1"/>
  <c r="K127" i="13"/>
  <c r="M127" i="13"/>
  <c r="M126" i="13" s="1"/>
  <c r="O127" i="13"/>
  <c r="Q127" i="13"/>
  <c r="Q126" i="13" s="1"/>
  <c r="V127" i="13"/>
  <c r="G129" i="13"/>
  <c r="O129" i="13"/>
  <c r="G130" i="13"/>
  <c r="I130" i="13"/>
  <c r="I129" i="13" s="1"/>
  <c r="K130" i="13"/>
  <c r="M130" i="13"/>
  <c r="O130" i="13"/>
  <c r="Q130" i="13"/>
  <c r="Q129" i="13" s="1"/>
  <c r="V130" i="13"/>
  <c r="G134" i="13"/>
  <c r="M134" i="13" s="1"/>
  <c r="I134" i="13"/>
  <c r="K134" i="13"/>
  <c r="K129" i="13" s="1"/>
  <c r="O134" i="13"/>
  <c r="Q134" i="13"/>
  <c r="V134" i="13"/>
  <c r="V129" i="13" s="1"/>
  <c r="G137" i="13"/>
  <c r="I137" i="13"/>
  <c r="K137" i="13"/>
  <c r="M137" i="13"/>
  <c r="O137" i="13"/>
  <c r="Q137" i="13"/>
  <c r="V137" i="13"/>
  <c r="G139" i="13"/>
  <c r="O139" i="13"/>
  <c r="G140" i="13"/>
  <c r="I140" i="13"/>
  <c r="I139" i="13" s="1"/>
  <c r="K140" i="13"/>
  <c r="M140" i="13"/>
  <c r="O140" i="13"/>
  <c r="Q140" i="13"/>
  <c r="Q139" i="13" s="1"/>
  <c r="V140" i="13"/>
  <c r="G142" i="13"/>
  <c r="M142" i="13" s="1"/>
  <c r="I142" i="13"/>
  <c r="K142" i="13"/>
  <c r="K139" i="13" s="1"/>
  <c r="O142" i="13"/>
  <c r="Q142" i="13"/>
  <c r="V142" i="13"/>
  <c r="V139" i="13" s="1"/>
  <c r="G148" i="13"/>
  <c r="M148" i="13" s="1"/>
  <c r="I148" i="13"/>
  <c r="K148" i="13"/>
  <c r="K147" i="13" s="1"/>
  <c r="O148" i="13"/>
  <c r="O147" i="13" s="1"/>
  <c r="Q148" i="13"/>
  <c r="V148" i="13"/>
  <c r="V147" i="13" s="1"/>
  <c r="G154" i="13"/>
  <c r="I154" i="13"/>
  <c r="I147" i="13" s="1"/>
  <c r="K154" i="13"/>
  <c r="M154" i="13"/>
  <c r="O154" i="13"/>
  <c r="Q154" i="13"/>
  <c r="Q147" i="13" s="1"/>
  <c r="V154" i="13"/>
  <c r="G157" i="13"/>
  <c r="M157" i="13" s="1"/>
  <c r="I157" i="13"/>
  <c r="K157" i="13"/>
  <c r="O157" i="13"/>
  <c r="Q157" i="13"/>
  <c r="V157" i="13"/>
  <c r="G161" i="13"/>
  <c r="M161" i="13" s="1"/>
  <c r="M160" i="13" s="1"/>
  <c r="I161" i="13"/>
  <c r="K161" i="13"/>
  <c r="K160" i="13" s="1"/>
  <c r="O161" i="13"/>
  <c r="O160" i="13" s="1"/>
  <c r="Q161" i="13"/>
  <c r="V161" i="13"/>
  <c r="V160" i="13" s="1"/>
  <c r="G163" i="13"/>
  <c r="I163" i="13"/>
  <c r="I160" i="13" s="1"/>
  <c r="K163" i="13"/>
  <c r="M163" i="13"/>
  <c r="O163" i="13"/>
  <c r="Q163" i="13"/>
  <c r="Q160" i="13" s="1"/>
  <c r="V163" i="13"/>
  <c r="G165" i="13"/>
  <c r="M165" i="13" s="1"/>
  <c r="I165" i="13"/>
  <c r="K165" i="13"/>
  <c r="O165" i="13"/>
  <c r="Q165" i="13"/>
  <c r="V165" i="13"/>
  <c r="I167" i="13"/>
  <c r="Q167" i="13"/>
  <c r="G168" i="13"/>
  <c r="M168" i="13" s="1"/>
  <c r="M167" i="13" s="1"/>
  <c r="I168" i="13"/>
  <c r="K168" i="13"/>
  <c r="K167" i="13" s="1"/>
  <c r="O168" i="13"/>
  <c r="O167" i="13" s="1"/>
  <c r="Q168" i="13"/>
  <c r="V168" i="13"/>
  <c r="V167" i="13" s="1"/>
  <c r="AE173" i="13"/>
  <c r="F43" i="1" s="1"/>
  <c r="I43" i="1" s="1"/>
  <c r="AF173" i="13"/>
  <c r="G44" i="1" s="1"/>
  <c r="G29" i="12"/>
  <c r="BA23" i="12"/>
  <c r="BA18" i="12"/>
  <c r="G9" i="12"/>
  <c r="I9" i="12"/>
  <c r="I8" i="12" s="1"/>
  <c r="K9" i="12"/>
  <c r="M9" i="12"/>
  <c r="O9" i="12"/>
  <c r="Q9" i="12"/>
  <c r="Q8" i="12" s="1"/>
  <c r="V9" i="12"/>
  <c r="G10" i="12"/>
  <c r="M10" i="12" s="1"/>
  <c r="I10" i="12"/>
  <c r="K10" i="12"/>
  <c r="K8" i="12" s="1"/>
  <c r="O10" i="12"/>
  <c r="Q10" i="12"/>
  <c r="V10" i="12"/>
  <c r="V8" i="12" s="1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O8" i="12" s="1"/>
  <c r="Q16" i="12"/>
  <c r="V16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AE29" i="12"/>
  <c r="I19" i="1"/>
  <c r="I18" i="1"/>
  <c r="H45" i="1"/>
  <c r="I42" i="1"/>
  <c r="G173" i="13" l="1"/>
  <c r="F39" i="1"/>
  <c r="F45" i="1" s="1"/>
  <c r="G23" i="1" s="1"/>
  <c r="A27" i="1" s="1"/>
  <c r="F44" i="1"/>
  <c r="I44" i="1" s="1"/>
  <c r="G39" i="1"/>
  <c r="G45" i="1" s="1"/>
  <c r="G25" i="1" s="1"/>
  <c r="I62" i="1"/>
  <c r="J61" i="1" s="1"/>
  <c r="I16" i="1"/>
  <c r="I21" i="1" s="1"/>
  <c r="J54" i="1"/>
  <c r="J55" i="1"/>
  <c r="J57" i="1"/>
  <c r="I41" i="1"/>
  <c r="I39" i="1"/>
  <c r="I45" i="1" s="1"/>
  <c r="J44" i="1" s="1"/>
  <c r="M118" i="13"/>
  <c r="M139" i="13"/>
  <c r="M110" i="13"/>
  <c r="M147" i="13"/>
  <c r="M129" i="13"/>
  <c r="G118" i="13"/>
  <c r="G167" i="13"/>
  <c r="G160" i="13"/>
  <c r="G147" i="13"/>
  <c r="M93" i="13"/>
  <c r="M89" i="13" s="1"/>
  <c r="M72" i="13"/>
  <c r="M71" i="13" s="1"/>
  <c r="G68" i="13"/>
  <c r="M27" i="13"/>
  <c r="M26" i="13" s="1"/>
  <c r="G22" i="13"/>
  <c r="M17" i="13"/>
  <c r="M16" i="13" s="1"/>
  <c r="G12" i="13"/>
  <c r="M9" i="13"/>
  <c r="M8" i="13" s="1"/>
  <c r="M8" i="12"/>
  <c r="AF29" i="12"/>
  <c r="G8" i="12"/>
  <c r="J59" i="1"/>
  <c r="J28" i="1"/>
  <c r="J26" i="1"/>
  <c r="G38" i="1"/>
  <c r="F38" i="1"/>
  <c r="J23" i="1"/>
  <c r="J24" i="1"/>
  <c r="J25" i="1"/>
  <c r="J27" i="1"/>
  <c r="E24" i="1"/>
  <c r="G24" i="1"/>
  <c r="E26" i="1"/>
  <c r="G26" i="1"/>
  <c r="J56" i="1" l="1"/>
  <c r="J53" i="1"/>
  <c r="J52" i="1"/>
  <c r="J58" i="1"/>
  <c r="J60" i="1"/>
  <c r="J39" i="1"/>
  <c r="J45" i="1" s="1"/>
  <c r="J43" i="1"/>
  <c r="J41" i="1"/>
  <c r="J42" i="1"/>
  <c r="A28" i="1"/>
  <c r="G28" i="1"/>
  <c r="G27" i="1" s="1"/>
  <c r="G29" i="1" s="1"/>
  <c r="J6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Pražáková Gabriela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Pražáková Gabriela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<sst xmlns="http://schemas.openxmlformats.org/spreadsheetml/2006/main" count="925" uniqueCount="355">
  <si>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</si>
  <si>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</si>
  <si>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</si>
  <si>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</si>
  <si>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</si>
  <si>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</si>
  <si>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</si>
  <si>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</si>
  <si>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</si>
  <si>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</si>
  <si>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</si>
  <si>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</si>
  <si>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</si>
  <si>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</si>
  <si>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</si>
  <si>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</si>
  <si>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</si>
  <si>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</si>
  <si>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</si>
  <si>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</si>
  <si>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</si>
  <si>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</si>
  <si>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</si>
  <si>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</si>
  <si>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</si>
  <si>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</si>
  <si>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</si>
  <si>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</si>
  <si>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</si>
  <si>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</si>
  <si>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</si>
  <si>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</si>
  <si>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</si>
  <si>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</si>
  <si>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</si>
  <si>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</si>
  <si>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</si>
  <si>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</si>
  <si>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</si>
  <si>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</si>
  <si>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</si>
  <si>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</si>
  <si>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</si>
  <si>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6</t>
  </si>
  <si>
    <t>Přechod pro chodce na ulici Pod Lipami</t>
  </si>
  <si>
    <t>Město Bruntál</t>
  </si>
  <si>
    <t>Nádražní 20</t>
  </si>
  <si>
    <t>Bruntál</t>
  </si>
  <si>
    <t>79201</t>
  </si>
  <si>
    <t>00295892</t>
  </si>
  <si>
    <t>Stavba</t>
  </si>
  <si>
    <t>Stavební objekt</t>
  </si>
  <si>
    <t>SO000</t>
  </si>
  <si>
    <t>000</t>
  </si>
  <si>
    <t>SO101</t>
  </si>
  <si>
    <t>Přechod pro chodce</t>
  </si>
  <si>
    <t>101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</si>
  <si>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</si>
  <si>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</si>
  <si>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</si>
  <si>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</si>
  <si>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</si>
  <si>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</si>
  <si>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</si>
  <si>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</si>
  <si>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</si>
  <si>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</si>
  <si>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</si>
  <si>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</si>
  <si>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</si>
  <si>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</si>
  <si>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</si>
  <si>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</si>
  <si>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</si>
  <si>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</si>
  <si>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</si>
  <si>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</si>
  <si>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</si>
  <si>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</si>
  <si>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</si>
  <si>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</si>
  <si>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</si>
  <si>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</si>
  <si>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</si>
  <si>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</si>
  <si>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</si>
  <si>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</si>
  <si>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</si>
  <si>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</si>
  <si>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</si>
  <si>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</si>
  <si>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</si>
  <si>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</si>
  <si>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</si>
  <si>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</si>
  <si>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</si>
  <si>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</si>
  <si>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</si>
  <si>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</si>
  <si>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</si>
  <si>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</si>
  <si>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</si>
  <si>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</si>
  <si>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</si>
  <si>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</si>
  <si>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</si>
  <si>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</si>
  <si>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</si>
  <si>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005241010R</t>
  </si>
  <si>
    <t xml:space="preserve">Dokumentace skutečného provedení </t>
  </si>
  <si>
    <t>Soubor</t>
  </si>
  <si>
    <t>Vlastní</t>
  </si>
  <si>
    <t>Indiv</t>
  </si>
  <si>
    <t>VRN</t>
  </si>
  <si>
    <t>POL99_8</t>
  </si>
  <si>
    <t>005241020R</t>
  </si>
  <si>
    <t>Geodetické zaměření skutečného provedení</t>
  </si>
  <si>
    <t>- geodetické zaměření skutečného provedení stavby</t>
  </si>
  <si>
    <t>POP</t>
  </si>
  <si>
    <t>- dodání GP pro majetkové vypořádání</t>
  </si>
  <si>
    <t>- vytyčení stavby</t>
  </si>
  <si>
    <t>ON01</t>
  </si>
  <si>
    <t>Montáž a demontáž dočasného dopravního značení</t>
  </si>
  <si>
    <t>kpl</t>
  </si>
  <si>
    <t>včetně příplatku za každý den použití</t>
  </si>
  <si>
    <t>ON03</t>
  </si>
  <si>
    <t>Náklady vzniklé v souvislosti s realizací stavby</t>
  </si>
  <si>
    <t>- průběžné čištění znečištěných komunikací stavbou</t>
  </si>
  <si>
    <t>- zajištění výkopů (zábradlí) a přístupů k objektům (lávky,  budou využity dle postupu výstavby vždy v dotčeném prostoru)</t>
  </si>
  <si>
    <t>- zkoušky hutnění, únosnosti zemní pláně dle příloh PD a dle požadavku investora</t>
  </si>
  <si>
    <t>- ochránění stávajících inženýrských sítí v prostoru stavby během výstavby</t>
  </si>
  <si>
    <t>- fotodokumentace stavby (průběžné provedení dle postupu výstavby, vždy při provedení nových konstrukcí - pro průkaznost jejich provedení a po dokončení stavby)</t>
  </si>
  <si>
    <t>ON05</t>
  </si>
  <si>
    <t>Vytýčení inženýrských sítí</t>
  </si>
  <si>
    <t>- vytýčení IS vč. provedení průzkumných sond</t>
  </si>
  <si>
    <t>ON06</t>
  </si>
  <si>
    <t>Práce laboratoře</t>
  </si>
  <si>
    <t>soubor</t>
  </si>
  <si>
    <t>- hutnící zkoušky (zkoušky únosnosti)</t>
  </si>
  <si>
    <t>SUM</t>
  </si>
  <si>
    <t>- zajištění obslužného provozu - zásobování, svoz kom. odpadu, hasiči, záchranná služba</t>
  </si>
  <si>
    <t>- zajištění zpětného předání dotčených ploch jednotlivým majitelům a správcům</t>
  </si>
  <si>
    <t>END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</si>
  <si>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</si>
  <si>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</si>
  <si>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</si>
  <si>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</si>
  <si>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20/ I</t>
  </si>
  <si>
    <t>Práce</t>
  </si>
  <si>
    <t>POL1_</t>
  </si>
  <si>
    <t>s přemístěním hmot na skládku na vzdálenost do 3 m nebo s naložením na dopravní prostředek</t>
  </si>
  <si>
    <t>SPI</t>
  </si>
  <si>
    <t>dlažba holland tl 6cm : 12</t>
  </si>
  <si>
    <t>VV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</si>
  <si>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</si>
  <si>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</si>
  <si>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</si>
  <si>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Odkaz na mn. položky pořadí 1 : 12,00000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</si>
  <si>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</si>
  <si>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</si>
  <si>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</si>
  <si>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</si>
  <si>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žulové obruby pro zpětné použití</t>
  </si>
  <si>
    <t>levá strana : 8</t>
  </si>
  <si>
    <t>pravá strana : 10</t>
  </si>
  <si>
    <t>979024441R00</t>
  </si>
  <si>
    <t>Očištění vybouraných obrubníků, dlaždic obrubníků, krajníků vybouraných z jakéhokoliv lože a s jakoukoliv výplní spár</t>
  </si>
  <si>
    <t>Odkaz na mn. položky pořadí 3 : 18,00000</t>
  </si>
  <si>
    <t>bet. obruby</t>
  </si>
  <si>
    <t>pravá strana vjezd : 6</t>
  </si>
  <si>
    <t>122202201R00</t>
  </si>
  <si>
    <t>Odkopávky a prokopávky pro silnice v hornině 3 do 100 m3</t>
  </si>
  <si>
    <t>m3</t>
  </si>
  <si>
    <t>800-1</t>
  </si>
  <si>
    <t>s přemístěním výkopku v příčných profilech na vzdálenost do 15 m nebo s naložením na dopravní prostředek.</t>
  </si>
  <si>
    <t>levá strana pro obrubu : 8*0,2*0,5</t>
  </si>
  <si>
    <t>181101111R00</t>
  </si>
  <si>
    <t>Úprava pláně v zářezech bez rozlišení horniny, se zhutněním - ručně</t>
  </si>
  <si>
    <t>vyrovnáním výškových rozdílů, ploch vodorovných a ploch do sklonu 1 : 5.</t>
  </si>
  <si>
    <t>úprava povrchu před předlážděním : 12</t>
  </si>
  <si>
    <t>hutnění pláně pravá strana : 31+14</t>
  </si>
  <si>
    <t>139601102R00</t>
  </si>
  <si>
    <t>Ruční výkop jam, rýh a šachet v hornině 3</t>
  </si>
  <si>
    <t>s přehozením na vzdálenost do 5 m nebo s naložením na ruční dopravní prostředek</t>
  </si>
  <si>
    <t>ve stávající zelené ploše : 31*0,25</t>
  </si>
  <si>
    <t>příp. schválená sanace 50% : (31*0,3)*0,5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</si>
  <si>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</si>
  <si>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</si>
  <si>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</si>
  <si>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</si>
  <si>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180402111R00</t>
  </si>
  <si>
    <t>Založení trávníku parkový trávník, výsevem, v rovině nebo na svahu do 1:5</t>
  </si>
  <si>
    <t>na půdě předem připravené s pokosením, naložením, odvozem odpadu do 20 km a se složením,</t>
  </si>
  <si>
    <t>00572400R</t>
  </si>
  <si>
    <t>směs travní parková, pro běžnou zátěž</t>
  </si>
  <si>
    <t>kg</t>
  </si>
  <si>
    <t>SPCM</t>
  </si>
  <si>
    <t>Specifikace</t>
  </si>
  <si>
    <t>POL3_</t>
  </si>
  <si>
    <t>23/100*2,5</t>
  </si>
  <si>
    <t>183403153R00</t>
  </si>
  <si>
    <t>Obdělávání půdy hrabáním, v rovině nebo na svahu 1:5</t>
  </si>
  <si>
    <t>183403161R00</t>
  </si>
  <si>
    <t>Obdělávání půdy válením, v rovině nebo na svahu 1:5</t>
  </si>
  <si>
    <t>162201102R00</t>
  </si>
  <si>
    <t>Vodorovné přemístění výkopku z horniny 1 až 4, na vzdálenost přes 20  do 50 m</t>
  </si>
  <si>
    <t>- přemístění výkopku na meziskládku pro další použití na stavbě</t>
  </si>
  <si>
    <t>31*0,15</t>
  </si>
  <si>
    <t>162701109R00</t>
  </si>
  <si>
    <t>Vodorovné přemístění výkopku příplatek k ceně za každých dalších i započatých 1 000 m přes 10 000 m_x000D_
 z horniny 1 až 4</t>
  </si>
  <si>
    <t>- odvoz nevyužitého výkopku na skládku do Horního Benešova - 17,0 km</t>
  </si>
  <si>
    <t>ve stávající zelené ploše : 3,1*16</t>
  </si>
  <si>
    <t>příp. schválená sanace 50% : 4,65*16</t>
  </si>
  <si>
    <t>162301102R00</t>
  </si>
  <si>
    <t>Vodorovné přemístění výkopku z horniny 1 až 4, na vzdálenost přes 500  do 1 000 m</t>
  </si>
  <si>
    <t>- přemístění nevyužitého výkopku na skládku</t>
  </si>
  <si>
    <t>- přemístění výkopku pro sanaci bude účtován pouze v případě provádění schválené sanace</t>
  </si>
  <si>
    <t>ve stávající zelené ploše : 31*0,1</t>
  </si>
  <si>
    <t>příp. sanace 50% : (31*0,3)*0,5</t>
  </si>
  <si>
    <t>120901121RT3</t>
  </si>
  <si>
    <t>Bourání konstrukcí v odkopávkách a prokopávkách z betonu, prostého, těžkou technikou</t>
  </si>
  <si>
    <t>bet vjezd : 14*0,20</t>
  </si>
  <si>
    <t>567123114R00</t>
  </si>
  <si>
    <t>Podklad z kameniva zpevněného cementem SC C5/6, tloušťka po zhutnění 150 mm</t>
  </si>
  <si>
    <t>bez dilatačních spár, s rozprostřením a zhutněním, ošetřením povrchu podkladu vodou</t>
  </si>
  <si>
    <t>113107510R00</t>
  </si>
  <si>
    <t>Odstranění podkladů nebo krytů z kameniva hrubého drceného, v ploše jednotlivě do 50 m2, tloušťka vrstvy 100 mm</t>
  </si>
  <si>
    <t>bet.vjezd : 14*2</t>
  </si>
  <si>
    <t>184807111R00</t>
  </si>
  <si>
    <t>Ochrana stromu bedněním zřízení bednění</t>
  </si>
  <si>
    <t>před poškozením stavebním provozem,</t>
  </si>
  <si>
    <t>Včetně řeziva.</t>
  </si>
  <si>
    <t>2,5*1,5</t>
  </si>
  <si>
    <t>184807112R00</t>
  </si>
  <si>
    <t>Ochrana stromu bedněním odstranění bednění</t>
  </si>
  <si>
    <t>Odkaz na mn. položky pořadí 20 : 3,75000</t>
  </si>
  <si>
    <t>119001422R00</t>
  </si>
  <si>
    <t>Dočasné zajištění podzemního potrubí nebo vedení kabelů přes 3 do 6 kabelů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</si>
  <si>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</si>
  <si>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kabely CETIN a VO a ČEZ : 45</t>
  </si>
  <si>
    <t>111201101R1T01</t>
  </si>
  <si>
    <t>Úprava a ošetření kořenového systému strom</t>
  </si>
  <si>
    <t>Obnažení kořenového systému systému v blízkosti stromu (v průmětu koruny) pneumatickým rýčem a následné zkrácení kořenů včetně ošetření proti zahnívání</t>
  </si>
  <si>
    <t>1 strom : 1,5*6</t>
  </si>
  <si>
    <t>564851111RT2</t>
  </si>
  <si>
    <t>Podklad ze štěrkodrti s rozprostřením a zhutněním frakce 0-32 mm, tloušťka po zhutnění 150 mm</t>
  </si>
  <si>
    <t>31+14</t>
  </si>
  <si>
    <t>příp. schválená sanace 50% plochy tl. 30 cm : (31*0,5)*2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</si>
  <si>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</si>
  <si>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</si>
  <si>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</si>
  <si>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slp6T</t>
  </si>
  <si>
    <t>Dlažba červená slepecká 20x10x6</t>
  </si>
  <si>
    <t>2</t>
  </si>
  <si>
    <t>596111111R00</t>
  </si>
  <si>
    <t>Kladení dlažby z mozaiky komunikací pro pěší do lože z kameniva těženého, 1barva</t>
  </si>
  <si>
    <t>s provedením lože tl. do 40 mm, s vyplněním spár, s dvojím beraněním a se smetením přebytečného materiálu na vzdálenost do 3 m</t>
  </si>
  <si>
    <t>39</t>
  </si>
  <si>
    <t>58380010R</t>
  </si>
  <si>
    <t>t</t>
  </si>
  <si>
    <t>(39-4,5-2,5)/8</t>
  </si>
  <si>
    <t>58380056.AR</t>
  </si>
  <si>
    <t>- bílá</t>
  </si>
  <si>
    <t>- varovné a signální pásy</t>
  </si>
  <si>
    <t>varovný a signální pás : 4,5</t>
  </si>
  <si>
    <t>58381325R</t>
  </si>
  <si>
    <t>dlažba kamenná deska; žula; h = 80,0 mm; plocha do 0,24 m2; povrch řezaný</t>
  </si>
  <si>
    <t>pro zajištění hmatného kontrastu rovinným povrchem š=0,250 m</t>
  </si>
  <si>
    <t>2,5</t>
  </si>
  <si>
    <t>914001111R00</t>
  </si>
  <si>
    <t xml:space="preserve">Osazení a montáž svislých dopravních značek sloupek, do betonového základu,  </t>
  </si>
  <si>
    <t>kus</t>
  </si>
  <si>
    <t>404459504R</t>
  </si>
  <si>
    <t>příslušenství k dopr.značení sloupek Fe 60 pozinkovaný, délka 3500 mm</t>
  </si>
  <si>
    <t>40445015.AR</t>
  </si>
  <si>
    <t>Značka IP6 500/500 fól 2, HIG 10letá přechod pro chodce</t>
  </si>
  <si>
    <t>599141111R00</t>
  </si>
  <si>
    <t>Vyplnění spár mezi silničními panely živičnou zálivkou</t>
  </si>
  <si>
    <t>jakékoliv tloušťky a vyčištění spár</t>
  </si>
  <si>
    <t>8+16</t>
  </si>
  <si>
    <t>917461111R00</t>
  </si>
  <si>
    <t>Osazení chodníkového obrubníku kamenného stojatého, s boční opěrou z betonu prostého, do lože z betonu prostého C 12/15</t>
  </si>
  <si>
    <t>se zřízením lože tl. 80-100 mm</t>
  </si>
  <si>
    <t>znovuosazení žul obr KS3 : 8+10</t>
  </si>
  <si>
    <t>nový KS3 : 6+12</t>
  </si>
  <si>
    <t>58380211R</t>
  </si>
  <si>
    <t>krajník silniční materiálová skupina I/2 (žula); š = 130 mm; h = 200 mm; l = 300 až 800 mm</t>
  </si>
  <si>
    <t>6+12</t>
  </si>
  <si>
    <t>915729111R00</t>
  </si>
  <si>
    <t>Vodorovné značení krytů příplatek k ceně_x000D_
 za reflexní úpravu stopčar, zeber, stínů, šipek, nápisů, přechodů apod.</t>
  </si>
  <si>
    <t>998225111R00</t>
  </si>
  <si>
    <t>Přesun hmot komunikací a letišť, kryt živičný jakékoliv délky objektu</t>
  </si>
  <si>
    <t>Přesun hmot</t>
  </si>
  <si>
    <t>POL7_</t>
  </si>
  <si>
    <t>vodorovně do 200 m</t>
  </si>
  <si>
    <t>918101111R00</t>
  </si>
  <si>
    <t>Lože pod obrubníky, krajníky nebo obruby z betonu prostého C 12/15</t>
  </si>
  <si>
    <t>z dlažebních kostek z betonu prostého</t>
  </si>
  <si>
    <t>levá strana lože navíc : 8*0,1*0,3</t>
  </si>
  <si>
    <t>pravá strana lože navíc : 16*0,1*0,3</t>
  </si>
  <si>
    <t>919735112R00</t>
  </si>
  <si>
    <t>Řezání stávajících krytů nebo podkladů živičných, hloubky přes 50 do 100 mm</t>
  </si>
  <si>
    <t>včetně spotřeby vody</t>
  </si>
  <si>
    <t>915721111R00</t>
  </si>
  <si>
    <t>Vodorovné značení krytů stříkané barvou, bílou, stopčar, zeber, stínů, šipek, nápisů, přechodů apod.</t>
  </si>
  <si>
    <t>4*0,5*6</t>
  </si>
  <si>
    <t>13335426R</t>
  </si>
  <si>
    <t>tyč ocelová  L (úhelník) válcovaná za tepla S235 (11375); tl = 8,00 mm; a = 120,0 mm; b = 80,0 mm</t>
  </si>
  <si>
    <t>hmotnost 12,16 kg/m : 12,16*12*0,001</t>
  </si>
  <si>
    <t>obroc1208</t>
  </si>
  <si>
    <t>Výroba a montáž kov. atypických konstr. obrubník z úhelníku</t>
  </si>
  <si>
    <t>kompl</t>
  </si>
  <si>
    <t>Úhelník 120x80x8 mm délky 12m</t>
  </si>
  <si>
    <t>řezání a ohýbání do požadovaného tvaru</t>
  </si>
  <si>
    <t>navaření ocel. prutů dl.0,5m á 0,5m, celkem 24ks</t>
  </si>
  <si>
    <t>osezení natlučením do čerstvé bet. vyrovnávky</t>
  </si>
  <si>
    <t>979083112R00</t>
  </si>
  <si>
    <t>Vodorovné přemístění suti přes 100 m do 1000 m</t>
  </si>
  <si>
    <t>800-6</t>
  </si>
  <si>
    <t>včetně naložení na dopravní prostředek a složení,</t>
  </si>
  <si>
    <t>Odkaz na mn. položky pořadí 6 : 0,80000*1,8</t>
  </si>
  <si>
    <t>bet vjezd : 2,8*2,3</t>
  </si>
  <si>
    <t>Odkaz na dem. hmot. položky pořadí 5 : 1,62000</t>
  </si>
  <si>
    <t>Odkaz na dem. hmot. položky pořadí 19 : 6,16000</t>
  </si>
  <si>
    <t>979082219R00</t>
  </si>
  <si>
    <t>Vodorovná doprava suti po suchu příplatek k ceně za každý další i započatý 1 km přes 1 km</t>
  </si>
  <si>
    <t>skládka Horní Benešov</t>
  </si>
  <si>
    <t>Odkaz na mn. položky pořadí 44 : 15,66000*16</t>
  </si>
  <si>
    <t>979990001R00</t>
  </si>
  <si>
    <t>Poplatek za skládku stavební suti, skupina 17 09 04 z Katalogu odpadů</t>
  </si>
  <si>
    <t>801-3</t>
  </si>
  <si>
    <t>Odkaz na mn. položky pořadí 44 : 15,66</t>
  </si>
  <si>
    <t>Odkaz na mn. položky pořadí 16 : 7,75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</si>
  <si>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</si>
  <si>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</si>
  <si>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</si>
  <si>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</si>
  <si>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</si>
  <si>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</si>
  <si>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</si>
  <si>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</si>
  <si>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</si>
  <si>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</si>
  <si>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11120    OA0</t>
  </si>
  <si>
    <t>ODSTRANĚNÍ KŘOVIN</t>
  </si>
  <si>
    <t>Součtová</t>
  </si>
  <si>
    <t>Agregovaná položka</t>
  </si>
  <si>
    <t>POL2_</t>
  </si>
  <si>
    <t>- odstranění travin, křovin a stromů do průměru 100 mm</t>
  </si>
  <si>
    <t>- doprava dřevin bez ohledu na vzdálenost</t>
  </si>
  <si>
    <t>- spálení na hromadách nebo štěpkování</t>
  </si>
  <si>
    <t>po suchu, se složením, zpáteční cesta vozidla.</t>
  </si>
  <si>
    <t>bourání betonového vjezdu</t>
  </si>
  <si>
    <t>mozaika dlažební štípaná; materiálová skupina I/2 (žula); 4/6 cm</t>
  </si>
  <si>
    <t>mozaika dlažební řezaná; materiálová skupina I/2 (žula); 6/6/4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</si>
</sst>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0" fillId="0" borderId="0" xfId="0" quotePrefix="1" applyNumberFormat="1" applyFont="1" applyBorder="1" applyAlignment="1">
      <alignment horizontal="left" vertical="top" wrapTex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0" fillId="0" borderId="6" xfId="0" applyNumberFormat="1" applyBorder="1" applyAlignment="1">
      <alignment horizontal="left" vertical="top" wrapText="1"/>
    </xf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vertical="top"/>
    </xf>
    <xf numFmtId="0" fontId="0" fillId="0" borderId="47" xfId="0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37" xfId="0" applyNumberFormat="1" applyFont="1" applyBorder="1" applyAlignment="1">
      <alignment vertical="top" wrapText="1"/>
    </xf>
    <xf numFmtId="0" fontId="18" fillId="0" borderId="46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file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J26" sqref="J26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sheetProtection algorithmName="SHA-512" hashValue="rCAZSXcvv8b41wZ6wGpbQq/+F8yFHj5Z6K1Bv3jw3ee7mf4WZqlvQxCuAuQAO3L49JvHtZ3SI1/KMsegv8h+Rw==" saltValue="9jdciqaqk0zdz9s4y89Ck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02" t="s">
        <v>41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2"/>
      <c r="B2" s="76" t="s">
        <v>22</v>
      </c>
      <c r="C2" s="77"/>
      <c r="D2" s="78" t="s">
        <v>43</v>
      </c>
      <c r="E2" s="211" t="s">
        <v>44</v>
      </c>
      <c r="F2" s="212"/>
      <c r="G2" s="212"/>
      <c r="H2" s="212"/>
      <c r="I2" s="212"/>
      <c r="J2" s="213"/>
      <c r="O2" s="1"/>
    </row>
    <row r="3" spans="1:15" ht="27" hidden="1" customHeight="1" x14ac:dyDescent="0.2">
      <c r="A3" s="2"/>
      <c r="B3" s="79"/>
      <c r="C3" s="77"/>
      <c r="D3" s="80"/>
      <c r="E3" s="214"/>
      <c r="F3" s="215"/>
      <c r="G3" s="215"/>
      <c r="H3" s="215"/>
      <c r="I3" s="215"/>
      <c r="J3" s="216"/>
    </row>
    <row r="4" spans="1:15" ht="23.25" customHeight="1" x14ac:dyDescent="0.2">
      <c r="A4" s="2"/>
      <c r="B4" s="81"/>
      <c r="C4" s="82"/>
      <c r="D4" s="83"/>
      <c r="E4" s="224"/>
      <c r="F4" s="224"/>
      <c r="G4" s="224"/>
      <c r="H4" s="224"/>
      <c r="I4" s="224"/>
      <c r="J4" s="225"/>
    </row>
    <row r="5" spans="1:15" ht="24" customHeight="1" x14ac:dyDescent="0.2">
      <c r="A5" s="2"/>
      <c r="B5" s="31" t="s">
        <v>42</v>
      </c>
      <c r="D5" s="228" t="s">
        <v>45</v>
      </c>
      <c r="E5" s="229"/>
      <c r="F5" s="229"/>
      <c r="G5" s="229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30" t="s">
        <v>46</v>
      </c>
      <c r="E6" s="231"/>
      <c r="F6" s="231"/>
      <c r="G6" s="23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84" t="s">
        <v>48</v>
      </c>
      <c r="E7" s="232" t="s">
        <v>47</v>
      </c>
      <c r="F7" s="233"/>
      <c r="G7" s="23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8"/>
      <c r="E11" s="218"/>
      <c r="F11" s="218"/>
      <c r="G11" s="218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26"/>
      <c r="F13" s="227"/>
      <c r="G13" s="22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17"/>
      <c r="F15" s="217"/>
      <c r="G15" s="219"/>
      <c r="H15" s="219"/>
      <c r="I15" s="219" t="s">
        <v>29</v>
      </c>
      <c r="J15" s="220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08"/>
      <c r="F16" s="209"/>
      <c r="G16" s="208"/>
      <c r="H16" s="209"/>
      <c r="I16" s="208">
        <f>SUMIF(F52:F61,A16,I52:I61)+SUMIF(F52:F61,"PSU",I52:I61)</f>
        <v>0</v>
      </c>
      <c r="J16" s="210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08"/>
      <c r="F17" s="209"/>
      <c r="G17" s="208"/>
      <c r="H17" s="209"/>
      <c r="I17" s="208">
        <f>SUMIF(F52:F61,A17,I52:I61)</f>
        <v>0</v>
      </c>
      <c r="J17" s="210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08"/>
      <c r="F18" s="209"/>
      <c r="G18" s="208"/>
      <c r="H18" s="209"/>
      <c r="I18" s="208">
        <f>SUMIF(F52:F61,A18,I52:I61)</f>
        <v>0</v>
      </c>
      <c r="J18" s="210"/>
    </row>
    <row r="19" spans="1:10" ht="23.25" customHeight="1" x14ac:dyDescent="0.2">
      <c r="A19" s="144" t="s">
        <v>78</v>
      </c>
      <c r="B19" s="38" t="s">
        <v>27</v>
      </c>
      <c r="C19" s="62"/>
      <c r="D19" s="63"/>
      <c r="E19" s="208"/>
      <c r="F19" s="209"/>
      <c r="G19" s="208"/>
      <c r="H19" s="209"/>
      <c r="I19" s="208">
        <f>SUMIF(F52:F61,A19,I52:I61)</f>
        <v>0</v>
      </c>
      <c r="J19" s="210"/>
    </row>
    <row r="20" spans="1:10" ht="23.25" customHeight="1" x14ac:dyDescent="0.2">
      <c r="A20" s="144" t="s">
        <v>79</v>
      </c>
      <c r="B20" s="38" t="s">
        <v>28</v>
      </c>
      <c r="C20" s="62"/>
      <c r="D20" s="63"/>
      <c r="E20" s="208"/>
      <c r="F20" s="209"/>
      <c r="G20" s="208"/>
      <c r="H20" s="209"/>
      <c r="I20" s="208">
        <f>SUMIF(F52:F61,A20,I52:I61)</f>
        <v>0</v>
      </c>
      <c r="J20" s="210"/>
    </row>
    <row r="21" spans="1:10" ht="23.25" customHeight="1" x14ac:dyDescent="0.2">
      <c r="A21" s="2"/>
      <c r="B21" s="48" t="s">
        <v>29</v>
      </c>
      <c r="C21" s="64"/>
      <c r="D21" s="65"/>
      <c r="E21" s="221"/>
      <c r="F21" s="222"/>
      <c r="G21" s="221"/>
      <c r="H21" s="222"/>
      <c r="I21" s="221">
        <f>SUM(I16:J20)</f>
        <v>0</v>
      </c>
      <c r="J21" s="23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37">
        <f>ZakladDPHSniVypocet</f>
        <v>0</v>
      </c>
      <c r="H23" s="238"/>
      <c r="I23" s="23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35">
        <f>I23*E23/100</f>
        <v>0</v>
      </c>
      <c r="H24" s="236"/>
      <c r="I24" s="23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37">
        <f>ZakladDPHZaklVypocet</f>
        <v>0</v>
      </c>
      <c r="H25" s="238"/>
      <c r="I25" s="23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05">
        <f>I25*E25/100</f>
        <v>0</v>
      </c>
      <c r="H26" s="206"/>
      <c r="I26" s="20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07">
        <f>CenaCelkemBezDPH-(ZakladDPHSni+ZakladDPHZakl)</f>
        <v>0</v>
      </c>
      <c r="H27" s="207"/>
      <c r="I27" s="20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23</v>
      </c>
      <c r="C28" s="119"/>
      <c r="D28" s="119"/>
      <c r="E28" s="120"/>
      <c r="F28" s="121"/>
      <c r="G28" s="241">
        <f>A27</f>
        <v>0</v>
      </c>
      <c r="H28" s="241"/>
      <c r="I28" s="241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35</v>
      </c>
      <c r="C29" s="123"/>
      <c r="D29" s="123"/>
      <c r="E29" s="123"/>
      <c r="F29" s="124"/>
      <c r="G29" s="240">
        <f>ZakladDPHSni+DPHSni+ZakladDPHZakl+DPHZakl+Zaokrouhleni</f>
        <v>0</v>
      </c>
      <c r="H29" s="240"/>
      <c r="I29" s="240"/>
      <c r="J29" s="125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42"/>
      <c r="E34" s="243"/>
      <c r="G34" s="244"/>
      <c r="H34" s="245"/>
      <c r="I34" s="245"/>
      <c r="J34" s="25"/>
    </row>
    <row r="35" spans="1:10" ht="12.75" customHeight="1" x14ac:dyDescent="0.2">
      <c r="A35" s="2"/>
      <c r="B35" s="2"/>
      <c r="D35" s="234" t="s">
        <v>2</v>
      </c>
      <c r="E35" s="23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50</v>
      </c>
      <c r="C39" s="246"/>
      <c r="D39" s="246"/>
      <c r="E39" s="246"/>
      <c r="F39" s="102">
        <f>'SO000 000 Pol'!AE29+'SO101 101 Pol'!AE173</f>
        <v>0</v>
      </c>
      <c r="G39" s="103">
        <f>'SO000 000 Pol'!AF29+'SO101 101 Pol'!AF173</f>
        <v>0</v>
      </c>
      <c r="H39" s="104"/>
      <c r="I39" s="105">
        <f>F39+G39+H39</f>
        <v>0</v>
      </c>
      <c r="J39" s="106" t="str">
        <f>IF(CenaCelkemVypocet=0,"",I39/CenaCelkemVypocet*100)</f>
        <v/>
      </c>
    </row>
    <row r="40" spans="1:10" ht="25.5" customHeight="1" x14ac:dyDescent="0.2">
      <c r="A40" s="90">
        <v>2</v>
      </c>
      <c r="B40" s="107"/>
      <c r="C40" s="247" t="s">
        <v>51</v>
      </c>
      <c r="D40" s="247"/>
      <c r="E40" s="247"/>
      <c r="F40" s="108"/>
      <c r="G40" s="109"/>
      <c r="H40" s="109"/>
      <c r="I40" s="110"/>
      <c r="J40" s="111"/>
    </row>
    <row r="41" spans="1:10" ht="25.5" customHeight="1" x14ac:dyDescent="0.2">
      <c r="A41" s="90">
        <v>2</v>
      </c>
      <c r="B41" s="107" t="s">
        <v>52</v>
      </c>
      <c r="C41" s="247" t="s">
        <v>28</v>
      </c>
      <c r="D41" s="247"/>
      <c r="E41" s="247"/>
      <c r="F41" s="108">
        <f>'SO000 000 Pol'!AE29</f>
        <v>0</v>
      </c>
      <c r="G41" s="109">
        <f>'SO000 000 Pol'!AF29</f>
        <v>0</v>
      </c>
      <c r="H41" s="109"/>
      <c r="I41" s="110">
        <f>F41+G41+H41</f>
        <v>0</v>
      </c>
      <c r="J41" s="111" t="str">
        <f>IF(CenaCelkemVypocet=0,"",I41/CenaCelkemVypocet*100)</f>
        <v/>
      </c>
    </row>
    <row r="42" spans="1:10" ht="25.5" customHeight="1" x14ac:dyDescent="0.2">
      <c r="A42" s="90">
        <v>3</v>
      </c>
      <c r="B42" s="112" t="s">
        <v>53</v>
      </c>
      <c r="C42" s="246" t="s">
        <v>28</v>
      </c>
      <c r="D42" s="246"/>
      <c r="E42" s="246"/>
      <c r="F42" s="113">
        <f>'SO000 000 Pol'!AE29</f>
        <v>0</v>
      </c>
      <c r="G42" s="104">
        <f>'SO000 000 Pol'!AF29</f>
        <v>0</v>
      </c>
      <c r="H42" s="104"/>
      <c r="I42" s="105">
        <f>F42+G42+H42</f>
        <v>0</v>
      </c>
      <c r="J42" s="106" t="str">
        <f>IF(CenaCelkemVypocet=0,"",I42/CenaCelkemVypocet*100)</f>
        <v/>
      </c>
    </row>
    <row r="43" spans="1:10" ht="25.5" customHeight="1" x14ac:dyDescent="0.2">
      <c r="A43" s="90">
        <v>2</v>
      </c>
      <c r="B43" s="107" t="s">
        <v>54</v>
      </c>
      <c r="C43" s="247" t="s">
        <v>55</v>
      </c>
      <c r="D43" s="247"/>
      <c r="E43" s="247"/>
      <c r="F43" s="108">
        <f>'SO101 101 Pol'!AE173</f>
        <v>0</v>
      </c>
      <c r="G43" s="109">
        <f>'SO101 101 Pol'!AF173</f>
        <v>0</v>
      </c>
      <c r="H43" s="109"/>
      <c r="I43" s="110">
        <f>F43+G43+H43</f>
        <v>0</v>
      </c>
      <c r="J43" s="111" t="str">
        <f>IF(CenaCelkemVypocet=0,"",I43/CenaCelkemVypocet*100)</f>
        <v/>
      </c>
    </row>
    <row r="44" spans="1:10" ht="25.5" customHeight="1" x14ac:dyDescent="0.2">
      <c r="A44" s="90">
        <v>3</v>
      </c>
      <c r="B44" s="112" t="s">
        <v>56</v>
      </c>
      <c r="C44" s="246" t="s">
        <v>55</v>
      </c>
      <c r="D44" s="246"/>
      <c r="E44" s="246"/>
      <c r="F44" s="113">
        <f>'SO101 101 Pol'!AE173</f>
        <v>0</v>
      </c>
      <c r="G44" s="104">
        <f>'SO101 101 Pol'!AF173</f>
        <v>0</v>
      </c>
      <c r="H44" s="104"/>
      <c r="I44" s="105">
        <f>F44+G44+H44</f>
        <v>0</v>
      </c>
      <c r="J44" s="106" t="str">
        <f>IF(CenaCelkemVypocet=0,"",I44/CenaCelkemVypocet*100)</f>
        <v/>
      </c>
    </row>
    <row r="45" spans="1:10" ht="25.5" customHeight="1" x14ac:dyDescent="0.2">
      <c r="A45" s="90"/>
      <c r="B45" s="248" t="s">
        <v>57</v>
      </c>
      <c r="C45" s="249"/>
      <c r="D45" s="249"/>
      <c r="E45" s="249"/>
      <c r="F45" s="114">
        <f>SUMIF(A39:A44,"=1",F39:F44)</f>
        <v>0</v>
      </c>
      <c r="G45" s="115">
        <f>SUMIF(A39:A44,"=1",G39:G44)</f>
        <v>0</v>
      </c>
      <c r="H45" s="115">
        <f>SUMIF(A39:A44,"=1",H39:H44)</f>
        <v>0</v>
      </c>
      <c r="I45" s="116">
        <f>SUMIF(A39:A44,"=1",I39:I44)</f>
        <v>0</v>
      </c>
      <c r="J45" s="117">
        <f>SUMIF(A39:A44,"=1",J39:J44)</f>
        <v>0</v>
      </c>
    </row>
    <row r="49" spans="1:10" ht="15.75" x14ac:dyDescent="0.25">
      <c r="B49" s="126" t="s">
        <v>59</v>
      </c>
    </row>
    <row r="51" spans="1:10" ht="25.5" customHeight="1" x14ac:dyDescent="0.2">
      <c r="A51" s="128"/>
      <c r="B51" s="131" t="s">
        <v>17</v>
      </c>
      <c r="C51" s="131" t="s">
        <v>5</v>
      </c>
      <c r="D51" s="132"/>
      <c r="E51" s="132"/>
      <c r="F51" s="133" t="s">
        <v>60</v>
      </c>
      <c r="G51" s="133"/>
      <c r="H51" s="133"/>
      <c r="I51" s="133" t="s">
        <v>29</v>
      </c>
      <c r="J51" s="133" t="s">
        <v>0</v>
      </c>
    </row>
    <row r="52" spans="1:10" ht="36.75" customHeight="1" x14ac:dyDescent="0.2">
      <c r="A52" s="129"/>
      <c r="B52" s="134" t="s">
        <v>61</v>
      </c>
      <c r="C52" s="250" t="s">
        <v>62</v>
      </c>
      <c r="D52" s="251"/>
      <c r="E52" s="251"/>
      <c r="F52" s="140" t="s">
        <v>24</v>
      </c>
      <c r="G52" s="141"/>
      <c r="H52" s="141"/>
      <c r="I52" s="141">
        <f>'SO101 101 Pol'!G8+'SO101 101 Pol'!G16+'SO101 101 Pol'!G26+'SO101 101 Pol'!G71+'SO101 101 Pol'!G167</f>
        <v>0</v>
      </c>
      <c r="J52" s="138" t="str">
        <f>IF(I62=0,"",I52/I62*100)</f>
        <v/>
      </c>
    </row>
    <row r="53" spans="1:10" ht="36.75" customHeight="1" x14ac:dyDescent="0.2">
      <c r="A53" s="129"/>
      <c r="B53" s="134" t="s">
        <v>63</v>
      </c>
      <c r="C53" s="250" t="s">
        <v>64</v>
      </c>
      <c r="D53" s="251"/>
      <c r="E53" s="251"/>
      <c r="F53" s="140" t="s">
        <v>24</v>
      </c>
      <c r="G53" s="141"/>
      <c r="H53" s="141"/>
      <c r="I53" s="141">
        <f>'SO101 101 Pol'!G85</f>
        <v>0</v>
      </c>
      <c r="J53" s="138" t="str">
        <f>IF(I62=0,"",I53/I62*100)</f>
        <v/>
      </c>
    </row>
    <row r="54" spans="1:10" ht="36.75" customHeight="1" x14ac:dyDescent="0.2">
      <c r="A54" s="129"/>
      <c r="B54" s="134" t="s">
        <v>65</v>
      </c>
      <c r="C54" s="250" t="s">
        <v>66</v>
      </c>
      <c r="D54" s="251"/>
      <c r="E54" s="251"/>
      <c r="F54" s="140" t="s">
        <v>24</v>
      </c>
      <c r="G54" s="141"/>
      <c r="H54" s="141"/>
      <c r="I54" s="141">
        <f>'SO101 101 Pol'!G68+'SO101 101 Pol'!G89+'SO101 101 Pol'!G114</f>
        <v>0</v>
      </c>
      <c r="J54" s="138" t="str">
        <f>IF(I62=0,"",I54/I62*100)</f>
        <v/>
      </c>
    </row>
    <row r="55" spans="1:10" ht="36.75" customHeight="1" x14ac:dyDescent="0.2">
      <c r="A55" s="129"/>
      <c r="B55" s="134" t="s">
        <v>67</v>
      </c>
      <c r="C55" s="250" t="s">
        <v>68</v>
      </c>
      <c r="D55" s="251"/>
      <c r="E55" s="251"/>
      <c r="F55" s="140" t="s">
        <v>24</v>
      </c>
      <c r="G55" s="141"/>
      <c r="H55" s="141"/>
      <c r="I55" s="141">
        <f>'SO101 101 Pol'!G110+'SO101 101 Pol'!G118+'SO101 101 Pol'!G129</f>
        <v>0</v>
      </c>
      <c r="J55" s="138" t="str">
        <f>IF(I62=0,"",I55/I62*100)</f>
        <v/>
      </c>
    </row>
    <row r="56" spans="1:10" ht="36.75" customHeight="1" x14ac:dyDescent="0.2">
      <c r="A56" s="129"/>
      <c r="B56" s="134" t="s">
        <v>69</v>
      </c>
      <c r="C56" s="250" t="s">
        <v>70</v>
      </c>
      <c r="D56" s="251"/>
      <c r="E56" s="251"/>
      <c r="F56" s="140" t="s">
        <v>24</v>
      </c>
      <c r="G56" s="141"/>
      <c r="H56" s="141"/>
      <c r="I56" s="141">
        <f>'SO101 101 Pol'!G12+'SO101 101 Pol'!G22</f>
        <v>0</v>
      </c>
      <c r="J56" s="138" t="str">
        <f>IF(I62=0,"",I56/I62*100)</f>
        <v/>
      </c>
    </row>
    <row r="57" spans="1:10" ht="36.75" customHeight="1" x14ac:dyDescent="0.2">
      <c r="A57" s="129"/>
      <c r="B57" s="134" t="s">
        <v>71</v>
      </c>
      <c r="C57" s="250" t="s">
        <v>72</v>
      </c>
      <c r="D57" s="251"/>
      <c r="E57" s="251"/>
      <c r="F57" s="140" t="s">
        <v>24</v>
      </c>
      <c r="G57" s="141"/>
      <c r="H57" s="141"/>
      <c r="I57" s="141">
        <f>'SO101 101 Pol'!G126</f>
        <v>0</v>
      </c>
      <c r="J57" s="138" t="str">
        <f>IF(I62=0,"",I57/I62*100)</f>
        <v/>
      </c>
    </row>
    <row r="58" spans="1:10" ht="36.75" customHeight="1" x14ac:dyDescent="0.2">
      <c r="A58" s="129"/>
      <c r="B58" s="134" t="s">
        <v>73</v>
      </c>
      <c r="C58" s="250" t="s">
        <v>74</v>
      </c>
      <c r="D58" s="251"/>
      <c r="E58" s="251"/>
      <c r="F58" s="140" t="s">
        <v>25</v>
      </c>
      <c r="G58" s="141"/>
      <c r="H58" s="141"/>
      <c r="I58" s="141">
        <f>'SO101 101 Pol'!G139</f>
        <v>0</v>
      </c>
      <c r="J58" s="138" t="str">
        <f>IF(I62=0,"",I58/I62*100)</f>
        <v/>
      </c>
    </row>
    <row r="59" spans="1:10" ht="36.75" customHeight="1" x14ac:dyDescent="0.2">
      <c r="A59" s="129"/>
      <c r="B59" s="134" t="s">
        <v>75</v>
      </c>
      <c r="C59" s="250" t="s">
        <v>76</v>
      </c>
      <c r="D59" s="251"/>
      <c r="E59" s="251"/>
      <c r="F59" s="140" t="s">
        <v>77</v>
      </c>
      <c r="G59" s="141"/>
      <c r="H59" s="141"/>
      <c r="I59" s="141">
        <f>'SO101 101 Pol'!G147</f>
        <v>0</v>
      </c>
      <c r="J59" s="138" t="str">
        <f>IF(I62=0,"",I59/I62*100)</f>
        <v/>
      </c>
    </row>
    <row r="60" spans="1:10" ht="36.75" customHeight="1" x14ac:dyDescent="0.2">
      <c r="A60" s="129"/>
      <c r="B60" s="134" t="s">
        <v>78</v>
      </c>
      <c r="C60" s="250" t="s">
        <v>27</v>
      </c>
      <c r="D60" s="251"/>
      <c r="E60" s="251"/>
      <c r="F60" s="140" t="s">
        <v>78</v>
      </c>
      <c r="G60" s="141"/>
      <c r="H60" s="141"/>
      <c r="I60" s="141">
        <f>'SO101 101 Pol'!G160</f>
        <v>0</v>
      </c>
      <c r="J60" s="138" t="str">
        <f>IF(I62=0,"",I60/I62*100)</f>
        <v/>
      </c>
    </row>
    <row r="61" spans="1:10" ht="36.75" customHeight="1" x14ac:dyDescent="0.2">
      <c r="A61" s="129"/>
      <c r="B61" s="134" t="s">
        <v>79</v>
      </c>
      <c r="C61" s="250" t="s">
        <v>28</v>
      </c>
      <c r="D61" s="251"/>
      <c r="E61" s="251"/>
      <c r="F61" s="140" t="s">
        <v>79</v>
      </c>
      <c r="G61" s="141"/>
      <c r="H61" s="141"/>
      <c r="I61" s="141">
        <f>'SO000 000 Pol'!G8</f>
        <v>0</v>
      </c>
      <c r="J61" s="138" t="str">
        <f>IF(I62=0,"",I61/I62*100)</f>
        <v/>
      </c>
    </row>
    <row r="62" spans="1:10" ht="25.5" customHeight="1" x14ac:dyDescent="0.2">
      <c r="A62" s="130"/>
      <c r="B62" s="135" t="s">
        <v>1</v>
      </c>
      <c r="C62" s="136"/>
      <c r="D62" s="137"/>
      <c r="E62" s="137"/>
      <c r="F62" s="142"/>
      <c r="G62" s="143"/>
      <c r="H62" s="143"/>
      <c r="I62" s="143">
        <f>SUM(I52:I61)</f>
        <v>0</v>
      </c>
      <c r="J62" s="139">
        <f>SUM(J52:J61)</f>
        <v>0</v>
      </c>
    </row>
    <row r="63" spans="1:10" x14ac:dyDescent="0.2">
      <c r="F63" s="88"/>
      <c r="G63" s="88"/>
      <c r="H63" s="88"/>
      <c r="I63" s="88"/>
      <c r="J63" s="89"/>
    </row>
    <row r="64" spans="1:10" x14ac:dyDescent="0.2">
      <c r="F64" s="88"/>
      <c r="G64" s="88"/>
      <c r="H64" s="88"/>
      <c r="I64" s="88"/>
      <c r="J64" s="89"/>
    </row>
    <row r="65" spans="6:10" x14ac:dyDescent="0.2">
      <c r="F65" s="88"/>
      <c r="G65" s="88"/>
      <c r="H65" s="88"/>
      <c r="I65" s="88"/>
      <c r="J65" s="89"/>
    </row>
  </sheetData>
  <sheetProtection algorithmName="SHA-512" hashValue="8mxESQ5Er/2PaP7pTJ7wom/u5qJSNYmQO/GT6MyxfmTeOsUnhIEumX2dGKX3RuumF53cc2UX7cxTmlPq7cjAsg==" saltValue="tRYKzU+OwmtroYTUl+r8A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DY8NdH12lSbnh2N5RHsbydm5SH4BuSpl89dQ56npN7+5WasWcB6ws3rFvcQGvEDJtcfpLoiJop4O3Jsn41H19A==" saltValue="FdDsUenax7KQb2nhayPGC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35" sqref="F35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80</v>
      </c>
      <c r="B1" s="258"/>
      <c r="C1" s="258"/>
      <c r="D1" s="258"/>
      <c r="E1" s="258"/>
      <c r="F1" s="258"/>
      <c r="G1" s="258"/>
      <c r="AG1" t="s">
        <v>81</v>
      </c>
    </row>
    <row r="2" spans="1:60" ht="24.95" customHeight="1" x14ac:dyDescent="0.2">
      <c r="A2" s="145" t="s">
        <v>7</v>
      </c>
      <c r="B2" s="49" t="s">
        <v>43</v>
      </c>
      <c r="C2" s="259" t="s">
        <v>44</v>
      </c>
      <c r="D2" s="260"/>
      <c r="E2" s="260"/>
      <c r="F2" s="260"/>
      <c r="G2" s="261"/>
      <c r="AG2" t="s">
        <v>82</v>
      </c>
    </row>
    <row r="3" spans="1:60" ht="24.95" customHeight="1" x14ac:dyDescent="0.2">
      <c r="A3" s="145" t="s">
        <v>8</v>
      </c>
      <c r="B3" s="49" t="s">
        <v>52</v>
      </c>
      <c r="C3" s="259" t="s">
        <v>28</v>
      </c>
      <c r="D3" s="260"/>
      <c r="E3" s="260"/>
      <c r="F3" s="260"/>
      <c r="G3" s="261"/>
      <c r="AC3" s="127" t="s">
        <v>82</v>
      </c>
      <c r="AG3" t="s">
        <v>83</v>
      </c>
    </row>
    <row r="4" spans="1:60" ht="24.95" customHeight="1" x14ac:dyDescent="0.2">
      <c r="A4" s="146" t="s">
        <v>9</v>
      </c>
      <c r="B4" s="147" t="s">
        <v>53</v>
      </c>
      <c r="C4" s="262" t="s">
        <v>28</v>
      </c>
      <c r="D4" s="263"/>
      <c r="E4" s="263"/>
      <c r="F4" s="263"/>
      <c r="G4" s="264"/>
      <c r="AG4" t="s">
        <v>84</v>
      </c>
    </row>
    <row r="5" spans="1:60" x14ac:dyDescent="0.2">
      <c r="D5" s="10"/>
    </row>
    <row r="6" spans="1:60" ht="38.25" x14ac:dyDescent="0.2">
      <c r="A6" s="149" t="s">
        <v>85</v>
      </c>
      <c r="B6" s="151" t="s">
        <v>86</v>
      </c>
      <c r="C6" s="151" t="s">
        <v>87</v>
      </c>
      <c r="D6" s="150" t="s">
        <v>88</v>
      </c>
      <c r="E6" s="149" t="s">
        <v>89</v>
      </c>
      <c r="F6" s="148" t="s">
        <v>90</v>
      </c>
      <c r="G6" s="149" t="s">
        <v>29</v>
      </c>
      <c r="H6" s="152" t="s">
        <v>30</v>
      </c>
      <c r="I6" s="152" t="s">
        <v>91</v>
      </c>
      <c r="J6" s="152" t="s">
        <v>31</v>
      </c>
      <c r="K6" s="152" t="s">
        <v>92</v>
      </c>
      <c r="L6" s="152" t="s">
        <v>93</v>
      </c>
      <c r="M6" s="152" t="s">
        <v>94</v>
      </c>
      <c r="N6" s="152" t="s">
        <v>95</v>
      </c>
      <c r="O6" s="152" t="s">
        <v>96</v>
      </c>
      <c r="P6" s="152" t="s">
        <v>97</v>
      </c>
      <c r="Q6" s="152" t="s">
        <v>98</v>
      </c>
      <c r="R6" s="152" t="s">
        <v>99</v>
      </c>
      <c r="S6" s="152" t="s">
        <v>100</v>
      </c>
      <c r="T6" s="152" t="s">
        <v>101</v>
      </c>
      <c r="U6" s="152" t="s">
        <v>102</v>
      </c>
      <c r="V6" s="152" t="s">
        <v>103</v>
      </c>
      <c r="W6" s="152" t="s">
        <v>104</v>
      </c>
      <c r="X6" s="152" t="s">
        <v>105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4" t="s">
        <v>106</v>
      </c>
      <c r="B8" s="165" t="s">
        <v>79</v>
      </c>
      <c r="C8" s="186" t="s">
        <v>28</v>
      </c>
      <c r="D8" s="166"/>
      <c r="E8" s="167"/>
      <c r="F8" s="168"/>
      <c r="G8" s="169">
        <f>SUMIF(AG9:AG27,"&lt;&gt;NOR",G9:G27)</f>
        <v>0</v>
      </c>
      <c r="H8" s="168"/>
      <c r="I8" s="168">
        <f>SUM(I9:I27)</f>
        <v>0</v>
      </c>
      <c r="J8" s="168"/>
      <c r="K8" s="168">
        <f>SUM(K9:K27)</f>
        <v>0</v>
      </c>
      <c r="L8" s="168"/>
      <c r="M8" s="168">
        <f>SUM(M9:M27)</f>
        <v>0</v>
      </c>
      <c r="N8" s="168"/>
      <c r="O8" s="168">
        <f>SUM(O9:O27)</f>
        <v>0</v>
      </c>
      <c r="P8" s="168"/>
      <c r="Q8" s="168">
        <f>SUM(Q9:Q27)</f>
        <v>0</v>
      </c>
      <c r="R8" s="168"/>
      <c r="S8" s="168"/>
      <c r="T8" s="169"/>
      <c r="U8" s="163"/>
      <c r="V8" s="163">
        <f>SUM(V9:V27)</f>
        <v>0</v>
      </c>
      <c r="W8" s="163"/>
      <c r="X8" s="163"/>
      <c r="AG8" t="s">
        <v>107</v>
      </c>
    </row>
    <row r="9" spans="1:60" outlineLevel="1" x14ac:dyDescent="0.2">
      <c r="A9" s="177">
        <v>1</v>
      </c>
      <c r="B9" s="178" t="s">
        <v>108</v>
      </c>
      <c r="C9" s="187" t="s">
        <v>109</v>
      </c>
      <c r="D9" s="179" t="s">
        <v>110</v>
      </c>
      <c r="E9" s="180">
        <v>1</v>
      </c>
      <c r="F9" s="181"/>
      <c r="G9" s="183">
        <f>ROUND(E9*F9,2)</f>
        <v>0</v>
      </c>
      <c r="H9" s="195"/>
      <c r="I9" s="182">
        <f>ROUND(E9*H9,2)</f>
        <v>0</v>
      </c>
      <c r="J9" s="181"/>
      <c r="K9" s="182">
        <f>ROUND(E9*J9,2)</f>
        <v>0</v>
      </c>
      <c r="L9" s="182">
        <v>21</v>
      </c>
      <c r="M9" s="182">
        <f>G9*(1+L9/100)</f>
        <v>0</v>
      </c>
      <c r="N9" s="182">
        <v>0</v>
      </c>
      <c r="O9" s="182">
        <f>ROUND(E9*N9,2)</f>
        <v>0</v>
      </c>
      <c r="P9" s="182">
        <v>0</v>
      </c>
      <c r="Q9" s="182">
        <f>ROUND(E9*P9,2)</f>
        <v>0</v>
      </c>
      <c r="R9" s="182"/>
      <c r="S9" s="182" t="s">
        <v>111</v>
      </c>
      <c r="T9" s="183" t="s">
        <v>112</v>
      </c>
      <c r="U9" s="162">
        <v>0</v>
      </c>
      <c r="V9" s="162">
        <f>ROUND(E9*U9,2)</f>
        <v>0</v>
      </c>
      <c r="W9" s="162"/>
      <c r="X9" s="162" t="s">
        <v>113</v>
      </c>
      <c r="Y9" s="153"/>
      <c r="Z9" s="153"/>
      <c r="AA9" s="153"/>
      <c r="AB9" s="153"/>
      <c r="AC9" s="153"/>
      <c r="AD9" s="153"/>
      <c r="AE9" s="153"/>
      <c r="AF9" s="153"/>
      <c r="AG9" s="153" t="s">
        <v>114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0">
        <v>2</v>
      </c>
      <c r="B10" s="171" t="s">
        <v>115</v>
      </c>
      <c r="C10" s="188" t="s">
        <v>116</v>
      </c>
      <c r="D10" s="172" t="s">
        <v>110</v>
      </c>
      <c r="E10" s="173">
        <v>1</v>
      </c>
      <c r="F10" s="174"/>
      <c r="G10" s="176">
        <f>ROUND(E10*F10,2)</f>
        <v>0</v>
      </c>
      <c r="H10" s="194"/>
      <c r="I10" s="175">
        <f>ROUND(E10*H10,2)</f>
        <v>0</v>
      </c>
      <c r="J10" s="174"/>
      <c r="K10" s="175">
        <f>ROUND(E10*J10,2)</f>
        <v>0</v>
      </c>
      <c r="L10" s="175">
        <v>21</v>
      </c>
      <c r="M10" s="175">
        <f>G10*(1+L10/100)</f>
        <v>0</v>
      </c>
      <c r="N10" s="175">
        <v>0</v>
      </c>
      <c r="O10" s="175">
        <f>ROUND(E10*N10,2)</f>
        <v>0</v>
      </c>
      <c r="P10" s="175">
        <v>0</v>
      </c>
      <c r="Q10" s="175">
        <f>ROUND(E10*P10,2)</f>
        <v>0</v>
      </c>
      <c r="R10" s="175"/>
      <c r="S10" s="175" t="s">
        <v>111</v>
      </c>
      <c r="T10" s="176" t="s">
        <v>112</v>
      </c>
      <c r="U10" s="162">
        <v>0</v>
      </c>
      <c r="V10" s="162">
        <f>ROUND(E10*U10,2)</f>
        <v>0</v>
      </c>
      <c r="W10" s="162"/>
      <c r="X10" s="162" t="s">
        <v>113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114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265" t="s">
        <v>117</v>
      </c>
      <c r="D11" s="266"/>
      <c r="E11" s="266"/>
      <c r="F11" s="266"/>
      <c r="G11" s="271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53"/>
      <c r="Z11" s="153"/>
      <c r="AA11" s="153"/>
      <c r="AB11" s="153"/>
      <c r="AC11" s="153"/>
      <c r="AD11" s="153"/>
      <c r="AE11" s="153"/>
      <c r="AF11" s="153"/>
      <c r="AG11" s="153" t="s">
        <v>118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256" t="s">
        <v>119</v>
      </c>
      <c r="D12" s="257"/>
      <c r="E12" s="257"/>
      <c r="F12" s="257"/>
      <c r="G12" s="270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53"/>
      <c r="Z12" s="153"/>
      <c r="AA12" s="153"/>
      <c r="AB12" s="153"/>
      <c r="AC12" s="153"/>
      <c r="AD12" s="153"/>
      <c r="AE12" s="153"/>
      <c r="AF12" s="153"/>
      <c r="AG12" s="153" t="s">
        <v>118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256" t="s">
        <v>120</v>
      </c>
      <c r="D13" s="257"/>
      <c r="E13" s="257"/>
      <c r="F13" s="257"/>
      <c r="G13" s="270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53"/>
      <c r="Z13" s="153"/>
      <c r="AA13" s="153"/>
      <c r="AB13" s="153"/>
      <c r="AC13" s="153"/>
      <c r="AD13" s="153"/>
      <c r="AE13" s="153"/>
      <c r="AF13" s="153"/>
      <c r="AG13" s="153" t="s">
        <v>118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0">
        <v>3</v>
      </c>
      <c r="B14" s="171" t="s">
        <v>121</v>
      </c>
      <c r="C14" s="188" t="s">
        <v>122</v>
      </c>
      <c r="D14" s="172" t="s">
        <v>123</v>
      </c>
      <c r="E14" s="173">
        <v>1</v>
      </c>
      <c r="F14" s="174"/>
      <c r="G14" s="176">
        <f>ROUND(E14*F14,2)</f>
        <v>0</v>
      </c>
      <c r="H14" s="19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5"/>
      <c r="S14" s="175" t="s">
        <v>111</v>
      </c>
      <c r="T14" s="176" t="s">
        <v>112</v>
      </c>
      <c r="U14" s="162">
        <v>0</v>
      </c>
      <c r="V14" s="162">
        <f>ROUND(E14*U14,2)</f>
        <v>0</v>
      </c>
      <c r="W14" s="162"/>
      <c r="X14" s="162" t="s">
        <v>113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114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265" t="s">
        <v>124</v>
      </c>
      <c r="D15" s="266"/>
      <c r="E15" s="266"/>
      <c r="F15" s="266"/>
      <c r="G15" s="271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53"/>
      <c r="Z15" s="153"/>
      <c r="AA15" s="153"/>
      <c r="AB15" s="153"/>
      <c r="AC15" s="153"/>
      <c r="AD15" s="153"/>
      <c r="AE15" s="153"/>
      <c r="AF15" s="153"/>
      <c r="AG15" s="153" t="s">
        <v>118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0">
        <v>4</v>
      </c>
      <c r="B16" s="171" t="s">
        <v>125</v>
      </c>
      <c r="C16" s="188" t="s">
        <v>126</v>
      </c>
      <c r="D16" s="172" t="s">
        <v>123</v>
      </c>
      <c r="E16" s="173">
        <v>1</v>
      </c>
      <c r="F16" s="174"/>
      <c r="G16" s="176">
        <f>ROUND(E16*F16,2)</f>
        <v>0</v>
      </c>
      <c r="H16" s="194"/>
      <c r="I16" s="175">
        <f>ROUND(E16*H16,2)</f>
        <v>0</v>
      </c>
      <c r="J16" s="174"/>
      <c r="K16" s="175">
        <f>ROUND(E16*J16,2)</f>
        <v>0</v>
      </c>
      <c r="L16" s="175">
        <v>21</v>
      </c>
      <c r="M16" s="175">
        <f>G16*(1+L16/100)</f>
        <v>0</v>
      </c>
      <c r="N16" s="175">
        <v>0</v>
      </c>
      <c r="O16" s="175">
        <f>ROUND(E16*N16,2)</f>
        <v>0</v>
      </c>
      <c r="P16" s="175">
        <v>0</v>
      </c>
      <c r="Q16" s="175">
        <f>ROUND(E16*P16,2)</f>
        <v>0</v>
      </c>
      <c r="R16" s="175"/>
      <c r="S16" s="175" t="s">
        <v>111</v>
      </c>
      <c r="T16" s="176" t="s">
        <v>112</v>
      </c>
      <c r="U16" s="162">
        <v>0</v>
      </c>
      <c r="V16" s="162">
        <f>ROUND(E16*U16,2)</f>
        <v>0</v>
      </c>
      <c r="W16" s="162"/>
      <c r="X16" s="162" t="s">
        <v>113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114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65" t="s">
        <v>127</v>
      </c>
      <c r="D17" s="266"/>
      <c r="E17" s="266"/>
      <c r="F17" s="266"/>
      <c r="G17" s="271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53"/>
      <c r="Z17" s="153"/>
      <c r="AA17" s="153"/>
      <c r="AB17" s="153"/>
      <c r="AC17" s="153"/>
      <c r="AD17" s="153"/>
      <c r="AE17" s="153"/>
      <c r="AF17" s="153"/>
      <c r="AG17" s="153" t="s">
        <v>118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256" t="s">
        <v>128</v>
      </c>
      <c r="D18" s="257"/>
      <c r="E18" s="257"/>
      <c r="F18" s="257"/>
      <c r="G18" s="270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53"/>
      <c r="Z18" s="153"/>
      <c r="AA18" s="153"/>
      <c r="AB18" s="153"/>
      <c r="AC18" s="153"/>
      <c r="AD18" s="153"/>
      <c r="AE18" s="153"/>
      <c r="AF18" s="153"/>
      <c r="AG18" s="153" t="s">
        <v>118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84" t="str">
        <f>C18</f>
        <v>- zajištění výkopů (zábradlí) a přístupů k objektům (lávky,  budou využity dle postupu výstavby vždy v dotčeném prostoru)</v>
      </c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56" t="s">
        <v>140</v>
      </c>
      <c r="D19" s="257"/>
      <c r="E19" s="257"/>
      <c r="F19" s="257"/>
      <c r="G19" s="270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53"/>
      <c r="Z19" s="153"/>
      <c r="AA19" s="153"/>
      <c r="AB19" s="153"/>
      <c r="AC19" s="153"/>
      <c r="AD19" s="153"/>
      <c r="AE19" s="153"/>
      <c r="AF19" s="153"/>
      <c r="AG19" s="153" t="s">
        <v>118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256" t="s">
        <v>129</v>
      </c>
      <c r="D20" s="257"/>
      <c r="E20" s="257"/>
      <c r="F20" s="257"/>
      <c r="G20" s="270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53"/>
      <c r="Z20" s="153"/>
      <c r="AA20" s="153"/>
      <c r="AB20" s="153"/>
      <c r="AC20" s="153"/>
      <c r="AD20" s="153"/>
      <c r="AE20" s="153"/>
      <c r="AF20" s="153"/>
      <c r="AG20" s="153" t="s">
        <v>118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256" t="s">
        <v>130</v>
      </c>
      <c r="D21" s="257"/>
      <c r="E21" s="257"/>
      <c r="F21" s="257"/>
      <c r="G21" s="270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53"/>
      <c r="Z21" s="153"/>
      <c r="AA21" s="153"/>
      <c r="AB21" s="153"/>
      <c r="AC21" s="153"/>
      <c r="AD21" s="153"/>
      <c r="AE21" s="153"/>
      <c r="AF21" s="153"/>
      <c r="AG21" s="153" t="s">
        <v>118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256" t="s">
        <v>141</v>
      </c>
      <c r="D22" s="257"/>
      <c r="E22" s="257"/>
      <c r="F22" s="257"/>
      <c r="G22" s="270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3"/>
      <c r="Z22" s="153"/>
      <c r="AA22" s="153"/>
      <c r="AB22" s="153"/>
      <c r="AC22" s="153"/>
      <c r="AD22" s="153"/>
      <c r="AE22" s="153"/>
      <c r="AF22" s="153"/>
      <c r="AG22" s="153" t="s">
        <v>118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60"/>
      <c r="B23" s="161"/>
      <c r="C23" s="256" t="s">
        <v>131</v>
      </c>
      <c r="D23" s="257"/>
      <c r="E23" s="257"/>
      <c r="F23" s="257"/>
      <c r="G23" s="270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53"/>
      <c r="Z23" s="153"/>
      <c r="AA23" s="153"/>
      <c r="AB23" s="153"/>
      <c r="AC23" s="153"/>
      <c r="AD23" s="153"/>
      <c r="AE23" s="153"/>
      <c r="AF23" s="153"/>
      <c r="AG23" s="153" t="s">
        <v>118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84" t="str">
        <f>C23</f>
        <v>- fotodokumentace stavby (průběžné provedení dle postupu výstavby, vždy při provedení nových konstrukcí - pro průkaznost jejich provedení a po dokončení stavby)</v>
      </c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70">
        <v>5</v>
      </c>
      <c r="B24" s="171" t="s">
        <v>132</v>
      </c>
      <c r="C24" s="188" t="s">
        <v>133</v>
      </c>
      <c r="D24" s="172" t="s">
        <v>123</v>
      </c>
      <c r="E24" s="173">
        <v>1</v>
      </c>
      <c r="F24" s="174"/>
      <c r="G24" s="176">
        <f>ROUND(E24*F24,2)</f>
        <v>0</v>
      </c>
      <c r="H24" s="19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5"/>
      <c r="S24" s="175" t="s">
        <v>111</v>
      </c>
      <c r="T24" s="176" t="s">
        <v>112</v>
      </c>
      <c r="U24" s="162">
        <v>0</v>
      </c>
      <c r="V24" s="162">
        <f>ROUND(E24*U24,2)</f>
        <v>0</v>
      </c>
      <c r="W24" s="162"/>
      <c r="X24" s="162" t="s">
        <v>113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114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265" t="s">
        <v>134</v>
      </c>
      <c r="D25" s="266"/>
      <c r="E25" s="266"/>
      <c r="F25" s="266"/>
      <c r="G25" s="271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3"/>
      <c r="Z25" s="153"/>
      <c r="AA25" s="153"/>
      <c r="AB25" s="153"/>
      <c r="AC25" s="153"/>
      <c r="AD25" s="153"/>
      <c r="AE25" s="153"/>
      <c r="AF25" s="153"/>
      <c r="AG25" s="153" t="s">
        <v>118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70">
        <v>6</v>
      </c>
      <c r="B26" s="171" t="s">
        <v>135</v>
      </c>
      <c r="C26" s="188" t="s">
        <v>136</v>
      </c>
      <c r="D26" s="172" t="s">
        <v>137</v>
      </c>
      <c r="E26" s="173">
        <v>1</v>
      </c>
      <c r="F26" s="174"/>
      <c r="G26" s="176">
        <f>ROUND(E26*F26,2)</f>
        <v>0</v>
      </c>
      <c r="H26" s="19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/>
      <c r="S26" s="175" t="s">
        <v>111</v>
      </c>
      <c r="T26" s="176" t="s">
        <v>112</v>
      </c>
      <c r="U26" s="162">
        <v>0</v>
      </c>
      <c r="V26" s="162">
        <f>ROUND(E26*U26,2)</f>
        <v>0</v>
      </c>
      <c r="W26" s="162"/>
      <c r="X26" s="162" t="s">
        <v>113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114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60"/>
      <c r="B27" s="161"/>
      <c r="C27" s="265" t="s">
        <v>138</v>
      </c>
      <c r="D27" s="266"/>
      <c r="E27" s="266"/>
      <c r="F27" s="266"/>
      <c r="G27" s="271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53"/>
      <c r="Z27" s="153"/>
      <c r="AA27" s="153"/>
      <c r="AB27" s="153"/>
      <c r="AC27" s="153"/>
      <c r="AD27" s="153"/>
      <c r="AE27" s="153"/>
      <c r="AF27" s="153"/>
      <c r="AG27" s="153" t="s">
        <v>118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x14ac:dyDescent="0.2">
      <c r="A28" s="3"/>
      <c r="B28" s="4"/>
      <c r="C28" s="197"/>
      <c r="D28" s="198"/>
      <c r="E28" s="199"/>
      <c r="F28" s="199"/>
      <c r="G28" s="200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E28">
        <v>15</v>
      </c>
      <c r="AF28">
        <v>21</v>
      </c>
      <c r="AG28" t="s">
        <v>93</v>
      </c>
    </row>
    <row r="29" spans="1:60" x14ac:dyDescent="0.2">
      <c r="A29" s="156"/>
      <c r="B29" s="157" t="s">
        <v>29</v>
      </c>
      <c r="C29" s="189"/>
      <c r="D29" s="158"/>
      <c r="E29" s="159"/>
      <c r="F29" s="159"/>
      <c r="G29" s="185">
        <f>G8</f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AE29">
        <f>SUMIF(L7:L27,AE28,G7:G27)</f>
        <v>0</v>
      </c>
      <c r="AF29">
        <f>SUMIF(L7:L27,AF28,G7:G27)</f>
        <v>0</v>
      </c>
      <c r="AG29" t="s">
        <v>139</v>
      </c>
    </row>
    <row r="30" spans="1:60" x14ac:dyDescent="0.2">
      <c r="C30" s="190"/>
      <c r="D30" s="10"/>
      <c r="AG30" t="s">
        <v>142</v>
      </c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rOMDiN2hojIRO4bAOIuB+WFSWRciHuOq50nEQxbdxYL4yd3A0uRURu1OjWUaY2zRPEcfsxDcMBUvgykMtIrVQ==" saltValue="la3ywySd7G70ZEGKI+krfQ==" spinCount="100000" sheet="1" objects="1" scenarios="1"/>
  <mergeCells count="17">
    <mergeCell ref="C21:G21"/>
    <mergeCell ref="C22:G22"/>
    <mergeCell ref="C23:G23"/>
    <mergeCell ref="C25:G25"/>
    <mergeCell ref="C27:G27"/>
    <mergeCell ref="C20:G20"/>
    <mergeCell ref="A1:G1"/>
    <mergeCell ref="C2:G2"/>
    <mergeCell ref="C3:G3"/>
    <mergeCell ref="C4:G4"/>
    <mergeCell ref="C11:G11"/>
    <mergeCell ref="C12:G12"/>
    <mergeCell ref="C13:G13"/>
    <mergeCell ref="C15:G15"/>
    <mergeCell ref="C17:G17"/>
    <mergeCell ref="C18:G18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45" zoomScaleNormal="145" workbookViewId="0">
      <pane ySplit="7" topLeftCell="A8" activePane="bottomLeft" state="frozen"/>
      <selection pane="bottomLeft" activeCell="E9" sqref="E9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80</v>
      </c>
      <c r="B1" s="258"/>
      <c r="C1" s="258"/>
      <c r="D1" s="258"/>
      <c r="E1" s="258"/>
      <c r="F1" s="258"/>
      <c r="G1" s="258"/>
      <c r="AG1" t="s">
        <v>81</v>
      </c>
    </row>
    <row r="2" spans="1:60" ht="24.95" customHeight="1" x14ac:dyDescent="0.2">
      <c r="A2" s="145" t="s">
        <v>7</v>
      </c>
      <c r="B2" s="49" t="s">
        <v>43</v>
      </c>
      <c r="C2" s="259" t="s">
        <v>44</v>
      </c>
      <c r="D2" s="260"/>
      <c r="E2" s="260"/>
      <c r="F2" s="260"/>
      <c r="G2" s="261"/>
      <c r="AG2" t="s">
        <v>82</v>
      </c>
    </row>
    <row r="3" spans="1:60" ht="24.95" customHeight="1" x14ac:dyDescent="0.2">
      <c r="A3" s="145" t="s">
        <v>8</v>
      </c>
      <c r="B3" s="49" t="s">
        <v>54</v>
      </c>
      <c r="C3" s="259" t="s">
        <v>55</v>
      </c>
      <c r="D3" s="260"/>
      <c r="E3" s="260"/>
      <c r="F3" s="260"/>
      <c r="G3" s="261"/>
      <c r="AC3" s="127" t="s">
        <v>82</v>
      </c>
      <c r="AG3" t="s">
        <v>83</v>
      </c>
    </row>
    <row r="4" spans="1:60" ht="24.95" customHeight="1" x14ac:dyDescent="0.2">
      <c r="A4" s="146" t="s">
        <v>9</v>
      </c>
      <c r="B4" s="147" t="s">
        <v>56</v>
      </c>
      <c r="C4" s="262" t="s">
        <v>55</v>
      </c>
      <c r="D4" s="263"/>
      <c r="E4" s="263"/>
      <c r="F4" s="263"/>
      <c r="G4" s="264"/>
      <c r="AG4" t="s">
        <v>84</v>
      </c>
    </row>
    <row r="5" spans="1:60" x14ac:dyDescent="0.2">
      <c r="D5" s="10"/>
    </row>
    <row r="6" spans="1:60" ht="38.25" x14ac:dyDescent="0.2">
      <c r="A6" s="149" t="s">
        <v>85</v>
      </c>
      <c r="B6" s="151" t="s">
        <v>86</v>
      </c>
      <c r="C6" s="151" t="s">
        <v>87</v>
      </c>
      <c r="D6" s="150" t="s">
        <v>88</v>
      </c>
      <c r="E6" s="149" t="s">
        <v>89</v>
      </c>
      <c r="F6" s="148" t="s">
        <v>90</v>
      </c>
      <c r="G6" s="149" t="s">
        <v>29</v>
      </c>
      <c r="H6" s="152" t="s">
        <v>30</v>
      </c>
      <c r="I6" s="152" t="s">
        <v>91</v>
      </c>
      <c r="J6" s="152" t="s">
        <v>31</v>
      </c>
      <c r="K6" s="152" t="s">
        <v>92</v>
      </c>
      <c r="L6" s="152" t="s">
        <v>93</v>
      </c>
      <c r="M6" s="152" t="s">
        <v>94</v>
      </c>
      <c r="N6" s="152" t="s">
        <v>95</v>
      </c>
      <c r="O6" s="152" t="s">
        <v>96</v>
      </c>
      <c r="P6" s="152" t="s">
        <v>97</v>
      </c>
      <c r="Q6" s="152" t="s">
        <v>98</v>
      </c>
      <c r="R6" s="152" t="s">
        <v>99</v>
      </c>
      <c r="S6" s="152" t="s">
        <v>100</v>
      </c>
      <c r="T6" s="152" t="s">
        <v>101</v>
      </c>
      <c r="U6" s="152" t="s">
        <v>102</v>
      </c>
      <c r="V6" s="152" t="s">
        <v>103</v>
      </c>
      <c r="W6" s="152" t="s">
        <v>104</v>
      </c>
      <c r="X6" s="152" t="s">
        <v>105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4" t="s">
        <v>106</v>
      </c>
      <c r="B8" s="165" t="s">
        <v>61</v>
      </c>
      <c r="C8" s="186" t="s">
        <v>62</v>
      </c>
      <c r="D8" s="166"/>
      <c r="E8" s="167"/>
      <c r="F8" s="168"/>
      <c r="G8" s="169">
        <f>SUMIF(AG9:AG11,"&lt;&gt;NOR",G9:G11)</f>
        <v>0</v>
      </c>
      <c r="H8" s="168"/>
      <c r="I8" s="168">
        <f>SUM(I9:I11)</f>
        <v>0</v>
      </c>
      <c r="J8" s="168"/>
      <c r="K8" s="168">
        <f>SUM(K9:K11)</f>
        <v>0</v>
      </c>
      <c r="L8" s="168"/>
      <c r="M8" s="168">
        <f>SUM(M9:M11)</f>
        <v>0</v>
      </c>
      <c r="N8" s="168"/>
      <c r="O8" s="168">
        <f>SUM(O9:O11)</f>
        <v>0</v>
      </c>
      <c r="P8" s="168"/>
      <c r="Q8" s="168">
        <f>SUM(Q9:Q11)</f>
        <v>2.7</v>
      </c>
      <c r="R8" s="168"/>
      <c r="S8" s="168"/>
      <c r="T8" s="169"/>
      <c r="U8" s="163"/>
      <c r="V8" s="163">
        <f>SUM(V9:V11)</f>
        <v>1.7</v>
      </c>
      <c r="W8" s="163"/>
      <c r="X8" s="163"/>
      <c r="AG8" t="s">
        <v>107</v>
      </c>
    </row>
    <row r="9" spans="1:60" ht="22.5" outlineLevel="1" x14ac:dyDescent="0.2">
      <c r="A9" s="170">
        <v>1</v>
      </c>
      <c r="B9" s="171" t="s">
        <v>143</v>
      </c>
      <c r="C9" s="188" t="s">
        <v>144</v>
      </c>
      <c r="D9" s="172" t="s">
        <v>145</v>
      </c>
      <c r="E9" s="173">
        <v>12</v>
      </c>
      <c r="F9" s="174"/>
      <c r="G9" s="176">
        <f>ROUND(E9*F9,2)</f>
        <v>0</v>
      </c>
      <c r="H9" s="19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0.22500000000000001</v>
      </c>
      <c r="Q9" s="175">
        <f>ROUND(E9*P9,2)</f>
        <v>2.7</v>
      </c>
      <c r="R9" s="175" t="s">
        <v>146</v>
      </c>
      <c r="S9" s="175" t="s">
        <v>147</v>
      </c>
      <c r="T9" s="176" t="s">
        <v>147</v>
      </c>
      <c r="U9" s="162">
        <v>0.14199999999999999</v>
      </c>
      <c r="V9" s="162">
        <f>ROUND(E9*U9,2)</f>
        <v>1.7</v>
      </c>
      <c r="W9" s="162"/>
      <c r="X9" s="162" t="s">
        <v>148</v>
      </c>
      <c r="Y9" s="153"/>
      <c r="Z9" s="153"/>
      <c r="AA9" s="153"/>
      <c r="AB9" s="153"/>
      <c r="AC9" s="153"/>
      <c r="AD9" s="153"/>
      <c r="AE9" s="153"/>
      <c r="AF9" s="153"/>
      <c r="AG9" s="153" t="s">
        <v>149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67" t="s">
        <v>150</v>
      </c>
      <c r="D10" s="268"/>
      <c r="E10" s="268"/>
      <c r="F10" s="268"/>
      <c r="G10" s="269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151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3" t="s">
        <v>152</v>
      </c>
      <c r="D11" s="191"/>
      <c r="E11" s="192">
        <v>12</v>
      </c>
      <c r="F11" s="162"/>
      <c r="G11" s="196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53"/>
      <c r="Z11" s="153"/>
      <c r="AA11" s="153"/>
      <c r="AB11" s="153"/>
      <c r="AC11" s="153"/>
      <c r="AD11" s="153"/>
      <c r="AE11" s="153"/>
      <c r="AF11" s="153"/>
      <c r="AG11" s="153" t="s">
        <v>153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x14ac:dyDescent="0.2">
      <c r="A12" s="164" t="s">
        <v>106</v>
      </c>
      <c r="B12" s="165" t="s">
        <v>69</v>
      </c>
      <c r="C12" s="186" t="s">
        <v>70</v>
      </c>
      <c r="D12" s="166"/>
      <c r="E12" s="167"/>
      <c r="F12" s="168"/>
      <c r="G12" s="169">
        <f>SUMIF(AG13:AG15,"&lt;&gt;NOR",G13:G15)</f>
        <v>0</v>
      </c>
      <c r="H12" s="168"/>
      <c r="I12" s="168">
        <f>SUM(I13:I15)</f>
        <v>0</v>
      </c>
      <c r="J12" s="168"/>
      <c r="K12" s="168">
        <f>SUM(K13:K15)</f>
        <v>0</v>
      </c>
      <c r="L12" s="168"/>
      <c r="M12" s="168">
        <f>SUM(M13:M15)</f>
        <v>0</v>
      </c>
      <c r="N12" s="168"/>
      <c r="O12" s="168">
        <f>SUM(O13:O15)</f>
        <v>0</v>
      </c>
      <c r="P12" s="168"/>
      <c r="Q12" s="168">
        <f>SUM(Q13:Q15)</f>
        <v>0</v>
      </c>
      <c r="R12" s="168"/>
      <c r="S12" s="168"/>
      <c r="T12" s="169"/>
      <c r="U12" s="163"/>
      <c r="V12" s="163">
        <f>SUM(V13:V15)</f>
        <v>1.38</v>
      </c>
      <c r="W12" s="163"/>
      <c r="X12" s="163"/>
      <c r="AG12" t="s">
        <v>107</v>
      </c>
    </row>
    <row r="13" spans="1:60" ht="22.5" outlineLevel="1" x14ac:dyDescent="0.2">
      <c r="A13" s="170">
        <v>2</v>
      </c>
      <c r="B13" s="171" t="s">
        <v>154</v>
      </c>
      <c r="C13" s="188" t="s">
        <v>155</v>
      </c>
      <c r="D13" s="172" t="s">
        <v>145</v>
      </c>
      <c r="E13" s="173">
        <v>12</v>
      </c>
      <c r="F13" s="174"/>
      <c r="G13" s="176">
        <f>ROUND(E13*F13,2)</f>
        <v>0</v>
      </c>
      <c r="H13" s="19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5">
        <v>0</v>
      </c>
      <c r="O13" s="175">
        <f>ROUND(E13*N13,2)</f>
        <v>0</v>
      </c>
      <c r="P13" s="175">
        <v>0</v>
      </c>
      <c r="Q13" s="175">
        <f>ROUND(E13*P13,2)</f>
        <v>0</v>
      </c>
      <c r="R13" s="175" t="s">
        <v>146</v>
      </c>
      <c r="S13" s="175" t="s">
        <v>147</v>
      </c>
      <c r="T13" s="176" t="s">
        <v>147</v>
      </c>
      <c r="U13" s="162">
        <v>0.115</v>
      </c>
      <c r="V13" s="162">
        <f>ROUND(E13*U13,2)</f>
        <v>1.38</v>
      </c>
      <c r="W13" s="162"/>
      <c r="X13" s="162" t="s">
        <v>148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149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60"/>
      <c r="B14" s="161"/>
      <c r="C14" s="267" t="s">
        <v>156</v>
      </c>
      <c r="D14" s="268"/>
      <c r="E14" s="268"/>
      <c r="F14" s="268"/>
      <c r="G14" s="269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53"/>
      <c r="Z14" s="153"/>
      <c r="AA14" s="153"/>
      <c r="AB14" s="153"/>
      <c r="AC14" s="153"/>
      <c r="AD14" s="153"/>
      <c r="AE14" s="153"/>
      <c r="AF14" s="153"/>
      <c r="AG14" s="153" t="s">
        <v>151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84" t="str">
        <f>C14</f>
        <v>krajníků, desek nebo panelů od spojovacího materiálu s odklizením a uložením očištěných hmot a spojovacího materiálu na skládku na vzdálenost do 10 m</v>
      </c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193" t="s">
        <v>157</v>
      </c>
      <c r="D15" s="191"/>
      <c r="E15" s="192">
        <v>12</v>
      </c>
      <c r="F15" s="162"/>
      <c r="G15" s="196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53"/>
      <c r="Z15" s="153"/>
      <c r="AA15" s="153"/>
      <c r="AB15" s="153"/>
      <c r="AC15" s="153"/>
      <c r="AD15" s="153"/>
      <c r="AE15" s="153"/>
      <c r="AF15" s="153"/>
      <c r="AG15" s="153" t="s">
        <v>153</v>
      </c>
      <c r="AH15" s="153">
        <v>0</v>
      </c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x14ac:dyDescent="0.2">
      <c r="A16" s="164" t="s">
        <v>106</v>
      </c>
      <c r="B16" s="165" t="s">
        <v>61</v>
      </c>
      <c r="C16" s="186" t="s">
        <v>62</v>
      </c>
      <c r="D16" s="166"/>
      <c r="E16" s="167"/>
      <c r="F16" s="168"/>
      <c r="G16" s="169">
        <f>SUMIF(AG17:AG21,"&lt;&gt;NOR",G17:G21)</f>
        <v>0</v>
      </c>
      <c r="H16" s="168"/>
      <c r="I16" s="168">
        <f>SUM(I17:I21)</f>
        <v>0</v>
      </c>
      <c r="J16" s="168"/>
      <c r="K16" s="168">
        <f>SUM(K17:K21)</f>
        <v>0</v>
      </c>
      <c r="L16" s="168"/>
      <c r="M16" s="168">
        <f>SUM(M17:M21)</f>
        <v>0</v>
      </c>
      <c r="N16" s="168"/>
      <c r="O16" s="168">
        <f>SUM(O17:O21)</f>
        <v>0</v>
      </c>
      <c r="P16" s="168"/>
      <c r="Q16" s="168">
        <f>SUM(Q17:Q21)</f>
        <v>4.8600000000000003</v>
      </c>
      <c r="R16" s="168"/>
      <c r="S16" s="168"/>
      <c r="T16" s="169"/>
      <c r="U16" s="163"/>
      <c r="V16" s="163">
        <f>SUM(V17:V21)</f>
        <v>2.16</v>
      </c>
      <c r="W16" s="163"/>
      <c r="X16" s="163"/>
      <c r="AG16" t="s">
        <v>107</v>
      </c>
    </row>
    <row r="17" spans="1:60" outlineLevel="1" x14ac:dyDescent="0.2">
      <c r="A17" s="170">
        <v>3</v>
      </c>
      <c r="B17" s="171" t="s">
        <v>158</v>
      </c>
      <c r="C17" s="188" t="s">
        <v>159</v>
      </c>
      <c r="D17" s="172" t="s">
        <v>160</v>
      </c>
      <c r="E17" s="173">
        <v>18</v>
      </c>
      <c r="F17" s="174"/>
      <c r="G17" s="176">
        <f>ROUND(E17*F17,2)</f>
        <v>0</v>
      </c>
      <c r="H17" s="19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0.27</v>
      </c>
      <c r="Q17" s="175">
        <f>ROUND(E17*P17,2)</f>
        <v>4.8600000000000003</v>
      </c>
      <c r="R17" s="175" t="s">
        <v>146</v>
      </c>
      <c r="S17" s="175" t="s">
        <v>147</v>
      </c>
      <c r="T17" s="176" t="s">
        <v>147</v>
      </c>
      <c r="U17" s="162">
        <v>0.12</v>
      </c>
      <c r="V17" s="162">
        <f>ROUND(E17*U17,2)</f>
        <v>2.16</v>
      </c>
      <c r="W17" s="162"/>
      <c r="X17" s="162" t="s">
        <v>148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149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267" t="s">
        <v>161</v>
      </c>
      <c r="D18" s="268"/>
      <c r="E18" s="268"/>
      <c r="F18" s="268"/>
      <c r="G18" s="269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53"/>
      <c r="Z18" s="153"/>
      <c r="AA18" s="153"/>
      <c r="AB18" s="153"/>
      <c r="AC18" s="153"/>
      <c r="AD18" s="153"/>
      <c r="AE18" s="153"/>
      <c r="AF18" s="153"/>
      <c r="AG18" s="153" t="s">
        <v>151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84" t="str">
        <f>C18</f>
        <v>s vybouráním lože, s přemístěním hmot na skládku na vzdálenost do 3 m nebo naložením na dopravní prostředek</v>
      </c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56" t="s">
        <v>162</v>
      </c>
      <c r="D19" s="257"/>
      <c r="E19" s="257"/>
      <c r="F19" s="257"/>
      <c r="G19" s="270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53"/>
      <c r="Z19" s="153"/>
      <c r="AA19" s="153"/>
      <c r="AB19" s="153"/>
      <c r="AC19" s="153"/>
      <c r="AD19" s="153"/>
      <c r="AE19" s="153"/>
      <c r="AF19" s="153"/>
      <c r="AG19" s="153" t="s">
        <v>118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93" t="s">
        <v>163</v>
      </c>
      <c r="D20" s="191"/>
      <c r="E20" s="192">
        <v>8</v>
      </c>
      <c r="F20" s="162"/>
      <c r="G20" s="196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53"/>
      <c r="Z20" s="153"/>
      <c r="AA20" s="153"/>
      <c r="AB20" s="153"/>
      <c r="AC20" s="153"/>
      <c r="AD20" s="153"/>
      <c r="AE20" s="153"/>
      <c r="AF20" s="153"/>
      <c r="AG20" s="153" t="s">
        <v>153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193" t="s">
        <v>164</v>
      </c>
      <c r="D21" s="191"/>
      <c r="E21" s="192">
        <v>10</v>
      </c>
      <c r="F21" s="162"/>
      <c r="G21" s="196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53"/>
      <c r="Z21" s="153"/>
      <c r="AA21" s="153"/>
      <c r="AB21" s="153"/>
      <c r="AC21" s="153"/>
      <c r="AD21" s="153"/>
      <c r="AE21" s="153"/>
      <c r="AF21" s="153"/>
      <c r="AG21" s="153" t="s">
        <v>153</v>
      </c>
      <c r="AH21" s="153">
        <v>0</v>
      </c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x14ac:dyDescent="0.2">
      <c r="A22" s="164" t="s">
        <v>106</v>
      </c>
      <c r="B22" s="165" t="s">
        <v>69</v>
      </c>
      <c r="C22" s="186" t="s">
        <v>70</v>
      </c>
      <c r="D22" s="166"/>
      <c r="E22" s="167"/>
      <c r="F22" s="168"/>
      <c r="G22" s="169">
        <f>SUMIF(AG23:AG25,"&lt;&gt;NOR",G23:G25)</f>
        <v>0</v>
      </c>
      <c r="H22" s="168"/>
      <c r="I22" s="168">
        <f>SUM(I23:I25)</f>
        <v>0</v>
      </c>
      <c r="J22" s="168"/>
      <c r="K22" s="168">
        <f>SUM(K23:K25)</f>
        <v>0</v>
      </c>
      <c r="L22" s="168"/>
      <c r="M22" s="168">
        <f>SUM(M23:M25)</f>
        <v>0</v>
      </c>
      <c r="N22" s="168"/>
      <c r="O22" s="168">
        <f>SUM(O23:O25)</f>
        <v>0</v>
      </c>
      <c r="P22" s="168"/>
      <c r="Q22" s="168">
        <f>SUM(Q23:Q25)</f>
        <v>0</v>
      </c>
      <c r="R22" s="168"/>
      <c r="S22" s="168"/>
      <c r="T22" s="169"/>
      <c r="U22" s="163"/>
      <c r="V22" s="163">
        <f>SUM(V23:V25)</f>
        <v>1.62</v>
      </c>
      <c r="W22" s="163"/>
      <c r="X22" s="163"/>
      <c r="AG22" t="s">
        <v>107</v>
      </c>
    </row>
    <row r="23" spans="1:60" ht="22.5" outlineLevel="1" x14ac:dyDescent="0.2">
      <c r="A23" s="170">
        <v>4</v>
      </c>
      <c r="B23" s="171" t="s">
        <v>165</v>
      </c>
      <c r="C23" s="188" t="s">
        <v>166</v>
      </c>
      <c r="D23" s="172" t="s">
        <v>160</v>
      </c>
      <c r="E23" s="173">
        <v>18</v>
      </c>
      <c r="F23" s="174"/>
      <c r="G23" s="176">
        <f>ROUND(E23*F23,2)</f>
        <v>0</v>
      </c>
      <c r="H23" s="19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 t="s">
        <v>146</v>
      </c>
      <c r="S23" s="175" t="s">
        <v>147</v>
      </c>
      <c r="T23" s="176" t="s">
        <v>147</v>
      </c>
      <c r="U23" s="162">
        <v>0.09</v>
      </c>
      <c r="V23" s="162">
        <f>ROUND(E23*U23,2)</f>
        <v>1.62</v>
      </c>
      <c r="W23" s="162"/>
      <c r="X23" s="162" t="s">
        <v>148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149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60"/>
      <c r="B24" s="161"/>
      <c r="C24" s="267" t="s">
        <v>156</v>
      </c>
      <c r="D24" s="268"/>
      <c r="E24" s="268"/>
      <c r="F24" s="268"/>
      <c r="G24" s="269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53"/>
      <c r="Z24" s="153"/>
      <c r="AA24" s="153"/>
      <c r="AB24" s="153"/>
      <c r="AC24" s="153"/>
      <c r="AD24" s="153"/>
      <c r="AE24" s="153"/>
      <c r="AF24" s="153"/>
      <c r="AG24" s="153" t="s">
        <v>151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84" t="str">
        <f>C24</f>
        <v>krajníků, desek nebo panelů od spojovacího materiálu s odklizením a uložením očištěných hmot a spojovacího materiálu na skládku na vzdálenost do 10 m</v>
      </c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193" t="s">
        <v>167</v>
      </c>
      <c r="D25" s="191"/>
      <c r="E25" s="192">
        <v>18</v>
      </c>
      <c r="F25" s="162"/>
      <c r="G25" s="196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3"/>
      <c r="Z25" s="153"/>
      <c r="AA25" s="153"/>
      <c r="AB25" s="153"/>
      <c r="AC25" s="153"/>
      <c r="AD25" s="153"/>
      <c r="AE25" s="153"/>
      <c r="AF25" s="153"/>
      <c r="AG25" s="153" t="s">
        <v>153</v>
      </c>
      <c r="AH25" s="153">
        <v>0</v>
      </c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x14ac:dyDescent="0.2">
      <c r="A26" s="164" t="s">
        <v>106</v>
      </c>
      <c r="B26" s="165" t="s">
        <v>61</v>
      </c>
      <c r="C26" s="186" t="s">
        <v>62</v>
      </c>
      <c r="D26" s="166"/>
      <c r="E26" s="167"/>
      <c r="F26" s="168"/>
      <c r="G26" s="169">
        <f>SUMIF(AG27:AG67,"&lt;&gt;NOR",G27:G67)</f>
        <v>0</v>
      </c>
      <c r="H26" s="168"/>
      <c r="I26" s="168">
        <f>SUM(I27:I67)</f>
        <v>0</v>
      </c>
      <c r="J26" s="168"/>
      <c r="K26" s="168">
        <f>SUM(K27:K67)</f>
        <v>0</v>
      </c>
      <c r="L26" s="168"/>
      <c r="M26" s="168">
        <f>SUM(M27:M67)</f>
        <v>0</v>
      </c>
      <c r="N26" s="168"/>
      <c r="O26" s="168">
        <f>SUM(O27:O67)</f>
        <v>0</v>
      </c>
      <c r="P26" s="168"/>
      <c r="Q26" s="168">
        <f>SUM(Q27:Q67)</f>
        <v>1.62</v>
      </c>
      <c r="R26" s="168"/>
      <c r="S26" s="168"/>
      <c r="T26" s="169"/>
      <c r="U26" s="163"/>
      <c r="V26" s="163">
        <f>SUM(V27:V67)</f>
        <v>56.800000000000011</v>
      </c>
      <c r="W26" s="163"/>
      <c r="X26" s="163"/>
      <c r="AG26" t="s">
        <v>107</v>
      </c>
    </row>
    <row r="27" spans="1:60" outlineLevel="1" x14ac:dyDescent="0.2">
      <c r="A27" s="170">
        <v>5</v>
      </c>
      <c r="B27" s="171" t="s">
        <v>158</v>
      </c>
      <c r="C27" s="188" t="s">
        <v>159</v>
      </c>
      <c r="D27" s="172" t="s">
        <v>160</v>
      </c>
      <c r="E27" s="173">
        <v>6</v>
      </c>
      <c r="F27" s="174"/>
      <c r="G27" s="176">
        <f>ROUND(E27*F27,2)</f>
        <v>0</v>
      </c>
      <c r="H27" s="19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5">
        <v>0</v>
      </c>
      <c r="O27" s="175">
        <f>ROUND(E27*N27,2)</f>
        <v>0</v>
      </c>
      <c r="P27" s="175">
        <v>0.27</v>
      </c>
      <c r="Q27" s="175">
        <f>ROUND(E27*P27,2)</f>
        <v>1.62</v>
      </c>
      <c r="R27" s="175" t="s">
        <v>146</v>
      </c>
      <c r="S27" s="175" t="s">
        <v>147</v>
      </c>
      <c r="T27" s="176" t="s">
        <v>147</v>
      </c>
      <c r="U27" s="162">
        <v>0.12</v>
      </c>
      <c r="V27" s="162">
        <f>ROUND(E27*U27,2)</f>
        <v>0.72</v>
      </c>
      <c r="W27" s="162"/>
      <c r="X27" s="162" t="s">
        <v>148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149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67" t="s">
        <v>161</v>
      </c>
      <c r="D28" s="268"/>
      <c r="E28" s="268"/>
      <c r="F28" s="268"/>
      <c r="G28" s="269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53"/>
      <c r="Z28" s="153"/>
      <c r="AA28" s="153"/>
      <c r="AB28" s="153"/>
      <c r="AC28" s="153"/>
      <c r="AD28" s="153"/>
      <c r="AE28" s="153"/>
      <c r="AF28" s="153"/>
      <c r="AG28" s="153" t="s">
        <v>151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84" t="str">
        <f>C28</f>
        <v>s vybouráním lože, s přemístěním hmot na skládku na vzdálenost do 3 m nebo naložením na dopravní prostředek</v>
      </c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/>
      <c r="B29" s="161"/>
      <c r="C29" s="256" t="s">
        <v>168</v>
      </c>
      <c r="D29" s="257"/>
      <c r="E29" s="257"/>
      <c r="F29" s="257"/>
      <c r="G29" s="270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53"/>
      <c r="Z29" s="153"/>
      <c r="AA29" s="153"/>
      <c r="AB29" s="153"/>
      <c r="AC29" s="153"/>
      <c r="AD29" s="153"/>
      <c r="AE29" s="153"/>
      <c r="AF29" s="153"/>
      <c r="AG29" s="153" t="s">
        <v>118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193" t="s">
        <v>169</v>
      </c>
      <c r="D30" s="191"/>
      <c r="E30" s="192">
        <v>6</v>
      </c>
      <c r="F30" s="162"/>
      <c r="G30" s="196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53"/>
      <c r="Z30" s="153"/>
      <c r="AA30" s="153"/>
      <c r="AB30" s="153"/>
      <c r="AC30" s="153"/>
      <c r="AD30" s="153"/>
      <c r="AE30" s="153"/>
      <c r="AF30" s="153"/>
      <c r="AG30" s="153" t="s">
        <v>153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70">
        <v>6</v>
      </c>
      <c r="B31" s="171" t="s">
        <v>170</v>
      </c>
      <c r="C31" s="188" t="s">
        <v>171</v>
      </c>
      <c r="D31" s="172" t="s">
        <v>172</v>
      </c>
      <c r="E31" s="173">
        <v>0.8</v>
      </c>
      <c r="F31" s="174"/>
      <c r="G31" s="176">
        <f>ROUND(E31*F31,2)</f>
        <v>0</v>
      </c>
      <c r="H31" s="194"/>
      <c r="I31" s="175">
        <f>ROUND(E31*H31,2)</f>
        <v>0</v>
      </c>
      <c r="J31" s="174"/>
      <c r="K31" s="175">
        <f>ROUND(E31*J31,2)</f>
        <v>0</v>
      </c>
      <c r="L31" s="175">
        <v>21</v>
      </c>
      <c r="M31" s="175">
        <f>G31*(1+L31/100)</f>
        <v>0</v>
      </c>
      <c r="N31" s="175">
        <v>0</v>
      </c>
      <c r="O31" s="175">
        <f>ROUND(E31*N31,2)</f>
        <v>0</v>
      </c>
      <c r="P31" s="175">
        <v>0</v>
      </c>
      <c r="Q31" s="175">
        <f>ROUND(E31*P31,2)</f>
        <v>0</v>
      </c>
      <c r="R31" s="175" t="s">
        <v>173</v>
      </c>
      <c r="S31" s="175" t="s">
        <v>147</v>
      </c>
      <c r="T31" s="176" t="s">
        <v>147</v>
      </c>
      <c r="U31" s="162">
        <v>0.42199999999999999</v>
      </c>
      <c r="V31" s="162">
        <f>ROUND(E31*U31,2)</f>
        <v>0.34</v>
      </c>
      <c r="W31" s="162"/>
      <c r="X31" s="162" t="s">
        <v>148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149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267" t="s">
        <v>174</v>
      </c>
      <c r="D32" s="268"/>
      <c r="E32" s="268"/>
      <c r="F32" s="268"/>
      <c r="G32" s="269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53"/>
      <c r="Z32" s="153"/>
      <c r="AA32" s="153"/>
      <c r="AB32" s="153"/>
      <c r="AC32" s="153"/>
      <c r="AD32" s="153"/>
      <c r="AE32" s="153"/>
      <c r="AF32" s="153"/>
      <c r="AG32" s="153" t="s">
        <v>151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84" t="str">
        <f>C32</f>
        <v>s přemístěním výkopku v příčných profilech na vzdálenost do 15 m nebo s naložením na dopravní prostředek.</v>
      </c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60"/>
      <c r="B33" s="161"/>
      <c r="C33" s="193" t="s">
        <v>175</v>
      </c>
      <c r="D33" s="191"/>
      <c r="E33" s="192">
        <v>0.8</v>
      </c>
      <c r="F33" s="162"/>
      <c r="G33" s="196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53"/>
      <c r="Z33" s="153"/>
      <c r="AA33" s="153"/>
      <c r="AB33" s="153"/>
      <c r="AC33" s="153"/>
      <c r="AD33" s="153"/>
      <c r="AE33" s="153"/>
      <c r="AF33" s="153"/>
      <c r="AG33" s="153" t="s">
        <v>153</v>
      </c>
      <c r="AH33" s="153">
        <v>0</v>
      </c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70">
        <v>7</v>
      </c>
      <c r="B34" s="171" t="s">
        <v>176</v>
      </c>
      <c r="C34" s="188" t="s">
        <v>177</v>
      </c>
      <c r="D34" s="172" t="s">
        <v>145</v>
      </c>
      <c r="E34" s="173">
        <v>57</v>
      </c>
      <c r="F34" s="174"/>
      <c r="G34" s="176">
        <f>ROUND(E34*F34,2)</f>
        <v>0</v>
      </c>
      <c r="H34" s="19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5" t="s">
        <v>173</v>
      </c>
      <c r="S34" s="175" t="s">
        <v>147</v>
      </c>
      <c r="T34" s="176" t="s">
        <v>147</v>
      </c>
      <c r="U34" s="162">
        <v>9.6000000000000002E-2</v>
      </c>
      <c r="V34" s="162">
        <f>ROUND(E34*U34,2)</f>
        <v>5.47</v>
      </c>
      <c r="W34" s="162"/>
      <c r="X34" s="162" t="s">
        <v>148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149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60"/>
      <c r="B35" s="161"/>
      <c r="C35" s="267" t="s">
        <v>178</v>
      </c>
      <c r="D35" s="268"/>
      <c r="E35" s="268"/>
      <c r="F35" s="268"/>
      <c r="G35" s="269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53"/>
      <c r="Z35" s="153"/>
      <c r="AA35" s="153"/>
      <c r="AB35" s="153"/>
      <c r="AC35" s="153"/>
      <c r="AD35" s="153"/>
      <c r="AE35" s="153"/>
      <c r="AF35" s="153"/>
      <c r="AG35" s="153" t="s">
        <v>151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193" t="s">
        <v>179</v>
      </c>
      <c r="D36" s="191"/>
      <c r="E36" s="192">
        <v>12</v>
      </c>
      <c r="F36" s="162"/>
      <c r="G36" s="196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53"/>
      <c r="Z36" s="153"/>
      <c r="AA36" s="153"/>
      <c r="AB36" s="153"/>
      <c r="AC36" s="153"/>
      <c r="AD36" s="153"/>
      <c r="AE36" s="153"/>
      <c r="AF36" s="153"/>
      <c r="AG36" s="153" t="s">
        <v>153</v>
      </c>
      <c r="AH36" s="153">
        <v>0</v>
      </c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3" t="s">
        <v>180</v>
      </c>
      <c r="D37" s="191"/>
      <c r="E37" s="192">
        <v>45</v>
      </c>
      <c r="F37" s="162"/>
      <c r="G37" s="196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53"/>
      <c r="Z37" s="153"/>
      <c r="AA37" s="153"/>
      <c r="AB37" s="153"/>
      <c r="AC37" s="153"/>
      <c r="AD37" s="153"/>
      <c r="AE37" s="153"/>
      <c r="AF37" s="153"/>
      <c r="AG37" s="153" t="s">
        <v>153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0">
        <v>8</v>
      </c>
      <c r="B38" s="171" t="s">
        <v>181</v>
      </c>
      <c r="C38" s="188" t="s">
        <v>182</v>
      </c>
      <c r="D38" s="172" t="s">
        <v>172</v>
      </c>
      <c r="E38" s="173">
        <v>12.4</v>
      </c>
      <c r="F38" s="174"/>
      <c r="G38" s="176">
        <f>ROUND(E38*F38,2)</f>
        <v>0</v>
      </c>
      <c r="H38" s="194"/>
      <c r="I38" s="175">
        <f>ROUND(E38*H38,2)</f>
        <v>0</v>
      </c>
      <c r="J38" s="174"/>
      <c r="K38" s="175">
        <f>ROUND(E38*J38,2)</f>
        <v>0</v>
      </c>
      <c r="L38" s="175">
        <v>21</v>
      </c>
      <c r="M38" s="175">
        <f>G38*(1+L38/100)</f>
        <v>0</v>
      </c>
      <c r="N38" s="175">
        <v>0</v>
      </c>
      <c r="O38" s="175">
        <f>ROUND(E38*N38,2)</f>
        <v>0</v>
      </c>
      <c r="P38" s="175">
        <v>0</v>
      </c>
      <c r="Q38" s="175">
        <f>ROUND(E38*P38,2)</f>
        <v>0</v>
      </c>
      <c r="R38" s="175" t="s">
        <v>173</v>
      </c>
      <c r="S38" s="175" t="s">
        <v>147</v>
      </c>
      <c r="T38" s="176" t="s">
        <v>147</v>
      </c>
      <c r="U38" s="162">
        <v>3.53</v>
      </c>
      <c r="V38" s="162">
        <f>ROUND(E38*U38,2)</f>
        <v>43.77</v>
      </c>
      <c r="W38" s="162"/>
      <c r="X38" s="162" t="s">
        <v>148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149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60"/>
      <c r="B39" s="161"/>
      <c r="C39" s="267" t="s">
        <v>183</v>
      </c>
      <c r="D39" s="268"/>
      <c r="E39" s="268"/>
      <c r="F39" s="268"/>
      <c r="G39" s="269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53"/>
      <c r="Z39" s="153"/>
      <c r="AA39" s="153"/>
      <c r="AB39" s="153"/>
      <c r="AC39" s="153"/>
      <c r="AD39" s="153"/>
      <c r="AE39" s="153"/>
      <c r="AF39" s="153"/>
      <c r="AG39" s="153" t="s">
        <v>151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193" t="s">
        <v>184</v>
      </c>
      <c r="D40" s="191"/>
      <c r="E40" s="192">
        <v>7.75</v>
      </c>
      <c r="F40" s="162"/>
      <c r="G40" s="196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53"/>
      <c r="Z40" s="153"/>
      <c r="AA40" s="153"/>
      <c r="AB40" s="153"/>
      <c r="AC40" s="153"/>
      <c r="AD40" s="153"/>
      <c r="AE40" s="153"/>
      <c r="AF40" s="153"/>
      <c r="AG40" s="153" t="s">
        <v>153</v>
      </c>
      <c r="AH40" s="153">
        <v>0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193" t="s">
        <v>185</v>
      </c>
      <c r="D41" s="191"/>
      <c r="E41" s="192">
        <v>4.6500000000000004</v>
      </c>
      <c r="F41" s="162"/>
      <c r="G41" s="196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53"/>
      <c r="Z41" s="153"/>
      <c r="AA41" s="153"/>
      <c r="AB41" s="153"/>
      <c r="AC41" s="153"/>
      <c r="AD41" s="153"/>
      <c r="AE41" s="153"/>
      <c r="AF41" s="153"/>
      <c r="AG41" s="153" t="s">
        <v>153</v>
      </c>
      <c r="AH41" s="153">
        <v>0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70">
        <v>9</v>
      </c>
      <c r="B42" s="171" t="s">
        <v>186</v>
      </c>
      <c r="C42" s="188" t="s">
        <v>187</v>
      </c>
      <c r="D42" s="172" t="s">
        <v>145</v>
      </c>
      <c r="E42" s="173">
        <v>23</v>
      </c>
      <c r="F42" s="174"/>
      <c r="G42" s="176">
        <f>ROUND(E42*F42,2)</f>
        <v>0</v>
      </c>
      <c r="H42" s="194"/>
      <c r="I42" s="175">
        <f>ROUND(E42*H42,2)</f>
        <v>0</v>
      </c>
      <c r="J42" s="174"/>
      <c r="K42" s="175">
        <f>ROUND(E42*J42,2)</f>
        <v>0</v>
      </c>
      <c r="L42" s="175">
        <v>21</v>
      </c>
      <c r="M42" s="175">
        <f>G42*(1+L42/100)</f>
        <v>0</v>
      </c>
      <c r="N42" s="175">
        <v>0</v>
      </c>
      <c r="O42" s="175">
        <f>ROUND(E42*N42,2)</f>
        <v>0</v>
      </c>
      <c r="P42" s="175">
        <v>0</v>
      </c>
      <c r="Q42" s="175">
        <f>ROUND(E42*P42,2)</f>
        <v>0</v>
      </c>
      <c r="R42" s="175" t="s">
        <v>188</v>
      </c>
      <c r="S42" s="175" t="s">
        <v>147</v>
      </c>
      <c r="T42" s="176" t="s">
        <v>147</v>
      </c>
      <c r="U42" s="162">
        <v>0.09</v>
      </c>
      <c r="V42" s="162">
        <f>ROUND(E42*U42,2)</f>
        <v>2.0699999999999998</v>
      </c>
      <c r="W42" s="162"/>
      <c r="X42" s="162" t="s">
        <v>148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149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267" t="s">
        <v>189</v>
      </c>
      <c r="D43" s="268"/>
      <c r="E43" s="268"/>
      <c r="F43" s="268"/>
      <c r="G43" s="269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53"/>
      <c r="Z43" s="153"/>
      <c r="AA43" s="153"/>
      <c r="AB43" s="153"/>
      <c r="AC43" s="153"/>
      <c r="AD43" s="153"/>
      <c r="AE43" s="153"/>
      <c r="AF43" s="153"/>
      <c r="AG43" s="153" t="s">
        <v>151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70">
        <v>10</v>
      </c>
      <c r="B44" s="171" t="s">
        <v>190</v>
      </c>
      <c r="C44" s="188" t="s">
        <v>191</v>
      </c>
      <c r="D44" s="172" t="s">
        <v>145</v>
      </c>
      <c r="E44" s="173">
        <v>23</v>
      </c>
      <c r="F44" s="174"/>
      <c r="G44" s="176">
        <f>ROUND(E44*F44,2)</f>
        <v>0</v>
      </c>
      <c r="H44" s="19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5">
        <v>0</v>
      </c>
      <c r="O44" s="175">
        <f>ROUND(E44*N44,2)</f>
        <v>0</v>
      </c>
      <c r="P44" s="175">
        <v>0</v>
      </c>
      <c r="Q44" s="175">
        <f>ROUND(E44*P44,2)</f>
        <v>0</v>
      </c>
      <c r="R44" s="175" t="s">
        <v>188</v>
      </c>
      <c r="S44" s="175" t="s">
        <v>147</v>
      </c>
      <c r="T44" s="176" t="s">
        <v>147</v>
      </c>
      <c r="U44" s="162">
        <v>0.06</v>
      </c>
      <c r="V44" s="162">
        <f>ROUND(E44*U44,2)</f>
        <v>1.38</v>
      </c>
      <c r="W44" s="162"/>
      <c r="X44" s="162" t="s">
        <v>148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149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267" t="s">
        <v>192</v>
      </c>
      <c r="D45" s="268"/>
      <c r="E45" s="268"/>
      <c r="F45" s="268"/>
      <c r="G45" s="269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53"/>
      <c r="Z45" s="153"/>
      <c r="AA45" s="153"/>
      <c r="AB45" s="153"/>
      <c r="AC45" s="153"/>
      <c r="AD45" s="153"/>
      <c r="AE45" s="153"/>
      <c r="AF45" s="153"/>
      <c r="AG45" s="153" t="s">
        <v>151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70">
        <v>11</v>
      </c>
      <c r="B46" s="171" t="s">
        <v>193</v>
      </c>
      <c r="C46" s="188" t="s">
        <v>194</v>
      </c>
      <c r="D46" s="172" t="s">
        <v>195</v>
      </c>
      <c r="E46" s="173">
        <v>0.57499999999999996</v>
      </c>
      <c r="F46" s="174"/>
      <c r="G46" s="176">
        <f>ROUND(E46*F46,2)</f>
        <v>0</v>
      </c>
      <c r="H46" s="19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1E-3</v>
      </c>
      <c r="O46" s="175">
        <f>ROUND(E46*N46,2)</f>
        <v>0</v>
      </c>
      <c r="P46" s="175">
        <v>0</v>
      </c>
      <c r="Q46" s="175">
        <f>ROUND(E46*P46,2)</f>
        <v>0</v>
      </c>
      <c r="R46" s="175" t="s">
        <v>196</v>
      </c>
      <c r="S46" s="175" t="s">
        <v>147</v>
      </c>
      <c r="T46" s="176" t="s">
        <v>147</v>
      </c>
      <c r="U46" s="162">
        <v>0</v>
      </c>
      <c r="V46" s="162">
        <f>ROUND(E46*U46,2)</f>
        <v>0</v>
      </c>
      <c r="W46" s="162"/>
      <c r="X46" s="162" t="s">
        <v>197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198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193" t="s">
        <v>199</v>
      </c>
      <c r="D47" s="191"/>
      <c r="E47" s="192">
        <v>0.57499999999999996</v>
      </c>
      <c r="F47" s="162"/>
      <c r="G47" s="196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53"/>
      <c r="Z47" s="153"/>
      <c r="AA47" s="153"/>
      <c r="AB47" s="153"/>
      <c r="AC47" s="153"/>
      <c r="AD47" s="153"/>
      <c r="AE47" s="153"/>
      <c r="AF47" s="153"/>
      <c r="AG47" s="153" t="s">
        <v>153</v>
      </c>
      <c r="AH47" s="153">
        <v>0</v>
      </c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77">
        <v>12</v>
      </c>
      <c r="B48" s="178" t="s">
        <v>200</v>
      </c>
      <c r="C48" s="187" t="s">
        <v>201</v>
      </c>
      <c r="D48" s="179" t="s">
        <v>145</v>
      </c>
      <c r="E48" s="180">
        <v>23</v>
      </c>
      <c r="F48" s="181"/>
      <c r="G48" s="183">
        <f>ROUND(E48*F48,2)</f>
        <v>0</v>
      </c>
      <c r="H48" s="195"/>
      <c r="I48" s="182">
        <f>ROUND(E48*H48,2)</f>
        <v>0</v>
      </c>
      <c r="J48" s="181"/>
      <c r="K48" s="182">
        <f>ROUND(E48*J48,2)</f>
        <v>0</v>
      </c>
      <c r="L48" s="182">
        <v>21</v>
      </c>
      <c r="M48" s="182">
        <f>G48*(1+L48/100)</f>
        <v>0</v>
      </c>
      <c r="N48" s="182">
        <v>0</v>
      </c>
      <c r="O48" s="182">
        <f>ROUND(E48*N48,2)</f>
        <v>0</v>
      </c>
      <c r="P48" s="182">
        <v>0</v>
      </c>
      <c r="Q48" s="182">
        <f>ROUND(E48*P48,2)</f>
        <v>0</v>
      </c>
      <c r="R48" s="182" t="s">
        <v>188</v>
      </c>
      <c r="S48" s="182" t="s">
        <v>147</v>
      </c>
      <c r="T48" s="183" t="s">
        <v>147</v>
      </c>
      <c r="U48" s="162">
        <v>0.02</v>
      </c>
      <c r="V48" s="162">
        <f>ROUND(E48*U48,2)</f>
        <v>0.46</v>
      </c>
      <c r="W48" s="162"/>
      <c r="X48" s="162" t="s">
        <v>148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149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7">
        <v>13</v>
      </c>
      <c r="B49" s="178" t="s">
        <v>202</v>
      </c>
      <c r="C49" s="187" t="s">
        <v>203</v>
      </c>
      <c r="D49" s="179" t="s">
        <v>145</v>
      </c>
      <c r="E49" s="180">
        <v>23</v>
      </c>
      <c r="F49" s="181"/>
      <c r="G49" s="183">
        <f>ROUND(E49*F49,2)</f>
        <v>0</v>
      </c>
      <c r="H49" s="195"/>
      <c r="I49" s="182">
        <f>ROUND(E49*H49,2)</f>
        <v>0</v>
      </c>
      <c r="J49" s="181"/>
      <c r="K49" s="182">
        <f>ROUND(E49*J49,2)</f>
        <v>0</v>
      </c>
      <c r="L49" s="182">
        <v>21</v>
      </c>
      <c r="M49" s="182">
        <f>G49*(1+L49/100)</f>
        <v>0</v>
      </c>
      <c r="N49" s="182">
        <v>0</v>
      </c>
      <c r="O49" s="182">
        <f>ROUND(E49*N49,2)</f>
        <v>0</v>
      </c>
      <c r="P49" s="182">
        <v>0</v>
      </c>
      <c r="Q49" s="182">
        <f>ROUND(E49*P49,2)</f>
        <v>0</v>
      </c>
      <c r="R49" s="182" t="s">
        <v>188</v>
      </c>
      <c r="S49" s="182" t="s">
        <v>147</v>
      </c>
      <c r="T49" s="183" t="s">
        <v>147</v>
      </c>
      <c r="U49" s="162">
        <v>1E-3</v>
      </c>
      <c r="V49" s="162">
        <f>ROUND(E49*U49,2)</f>
        <v>0.02</v>
      </c>
      <c r="W49" s="162"/>
      <c r="X49" s="162" t="s">
        <v>148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149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70">
        <v>14</v>
      </c>
      <c r="B50" s="171" t="s">
        <v>204</v>
      </c>
      <c r="C50" s="188" t="s">
        <v>205</v>
      </c>
      <c r="D50" s="172" t="s">
        <v>172</v>
      </c>
      <c r="E50" s="173">
        <v>4.6500000000000004</v>
      </c>
      <c r="F50" s="174"/>
      <c r="G50" s="176">
        <f>ROUND(E50*F50,2)</f>
        <v>0</v>
      </c>
      <c r="H50" s="19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5">
        <v>0</v>
      </c>
      <c r="O50" s="175">
        <f>ROUND(E50*N50,2)</f>
        <v>0</v>
      </c>
      <c r="P50" s="175">
        <v>0</v>
      </c>
      <c r="Q50" s="175">
        <f>ROUND(E50*P50,2)</f>
        <v>0</v>
      </c>
      <c r="R50" s="175" t="s">
        <v>173</v>
      </c>
      <c r="S50" s="175" t="s">
        <v>147</v>
      </c>
      <c r="T50" s="176" t="s">
        <v>147</v>
      </c>
      <c r="U50" s="162">
        <v>7.0000000000000007E-2</v>
      </c>
      <c r="V50" s="162">
        <f>ROUND(E50*U50,2)</f>
        <v>0.33</v>
      </c>
      <c r="W50" s="162"/>
      <c r="X50" s="162" t="s">
        <v>148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149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267" t="s">
        <v>351</v>
      </c>
      <c r="D51" s="268"/>
      <c r="E51" s="268"/>
      <c r="F51" s="268"/>
      <c r="G51" s="269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53"/>
      <c r="Z51" s="153"/>
      <c r="AA51" s="153"/>
      <c r="AB51" s="153"/>
      <c r="AC51" s="153"/>
      <c r="AD51" s="153"/>
      <c r="AE51" s="153"/>
      <c r="AF51" s="153"/>
      <c r="AG51" s="153" t="s">
        <v>151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60"/>
      <c r="B52" s="161"/>
      <c r="C52" s="256" t="s">
        <v>206</v>
      </c>
      <c r="D52" s="257"/>
      <c r="E52" s="257"/>
      <c r="F52" s="257"/>
      <c r="G52" s="270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53"/>
      <c r="Z52" s="153"/>
      <c r="AA52" s="153"/>
      <c r="AB52" s="153"/>
      <c r="AC52" s="153"/>
      <c r="AD52" s="153"/>
      <c r="AE52" s="153"/>
      <c r="AF52" s="153"/>
      <c r="AG52" s="153" t="s">
        <v>118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193" t="s">
        <v>207</v>
      </c>
      <c r="D53" s="191"/>
      <c r="E53" s="192">
        <v>4.6500000000000004</v>
      </c>
      <c r="F53" s="162"/>
      <c r="G53" s="196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53"/>
      <c r="Z53" s="153"/>
      <c r="AA53" s="153"/>
      <c r="AB53" s="153"/>
      <c r="AC53" s="153"/>
      <c r="AD53" s="153"/>
      <c r="AE53" s="153"/>
      <c r="AF53" s="153"/>
      <c r="AG53" s="153" t="s">
        <v>153</v>
      </c>
      <c r="AH53" s="153">
        <v>0</v>
      </c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33.75" outlineLevel="1" x14ac:dyDescent="0.2">
      <c r="A54" s="170">
        <v>15</v>
      </c>
      <c r="B54" s="171" t="s">
        <v>208</v>
      </c>
      <c r="C54" s="188" t="s">
        <v>209</v>
      </c>
      <c r="D54" s="172" t="s">
        <v>172</v>
      </c>
      <c r="E54" s="173">
        <v>124</v>
      </c>
      <c r="F54" s="174"/>
      <c r="G54" s="176">
        <f>ROUND(E54*F54,2)</f>
        <v>0</v>
      </c>
      <c r="H54" s="19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75">
        <v>0</v>
      </c>
      <c r="O54" s="175">
        <f>ROUND(E54*N54,2)</f>
        <v>0</v>
      </c>
      <c r="P54" s="175">
        <v>0</v>
      </c>
      <c r="Q54" s="175">
        <f>ROUND(E54*P54,2)</f>
        <v>0</v>
      </c>
      <c r="R54" s="175" t="s">
        <v>173</v>
      </c>
      <c r="S54" s="175" t="s">
        <v>147</v>
      </c>
      <c r="T54" s="176" t="s">
        <v>147</v>
      </c>
      <c r="U54" s="162">
        <v>0</v>
      </c>
      <c r="V54" s="162">
        <f>ROUND(E54*U54,2)</f>
        <v>0</v>
      </c>
      <c r="W54" s="162"/>
      <c r="X54" s="162" t="s">
        <v>148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149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267" t="s">
        <v>351</v>
      </c>
      <c r="D55" s="268"/>
      <c r="E55" s="268"/>
      <c r="F55" s="268"/>
      <c r="G55" s="269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53"/>
      <c r="Z55" s="153"/>
      <c r="AA55" s="153"/>
      <c r="AB55" s="153"/>
      <c r="AC55" s="153"/>
      <c r="AD55" s="153"/>
      <c r="AE55" s="153"/>
      <c r="AF55" s="153"/>
      <c r="AG55" s="153" t="s">
        <v>151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256" t="s">
        <v>210</v>
      </c>
      <c r="D56" s="257"/>
      <c r="E56" s="257"/>
      <c r="F56" s="257"/>
      <c r="G56" s="270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53"/>
      <c r="Z56" s="153"/>
      <c r="AA56" s="153"/>
      <c r="AB56" s="153"/>
      <c r="AC56" s="153"/>
      <c r="AD56" s="153"/>
      <c r="AE56" s="153"/>
      <c r="AF56" s="153"/>
      <c r="AG56" s="153" t="s">
        <v>118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193" t="s">
        <v>211</v>
      </c>
      <c r="D57" s="191"/>
      <c r="E57" s="192">
        <v>49.6</v>
      </c>
      <c r="F57" s="162"/>
      <c r="G57" s="196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53"/>
      <c r="Z57" s="153"/>
      <c r="AA57" s="153"/>
      <c r="AB57" s="153"/>
      <c r="AC57" s="153"/>
      <c r="AD57" s="153"/>
      <c r="AE57" s="153"/>
      <c r="AF57" s="153"/>
      <c r="AG57" s="153" t="s">
        <v>153</v>
      </c>
      <c r="AH57" s="153">
        <v>0</v>
      </c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193" t="s">
        <v>212</v>
      </c>
      <c r="D58" s="191"/>
      <c r="E58" s="192">
        <v>74.400000000000006</v>
      </c>
      <c r="F58" s="162"/>
      <c r="G58" s="196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53"/>
      <c r="Z58" s="153"/>
      <c r="AA58" s="153"/>
      <c r="AB58" s="153"/>
      <c r="AC58" s="153"/>
      <c r="AD58" s="153"/>
      <c r="AE58" s="153"/>
      <c r="AF58" s="153"/>
      <c r="AG58" s="153" t="s">
        <v>153</v>
      </c>
      <c r="AH58" s="153">
        <v>0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0">
        <v>16</v>
      </c>
      <c r="B59" s="171" t="s">
        <v>213</v>
      </c>
      <c r="C59" s="188" t="s">
        <v>214</v>
      </c>
      <c r="D59" s="172" t="s">
        <v>172</v>
      </c>
      <c r="E59" s="173">
        <v>7.75</v>
      </c>
      <c r="F59" s="174"/>
      <c r="G59" s="176">
        <f>ROUND(E59*F59,2)</f>
        <v>0</v>
      </c>
      <c r="H59" s="194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75">
        <v>0</v>
      </c>
      <c r="O59" s="175">
        <f>ROUND(E59*N59,2)</f>
        <v>0</v>
      </c>
      <c r="P59" s="175">
        <v>0</v>
      </c>
      <c r="Q59" s="175">
        <f>ROUND(E59*P59,2)</f>
        <v>0</v>
      </c>
      <c r="R59" s="175" t="s">
        <v>173</v>
      </c>
      <c r="S59" s="175" t="s">
        <v>147</v>
      </c>
      <c r="T59" s="176" t="s">
        <v>147</v>
      </c>
      <c r="U59" s="162">
        <v>0.01</v>
      </c>
      <c r="V59" s="162">
        <f>ROUND(E59*U59,2)</f>
        <v>0.08</v>
      </c>
      <c r="W59" s="162"/>
      <c r="X59" s="162" t="s">
        <v>148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149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267" t="s">
        <v>351</v>
      </c>
      <c r="D60" s="268"/>
      <c r="E60" s="268"/>
      <c r="F60" s="268"/>
      <c r="G60" s="269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53"/>
      <c r="Z60" s="153"/>
      <c r="AA60" s="153"/>
      <c r="AB60" s="153"/>
      <c r="AC60" s="153"/>
      <c r="AD60" s="153"/>
      <c r="AE60" s="153"/>
      <c r="AF60" s="153"/>
      <c r="AG60" s="153" t="s">
        <v>151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256" t="s">
        <v>215</v>
      </c>
      <c r="D61" s="257"/>
      <c r="E61" s="257"/>
      <c r="F61" s="257"/>
      <c r="G61" s="270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53"/>
      <c r="Z61" s="153"/>
      <c r="AA61" s="153"/>
      <c r="AB61" s="153"/>
      <c r="AC61" s="153"/>
      <c r="AD61" s="153"/>
      <c r="AE61" s="153"/>
      <c r="AF61" s="153"/>
      <c r="AG61" s="153" t="s">
        <v>118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256" t="s">
        <v>216</v>
      </c>
      <c r="D62" s="257"/>
      <c r="E62" s="257"/>
      <c r="F62" s="257"/>
      <c r="G62" s="270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53"/>
      <c r="Z62" s="153"/>
      <c r="AA62" s="153"/>
      <c r="AB62" s="153"/>
      <c r="AC62" s="153"/>
      <c r="AD62" s="153"/>
      <c r="AE62" s="153"/>
      <c r="AF62" s="153"/>
      <c r="AG62" s="153" t="s">
        <v>118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193" t="s">
        <v>217</v>
      </c>
      <c r="D63" s="191"/>
      <c r="E63" s="192">
        <v>3.1</v>
      </c>
      <c r="F63" s="162"/>
      <c r="G63" s="196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53"/>
      <c r="Z63" s="153"/>
      <c r="AA63" s="153"/>
      <c r="AB63" s="153"/>
      <c r="AC63" s="153"/>
      <c r="AD63" s="153"/>
      <c r="AE63" s="153"/>
      <c r="AF63" s="153"/>
      <c r="AG63" s="153" t="s">
        <v>153</v>
      </c>
      <c r="AH63" s="153">
        <v>0</v>
      </c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193" t="s">
        <v>218</v>
      </c>
      <c r="D64" s="191"/>
      <c r="E64" s="192">
        <v>4.6500000000000004</v>
      </c>
      <c r="F64" s="162"/>
      <c r="G64" s="196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53"/>
      <c r="Z64" s="153"/>
      <c r="AA64" s="153"/>
      <c r="AB64" s="153"/>
      <c r="AC64" s="153"/>
      <c r="AD64" s="153"/>
      <c r="AE64" s="153"/>
      <c r="AF64" s="153"/>
      <c r="AG64" s="153" t="s">
        <v>153</v>
      </c>
      <c r="AH64" s="153">
        <v>0</v>
      </c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70">
        <v>17</v>
      </c>
      <c r="B65" s="171" t="s">
        <v>219</v>
      </c>
      <c r="C65" s="188" t="s">
        <v>220</v>
      </c>
      <c r="D65" s="172" t="s">
        <v>172</v>
      </c>
      <c r="E65" s="173">
        <v>2.8</v>
      </c>
      <c r="F65" s="174"/>
      <c r="G65" s="176">
        <f>ROUND(E65*F65,2)</f>
        <v>0</v>
      </c>
      <c r="H65" s="194"/>
      <c r="I65" s="175">
        <f>ROUND(E65*H65,2)</f>
        <v>0</v>
      </c>
      <c r="J65" s="174"/>
      <c r="K65" s="175">
        <f>ROUND(E65*J65,2)</f>
        <v>0</v>
      </c>
      <c r="L65" s="175">
        <v>21</v>
      </c>
      <c r="M65" s="175">
        <f>G65*(1+L65/100)</f>
        <v>0</v>
      </c>
      <c r="N65" s="175">
        <v>0</v>
      </c>
      <c r="O65" s="175">
        <f>ROUND(E65*N65,2)</f>
        <v>0</v>
      </c>
      <c r="P65" s="175">
        <v>0</v>
      </c>
      <c r="Q65" s="175">
        <f>ROUND(E65*P65,2)</f>
        <v>0</v>
      </c>
      <c r="R65" s="175" t="s">
        <v>173</v>
      </c>
      <c r="S65" s="175" t="s">
        <v>147</v>
      </c>
      <c r="T65" s="176" t="s">
        <v>147</v>
      </c>
      <c r="U65" s="162">
        <v>0.77</v>
      </c>
      <c r="V65" s="162">
        <f>ROUND(E65*U65,2)</f>
        <v>2.16</v>
      </c>
      <c r="W65" s="162"/>
      <c r="X65" s="162" t="s">
        <v>148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149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256" t="s">
        <v>352</v>
      </c>
      <c r="D66" s="257"/>
      <c r="E66" s="257"/>
      <c r="F66" s="257"/>
      <c r="G66" s="270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53"/>
      <c r="Z66" s="153"/>
      <c r="AA66" s="153"/>
      <c r="AB66" s="153"/>
      <c r="AC66" s="153"/>
      <c r="AD66" s="153"/>
      <c r="AE66" s="153"/>
      <c r="AF66" s="153"/>
      <c r="AG66" s="153" t="s">
        <v>151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84" t="str">
        <f>C66</f>
        <v>bourání betonového vjezdu</v>
      </c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193" t="s">
        <v>221</v>
      </c>
      <c r="D67" s="191"/>
      <c r="E67" s="192">
        <v>2.8</v>
      </c>
      <c r="F67" s="162"/>
      <c r="G67" s="196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53"/>
      <c r="Z67" s="153"/>
      <c r="AA67" s="153"/>
      <c r="AB67" s="153"/>
      <c r="AC67" s="153"/>
      <c r="AD67" s="153"/>
      <c r="AE67" s="153"/>
      <c r="AF67" s="153"/>
      <c r="AG67" s="153" t="s">
        <v>153</v>
      </c>
      <c r="AH67" s="153">
        <v>0</v>
      </c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x14ac:dyDescent="0.2">
      <c r="A68" s="164" t="s">
        <v>106</v>
      </c>
      <c r="B68" s="165" t="s">
        <v>65</v>
      </c>
      <c r="C68" s="186" t="s">
        <v>66</v>
      </c>
      <c r="D68" s="166"/>
      <c r="E68" s="167"/>
      <c r="F68" s="168"/>
      <c r="G68" s="169">
        <f>SUMIF(AG69:AG70,"&lt;&gt;NOR",G69:G70)</f>
        <v>0</v>
      </c>
      <c r="H68" s="168"/>
      <c r="I68" s="168">
        <f>SUM(I69:I70)</f>
        <v>0</v>
      </c>
      <c r="J68" s="168"/>
      <c r="K68" s="168">
        <f>SUM(K69:K70)</f>
        <v>0</v>
      </c>
      <c r="L68" s="168"/>
      <c r="M68" s="168">
        <f>SUM(M69:M70)</f>
        <v>0</v>
      </c>
      <c r="N68" s="168"/>
      <c r="O68" s="168">
        <f>SUM(O69:O70)</f>
        <v>5.28</v>
      </c>
      <c r="P68" s="168"/>
      <c r="Q68" s="168">
        <f>SUM(Q69:Q70)</f>
        <v>0</v>
      </c>
      <c r="R68" s="168"/>
      <c r="S68" s="168"/>
      <c r="T68" s="169"/>
      <c r="U68" s="163"/>
      <c r="V68" s="163">
        <f>SUM(V69:V70)</f>
        <v>0.36</v>
      </c>
      <c r="W68" s="163"/>
      <c r="X68" s="163"/>
      <c r="AG68" t="s">
        <v>107</v>
      </c>
    </row>
    <row r="69" spans="1:60" outlineLevel="1" x14ac:dyDescent="0.2">
      <c r="A69" s="170">
        <v>18</v>
      </c>
      <c r="B69" s="171" t="s">
        <v>222</v>
      </c>
      <c r="C69" s="188" t="s">
        <v>223</v>
      </c>
      <c r="D69" s="172" t="s">
        <v>145</v>
      </c>
      <c r="E69" s="173">
        <v>14</v>
      </c>
      <c r="F69" s="174"/>
      <c r="G69" s="176">
        <f>ROUND(E69*F69,2)</f>
        <v>0</v>
      </c>
      <c r="H69" s="19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5">
        <v>0.37724000000000002</v>
      </c>
      <c r="O69" s="175">
        <f>ROUND(E69*N69,2)</f>
        <v>5.28</v>
      </c>
      <c r="P69" s="175">
        <v>0</v>
      </c>
      <c r="Q69" s="175">
        <f>ROUND(E69*P69,2)</f>
        <v>0</v>
      </c>
      <c r="R69" s="175" t="s">
        <v>146</v>
      </c>
      <c r="S69" s="175" t="s">
        <v>147</v>
      </c>
      <c r="T69" s="176" t="s">
        <v>147</v>
      </c>
      <c r="U69" s="162">
        <v>2.5999999999999999E-2</v>
      </c>
      <c r="V69" s="162">
        <f>ROUND(E69*U69,2)</f>
        <v>0.36</v>
      </c>
      <c r="W69" s="162"/>
      <c r="X69" s="162" t="s">
        <v>148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149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267" t="s">
        <v>224</v>
      </c>
      <c r="D70" s="268"/>
      <c r="E70" s="268"/>
      <c r="F70" s="268"/>
      <c r="G70" s="269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53"/>
      <c r="Z70" s="153"/>
      <c r="AA70" s="153"/>
      <c r="AB70" s="153"/>
      <c r="AC70" s="153"/>
      <c r="AD70" s="153"/>
      <c r="AE70" s="153"/>
      <c r="AF70" s="153"/>
      <c r="AG70" s="153" t="s">
        <v>151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x14ac:dyDescent="0.2">
      <c r="A71" s="164" t="s">
        <v>106</v>
      </c>
      <c r="B71" s="165" t="s">
        <v>61</v>
      </c>
      <c r="C71" s="186" t="s">
        <v>62</v>
      </c>
      <c r="D71" s="166"/>
      <c r="E71" s="167"/>
      <c r="F71" s="168"/>
      <c r="G71" s="169">
        <f>SUMIF(AG72:AG84,"&lt;&gt;NOR",G72:G84)</f>
        <v>0</v>
      </c>
      <c r="H71" s="168"/>
      <c r="I71" s="168">
        <f>SUM(I72:I84)</f>
        <v>0</v>
      </c>
      <c r="J71" s="168"/>
      <c r="K71" s="168">
        <f>SUM(K72:K84)</f>
        <v>0</v>
      </c>
      <c r="L71" s="168"/>
      <c r="M71" s="168">
        <f>SUM(M72:M84)</f>
        <v>0</v>
      </c>
      <c r="N71" s="168"/>
      <c r="O71" s="168">
        <f>SUM(O72:O84)</f>
        <v>1.83</v>
      </c>
      <c r="P71" s="168"/>
      <c r="Q71" s="168">
        <f>SUM(Q72:Q84)</f>
        <v>6.16</v>
      </c>
      <c r="R71" s="168"/>
      <c r="S71" s="168"/>
      <c r="T71" s="169"/>
      <c r="U71" s="163"/>
      <c r="V71" s="163">
        <f>SUM(V72:V84)</f>
        <v>50.31</v>
      </c>
      <c r="W71" s="163"/>
      <c r="X71" s="163"/>
      <c r="AG71" t="s">
        <v>107</v>
      </c>
    </row>
    <row r="72" spans="1:60" ht="22.5" outlineLevel="1" x14ac:dyDescent="0.2">
      <c r="A72" s="170">
        <v>19</v>
      </c>
      <c r="B72" s="171" t="s">
        <v>225</v>
      </c>
      <c r="C72" s="188" t="s">
        <v>226</v>
      </c>
      <c r="D72" s="172" t="s">
        <v>145</v>
      </c>
      <c r="E72" s="173">
        <v>28</v>
      </c>
      <c r="F72" s="174"/>
      <c r="G72" s="176">
        <f>ROUND(E72*F72,2)</f>
        <v>0</v>
      </c>
      <c r="H72" s="194"/>
      <c r="I72" s="175">
        <f>ROUND(E72*H72,2)</f>
        <v>0</v>
      </c>
      <c r="J72" s="174"/>
      <c r="K72" s="175">
        <f>ROUND(E72*J72,2)</f>
        <v>0</v>
      </c>
      <c r="L72" s="175">
        <v>21</v>
      </c>
      <c r="M72" s="175">
        <f>G72*(1+L72/100)</f>
        <v>0</v>
      </c>
      <c r="N72" s="175">
        <v>0</v>
      </c>
      <c r="O72" s="175">
        <f>ROUND(E72*N72,2)</f>
        <v>0</v>
      </c>
      <c r="P72" s="175">
        <v>0.22</v>
      </c>
      <c r="Q72" s="175">
        <f>ROUND(E72*P72,2)</f>
        <v>6.16</v>
      </c>
      <c r="R72" s="175" t="s">
        <v>146</v>
      </c>
      <c r="S72" s="175" t="s">
        <v>147</v>
      </c>
      <c r="T72" s="176" t="s">
        <v>147</v>
      </c>
      <c r="U72" s="162">
        <v>0.42099999999999999</v>
      </c>
      <c r="V72" s="162">
        <f>ROUND(E72*U72,2)</f>
        <v>11.79</v>
      </c>
      <c r="W72" s="162"/>
      <c r="X72" s="162" t="s">
        <v>148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149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60"/>
      <c r="B73" s="161"/>
      <c r="C73" s="193" t="s">
        <v>227</v>
      </c>
      <c r="D73" s="191"/>
      <c r="E73" s="192">
        <v>28</v>
      </c>
      <c r="F73" s="162"/>
      <c r="G73" s="196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53"/>
      <c r="Z73" s="153"/>
      <c r="AA73" s="153"/>
      <c r="AB73" s="153"/>
      <c r="AC73" s="153"/>
      <c r="AD73" s="153"/>
      <c r="AE73" s="153"/>
      <c r="AF73" s="153"/>
      <c r="AG73" s="153" t="s">
        <v>153</v>
      </c>
      <c r="AH73" s="153">
        <v>0</v>
      </c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70">
        <v>20</v>
      </c>
      <c r="B74" s="171" t="s">
        <v>228</v>
      </c>
      <c r="C74" s="188" t="s">
        <v>229</v>
      </c>
      <c r="D74" s="172" t="s">
        <v>145</v>
      </c>
      <c r="E74" s="173">
        <v>3.75</v>
      </c>
      <c r="F74" s="174"/>
      <c r="G74" s="176">
        <f>ROUND(E74*F74,2)</f>
        <v>0</v>
      </c>
      <c r="H74" s="19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5">
        <v>9.4000000000000004E-3</v>
      </c>
      <c r="O74" s="175">
        <f>ROUND(E74*N74,2)</f>
        <v>0.04</v>
      </c>
      <c r="P74" s="175">
        <v>0</v>
      </c>
      <c r="Q74" s="175">
        <f>ROUND(E74*P74,2)</f>
        <v>0</v>
      </c>
      <c r="R74" s="175" t="s">
        <v>188</v>
      </c>
      <c r="S74" s="175" t="s">
        <v>147</v>
      </c>
      <c r="T74" s="176" t="s">
        <v>147</v>
      </c>
      <c r="U74" s="162">
        <v>0.86399999999999999</v>
      </c>
      <c r="V74" s="162">
        <f>ROUND(E74*U74,2)</f>
        <v>3.24</v>
      </c>
      <c r="W74" s="162"/>
      <c r="X74" s="162" t="s">
        <v>148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149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267" t="s">
        <v>230</v>
      </c>
      <c r="D75" s="268"/>
      <c r="E75" s="268"/>
      <c r="F75" s="268"/>
      <c r="G75" s="269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53"/>
      <c r="Z75" s="153"/>
      <c r="AA75" s="153"/>
      <c r="AB75" s="153"/>
      <c r="AC75" s="153"/>
      <c r="AD75" s="153"/>
      <c r="AE75" s="153"/>
      <c r="AF75" s="153"/>
      <c r="AG75" s="153" t="s">
        <v>151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56" t="s">
        <v>231</v>
      </c>
      <c r="D76" s="257"/>
      <c r="E76" s="257"/>
      <c r="F76" s="257"/>
      <c r="G76" s="270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53"/>
      <c r="Z76" s="153"/>
      <c r="AA76" s="153"/>
      <c r="AB76" s="153"/>
      <c r="AC76" s="153"/>
      <c r="AD76" s="153"/>
      <c r="AE76" s="153"/>
      <c r="AF76" s="153"/>
      <c r="AG76" s="153" t="s">
        <v>118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193" t="s">
        <v>232</v>
      </c>
      <c r="D77" s="191"/>
      <c r="E77" s="192">
        <v>3.75</v>
      </c>
      <c r="F77" s="162"/>
      <c r="G77" s="196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53"/>
      <c r="Z77" s="153"/>
      <c r="AA77" s="153"/>
      <c r="AB77" s="153"/>
      <c r="AC77" s="153"/>
      <c r="AD77" s="153"/>
      <c r="AE77" s="153"/>
      <c r="AF77" s="153"/>
      <c r="AG77" s="153" t="s">
        <v>153</v>
      </c>
      <c r="AH77" s="153">
        <v>0</v>
      </c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70">
        <v>21</v>
      </c>
      <c r="B78" s="171" t="s">
        <v>233</v>
      </c>
      <c r="C78" s="188" t="s">
        <v>234</v>
      </c>
      <c r="D78" s="172" t="s">
        <v>145</v>
      </c>
      <c r="E78" s="173">
        <v>3.75</v>
      </c>
      <c r="F78" s="174"/>
      <c r="G78" s="176">
        <f>ROUND(E78*F78,2)</f>
        <v>0</v>
      </c>
      <c r="H78" s="19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5">
        <v>0</v>
      </c>
      <c r="O78" s="175">
        <f>ROUND(E78*N78,2)</f>
        <v>0</v>
      </c>
      <c r="P78" s="175">
        <v>0</v>
      </c>
      <c r="Q78" s="175">
        <f>ROUND(E78*P78,2)</f>
        <v>0</v>
      </c>
      <c r="R78" s="175" t="s">
        <v>188</v>
      </c>
      <c r="S78" s="175" t="s">
        <v>147</v>
      </c>
      <c r="T78" s="176" t="s">
        <v>147</v>
      </c>
      <c r="U78" s="162">
        <v>0.371</v>
      </c>
      <c r="V78" s="162">
        <f>ROUND(E78*U78,2)</f>
        <v>1.39</v>
      </c>
      <c r="W78" s="162"/>
      <c r="X78" s="162" t="s">
        <v>148</v>
      </c>
      <c r="Y78" s="153"/>
      <c r="Z78" s="153"/>
      <c r="AA78" s="153"/>
      <c r="AB78" s="153"/>
      <c r="AC78" s="153"/>
      <c r="AD78" s="153"/>
      <c r="AE78" s="153"/>
      <c r="AF78" s="153"/>
      <c r="AG78" s="153" t="s">
        <v>149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267" t="s">
        <v>230</v>
      </c>
      <c r="D79" s="268"/>
      <c r="E79" s="268"/>
      <c r="F79" s="268"/>
      <c r="G79" s="269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53"/>
      <c r="Z79" s="153"/>
      <c r="AA79" s="153"/>
      <c r="AB79" s="153"/>
      <c r="AC79" s="153"/>
      <c r="AD79" s="153"/>
      <c r="AE79" s="153"/>
      <c r="AF79" s="153"/>
      <c r="AG79" s="153" t="s">
        <v>151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256" t="s">
        <v>231</v>
      </c>
      <c r="D80" s="257"/>
      <c r="E80" s="257"/>
      <c r="F80" s="257"/>
      <c r="G80" s="270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53"/>
      <c r="Z80" s="153"/>
      <c r="AA80" s="153"/>
      <c r="AB80" s="153"/>
      <c r="AC80" s="153"/>
      <c r="AD80" s="153"/>
      <c r="AE80" s="153"/>
      <c r="AF80" s="153"/>
      <c r="AG80" s="153" t="s">
        <v>118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193" t="s">
        <v>235</v>
      </c>
      <c r="D81" s="191"/>
      <c r="E81" s="192">
        <v>3.75</v>
      </c>
      <c r="F81" s="162"/>
      <c r="G81" s="196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53"/>
      <c r="Z81" s="153"/>
      <c r="AA81" s="153"/>
      <c r="AB81" s="153"/>
      <c r="AC81" s="153"/>
      <c r="AD81" s="153"/>
      <c r="AE81" s="153"/>
      <c r="AF81" s="153"/>
      <c r="AG81" s="153" t="s">
        <v>153</v>
      </c>
      <c r="AH81" s="153">
        <v>0</v>
      </c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70">
        <v>22</v>
      </c>
      <c r="B82" s="171" t="s">
        <v>236</v>
      </c>
      <c r="C82" s="188" t="s">
        <v>237</v>
      </c>
      <c r="D82" s="172" t="s">
        <v>160</v>
      </c>
      <c r="E82" s="173">
        <v>45</v>
      </c>
      <c r="F82" s="174"/>
      <c r="G82" s="176">
        <f>ROUND(E82*F82,2)</f>
        <v>0</v>
      </c>
      <c r="H82" s="19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75">
        <v>3.9739999999999998E-2</v>
      </c>
      <c r="O82" s="175">
        <f>ROUND(E82*N82,2)</f>
        <v>1.79</v>
      </c>
      <c r="P82" s="175">
        <v>0</v>
      </c>
      <c r="Q82" s="175">
        <f>ROUND(E82*P82,2)</f>
        <v>0</v>
      </c>
      <c r="R82" s="175" t="s">
        <v>173</v>
      </c>
      <c r="S82" s="175" t="s">
        <v>147</v>
      </c>
      <c r="T82" s="176" t="s">
        <v>147</v>
      </c>
      <c r="U82" s="162">
        <v>0.753</v>
      </c>
      <c r="V82" s="162">
        <f>ROUND(E82*U82,2)</f>
        <v>33.89</v>
      </c>
      <c r="W82" s="162"/>
      <c r="X82" s="162" t="s">
        <v>148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149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60"/>
      <c r="B83" s="161"/>
      <c r="C83" s="267" t="s">
        <v>238</v>
      </c>
      <c r="D83" s="268"/>
      <c r="E83" s="268"/>
      <c r="F83" s="268"/>
      <c r="G83" s="269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53"/>
      <c r="Z83" s="153"/>
      <c r="AA83" s="153"/>
      <c r="AB83" s="153"/>
      <c r="AC83" s="153"/>
      <c r="AD83" s="153"/>
      <c r="AE83" s="153"/>
      <c r="AF83" s="153"/>
      <c r="AG83" s="153" t="s">
        <v>151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84" t="str">
        <f>C83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193" t="s">
        <v>239</v>
      </c>
      <c r="D84" s="191"/>
      <c r="E84" s="192">
        <v>45</v>
      </c>
      <c r="F84" s="162"/>
      <c r="G84" s="196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53"/>
      <c r="Z84" s="153"/>
      <c r="AA84" s="153"/>
      <c r="AB84" s="153"/>
      <c r="AC84" s="153"/>
      <c r="AD84" s="153"/>
      <c r="AE84" s="153"/>
      <c r="AF84" s="153"/>
      <c r="AG84" s="153" t="s">
        <v>153</v>
      </c>
      <c r="AH84" s="153">
        <v>0</v>
      </c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x14ac:dyDescent="0.2">
      <c r="A85" s="164" t="s">
        <v>106</v>
      </c>
      <c r="B85" s="165" t="s">
        <v>63</v>
      </c>
      <c r="C85" s="186" t="s">
        <v>64</v>
      </c>
      <c r="D85" s="166"/>
      <c r="E85" s="167"/>
      <c r="F85" s="168"/>
      <c r="G85" s="169">
        <f>SUMIF(AG86:AG88,"&lt;&gt;NOR",G86:G88)</f>
        <v>0</v>
      </c>
      <c r="H85" s="168"/>
      <c r="I85" s="168">
        <f>SUM(I86:I88)</f>
        <v>0</v>
      </c>
      <c r="J85" s="168"/>
      <c r="K85" s="168">
        <f>SUM(K86:K88)</f>
        <v>0</v>
      </c>
      <c r="L85" s="168"/>
      <c r="M85" s="168">
        <f>SUM(M86:M88)</f>
        <v>0</v>
      </c>
      <c r="N85" s="168"/>
      <c r="O85" s="168">
        <f>SUM(O86:O88)</f>
        <v>0</v>
      </c>
      <c r="P85" s="168"/>
      <c r="Q85" s="168">
        <f>SUM(Q86:Q88)</f>
        <v>0</v>
      </c>
      <c r="R85" s="168"/>
      <c r="S85" s="168"/>
      <c r="T85" s="169"/>
      <c r="U85" s="163"/>
      <c r="V85" s="163">
        <f>SUM(V86:V88)</f>
        <v>1.53</v>
      </c>
      <c r="W85" s="163"/>
      <c r="X85" s="163"/>
      <c r="AG85" t="s">
        <v>107</v>
      </c>
    </row>
    <row r="86" spans="1:60" outlineLevel="1" x14ac:dyDescent="0.2">
      <c r="A86" s="170">
        <v>23</v>
      </c>
      <c r="B86" s="171" t="s">
        <v>240</v>
      </c>
      <c r="C86" s="188" t="s">
        <v>241</v>
      </c>
      <c r="D86" s="172" t="s">
        <v>145</v>
      </c>
      <c r="E86" s="173">
        <v>9</v>
      </c>
      <c r="F86" s="174"/>
      <c r="G86" s="176">
        <f>ROUND(E86*F86,2)</f>
        <v>0</v>
      </c>
      <c r="H86" s="19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5">
        <v>0</v>
      </c>
      <c r="O86" s="175">
        <f>ROUND(E86*N86,2)</f>
        <v>0</v>
      </c>
      <c r="P86" s="175">
        <v>0</v>
      </c>
      <c r="Q86" s="175">
        <f>ROUND(E86*P86,2)</f>
        <v>0</v>
      </c>
      <c r="R86" s="175"/>
      <c r="S86" s="175" t="s">
        <v>111</v>
      </c>
      <c r="T86" s="176" t="s">
        <v>112</v>
      </c>
      <c r="U86" s="162">
        <v>0.17</v>
      </c>
      <c r="V86" s="162">
        <f>ROUND(E86*U86,2)</f>
        <v>1.53</v>
      </c>
      <c r="W86" s="162"/>
      <c r="X86" s="162" t="s">
        <v>148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149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ht="22.5" outlineLevel="1" x14ac:dyDescent="0.2">
      <c r="A87" s="160"/>
      <c r="B87" s="161"/>
      <c r="C87" s="265" t="s">
        <v>242</v>
      </c>
      <c r="D87" s="266"/>
      <c r="E87" s="266"/>
      <c r="F87" s="266"/>
      <c r="G87" s="271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53"/>
      <c r="Z87" s="153"/>
      <c r="AA87" s="153"/>
      <c r="AB87" s="153"/>
      <c r="AC87" s="153"/>
      <c r="AD87" s="153"/>
      <c r="AE87" s="153"/>
      <c r="AF87" s="153"/>
      <c r="AG87" s="153" t="s">
        <v>118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84" t="str">
        <f>C87</f>
        <v>Obnažení kořenového systému systému v blízkosti stromu (v průmětu koruny) pneumatickým rýčem a následné zkrácení kořenů včetně ošetření proti zahnívání</v>
      </c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193" t="s">
        <v>243</v>
      </c>
      <c r="D88" s="191"/>
      <c r="E88" s="192">
        <v>9</v>
      </c>
      <c r="F88" s="162"/>
      <c r="G88" s="196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53"/>
      <c r="Z88" s="153"/>
      <c r="AA88" s="153"/>
      <c r="AB88" s="153"/>
      <c r="AC88" s="153"/>
      <c r="AD88" s="153"/>
      <c r="AE88" s="153"/>
      <c r="AF88" s="153"/>
      <c r="AG88" s="153" t="s">
        <v>153</v>
      </c>
      <c r="AH88" s="153">
        <v>0</v>
      </c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x14ac:dyDescent="0.2">
      <c r="A89" s="164" t="s">
        <v>106</v>
      </c>
      <c r="B89" s="165" t="s">
        <v>65</v>
      </c>
      <c r="C89" s="186" t="s">
        <v>66</v>
      </c>
      <c r="D89" s="166"/>
      <c r="E89" s="167"/>
      <c r="F89" s="168"/>
      <c r="G89" s="169">
        <f>SUMIF(AG90:AG109,"&lt;&gt;NOR",G90:G109)</f>
        <v>0</v>
      </c>
      <c r="H89" s="168"/>
      <c r="I89" s="168">
        <f>SUM(I90:I109)</f>
        <v>0</v>
      </c>
      <c r="J89" s="168"/>
      <c r="K89" s="168">
        <f>SUM(K90:K109)</f>
        <v>0</v>
      </c>
      <c r="L89" s="168"/>
      <c r="M89" s="168">
        <f>SUM(M90:M109)</f>
        <v>0</v>
      </c>
      <c r="N89" s="168"/>
      <c r="O89" s="168">
        <f>SUM(O90:O109)</f>
        <v>41.42</v>
      </c>
      <c r="P89" s="168"/>
      <c r="Q89" s="168">
        <f>SUM(Q90:Q109)</f>
        <v>0</v>
      </c>
      <c r="R89" s="168"/>
      <c r="S89" s="168"/>
      <c r="T89" s="169"/>
      <c r="U89" s="163"/>
      <c r="V89" s="163">
        <f>SUM(V90:V109)</f>
        <v>36.85</v>
      </c>
      <c r="W89" s="163"/>
      <c r="X89" s="163"/>
      <c r="AG89" t="s">
        <v>107</v>
      </c>
    </row>
    <row r="90" spans="1:60" ht="22.5" outlineLevel="1" x14ac:dyDescent="0.2">
      <c r="A90" s="170">
        <v>24</v>
      </c>
      <c r="B90" s="171" t="s">
        <v>244</v>
      </c>
      <c r="C90" s="188" t="s">
        <v>245</v>
      </c>
      <c r="D90" s="172" t="s">
        <v>145</v>
      </c>
      <c r="E90" s="173">
        <v>76</v>
      </c>
      <c r="F90" s="174"/>
      <c r="G90" s="176">
        <f>ROUND(E90*F90,2)</f>
        <v>0</v>
      </c>
      <c r="H90" s="194"/>
      <c r="I90" s="175">
        <f>ROUND(E90*H90,2)</f>
        <v>0</v>
      </c>
      <c r="J90" s="174"/>
      <c r="K90" s="175">
        <f>ROUND(E90*J90,2)</f>
        <v>0</v>
      </c>
      <c r="L90" s="175">
        <v>21</v>
      </c>
      <c r="M90" s="175">
        <f>G90*(1+L90/100)</f>
        <v>0</v>
      </c>
      <c r="N90" s="175">
        <v>0.378</v>
      </c>
      <c r="O90" s="175">
        <f>ROUND(E90*N90,2)</f>
        <v>28.73</v>
      </c>
      <c r="P90" s="175">
        <v>0</v>
      </c>
      <c r="Q90" s="175">
        <f>ROUND(E90*P90,2)</f>
        <v>0</v>
      </c>
      <c r="R90" s="175" t="s">
        <v>146</v>
      </c>
      <c r="S90" s="175" t="s">
        <v>147</v>
      </c>
      <c r="T90" s="176" t="s">
        <v>147</v>
      </c>
      <c r="U90" s="162">
        <v>2.5999999999999999E-2</v>
      </c>
      <c r="V90" s="162">
        <f>ROUND(E90*U90,2)</f>
        <v>1.98</v>
      </c>
      <c r="W90" s="162"/>
      <c r="X90" s="162" t="s">
        <v>148</v>
      </c>
      <c r="Y90" s="153"/>
      <c r="Z90" s="153"/>
      <c r="AA90" s="153"/>
      <c r="AB90" s="153"/>
      <c r="AC90" s="153"/>
      <c r="AD90" s="153"/>
      <c r="AE90" s="153"/>
      <c r="AF90" s="153"/>
      <c r="AG90" s="153" t="s">
        <v>149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60"/>
      <c r="B91" s="161"/>
      <c r="C91" s="193" t="s">
        <v>246</v>
      </c>
      <c r="D91" s="191"/>
      <c r="E91" s="192">
        <v>45</v>
      </c>
      <c r="F91" s="162"/>
      <c r="G91" s="196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53"/>
      <c r="Z91" s="153"/>
      <c r="AA91" s="153"/>
      <c r="AB91" s="153"/>
      <c r="AC91" s="153"/>
      <c r="AD91" s="153"/>
      <c r="AE91" s="153"/>
      <c r="AF91" s="153"/>
      <c r="AG91" s="153" t="s">
        <v>153</v>
      </c>
      <c r="AH91" s="153">
        <v>0</v>
      </c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193" t="s">
        <v>247</v>
      </c>
      <c r="D92" s="191"/>
      <c r="E92" s="192">
        <v>31</v>
      </c>
      <c r="F92" s="162"/>
      <c r="G92" s="196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53"/>
      <c r="Z92" s="153"/>
      <c r="AA92" s="153"/>
      <c r="AB92" s="153"/>
      <c r="AC92" s="153"/>
      <c r="AD92" s="153"/>
      <c r="AE92" s="153"/>
      <c r="AF92" s="153"/>
      <c r="AG92" s="153" t="s">
        <v>153</v>
      </c>
      <c r="AH92" s="153">
        <v>0</v>
      </c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70">
        <v>25</v>
      </c>
      <c r="B93" s="171" t="s">
        <v>248</v>
      </c>
      <c r="C93" s="188" t="s">
        <v>249</v>
      </c>
      <c r="D93" s="172" t="s">
        <v>145</v>
      </c>
      <c r="E93" s="173">
        <v>12</v>
      </c>
      <c r="F93" s="174"/>
      <c r="G93" s="176">
        <f>ROUND(E93*F93,2)</f>
        <v>0</v>
      </c>
      <c r="H93" s="194"/>
      <c r="I93" s="175">
        <f>ROUND(E93*H93,2)</f>
        <v>0</v>
      </c>
      <c r="J93" s="174"/>
      <c r="K93" s="175">
        <f>ROUND(E93*J93,2)</f>
        <v>0</v>
      </c>
      <c r="L93" s="175">
        <v>21</v>
      </c>
      <c r="M93" s="175">
        <f>G93*(1+L93/100)</f>
        <v>0</v>
      </c>
      <c r="N93" s="175">
        <v>7.3899999999999993E-2</v>
      </c>
      <c r="O93" s="175">
        <f>ROUND(E93*N93,2)</f>
        <v>0.89</v>
      </c>
      <c r="P93" s="175">
        <v>0</v>
      </c>
      <c r="Q93" s="175">
        <f>ROUND(E93*P93,2)</f>
        <v>0</v>
      </c>
      <c r="R93" s="175" t="s">
        <v>146</v>
      </c>
      <c r="S93" s="175" t="s">
        <v>147</v>
      </c>
      <c r="T93" s="176" t="s">
        <v>147</v>
      </c>
      <c r="U93" s="162">
        <v>0.45200000000000001</v>
      </c>
      <c r="V93" s="162">
        <f>ROUND(E93*U93,2)</f>
        <v>5.42</v>
      </c>
      <c r="W93" s="162"/>
      <c r="X93" s="162" t="s">
        <v>148</v>
      </c>
      <c r="Y93" s="153"/>
      <c r="Z93" s="153"/>
      <c r="AA93" s="153"/>
      <c r="AB93" s="153"/>
      <c r="AC93" s="153"/>
      <c r="AD93" s="153"/>
      <c r="AE93" s="153"/>
      <c r="AF93" s="153"/>
      <c r="AG93" s="153" t="s">
        <v>149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60"/>
      <c r="B94" s="161"/>
      <c r="C94" s="267" t="s">
        <v>250</v>
      </c>
      <c r="D94" s="268"/>
      <c r="E94" s="268"/>
      <c r="F94" s="268"/>
      <c r="G94" s="269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53"/>
      <c r="Z94" s="153"/>
      <c r="AA94" s="153"/>
      <c r="AB94" s="153"/>
      <c r="AC94" s="153"/>
      <c r="AD94" s="153"/>
      <c r="AE94" s="153"/>
      <c r="AF94" s="153"/>
      <c r="AG94" s="153" t="s">
        <v>151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84" t="str">
        <f>C94</f>
        <v>s provedením lože z kameniva drceného, s vyplněním spár, s dvojitým hutněním a se smetením přebytečného materiálu na krajnici. S dodáním hmot pro lože a výplň spár.</v>
      </c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60"/>
      <c r="B95" s="161"/>
      <c r="C95" s="193" t="s">
        <v>157</v>
      </c>
      <c r="D95" s="191"/>
      <c r="E95" s="192">
        <v>12</v>
      </c>
      <c r="F95" s="162"/>
      <c r="G95" s="196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53"/>
      <c r="Z95" s="153"/>
      <c r="AA95" s="153"/>
      <c r="AB95" s="153"/>
      <c r="AC95" s="153"/>
      <c r="AD95" s="153"/>
      <c r="AE95" s="153"/>
      <c r="AF95" s="153"/>
      <c r="AG95" s="153" t="s">
        <v>153</v>
      </c>
      <c r="AH95" s="153">
        <v>0</v>
      </c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70">
        <v>26</v>
      </c>
      <c r="B96" s="171" t="s">
        <v>251</v>
      </c>
      <c r="C96" s="188" t="s">
        <v>252</v>
      </c>
      <c r="D96" s="172" t="s">
        <v>145</v>
      </c>
      <c r="E96" s="173">
        <v>2</v>
      </c>
      <c r="F96" s="174"/>
      <c r="G96" s="176">
        <f>ROUND(E96*F96,2)</f>
        <v>0</v>
      </c>
      <c r="H96" s="194"/>
      <c r="I96" s="175">
        <f>ROUND(E96*H96,2)</f>
        <v>0</v>
      </c>
      <c r="J96" s="174"/>
      <c r="K96" s="175">
        <f>ROUND(E96*J96,2)</f>
        <v>0</v>
      </c>
      <c r="L96" s="175">
        <v>21</v>
      </c>
      <c r="M96" s="175">
        <f>G96*(1+L96/100)</f>
        <v>0</v>
      </c>
      <c r="N96" s="175">
        <v>0.123</v>
      </c>
      <c r="O96" s="175">
        <f>ROUND(E96*N96,2)</f>
        <v>0.25</v>
      </c>
      <c r="P96" s="175">
        <v>0</v>
      </c>
      <c r="Q96" s="175">
        <f>ROUND(E96*P96,2)</f>
        <v>0</v>
      </c>
      <c r="R96" s="175"/>
      <c r="S96" s="175" t="s">
        <v>111</v>
      </c>
      <c r="T96" s="176" t="s">
        <v>112</v>
      </c>
      <c r="U96" s="162">
        <v>0</v>
      </c>
      <c r="V96" s="162">
        <f>ROUND(E96*U96,2)</f>
        <v>0</v>
      </c>
      <c r="W96" s="162"/>
      <c r="X96" s="162" t="s">
        <v>197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198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193" t="s">
        <v>253</v>
      </c>
      <c r="D97" s="191"/>
      <c r="E97" s="192">
        <v>2</v>
      </c>
      <c r="F97" s="162"/>
      <c r="G97" s="196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53"/>
      <c r="Z97" s="153"/>
      <c r="AA97" s="153"/>
      <c r="AB97" s="153"/>
      <c r="AC97" s="153"/>
      <c r="AD97" s="153"/>
      <c r="AE97" s="153"/>
      <c r="AF97" s="153"/>
      <c r="AG97" s="153" t="s">
        <v>153</v>
      </c>
      <c r="AH97" s="153">
        <v>0</v>
      </c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70">
        <v>27</v>
      </c>
      <c r="B98" s="171" t="s">
        <v>254</v>
      </c>
      <c r="C98" s="188" t="s">
        <v>255</v>
      </c>
      <c r="D98" s="172" t="s">
        <v>145</v>
      </c>
      <c r="E98" s="173">
        <v>39</v>
      </c>
      <c r="F98" s="174"/>
      <c r="G98" s="176">
        <f>ROUND(E98*F98,2)</f>
        <v>0</v>
      </c>
      <c r="H98" s="194"/>
      <c r="I98" s="175">
        <f>ROUND(E98*H98,2)</f>
        <v>0</v>
      </c>
      <c r="J98" s="174"/>
      <c r="K98" s="175">
        <f>ROUND(E98*J98,2)</f>
        <v>0</v>
      </c>
      <c r="L98" s="175">
        <v>21</v>
      </c>
      <c r="M98" s="175">
        <f>G98*(1+L98/100)</f>
        <v>0</v>
      </c>
      <c r="N98" s="175">
        <v>0.16700000000000001</v>
      </c>
      <c r="O98" s="175">
        <f>ROUND(E98*N98,2)</f>
        <v>6.51</v>
      </c>
      <c r="P98" s="175">
        <v>0</v>
      </c>
      <c r="Q98" s="175">
        <f>ROUND(E98*P98,2)</f>
        <v>0</v>
      </c>
      <c r="R98" s="175" t="s">
        <v>146</v>
      </c>
      <c r="S98" s="175" t="s">
        <v>147</v>
      </c>
      <c r="T98" s="176" t="s">
        <v>147</v>
      </c>
      <c r="U98" s="162">
        <v>0.755</v>
      </c>
      <c r="V98" s="162">
        <f>ROUND(E98*U98,2)</f>
        <v>29.45</v>
      </c>
      <c r="W98" s="162"/>
      <c r="X98" s="162" t="s">
        <v>148</v>
      </c>
      <c r="Y98" s="153"/>
      <c r="Z98" s="153"/>
      <c r="AA98" s="153"/>
      <c r="AB98" s="153"/>
      <c r="AC98" s="153"/>
      <c r="AD98" s="153"/>
      <c r="AE98" s="153"/>
      <c r="AF98" s="153"/>
      <c r="AG98" s="153" t="s">
        <v>149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60"/>
      <c r="B99" s="161"/>
      <c r="C99" s="267" t="s">
        <v>256</v>
      </c>
      <c r="D99" s="268"/>
      <c r="E99" s="268"/>
      <c r="F99" s="268"/>
      <c r="G99" s="269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53"/>
      <c r="Z99" s="153"/>
      <c r="AA99" s="153"/>
      <c r="AB99" s="153"/>
      <c r="AC99" s="153"/>
      <c r="AD99" s="153"/>
      <c r="AE99" s="153"/>
      <c r="AF99" s="153"/>
      <c r="AG99" s="153" t="s">
        <v>151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84" t="str">
        <f>C99</f>
        <v>s provedením lože tl. do 40 mm, s vyplněním spár, s dvojím beraněním a se smetením přebytečného materiálu na vzdálenost do 3 m</v>
      </c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193" t="s">
        <v>257</v>
      </c>
      <c r="D100" s="191"/>
      <c r="E100" s="192">
        <v>39</v>
      </c>
      <c r="F100" s="162"/>
      <c r="G100" s="196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153</v>
      </c>
      <c r="AH100" s="153">
        <v>0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70">
        <v>28</v>
      </c>
      <c r="B101" s="171" t="s">
        <v>258</v>
      </c>
      <c r="C101" s="188" t="s">
        <v>353</v>
      </c>
      <c r="D101" s="172" t="s">
        <v>259</v>
      </c>
      <c r="E101" s="173">
        <v>4</v>
      </c>
      <c r="F101" s="174"/>
      <c r="G101" s="176">
        <f>ROUND(E101*F101,2)</f>
        <v>0</v>
      </c>
      <c r="H101" s="194"/>
      <c r="I101" s="175">
        <f>ROUND(E101*H101,2)</f>
        <v>0</v>
      </c>
      <c r="J101" s="174"/>
      <c r="K101" s="175">
        <f>ROUND(E101*J101,2)</f>
        <v>0</v>
      </c>
      <c r="L101" s="175">
        <v>21</v>
      </c>
      <c r="M101" s="175">
        <f>G101*(1+L101/100)</f>
        <v>0</v>
      </c>
      <c r="N101" s="175">
        <v>1</v>
      </c>
      <c r="O101" s="175">
        <f>ROUND(E101*N101,2)</f>
        <v>4</v>
      </c>
      <c r="P101" s="175">
        <v>0</v>
      </c>
      <c r="Q101" s="175">
        <f>ROUND(E101*P101,2)</f>
        <v>0</v>
      </c>
      <c r="R101" s="175" t="s">
        <v>196</v>
      </c>
      <c r="S101" s="175" t="s">
        <v>147</v>
      </c>
      <c r="T101" s="176" t="s">
        <v>147</v>
      </c>
      <c r="U101" s="162">
        <v>0</v>
      </c>
      <c r="V101" s="162">
        <f>ROUND(E101*U101,2)</f>
        <v>0</v>
      </c>
      <c r="W101" s="162"/>
      <c r="X101" s="162" t="s">
        <v>197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198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60"/>
      <c r="B102" s="161"/>
      <c r="C102" s="193" t="s">
        <v>260</v>
      </c>
      <c r="D102" s="191"/>
      <c r="E102" s="192">
        <v>4</v>
      </c>
      <c r="F102" s="162"/>
      <c r="G102" s="196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153</v>
      </c>
      <c r="AH102" s="153">
        <v>0</v>
      </c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70">
        <v>29</v>
      </c>
      <c r="B103" s="171" t="s">
        <v>261</v>
      </c>
      <c r="C103" s="188" t="s">
        <v>354</v>
      </c>
      <c r="D103" s="172" t="s">
        <v>145</v>
      </c>
      <c r="E103" s="173">
        <v>4.5</v>
      </c>
      <c r="F103" s="174"/>
      <c r="G103" s="176">
        <f>ROUND(E103*F103,2)</f>
        <v>0</v>
      </c>
      <c r="H103" s="194"/>
      <c r="I103" s="175">
        <f>ROUND(E103*H103,2)</f>
        <v>0</v>
      </c>
      <c r="J103" s="174"/>
      <c r="K103" s="175">
        <f>ROUND(E103*J103,2)</f>
        <v>0</v>
      </c>
      <c r="L103" s="175">
        <v>21</v>
      </c>
      <c r="M103" s="175">
        <f>G103*(1+L103/100)</f>
        <v>0</v>
      </c>
      <c r="N103" s="175">
        <v>0.111</v>
      </c>
      <c r="O103" s="175">
        <f>ROUND(E103*N103,2)</f>
        <v>0.5</v>
      </c>
      <c r="P103" s="175">
        <v>0</v>
      </c>
      <c r="Q103" s="175">
        <f>ROUND(E103*P103,2)</f>
        <v>0</v>
      </c>
      <c r="R103" s="175" t="s">
        <v>196</v>
      </c>
      <c r="S103" s="175" t="s">
        <v>147</v>
      </c>
      <c r="T103" s="176" t="s">
        <v>147</v>
      </c>
      <c r="U103" s="162">
        <v>0</v>
      </c>
      <c r="V103" s="162">
        <f>ROUND(E103*U103,2)</f>
        <v>0</v>
      </c>
      <c r="W103" s="162"/>
      <c r="X103" s="162" t="s">
        <v>197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198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265" t="s">
        <v>262</v>
      </c>
      <c r="D104" s="266"/>
      <c r="E104" s="266"/>
      <c r="F104" s="266"/>
      <c r="G104" s="271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118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60"/>
      <c r="B105" s="161"/>
      <c r="C105" s="256" t="s">
        <v>263</v>
      </c>
      <c r="D105" s="257"/>
      <c r="E105" s="257"/>
      <c r="F105" s="257"/>
      <c r="G105" s="270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118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60"/>
      <c r="B106" s="161"/>
      <c r="C106" s="193" t="s">
        <v>264</v>
      </c>
      <c r="D106" s="191"/>
      <c r="E106" s="192">
        <v>4.5</v>
      </c>
      <c r="F106" s="162"/>
      <c r="G106" s="196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153</v>
      </c>
      <c r="AH106" s="153">
        <v>0</v>
      </c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70">
        <v>30</v>
      </c>
      <c r="B107" s="171" t="s">
        <v>265</v>
      </c>
      <c r="C107" s="188" t="s">
        <v>266</v>
      </c>
      <c r="D107" s="172" t="s">
        <v>145</v>
      </c>
      <c r="E107" s="173">
        <v>2.5</v>
      </c>
      <c r="F107" s="174"/>
      <c r="G107" s="176">
        <f>ROUND(E107*F107,2)</f>
        <v>0</v>
      </c>
      <c r="H107" s="194"/>
      <c r="I107" s="175">
        <f>ROUND(E107*H107,2)</f>
        <v>0</v>
      </c>
      <c r="J107" s="174"/>
      <c r="K107" s="175">
        <f>ROUND(E107*J107,2)</f>
        <v>0</v>
      </c>
      <c r="L107" s="175">
        <v>21</v>
      </c>
      <c r="M107" s="175">
        <f>G107*(1+L107/100)</f>
        <v>0</v>
      </c>
      <c r="N107" s="175">
        <v>0.216</v>
      </c>
      <c r="O107" s="175">
        <f>ROUND(E107*N107,2)</f>
        <v>0.54</v>
      </c>
      <c r="P107" s="175">
        <v>0</v>
      </c>
      <c r="Q107" s="175">
        <f>ROUND(E107*P107,2)</f>
        <v>0</v>
      </c>
      <c r="R107" s="175" t="s">
        <v>196</v>
      </c>
      <c r="S107" s="175" t="s">
        <v>147</v>
      </c>
      <c r="T107" s="176" t="s">
        <v>147</v>
      </c>
      <c r="U107" s="162">
        <v>0</v>
      </c>
      <c r="V107" s="162">
        <f>ROUND(E107*U107,2)</f>
        <v>0</v>
      </c>
      <c r="W107" s="162"/>
      <c r="X107" s="162" t="s">
        <v>197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198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265" t="s">
        <v>267</v>
      </c>
      <c r="D108" s="266"/>
      <c r="E108" s="266"/>
      <c r="F108" s="266"/>
      <c r="G108" s="271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118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60"/>
      <c r="B109" s="161"/>
      <c r="C109" s="193" t="s">
        <v>268</v>
      </c>
      <c r="D109" s="191"/>
      <c r="E109" s="192">
        <v>2.5</v>
      </c>
      <c r="F109" s="162"/>
      <c r="G109" s="196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53"/>
      <c r="Z109" s="153"/>
      <c r="AA109" s="153"/>
      <c r="AB109" s="153"/>
      <c r="AC109" s="153"/>
      <c r="AD109" s="153"/>
      <c r="AE109" s="153"/>
      <c r="AF109" s="153"/>
      <c r="AG109" s="153" t="s">
        <v>153</v>
      </c>
      <c r="AH109" s="153">
        <v>0</v>
      </c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x14ac:dyDescent="0.2">
      <c r="A110" s="164" t="s">
        <v>106</v>
      </c>
      <c r="B110" s="165" t="s">
        <v>67</v>
      </c>
      <c r="C110" s="186" t="s">
        <v>68</v>
      </c>
      <c r="D110" s="166"/>
      <c r="E110" s="167"/>
      <c r="F110" s="168"/>
      <c r="G110" s="169">
        <f>SUMIF(AG111:AG113,"&lt;&gt;NOR",G111:G113)</f>
        <v>0</v>
      </c>
      <c r="H110" s="168"/>
      <c r="I110" s="168">
        <f>SUM(I111:I113)</f>
        <v>0</v>
      </c>
      <c r="J110" s="168"/>
      <c r="K110" s="168">
        <f>SUM(K111:K113)</f>
        <v>0</v>
      </c>
      <c r="L110" s="168"/>
      <c r="M110" s="168">
        <f>SUM(M111:M113)</f>
        <v>0</v>
      </c>
      <c r="N110" s="168"/>
      <c r="O110" s="168">
        <f>SUM(O111:O113)</f>
        <v>0.51</v>
      </c>
      <c r="P110" s="168"/>
      <c r="Q110" s="168">
        <f>SUM(Q111:Q113)</f>
        <v>0</v>
      </c>
      <c r="R110" s="168"/>
      <c r="S110" s="168"/>
      <c r="T110" s="169"/>
      <c r="U110" s="163"/>
      <c r="V110" s="163">
        <f>SUM(V111:V113)</f>
        <v>1.64</v>
      </c>
      <c r="W110" s="163"/>
      <c r="X110" s="163"/>
      <c r="AG110" t="s">
        <v>107</v>
      </c>
    </row>
    <row r="111" spans="1:60" outlineLevel="1" x14ac:dyDescent="0.2">
      <c r="A111" s="177">
        <v>31</v>
      </c>
      <c r="B111" s="178" t="s">
        <v>269</v>
      </c>
      <c r="C111" s="187" t="s">
        <v>270</v>
      </c>
      <c r="D111" s="179" t="s">
        <v>271</v>
      </c>
      <c r="E111" s="180">
        <v>2</v>
      </c>
      <c r="F111" s="181"/>
      <c r="G111" s="183">
        <f>ROUND(E111*F111,2)</f>
        <v>0</v>
      </c>
      <c r="H111" s="195"/>
      <c r="I111" s="182">
        <f>ROUND(E111*H111,2)</f>
        <v>0</v>
      </c>
      <c r="J111" s="181"/>
      <c r="K111" s="182">
        <f>ROUND(E111*J111,2)</f>
        <v>0</v>
      </c>
      <c r="L111" s="182">
        <v>21</v>
      </c>
      <c r="M111" s="182">
        <f>G111*(1+L111/100)</f>
        <v>0</v>
      </c>
      <c r="N111" s="182">
        <v>0.25080000000000002</v>
      </c>
      <c r="O111" s="182">
        <f>ROUND(E111*N111,2)</f>
        <v>0.5</v>
      </c>
      <c r="P111" s="182">
        <v>0</v>
      </c>
      <c r="Q111" s="182">
        <f>ROUND(E111*P111,2)</f>
        <v>0</v>
      </c>
      <c r="R111" s="182" t="s">
        <v>146</v>
      </c>
      <c r="S111" s="182" t="s">
        <v>147</v>
      </c>
      <c r="T111" s="183" t="s">
        <v>147</v>
      </c>
      <c r="U111" s="162">
        <v>0.81799999999999995</v>
      </c>
      <c r="V111" s="162">
        <f>ROUND(E111*U111,2)</f>
        <v>1.64</v>
      </c>
      <c r="W111" s="162"/>
      <c r="X111" s="162" t="s">
        <v>148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149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77">
        <v>32</v>
      </c>
      <c r="B112" s="178" t="s">
        <v>272</v>
      </c>
      <c r="C112" s="187" t="s">
        <v>273</v>
      </c>
      <c r="D112" s="179" t="s">
        <v>271</v>
      </c>
      <c r="E112" s="180">
        <v>2</v>
      </c>
      <c r="F112" s="181"/>
      <c r="G112" s="183">
        <f>ROUND(E112*F112,2)</f>
        <v>0</v>
      </c>
      <c r="H112" s="195"/>
      <c r="I112" s="182">
        <f>ROUND(E112*H112,2)</f>
        <v>0</v>
      </c>
      <c r="J112" s="181"/>
      <c r="K112" s="182">
        <f>ROUND(E112*J112,2)</f>
        <v>0</v>
      </c>
      <c r="L112" s="182">
        <v>21</v>
      </c>
      <c r="M112" s="182">
        <f>G112*(1+L112/100)</f>
        <v>0</v>
      </c>
      <c r="N112" s="182">
        <v>0</v>
      </c>
      <c r="O112" s="182">
        <f>ROUND(E112*N112,2)</f>
        <v>0</v>
      </c>
      <c r="P112" s="182">
        <v>0</v>
      </c>
      <c r="Q112" s="182">
        <f>ROUND(E112*P112,2)</f>
        <v>0</v>
      </c>
      <c r="R112" s="182" t="s">
        <v>196</v>
      </c>
      <c r="S112" s="182" t="s">
        <v>147</v>
      </c>
      <c r="T112" s="183" t="s">
        <v>147</v>
      </c>
      <c r="U112" s="162">
        <v>0</v>
      </c>
      <c r="V112" s="162">
        <f>ROUND(E112*U112,2)</f>
        <v>0</v>
      </c>
      <c r="W112" s="162"/>
      <c r="X112" s="162" t="s">
        <v>197</v>
      </c>
      <c r="Y112" s="153"/>
      <c r="Z112" s="153"/>
      <c r="AA112" s="153"/>
      <c r="AB112" s="153"/>
      <c r="AC112" s="153"/>
      <c r="AD112" s="153"/>
      <c r="AE112" s="153"/>
      <c r="AF112" s="153"/>
      <c r="AG112" s="153" t="s">
        <v>198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77">
        <v>33</v>
      </c>
      <c r="B113" s="178" t="s">
        <v>274</v>
      </c>
      <c r="C113" s="187" t="s">
        <v>275</v>
      </c>
      <c r="D113" s="179" t="s">
        <v>271</v>
      </c>
      <c r="E113" s="180">
        <v>2</v>
      </c>
      <c r="F113" s="181"/>
      <c r="G113" s="183">
        <f>ROUND(E113*F113,2)</f>
        <v>0</v>
      </c>
      <c r="H113" s="195"/>
      <c r="I113" s="182">
        <f>ROUND(E113*H113,2)</f>
        <v>0</v>
      </c>
      <c r="J113" s="181"/>
      <c r="K113" s="182">
        <f>ROUND(E113*J113,2)</f>
        <v>0</v>
      </c>
      <c r="L113" s="182">
        <v>21</v>
      </c>
      <c r="M113" s="182">
        <f>G113*(1+L113/100)</f>
        <v>0</v>
      </c>
      <c r="N113" s="182">
        <v>5.1000000000000004E-3</v>
      </c>
      <c r="O113" s="182">
        <f>ROUND(E113*N113,2)</f>
        <v>0.01</v>
      </c>
      <c r="P113" s="182">
        <v>0</v>
      </c>
      <c r="Q113" s="182">
        <f>ROUND(E113*P113,2)</f>
        <v>0</v>
      </c>
      <c r="R113" s="182"/>
      <c r="S113" s="182" t="s">
        <v>111</v>
      </c>
      <c r="T113" s="183" t="s">
        <v>112</v>
      </c>
      <c r="U113" s="162">
        <v>0</v>
      </c>
      <c r="V113" s="162">
        <f>ROUND(E113*U113,2)</f>
        <v>0</v>
      </c>
      <c r="W113" s="162"/>
      <c r="X113" s="162" t="s">
        <v>197</v>
      </c>
      <c r="Y113" s="153"/>
      <c r="Z113" s="153"/>
      <c r="AA113" s="153"/>
      <c r="AB113" s="153"/>
      <c r="AC113" s="153"/>
      <c r="AD113" s="153"/>
      <c r="AE113" s="153"/>
      <c r="AF113" s="153"/>
      <c r="AG113" s="153" t="s">
        <v>198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x14ac:dyDescent="0.2">
      <c r="A114" s="164" t="s">
        <v>106</v>
      </c>
      <c r="B114" s="165" t="s">
        <v>65</v>
      </c>
      <c r="C114" s="186" t="s">
        <v>66</v>
      </c>
      <c r="D114" s="166"/>
      <c r="E114" s="167"/>
      <c r="F114" s="168"/>
      <c r="G114" s="169">
        <f>SUMIF(AG115:AG117,"&lt;&gt;NOR",G115:G117)</f>
        <v>0</v>
      </c>
      <c r="H114" s="168"/>
      <c r="I114" s="168">
        <f>SUM(I115:I117)</f>
        <v>0</v>
      </c>
      <c r="J114" s="168"/>
      <c r="K114" s="168">
        <f>SUM(K115:K117)</f>
        <v>0</v>
      </c>
      <c r="L114" s="168"/>
      <c r="M114" s="168">
        <f>SUM(M115:M117)</f>
        <v>0</v>
      </c>
      <c r="N114" s="168"/>
      <c r="O114" s="168">
        <f>SUM(O115:O117)</f>
        <v>0.09</v>
      </c>
      <c r="P114" s="168"/>
      <c r="Q114" s="168">
        <f>SUM(Q115:Q117)</f>
        <v>0</v>
      </c>
      <c r="R114" s="168"/>
      <c r="S114" s="168"/>
      <c r="T114" s="169"/>
      <c r="U114" s="163"/>
      <c r="V114" s="163">
        <f>SUM(V115:V117)</f>
        <v>1.1000000000000001</v>
      </c>
      <c r="W114" s="163"/>
      <c r="X114" s="163"/>
      <c r="AG114" t="s">
        <v>107</v>
      </c>
    </row>
    <row r="115" spans="1:60" outlineLevel="1" x14ac:dyDescent="0.2">
      <c r="A115" s="170">
        <v>34</v>
      </c>
      <c r="B115" s="171" t="s">
        <v>276</v>
      </c>
      <c r="C115" s="188" t="s">
        <v>277</v>
      </c>
      <c r="D115" s="172" t="s">
        <v>160</v>
      </c>
      <c r="E115" s="173">
        <v>24</v>
      </c>
      <c r="F115" s="174"/>
      <c r="G115" s="176">
        <f>ROUND(E115*F115,2)</f>
        <v>0</v>
      </c>
      <c r="H115" s="194"/>
      <c r="I115" s="175">
        <f>ROUND(E115*H115,2)</f>
        <v>0</v>
      </c>
      <c r="J115" s="174"/>
      <c r="K115" s="175">
        <f>ROUND(E115*J115,2)</f>
        <v>0</v>
      </c>
      <c r="L115" s="175">
        <v>21</v>
      </c>
      <c r="M115" s="175">
        <f>G115*(1+L115/100)</f>
        <v>0</v>
      </c>
      <c r="N115" s="175">
        <v>3.5999999999999999E-3</v>
      </c>
      <c r="O115" s="175">
        <f>ROUND(E115*N115,2)</f>
        <v>0.09</v>
      </c>
      <c r="P115" s="175">
        <v>0</v>
      </c>
      <c r="Q115" s="175">
        <f>ROUND(E115*P115,2)</f>
        <v>0</v>
      </c>
      <c r="R115" s="175" t="s">
        <v>146</v>
      </c>
      <c r="S115" s="175" t="s">
        <v>147</v>
      </c>
      <c r="T115" s="176" t="s">
        <v>147</v>
      </c>
      <c r="U115" s="162">
        <v>4.5999999999999999E-2</v>
      </c>
      <c r="V115" s="162">
        <f>ROUND(E115*U115,2)</f>
        <v>1.1000000000000001</v>
      </c>
      <c r="W115" s="162"/>
      <c r="X115" s="162" t="s">
        <v>148</v>
      </c>
      <c r="Y115" s="153"/>
      <c r="Z115" s="153"/>
      <c r="AA115" s="153"/>
      <c r="AB115" s="153"/>
      <c r="AC115" s="153"/>
      <c r="AD115" s="153"/>
      <c r="AE115" s="153"/>
      <c r="AF115" s="153"/>
      <c r="AG115" s="153" t="s">
        <v>149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60"/>
      <c r="B116" s="161"/>
      <c r="C116" s="267" t="s">
        <v>278</v>
      </c>
      <c r="D116" s="268"/>
      <c r="E116" s="268"/>
      <c r="F116" s="268"/>
      <c r="G116" s="269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151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60"/>
      <c r="B117" s="161"/>
      <c r="C117" s="193" t="s">
        <v>279</v>
      </c>
      <c r="D117" s="191"/>
      <c r="E117" s="192">
        <v>24</v>
      </c>
      <c r="F117" s="162"/>
      <c r="G117" s="196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153</v>
      </c>
      <c r="AH117" s="153">
        <v>0</v>
      </c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x14ac:dyDescent="0.2">
      <c r="A118" s="164" t="s">
        <v>106</v>
      </c>
      <c r="B118" s="165" t="s">
        <v>67</v>
      </c>
      <c r="C118" s="186" t="s">
        <v>68</v>
      </c>
      <c r="D118" s="166"/>
      <c r="E118" s="167"/>
      <c r="F118" s="168"/>
      <c r="G118" s="169">
        <f>SUMIF(AG119:AG125,"&lt;&gt;NOR",G119:G125)</f>
        <v>0</v>
      </c>
      <c r="H118" s="168"/>
      <c r="I118" s="168">
        <f>SUM(I119:I125)</f>
        <v>0</v>
      </c>
      <c r="J118" s="168"/>
      <c r="K118" s="168">
        <f>SUM(K119:K125)</f>
        <v>0</v>
      </c>
      <c r="L118" s="168"/>
      <c r="M118" s="168">
        <f>SUM(M119:M125)</f>
        <v>0</v>
      </c>
      <c r="N118" s="168"/>
      <c r="O118" s="168">
        <f>SUM(O119:O125)</f>
        <v>6.81</v>
      </c>
      <c r="P118" s="168"/>
      <c r="Q118" s="168">
        <f>SUM(Q119:Q125)</f>
        <v>0</v>
      </c>
      <c r="R118" s="168"/>
      <c r="S118" s="168"/>
      <c r="T118" s="169"/>
      <c r="U118" s="163"/>
      <c r="V118" s="163">
        <f>SUM(V119:V125)</f>
        <v>10.75</v>
      </c>
      <c r="W118" s="163"/>
      <c r="X118" s="163"/>
      <c r="AG118" t="s">
        <v>107</v>
      </c>
    </row>
    <row r="119" spans="1:60" ht="22.5" outlineLevel="1" x14ac:dyDescent="0.2">
      <c r="A119" s="170">
        <v>35</v>
      </c>
      <c r="B119" s="171" t="s">
        <v>280</v>
      </c>
      <c r="C119" s="188" t="s">
        <v>281</v>
      </c>
      <c r="D119" s="172" t="s">
        <v>160</v>
      </c>
      <c r="E119" s="173">
        <v>36</v>
      </c>
      <c r="F119" s="174"/>
      <c r="G119" s="176">
        <f>ROUND(E119*F119,2)</f>
        <v>0</v>
      </c>
      <c r="H119" s="194"/>
      <c r="I119" s="175">
        <f>ROUND(E119*H119,2)</f>
        <v>0</v>
      </c>
      <c r="J119" s="174"/>
      <c r="K119" s="175">
        <f>ROUND(E119*J119,2)</f>
        <v>0</v>
      </c>
      <c r="L119" s="175">
        <v>21</v>
      </c>
      <c r="M119" s="175">
        <f>G119*(1+L119/100)</f>
        <v>0</v>
      </c>
      <c r="N119" s="175">
        <v>0.15673999999999999</v>
      </c>
      <c r="O119" s="175">
        <f>ROUND(E119*N119,2)</f>
        <v>5.64</v>
      </c>
      <c r="P119" s="175">
        <v>0</v>
      </c>
      <c r="Q119" s="175">
        <f>ROUND(E119*P119,2)</f>
        <v>0</v>
      </c>
      <c r="R119" s="175" t="s">
        <v>146</v>
      </c>
      <c r="S119" s="175" t="s">
        <v>147</v>
      </c>
      <c r="T119" s="176" t="s">
        <v>147</v>
      </c>
      <c r="U119" s="162">
        <v>0.29548000000000002</v>
      </c>
      <c r="V119" s="162">
        <f>ROUND(E119*U119,2)</f>
        <v>10.64</v>
      </c>
      <c r="W119" s="162"/>
      <c r="X119" s="162" t="s">
        <v>148</v>
      </c>
      <c r="Y119" s="153"/>
      <c r="Z119" s="153"/>
      <c r="AA119" s="153"/>
      <c r="AB119" s="153"/>
      <c r="AC119" s="153"/>
      <c r="AD119" s="153"/>
      <c r="AE119" s="153"/>
      <c r="AF119" s="153"/>
      <c r="AG119" s="153" t="s">
        <v>149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267" t="s">
        <v>282</v>
      </c>
      <c r="D120" s="268"/>
      <c r="E120" s="268"/>
      <c r="F120" s="268"/>
      <c r="G120" s="269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151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60"/>
      <c r="B121" s="161"/>
      <c r="C121" s="193" t="s">
        <v>283</v>
      </c>
      <c r="D121" s="191"/>
      <c r="E121" s="192">
        <v>18</v>
      </c>
      <c r="F121" s="162"/>
      <c r="G121" s="196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62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153</v>
      </c>
      <c r="AH121" s="153">
        <v>0</v>
      </c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193" t="s">
        <v>284</v>
      </c>
      <c r="D122" s="191"/>
      <c r="E122" s="192">
        <v>18</v>
      </c>
      <c r="F122" s="162"/>
      <c r="G122" s="196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153</v>
      </c>
      <c r="AH122" s="153">
        <v>0</v>
      </c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70">
        <v>36</v>
      </c>
      <c r="B123" s="171" t="s">
        <v>285</v>
      </c>
      <c r="C123" s="188" t="s">
        <v>286</v>
      </c>
      <c r="D123" s="172" t="s">
        <v>160</v>
      </c>
      <c r="E123" s="173">
        <v>18</v>
      </c>
      <c r="F123" s="174"/>
      <c r="G123" s="176">
        <f>ROUND(E123*F123,2)</f>
        <v>0</v>
      </c>
      <c r="H123" s="194"/>
      <c r="I123" s="175">
        <f>ROUND(E123*H123,2)</f>
        <v>0</v>
      </c>
      <c r="J123" s="174"/>
      <c r="K123" s="175">
        <f>ROUND(E123*J123,2)</f>
        <v>0</v>
      </c>
      <c r="L123" s="175">
        <v>21</v>
      </c>
      <c r="M123" s="175">
        <f>G123*(1+L123/100)</f>
        <v>0</v>
      </c>
      <c r="N123" s="175">
        <v>6.5000000000000002E-2</v>
      </c>
      <c r="O123" s="175">
        <f>ROUND(E123*N123,2)</f>
        <v>1.17</v>
      </c>
      <c r="P123" s="175">
        <v>0</v>
      </c>
      <c r="Q123" s="175">
        <f>ROUND(E123*P123,2)</f>
        <v>0</v>
      </c>
      <c r="R123" s="175" t="s">
        <v>196</v>
      </c>
      <c r="S123" s="175" t="s">
        <v>147</v>
      </c>
      <c r="T123" s="176" t="s">
        <v>147</v>
      </c>
      <c r="U123" s="162">
        <v>0</v>
      </c>
      <c r="V123" s="162">
        <f>ROUND(E123*U123,2)</f>
        <v>0</v>
      </c>
      <c r="W123" s="162"/>
      <c r="X123" s="162" t="s">
        <v>197</v>
      </c>
      <c r="Y123" s="153"/>
      <c r="Z123" s="153"/>
      <c r="AA123" s="153"/>
      <c r="AB123" s="153"/>
      <c r="AC123" s="153"/>
      <c r="AD123" s="153"/>
      <c r="AE123" s="153"/>
      <c r="AF123" s="153"/>
      <c r="AG123" s="153" t="s">
        <v>198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193" t="s">
        <v>287</v>
      </c>
      <c r="D124" s="191"/>
      <c r="E124" s="192">
        <v>18</v>
      </c>
      <c r="F124" s="162"/>
      <c r="G124" s="196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62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153</v>
      </c>
      <c r="AH124" s="153">
        <v>0</v>
      </c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ht="22.5" outlineLevel="1" x14ac:dyDescent="0.2">
      <c r="A125" s="177">
        <v>37</v>
      </c>
      <c r="B125" s="178" t="s">
        <v>288</v>
      </c>
      <c r="C125" s="187" t="s">
        <v>289</v>
      </c>
      <c r="D125" s="179" t="s">
        <v>145</v>
      </c>
      <c r="E125" s="180">
        <v>12</v>
      </c>
      <c r="F125" s="181"/>
      <c r="G125" s="183">
        <f>ROUND(E125*F125,2)</f>
        <v>0</v>
      </c>
      <c r="H125" s="195"/>
      <c r="I125" s="182">
        <f>ROUND(E125*H125,2)</f>
        <v>0</v>
      </c>
      <c r="J125" s="181"/>
      <c r="K125" s="182">
        <f>ROUND(E125*J125,2)</f>
        <v>0</v>
      </c>
      <c r="L125" s="182">
        <v>21</v>
      </c>
      <c r="M125" s="182">
        <f>G125*(1+L125/100)</f>
        <v>0</v>
      </c>
      <c r="N125" s="182">
        <v>3.2000000000000003E-4</v>
      </c>
      <c r="O125" s="182">
        <f>ROUND(E125*N125,2)</f>
        <v>0</v>
      </c>
      <c r="P125" s="182">
        <v>0</v>
      </c>
      <c r="Q125" s="182">
        <f>ROUND(E125*P125,2)</f>
        <v>0</v>
      </c>
      <c r="R125" s="182" t="s">
        <v>146</v>
      </c>
      <c r="S125" s="182" t="s">
        <v>147</v>
      </c>
      <c r="T125" s="183" t="s">
        <v>147</v>
      </c>
      <c r="U125" s="162">
        <v>8.9999999999999993E-3</v>
      </c>
      <c r="V125" s="162">
        <f>ROUND(E125*U125,2)</f>
        <v>0.11</v>
      </c>
      <c r="W125" s="162"/>
      <c r="X125" s="162" t="s">
        <v>148</v>
      </c>
      <c r="Y125" s="153"/>
      <c r="Z125" s="153"/>
      <c r="AA125" s="153"/>
      <c r="AB125" s="153"/>
      <c r="AC125" s="153"/>
      <c r="AD125" s="153"/>
      <c r="AE125" s="153"/>
      <c r="AF125" s="153"/>
      <c r="AG125" s="153" t="s">
        <v>149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x14ac:dyDescent="0.2">
      <c r="A126" s="164" t="s">
        <v>106</v>
      </c>
      <c r="B126" s="165" t="s">
        <v>71</v>
      </c>
      <c r="C126" s="186" t="s">
        <v>72</v>
      </c>
      <c r="D126" s="166"/>
      <c r="E126" s="167"/>
      <c r="F126" s="168"/>
      <c r="G126" s="169">
        <f>SUMIF(AG127:AG128,"&lt;&gt;NOR",G127:G128)</f>
        <v>0</v>
      </c>
      <c r="H126" s="168"/>
      <c r="I126" s="168">
        <f>SUM(I127:I128)</f>
        <v>0</v>
      </c>
      <c r="J126" s="168"/>
      <c r="K126" s="168">
        <f>SUM(K127:K128)</f>
        <v>0</v>
      </c>
      <c r="L126" s="168"/>
      <c r="M126" s="168">
        <f>SUM(M127:M128)</f>
        <v>0</v>
      </c>
      <c r="N126" s="168"/>
      <c r="O126" s="168">
        <f>SUM(O127:O128)</f>
        <v>0</v>
      </c>
      <c r="P126" s="168"/>
      <c r="Q126" s="168">
        <f>SUM(Q127:Q128)</f>
        <v>0</v>
      </c>
      <c r="R126" s="168"/>
      <c r="S126" s="168"/>
      <c r="T126" s="169"/>
      <c r="U126" s="163"/>
      <c r="V126" s="163">
        <f>SUM(V127:V128)</f>
        <v>0.89</v>
      </c>
      <c r="W126" s="163"/>
      <c r="X126" s="163"/>
      <c r="AG126" t="s">
        <v>107</v>
      </c>
    </row>
    <row r="127" spans="1:60" outlineLevel="1" x14ac:dyDescent="0.2">
      <c r="A127" s="170">
        <v>38</v>
      </c>
      <c r="B127" s="171" t="s">
        <v>290</v>
      </c>
      <c r="C127" s="188" t="s">
        <v>291</v>
      </c>
      <c r="D127" s="172" t="s">
        <v>259</v>
      </c>
      <c r="E127" s="173">
        <v>55.93347</v>
      </c>
      <c r="F127" s="174"/>
      <c r="G127" s="176">
        <f>ROUND(E127*F127,2)</f>
        <v>0</v>
      </c>
      <c r="H127" s="19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75">
        <v>0</v>
      </c>
      <c r="O127" s="175">
        <f>ROUND(E127*N127,2)</f>
        <v>0</v>
      </c>
      <c r="P127" s="175">
        <v>0</v>
      </c>
      <c r="Q127" s="175">
        <f>ROUND(E127*P127,2)</f>
        <v>0</v>
      </c>
      <c r="R127" s="175" t="s">
        <v>146</v>
      </c>
      <c r="S127" s="175" t="s">
        <v>147</v>
      </c>
      <c r="T127" s="176" t="s">
        <v>147</v>
      </c>
      <c r="U127" s="162">
        <v>1.6E-2</v>
      </c>
      <c r="V127" s="162">
        <f>ROUND(E127*U127,2)</f>
        <v>0.89</v>
      </c>
      <c r="W127" s="162"/>
      <c r="X127" s="162" t="s">
        <v>292</v>
      </c>
      <c r="Y127" s="153"/>
      <c r="Z127" s="153"/>
      <c r="AA127" s="153"/>
      <c r="AB127" s="153"/>
      <c r="AC127" s="153"/>
      <c r="AD127" s="153"/>
      <c r="AE127" s="153"/>
      <c r="AF127" s="153"/>
      <c r="AG127" s="153" t="s">
        <v>293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267" t="s">
        <v>294</v>
      </c>
      <c r="D128" s="268"/>
      <c r="E128" s="268"/>
      <c r="F128" s="268"/>
      <c r="G128" s="269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151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x14ac:dyDescent="0.2">
      <c r="A129" s="164" t="s">
        <v>106</v>
      </c>
      <c r="B129" s="165" t="s">
        <v>67</v>
      </c>
      <c r="C129" s="186" t="s">
        <v>68</v>
      </c>
      <c r="D129" s="166"/>
      <c r="E129" s="167"/>
      <c r="F129" s="168"/>
      <c r="G129" s="169">
        <f>SUMIF(AG130:AG138,"&lt;&gt;NOR",G130:G138)</f>
        <v>0</v>
      </c>
      <c r="H129" s="168"/>
      <c r="I129" s="168">
        <f>SUM(I130:I138)</f>
        <v>0</v>
      </c>
      <c r="J129" s="168"/>
      <c r="K129" s="168">
        <f>SUM(K130:K138)</f>
        <v>0</v>
      </c>
      <c r="L129" s="168"/>
      <c r="M129" s="168">
        <f>SUM(M130:M138)</f>
        <v>0</v>
      </c>
      <c r="N129" s="168"/>
      <c r="O129" s="168">
        <f>SUM(O130:O138)</f>
        <v>1.83</v>
      </c>
      <c r="P129" s="168"/>
      <c r="Q129" s="168">
        <f>SUM(Q130:Q138)</f>
        <v>0</v>
      </c>
      <c r="R129" s="168"/>
      <c r="S129" s="168"/>
      <c r="T129" s="169"/>
      <c r="U129" s="163"/>
      <c r="V129" s="163">
        <f>SUM(V130:V138)</f>
        <v>5.66</v>
      </c>
      <c r="W129" s="163"/>
      <c r="X129" s="163"/>
      <c r="AG129" t="s">
        <v>107</v>
      </c>
    </row>
    <row r="130" spans="1:60" outlineLevel="1" x14ac:dyDescent="0.2">
      <c r="A130" s="170">
        <v>39</v>
      </c>
      <c r="B130" s="171" t="s">
        <v>295</v>
      </c>
      <c r="C130" s="188" t="s">
        <v>296</v>
      </c>
      <c r="D130" s="172" t="s">
        <v>172</v>
      </c>
      <c r="E130" s="173">
        <v>0.72</v>
      </c>
      <c r="F130" s="174"/>
      <c r="G130" s="176">
        <f>ROUND(E130*F130,2)</f>
        <v>0</v>
      </c>
      <c r="H130" s="194"/>
      <c r="I130" s="175">
        <f>ROUND(E130*H130,2)</f>
        <v>0</v>
      </c>
      <c r="J130" s="174"/>
      <c r="K130" s="175">
        <f>ROUND(E130*J130,2)</f>
        <v>0</v>
      </c>
      <c r="L130" s="175">
        <v>21</v>
      </c>
      <c r="M130" s="175">
        <f>G130*(1+L130/100)</f>
        <v>0</v>
      </c>
      <c r="N130" s="175">
        <v>2.5249999999999999</v>
      </c>
      <c r="O130" s="175">
        <f>ROUND(E130*N130,2)</f>
        <v>1.82</v>
      </c>
      <c r="P130" s="175">
        <v>0</v>
      </c>
      <c r="Q130" s="175">
        <f>ROUND(E130*P130,2)</f>
        <v>0</v>
      </c>
      <c r="R130" s="175" t="s">
        <v>146</v>
      </c>
      <c r="S130" s="175" t="s">
        <v>147</v>
      </c>
      <c r="T130" s="176" t="s">
        <v>147</v>
      </c>
      <c r="U130" s="162">
        <v>1.4419999999999999</v>
      </c>
      <c r="V130" s="162">
        <f>ROUND(E130*U130,2)</f>
        <v>1.04</v>
      </c>
      <c r="W130" s="162"/>
      <c r="X130" s="162" t="s">
        <v>148</v>
      </c>
      <c r="Y130" s="153"/>
      <c r="Z130" s="153"/>
      <c r="AA130" s="153"/>
      <c r="AB130" s="153"/>
      <c r="AC130" s="153"/>
      <c r="AD130" s="153"/>
      <c r="AE130" s="153"/>
      <c r="AF130" s="153"/>
      <c r="AG130" s="153" t="s">
        <v>149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60"/>
      <c r="B131" s="161"/>
      <c r="C131" s="267" t="s">
        <v>297</v>
      </c>
      <c r="D131" s="268"/>
      <c r="E131" s="268"/>
      <c r="F131" s="268"/>
      <c r="G131" s="269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151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60"/>
      <c r="B132" s="161"/>
      <c r="C132" s="193" t="s">
        <v>298</v>
      </c>
      <c r="D132" s="191"/>
      <c r="E132" s="192">
        <v>0.24</v>
      </c>
      <c r="F132" s="162"/>
      <c r="G132" s="196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153</v>
      </c>
      <c r="AH132" s="153">
        <v>0</v>
      </c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60"/>
      <c r="B133" s="161"/>
      <c r="C133" s="193" t="s">
        <v>299</v>
      </c>
      <c r="D133" s="191"/>
      <c r="E133" s="192">
        <v>0.48</v>
      </c>
      <c r="F133" s="162"/>
      <c r="G133" s="196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62"/>
      <c r="Y133" s="153"/>
      <c r="Z133" s="153"/>
      <c r="AA133" s="153"/>
      <c r="AB133" s="153"/>
      <c r="AC133" s="153"/>
      <c r="AD133" s="153"/>
      <c r="AE133" s="153"/>
      <c r="AF133" s="153"/>
      <c r="AG133" s="153" t="s">
        <v>153</v>
      </c>
      <c r="AH133" s="153">
        <v>0</v>
      </c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70">
        <v>40</v>
      </c>
      <c r="B134" s="171" t="s">
        <v>300</v>
      </c>
      <c r="C134" s="188" t="s">
        <v>301</v>
      </c>
      <c r="D134" s="172" t="s">
        <v>160</v>
      </c>
      <c r="E134" s="173">
        <v>24</v>
      </c>
      <c r="F134" s="174"/>
      <c r="G134" s="176">
        <f>ROUND(E134*F134,2)</f>
        <v>0</v>
      </c>
      <c r="H134" s="194"/>
      <c r="I134" s="175">
        <f>ROUND(E134*H134,2)</f>
        <v>0</v>
      </c>
      <c r="J134" s="174"/>
      <c r="K134" s="175">
        <f>ROUND(E134*J134,2)</f>
        <v>0</v>
      </c>
      <c r="L134" s="175">
        <v>21</v>
      </c>
      <c r="M134" s="175">
        <f>G134*(1+L134/100)</f>
        <v>0</v>
      </c>
      <c r="N134" s="175">
        <v>0</v>
      </c>
      <c r="O134" s="175">
        <f>ROUND(E134*N134,2)</f>
        <v>0</v>
      </c>
      <c r="P134" s="175">
        <v>0</v>
      </c>
      <c r="Q134" s="175">
        <f>ROUND(E134*P134,2)</f>
        <v>0</v>
      </c>
      <c r="R134" s="175" t="s">
        <v>146</v>
      </c>
      <c r="S134" s="175" t="s">
        <v>147</v>
      </c>
      <c r="T134" s="176" t="s">
        <v>147</v>
      </c>
      <c r="U134" s="162">
        <v>3.6999999999999998E-2</v>
      </c>
      <c r="V134" s="162">
        <f>ROUND(E134*U134,2)</f>
        <v>0.89</v>
      </c>
      <c r="W134" s="162"/>
      <c r="X134" s="162" t="s">
        <v>148</v>
      </c>
      <c r="Y134" s="153"/>
      <c r="Z134" s="153"/>
      <c r="AA134" s="153"/>
      <c r="AB134" s="153"/>
      <c r="AC134" s="153"/>
      <c r="AD134" s="153"/>
      <c r="AE134" s="153"/>
      <c r="AF134" s="153"/>
      <c r="AG134" s="153" t="s">
        <v>149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60"/>
      <c r="B135" s="161"/>
      <c r="C135" s="267" t="s">
        <v>302</v>
      </c>
      <c r="D135" s="268"/>
      <c r="E135" s="268"/>
      <c r="F135" s="268"/>
      <c r="G135" s="269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62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151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60"/>
      <c r="B136" s="161"/>
      <c r="C136" s="193" t="s">
        <v>279</v>
      </c>
      <c r="D136" s="191"/>
      <c r="E136" s="192">
        <v>24</v>
      </c>
      <c r="F136" s="162"/>
      <c r="G136" s="196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153</v>
      </c>
      <c r="AH136" s="153">
        <v>0</v>
      </c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2.5" outlineLevel="1" x14ac:dyDescent="0.2">
      <c r="A137" s="170">
        <v>41</v>
      </c>
      <c r="B137" s="171" t="s">
        <v>303</v>
      </c>
      <c r="C137" s="188" t="s">
        <v>304</v>
      </c>
      <c r="D137" s="172" t="s">
        <v>145</v>
      </c>
      <c r="E137" s="173">
        <v>12</v>
      </c>
      <c r="F137" s="174"/>
      <c r="G137" s="176">
        <f>ROUND(E137*F137,2)</f>
        <v>0</v>
      </c>
      <c r="H137" s="19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5">
        <v>7.6000000000000004E-4</v>
      </c>
      <c r="O137" s="175">
        <f>ROUND(E137*N137,2)</f>
        <v>0.01</v>
      </c>
      <c r="P137" s="175">
        <v>0</v>
      </c>
      <c r="Q137" s="175">
        <f>ROUND(E137*P137,2)</f>
        <v>0</v>
      </c>
      <c r="R137" s="175" t="s">
        <v>146</v>
      </c>
      <c r="S137" s="175" t="s">
        <v>147</v>
      </c>
      <c r="T137" s="176" t="s">
        <v>147</v>
      </c>
      <c r="U137" s="162">
        <v>0.311</v>
      </c>
      <c r="V137" s="162">
        <f>ROUND(E137*U137,2)</f>
        <v>3.73</v>
      </c>
      <c r="W137" s="162"/>
      <c r="X137" s="162" t="s">
        <v>148</v>
      </c>
      <c r="Y137" s="153"/>
      <c r="Z137" s="153"/>
      <c r="AA137" s="153"/>
      <c r="AB137" s="153"/>
      <c r="AC137" s="153"/>
      <c r="AD137" s="153"/>
      <c r="AE137" s="153"/>
      <c r="AF137" s="153"/>
      <c r="AG137" s="153" t="s">
        <v>149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60"/>
      <c r="B138" s="161"/>
      <c r="C138" s="193" t="s">
        <v>305</v>
      </c>
      <c r="D138" s="191"/>
      <c r="E138" s="192">
        <v>12</v>
      </c>
      <c r="F138" s="162"/>
      <c r="G138" s="196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153</v>
      </c>
      <c r="AH138" s="153">
        <v>0</v>
      </c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x14ac:dyDescent="0.2">
      <c r="A139" s="164" t="s">
        <v>106</v>
      </c>
      <c r="B139" s="165" t="s">
        <v>73</v>
      </c>
      <c r="C139" s="186" t="s">
        <v>74</v>
      </c>
      <c r="D139" s="166"/>
      <c r="E139" s="167"/>
      <c r="F139" s="168"/>
      <c r="G139" s="169">
        <f>SUMIF(AG140:AG146,"&lt;&gt;NOR",G140:G146)</f>
        <v>0</v>
      </c>
      <c r="H139" s="168"/>
      <c r="I139" s="168">
        <f>SUM(I140:I146)</f>
        <v>0</v>
      </c>
      <c r="J139" s="168"/>
      <c r="K139" s="168">
        <f>SUM(K140:K146)</f>
        <v>0</v>
      </c>
      <c r="L139" s="168"/>
      <c r="M139" s="168">
        <f>SUM(M140:M146)</f>
        <v>0</v>
      </c>
      <c r="N139" s="168"/>
      <c r="O139" s="168">
        <f>SUM(O140:O146)</f>
        <v>0.15</v>
      </c>
      <c r="P139" s="168"/>
      <c r="Q139" s="168">
        <f>SUM(Q140:Q146)</f>
        <v>0</v>
      </c>
      <c r="R139" s="168"/>
      <c r="S139" s="168"/>
      <c r="T139" s="169"/>
      <c r="U139" s="163"/>
      <c r="V139" s="163">
        <f>SUM(V140:V146)</f>
        <v>0.3</v>
      </c>
      <c r="W139" s="163"/>
      <c r="X139" s="163"/>
      <c r="AG139" t="s">
        <v>107</v>
      </c>
    </row>
    <row r="140" spans="1:60" ht="22.5" outlineLevel="1" x14ac:dyDescent="0.2">
      <c r="A140" s="170">
        <v>42</v>
      </c>
      <c r="B140" s="171" t="s">
        <v>306</v>
      </c>
      <c r="C140" s="188" t="s">
        <v>307</v>
      </c>
      <c r="D140" s="172" t="s">
        <v>259</v>
      </c>
      <c r="E140" s="173">
        <v>0.14591999999999999</v>
      </c>
      <c r="F140" s="174"/>
      <c r="G140" s="176">
        <f>ROUND(E140*F140,2)</f>
        <v>0</v>
      </c>
      <c r="H140" s="194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0</v>
      </c>
      <c r="N140" s="175">
        <v>1</v>
      </c>
      <c r="O140" s="175">
        <f>ROUND(E140*N140,2)</f>
        <v>0.15</v>
      </c>
      <c r="P140" s="175">
        <v>0</v>
      </c>
      <c r="Q140" s="175">
        <f>ROUND(E140*P140,2)</f>
        <v>0</v>
      </c>
      <c r="R140" s="175" t="s">
        <v>196</v>
      </c>
      <c r="S140" s="175" t="s">
        <v>147</v>
      </c>
      <c r="T140" s="176" t="s">
        <v>147</v>
      </c>
      <c r="U140" s="162">
        <v>0</v>
      </c>
      <c r="V140" s="162">
        <f>ROUND(E140*U140,2)</f>
        <v>0</v>
      </c>
      <c r="W140" s="162"/>
      <c r="X140" s="162" t="s">
        <v>197</v>
      </c>
      <c r="Y140" s="153"/>
      <c r="Z140" s="153"/>
      <c r="AA140" s="153"/>
      <c r="AB140" s="153"/>
      <c r="AC140" s="153"/>
      <c r="AD140" s="153"/>
      <c r="AE140" s="153"/>
      <c r="AF140" s="153"/>
      <c r="AG140" s="153" t="s">
        <v>198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60"/>
      <c r="B141" s="161"/>
      <c r="C141" s="193" t="s">
        <v>308</v>
      </c>
      <c r="D141" s="191"/>
      <c r="E141" s="192">
        <v>0.14591999999999999</v>
      </c>
      <c r="F141" s="162"/>
      <c r="G141" s="196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153</v>
      </c>
      <c r="AH141" s="153">
        <v>0</v>
      </c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70">
        <v>43</v>
      </c>
      <c r="B142" s="171" t="s">
        <v>309</v>
      </c>
      <c r="C142" s="188" t="s">
        <v>310</v>
      </c>
      <c r="D142" s="172" t="s">
        <v>311</v>
      </c>
      <c r="E142" s="173">
        <v>1</v>
      </c>
      <c r="F142" s="174"/>
      <c r="G142" s="176">
        <f>ROUND(E142*F142,2)</f>
        <v>0</v>
      </c>
      <c r="H142" s="194"/>
      <c r="I142" s="175">
        <f>ROUND(E142*H142,2)</f>
        <v>0</v>
      </c>
      <c r="J142" s="174"/>
      <c r="K142" s="175">
        <f>ROUND(E142*J142,2)</f>
        <v>0</v>
      </c>
      <c r="L142" s="175">
        <v>21</v>
      </c>
      <c r="M142" s="175">
        <f>G142*(1+L142/100)</f>
        <v>0</v>
      </c>
      <c r="N142" s="175">
        <v>6.0000000000000002E-5</v>
      </c>
      <c r="O142" s="175">
        <f>ROUND(E142*N142,2)</f>
        <v>0</v>
      </c>
      <c r="P142" s="175">
        <v>0</v>
      </c>
      <c r="Q142" s="175">
        <f>ROUND(E142*P142,2)</f>
        <v>0</v>
      </c>
      <c r="R142" s="175"/>
      <c r="S142" s="175" t="s">
        <v>111</v>
      </c>
      <c r="T142" s="176" t="s">
        <v>112</v>
      </c>
      <c r="U142" s="162">
        <v>0.3</v>
      </c>
      <c r="V142" s="162">
        <f>ROUND(E142*U142,2)</f>
        <v>0.3</v>
      </c>
      <c r="W142" s="162"/>
      <c r="X142" s="162" t="s">
        <v>148</v>
      </c>
      <c r="Y142" s="153"/>
      <c r="Z142" s="153"/>
      <c r="AA142" s="153"/>
      <c r="AB142" s="153"/>
      <c r="AC142" s="153"/>
      <c r="AD142" s="153"/>
      <c r="AE142" s="153"/>
      <c r="AF142" s="153"/>
      <c r="AG142" s="153" t="s">
        <v>149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60"/>
      <c r="B143" s="161"/>
      <c r="C143" s="265" t="s">
        <v>312</v>
      </c>
      <c r="D143" s="266"/>
      <c r="E143" s="266"/>
      <c r="F143" s="266"/>
      <c r="G143" s="271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62"/>
      <c r="Y143" s="153"/>
      <c r="Z143" s="153"/>
      <c r="AA143" s="153"/>
      <c r="AB143" s="153"/>
      <c r="AC143" s="153"/>
      <c r="AD143" s="153"/>
      <c r="AE143" s="153"/>
      <c r="AF143" s="153"/>
      <c r="AG143" s="153" t="s">
        <v>118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60"/>
      <c r="B144" s="161"/>
      <c r="C144" s="256" t="s">
        <v>313</v>
      </c>
      <c r="D144" s="257"/>
      <c r="E144" s="257"/>
      <c r="F144" s="257"/>
      <c r="G144" s="270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62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118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60"/>
      <c r="B145" s="161"/>
      <c r="C145" s="256" t="s">
        <v>314</v>
      </c>
      <c r="D145" s="257"/>
      <c r="E145" s="257"/>
      <c r="F145" s="257"/>
      <c r="G145" s="270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62"/>
      <c r="Y145" s="153"/>
      <c r="Z145" s="153"/>
      <c r="AA145" s="153"/>
      <c r="AB145" s="153"/>
      <c r="AC145" s="153"/>
      <c r="AD145" s="153"/>
      <c r="AE145" s="153"/>
      <c r="AF145" s="153"/>
      <c r="AG145" s="153" t="s">
        <v>118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60"/>
      <c r="B146" s="161"/>
      <c r="C146" s="256" t="s">
        <v>315</v>
      </c>
      <c r="D146" s="257"/>
      <c r="E146" s="257"/>
      <c r="F146" s="257"/>
      <c r="G146" s="270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62"/>
      <c r="Y146" s="153"/>
      <c r="Z146" s="153"/>
      <c r="AA146" s="153"/>
      <c r="AB146" s="153"/>
      <c r="AC146" s="153"/>
      <c r="AD146" s="153"/>
      <c r="AE146" s="153"/>
      <c r="AF146" s="153"/>
      <c r="AG146" s="153" t="s">
        <v>118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x14ac:dyDescent="0.2">
      <c r="A147" s="164" t="s">
        <v>106</v>
      </c>
      <c r="B147" s="165" t="s">
        <v>75</v>
      </c>
      <c r="C147" s="186" t="s">
        <v>76</v>
      </c>
      <c r="D147" s="166"/>
      <c r="E147" s="167"/>
      <c r="F147" s="168"/>
      <c r="G147" s="169">
        <f>SUMIF(AG148:AG159,"&lt;&gt;NOR",G148:G159)</f>
        <v>0</v>
      </c>
      <c r="H147" s="168"/>
      <c r="I147" s="168">
        <f>SUM(I148:I159)</f>
        <v>0</v>
      </c>
      <c r="J147" s="168"/>
      <c r="K147" s="168">
        <f>SUM(K148:K159)</f>
        <v>0</v>
      </c>
      <c r="L147" s="168"/>
      <c r="M147" s="168">
        <f>SUM(M148:M159)</f>
        <v>0</v>
      </c>
      <c r="N147" s="168"/>
      <c r="O147" s="168">
        <f>SUM(O148:O159)</f>
        <v>0</v>
      </c>
      <c r="P147" s="168"/>
      <c r="Q147" s="168">
        <f>SUM(Q148:Q159)</f>
        <v>0</v>
      </c>
      <c r="R147" s="168"/>
      <c r="S147" s="168"/>
      <c r="T147" s="169"/>
      <c r="U147" s="163"/>
      <c r="V147" s="163">
        <f>SUM(V148:V159)</f>
        <v>0.66</v>
      </c>
      <c r="W147" s="163"/>
      <c r="X147" s="163"/>
      <c r="AG147" t="s">
        <v>107</v>
      </c>
    </row>
    <row r="148" spans="1:60" outlineLevel="1" x14ac:dyDescent="0.2">
      <c r="A148" s="170">
        <v>44</v>
      </c>
      <c r="B148" s="171" t="s">
        <v>316</v>
      </c>
      <c r="C148" s="188" t="s">
        <v>317</v>
      </c>
      <c r="D148" s="172" t="s">
        <v>259</v>
      </c>
      <c r="E148" s="173">
        <v>15.66</v>
      </c>
      <c r="F148" s="174"/>
      <c r="G148" s="176">
        <f>ROUND(E148*F148,2)</f>
        <v>0</v>
      </c>
      <c r="H148" s="194"/>
      <c r="I148" s="175">
        <f>ROUND(E148*H148,2)</f>
        <v>0</v>
      </c>
      <c r="J148" s="174"/>
      <c r="K148" s="175">
        <f>ROUND(E148*J148,2)</f>
        <v>0</v>
      </c>
      <c r="L148" s="175">
        <v>21</v>
      </c>
      <c r="M148" s="175">
        <f>G148*(1+L148/100)</f>
        <v>0</v>
      </c>
      <c r="N148" s="175">
        <v>0</v>
      </c>
      <c r="O148" s="175">
        <f>ROUND(E148*N148,2)</f>
        <v>0</v>
      </c>
      <c r="P148" s="175">
        <v>0</v>
      </c>
      <c r="Q148" s="175">
        <f>ROUND(E148*P148,2)</f>
        <v>0</v>
      </c>
      <c r="R148" s="175" t="s">
        <v>318</v>
      </c>
      <c r="S148" s="175" t="s">
        <v>147</v>
      </c>
      <c r="T148" s="176" t="s">
        <v>147</v>
      </c>
      <c r="U148" s="162">
        <v>4.2000000000000003E-2</v>
      </c>
      <c r="V148" s="162">
        <f>ROUND(E148*U148,2)</f>
        <v>0.66</v>
      </c>
      <c r="W148" s="162"/>
      <c r="X148" s="162" t="s">
        <v>148</v>
      </c>
      <c r="Y148" s="153"/>
      <c r="Z148" s="153"/>
      <c r="AA148" s="153"/>
      <c r="AB148" s="153"/>
      <c r="AC148" s="153"/>
      <c r="AD148" s="153"/>
      <c r="AE148" s="153"/>
      <c r="AF148" s="153"/>
      <c r="AG148" s="153" t="s">
        <v>149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60"/>
      <c r="B149" s="161"/>
      <c r="C149" s="267" t="s">
        <v>319</v>
      </c>
      <c r="D149" s="268"/>
      <c r="E149" s="268"/>
      <c r="F149" s="268"/>
      <c r="G149" s="269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53"/>
      <c r="Z149" s="153"/>
      <c r="AA149" s="153"/>
      <c r="AB149" s="153"/>
      <c r="AC149" s="153"/>
      <c r="AD149" s="153"/>
      <c r="AE149" s="153"/>
      <c r="AF149" s="153"/>
      <c r="AG149" s="153" t="s">
        <v>151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60"/>
      <c r="B150" s="161"/>
      <c r="C150" s="193" t="s">
        <v>320</v>
      </c>
      <c r="D150" s="191"/>
      <c r="E150" s="192">
        <v>1.44</v>
      </c>
      <c r="F150" s="162"/>
      <c r="G150" s="196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62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153</v>
      </c>
      <c r="AH150" s="153">
        <v>0</v>
      </c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60"/>
      <c r="B151" s="161"/>
      <c r="C151" s="193" t="s">
        <v>321</v>
      </c>
      <c r="D151" s="191"/>
      <c r="E151" s="192">
        <v>6.44</v>
      </c>
      <c r="F151" s="162"/>
      <c r="G151" s="196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62"/>
      <c r="Y151" s="153"/>
      <c r="Z151" s="153"/>
      <c r="AA151" s="153"/>
      <c r="AB151" s="153"/>
      <c r="AC151" s="153"/>
      <c r="AD151" s="153"/>
      <c r="AE151" s="153"/>
      <c r="AF151" s="153"/>
      <c r="AG151" s="153" t="s">
        <v>153</v>
      </c>
      <c r="AH151" s="153">
        <v>0</v>
      </c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60"/>
      <c r="B152" s="161"/>
      <c r="C152" s="193" t="s">
        <v>322</v>
      </c>
      <c r="D152" s="191"/>
      <c r="E152" s="192">
        <v>1.62</v>
      </c>
      <c r="F152" s="162"/>
      <c r="G152" s="196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153</v>
      </c>
      <c r="AH152" s="153">
        <v>0</v>
      </c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60"/>
      <c r="B153" s="161"/>
      <c r="C153" s="193" t="s">
        <v>323</v>
      </c>
      <c r="D153" s="191"/>
      <c r="E153" s="192">
        <v>6.16</v>
      </c>
      <c r="F153" s="162"/>
      <c r="G153" s="196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153</v>
      </c>
      <c r="AH153" s="153">
        <v>0</v>
      </c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ht="22.5" outlineLevel="1" x14ac:dyDescent="0.2">
      <c r="A154" s="170">
        <v>45</v>
      </c>
      <c r="B154" s="171" t="s">
        <v>324</v>
      </c>
      <c r="C154" s="188" t="s">
        <v>325</v>
      </c>
      <c r="D154" s="172" t="s">
        <v>259</v>
      </c>
      <c r="E154" s="173">
        <v>250.56</v>
      </c>
      <c r="F154" s="174"/>
      <c r="G154" s="176">
        <f>ROUND(E154*F154,2)</f>
        <v>0</v>
      </c>
      <c r="H154" s="194"/>
      <c r="I154" s="175">
        <f>ROUND(E154*H154,2)</f>
        <v>0</v>
      </c>
      <c r="J154" s="174"/>
      <c r="K154" s="175">
        <f>ROUND(E154*J154,2)</f>
        <v>0</v>
      </c>
      <c r="L154" s="175">
        <v>21</v>
      </c>
      <c r="M154" s="175">
        <f>G154*(1+L154/100)</f>
        <v>0</v>
      </c>
      <c r="N154" s="175">
        <v>0</v>
      </c>
      <c r="O154" s="175">
        <f>ROUND(E154*N154,2)</f>
        <v>0</v>
      </c>
      <c r="P154" s="175">
        <v>0</v>
      </c>
      <c r="Q154" s="175">
        <f>ROUND(E154*P154,2)</f>
        <v>0</v>
      </c>
      <c r="R154" s="175" t="s">
        <v>146</v>
      </c>
      <c r="S154" s="175" t="s">
        <v>147</v>
      </c>
      <c r="T154" s="176" t="s">
        <v>147</v>
      </c>
      <c r="U154" s="162">
        <v>0</v>
      </c>
      <c r="V154" s="162">
        <f>ROUND(E154*U154,2)</f>
        <v>0</v>
      </c>
      <c r="W154" s="162"/>
      <c r="X154" s="162" t="s">
        <v>148</v>
      </c>
      <c r="Y154" s="153"/>
      <c r="Z154" s="153"/>
      <c r="AA154" s="153"/>
      <c r="AB154" s="153"/>
      <c r="AC154" s="153"/>
      <c r="AD154" s="153"/>
      <c r="AE154" s="153"/>
      <c r="AF154" s="153"/>
      <c r="AG154" s="153" t="s">
        <v>149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60"/>
      <c r="B155" s="161"/>
      <c r="C155" s="265" t="s">
        <v>326</v>
      </c>
      <c r="D155" s="266"/>
      <c r="E155" s="266"/>
      <c r="F155" s="266"/>
      <c r="G155" s="271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62"/>
      <c r="Y155" s="153"/>
      <c r="Z155" s="153"/>
      <c r="AA155" s="153"/>
      <c r="AB155" s="153"/>
      <c r="AC155" s="153"/>
      <c r="AD155" s="153"/>
      <c r="AE155" s="153"/>
      <c r="AF155" s="153"/>
      <c r="AG155" s="153" t="s">
        <v>118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60"/>
      <c r="B156" s="161"/>
      <c r="C156" s="193" t="s">
        <v>327</v>
      </c>
      <c r="D156" s="191"/>
      <c r="E156" s="192">
        <v>250.56</v>
      </c>
      <c r="F156" s="162"/>
      <c r="G156" s="196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153</v>
      </c>
      <c r="AH156" s="153">
        <v>0</v>
      </c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70">
        <v>46</v>
      </c>
      <c r="B157" s="171" t="s">
        <v>328</v>
      </c>
      <c r="C157" s="188" t="s">
        <v>329</v>
      </c>
      <c r="D157" s="172" t="s">
        <v>259</v>
      </c>
      <c r="E157" s="173">
        <v>23.41</v>
      </c>
      <c r="F157" s="174"/>
      <c r="G157" s="176">
        <f>ROUND(E157*F157,2)</f>
        <v>0</v>
      </c>
      <c r="H157" s="194"/>
      <c r="I157" s="175">
        <f>ROUND(E157*H157,2)</f>
        <v>0</v>
      </c>
      <c r="J157" s="174"/>
      <c r="K157" s="175">
        <f>ROUND(E157*J157,2)</f>
        <v>0</v>
      </c>
      <c r="L157" s="175">
        <v>21</v>
      </c>
      <c r="M157" s="175">
        <f>G157*(1+L157/100)</f>
        <v>0</v>
      </c>
      <c r="N157" s="175">
        <v>0</v>
      </c>
      <c r="O157" s="175">
        <f>ROUND(E157*N157,2)</f>
        <v>0</v>
      </c>
      <c r="P157" s="175">
        <v>0</v>
      </c>
      <c r="Q157" s="175">
        <f>ROUND(E157*P157,2)</f>
        <v>0</v>
      </c>
      <c r="R157" s="175" t="s">
        <v>330</v>
      </c>
      <c r="S157" s="175" t="s">
        <v>147</v>
      </c>
      <c r="T157" s="176" t="s">
        <v>147</v>
      </c>
      <c r="U157" s="162">
        <v>0</v>
      </c>
      <c r="V157" s="162">
        <f>ROUND(E157*U157,2)</f>
        <v>0</v>
      </c>
      <c r="W157" s="162"/>
      <c r="X157" s="162" t="s">
        <v>148</v>
      </c>
      <c r="Y157" s="153"/>
      <c r="Z157" s="153"/>
      <c r="AA157" s="153"/>
      <c r="AB157" s="153"/>
      <c r="AC157" s="153"/>
      <c r="AD157" s="153"/>
      <c r="AE157" s="153"/>
      <c r="AF157" s="153"/>
      <c r="AG157" s="153" t="s">
        <v>149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193" t="s">
        <v>331</v>
      </c>
      <c r="D158" s="191"/>
      <c r="E158" s="192">
        <v>15.66</v>
      </c>
      <c r="F158" s="162"/>
      <c r="G158" s="196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153</v>
      </c>
      <c r="AH158" s="153">
        <v>0</v>
      </c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60"/>
      <c r="B159" s="161"/>
      <c r="C159" s="193" t="s">
        <v>332</v>
      </c>
      <c r="D159" s="191"/>
      <c r="E159" s="192">
        <v>7.75</v>
      </c>
      <c r="F159" s="162"/>
      <c r="G159" s="196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153</v>
      </c>
      <c r="AH159" s="153">
        <v>0</v>
      </c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x14ac:dyDescent="0.2">
      <c r="A160" s="164" t="s">
        <v>106</v>
      </c>
      <c r="B160" s="165" t="s">
        <v>78</v>
      </c>
      <c r="C160" s="186" t="s">
        <v>27</v>
      </c>
      <c r="D160" s="166"/>
      <c r="E160" s="167"/>
      <c r="F160" s="168"/>
      <c r="G160" s="169">
        <f>SUMIF(AG161:AG166,"&lt;&gt;NOR",G161:G166)</f>
        <v>0</v>
      </c>
      <c r="H160" s="168"/>
      <c r="I160" s="168">
        <f>SUM(I161:I166)</f>
        <v>0</v>
      </c>
      <c r="J160" s="168"/>
      <c r="K160" s="168">
        <f>SUM(K161:K166)</f>
        <v>0</v>
      </c>
      <c r="L160" s="168"/>
      <c r="M160" s="168">
        <f>SUM(M161:M166)</f>
        <v>0</v>
      </c>
      <c r="N160" s="168"/>
      <c r="O160" s="168">
        <f>SUM(O161:O166)</f>
        <v>0</v>
      </c>
      <c r="P160" s="168"/>
      <c r="Q160" s="168">
        <f>SUM(Q161:Q166)</f>
        <v>0</v>
      </c>
      <c r="R160" s="168"/>
      <c r="S160" s="168"/>
      <c r="T160" s="169"/>
      <c r="U160" s="163"/>
      <c r="V160" s="163">
        <f>SUM(V161:V166)</f>
        <v>0</v>
      </c>
      <c r="W160" s="163"/>
      <c r="X160" s="163"/>
      <c r="AG160" t="s">
        <v>107</v>
      </c>
    </row>
    <row r="161" spans="1:60" outlineLevel="1" x14ac:dyDescent="0.2">
      <c r="A161" s="170">
        <v>47</v>
      </c>
      <c r="B161" s="171" t="s">
        <v>333</v>
      </c>
      <c r="C161" s="188" t="s">
        <v>334</v>
      </c>
      <c r="D161" s="172" t="s">
        <v>110</v>
      </c>
      <c r="E161" s="173">
        <v>1</v>
      </c>
      <c r="F161" s="174"/>
      <c r="G161" s="176">
        <f>ROUND(E161*F161,2)</f>
        <v>0</v>
      </c>
      <c r="H161" s="194"/>
      <c r="I161" s="175">
        <f>ROUND(E161*H161,2)</f>
        <v>0</v>
      </c>
      <c r="J161" s="174"/>
      <c r="K161" s="175">
        <f>ROUND(E161*J161,2)</f>
        <v>0</v>
      </c>
      <c r="L161" s="175">
        <v>21</v>
      </c>
      <c r="M161" s="175">
        <f>G161*(1+L161/100)</f>
        <v>0</v>
      </c>
      <c r="N161" s="175">
        <v>0</v>
      </c>
      <c r="O161" s="175">
        <f>ROUND(E161*N161,2)</f>
        <v>0</v>
      </c>
      <c r="P161" s="175">
        <v>0</v>
      </c>
      <c r="Q161" s="175">
        <f>ROUND(E161*P161,2)</f>
        <v>0</v>
      </c>
      <c r="R161" s="175"/>
      <c r="S161" s="175" t="s">
        <v>147</v>
      </c>
      <c r="T161" s="176" t="s">
        <v>112</v>
      </c>
      <c r="U161" s="162">
        <v>0</v>
      </c>
      <c r="V161" s="162">
        <f>ROUND(E161*U161,2)</f>
        <v>0</v>
      </c>
      <c r="W161" s="162"/>
      <c r="X161" s="162" t="s">
        <v>113</v>
      </c>
      <c r="Y161" s="153"/>
      <c r="Z161" s="153"/>
      <c r="AA161" s="153"/>
      <c r="AB161" s="153"/>
      <c r="AC161" s="153"/>
      <c r="AD161" s="153"/>
      <c r="AE161" s="153"/>
      <c r="AF161" s="153"/>
      <c r="AG161" s="153" t="s">
        <v>335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ht="22.5" outlineLevel="1" x14ac:dyDescent="0.2">
      <c r="A162" s="160"/>
      <c r="B162" s="161"/>
      <c r="C162" s="265" t="s">
        <v>336</v>
      </c>
      <c r="D162" s="266"/>
      <c r="E162" s="266"/>
      <c r="F162" s="266"/>
      <c r="G162" s="271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118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84" t="str">
        <f>C162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70">
        <v>48</v>
      </c>
      <c r="B163" s="171" t="s">
        <v>337</v>
      </c>
      <c r="C163" s="188" t="s">
        <v>338</v>
      </c>
      <c r="D163" s="172" t="s">
        <v>110</v>
      </c>
      <c r="E163" s="173">
        <v>1</v>
      </c>
      <c r="F163" s="174"/>
      <c r="G163" s="176">
        <f>ROUND(E163*F163,2)</f>
        <v>0</v>
      </c>
      <c r="H163" s="19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0</v>
      </c>
      <c r="N163" s="175">
        <v>0</v>
      </c>
      <c r="O163" s="175">
        <f>ROUND(E163*N163,2)</f>
        <v>0</v>
      </c>
      <c r="P163" s="175">
        <v>0</v>
      </c>
      <c r="Q163" s="175">
        <f>ROUND(E163*P163,2)</f>
        <v>0</v>
      </c>
      <c r="R163" s="175"/>
      <c r="S163" s="175" t="s">
        <v>147</v>
      </c>
      <c r="T163" s="176" t="s">
        <v>112</v>
      </c>
      <c r="U163" s="162">
        <v>0</v>
      </c>
      <c r="V163" s="162">
        <f>ROUND(E163*U163,2)</f>
        <v>0</v>
      </c>
      <c r="W163" s="162"/>
      <c r="X163" s="162" t="s">
        <v>113</v>
      </c>
      <c r="Y163" s="153"/>
      <c r="Z163" s="153"/>
      <c r="AA163" s="153"/>
      <c r="AB163" s="153"/>
      <c r="AC163" s="153"/>
      <c r="AD163" s="153"/>
      <c r="AE163" s="153"/>
      <c r="AF163" s="153"/>
      <c r="AG163" s="153" t="s">
        <v>335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ht="33.75" outlineLevel="1" x14ac:dyDescent="0.2">
      <c r="A164" s="160"/>
      <c r="B164" s="161"/>
      <c r="C164" s="265" t="s">
        <v>339</v>
      </c>
      <c r="D164" s="266"/>
      <c r="E164" s="266"/>
      <c r="F164" s="266"/>
      <c r="G164" s="271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118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84" t="str">
        <f>C164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70">
        <v>49</v>
      </c>
      <c r="B165" s="171" t="s">
        <v>340</v>
      </c>
      <c r="C165" s="188" t="s">
        <v>341</v>
      </c>
      <c r="D165" s="172" t="s">
        <v>110</v>
      </c>
      <c r="E165" s="173">
        <v>1</v>
      </c>
      <c r="F165" s="174"/>
      <c r="G165" s="176">
        <f>ROUND(E165*F165,2)</f>
        <v>0</v>
      </c>
      <c r="H165" s="194"/>
      <c r="I165" s="175">
        <f>ROUND(E165*H165,2)</f>
        <v>0</v>
      </c>
      <c r="J165" s="174"/>
      <c r="K165" s="175">
        <f>ROUND(E165*J165,2)</f>
        <v>0</v>
      </c>
      <c r="L165" s="175">
        <v>21</v>
      </c>
      <c r="M165" s="175">
        <f>G165*(1+L165/100)</f>
        <v>0</v>
      </c>
      <c r="N165" s="175">
        <v>0</v>
      </c>
      <c r="O165" s="175">
        <f>ROUND(E165*N165,2)</f>
        <v>0</v>
      </c>
      <c r="P165" s="175">
        <v>0</v>
      </c>
      <c r="Q165" s="175">
        <f>ROUND(E165*P165,2)</f>
        <v>0</v>
      </c>
      <c r="R165" s="175"/>
      <c r="S165" s="175" t="s">
        <v>147</v>
      </c>
      <c r="T165" s="176" t="s">
        <v>112</v>
      </c>
      <c r="U165" s="162">
        <v>0</v>
      </c>
      <c r="V165" s="162">
        <f>ROUND(E165*U165,2)</f>
        <v>0</v>
      </c>
      <c r="W165" s="162"/>
      <c r="X165" s="162" t="s">
        <v>113</v>
      </c>
      <c r="Y165" s="153"/>
      <c r="Z165" s="153"/>
      <c r="AA165" s="153"/>
      <c r="AB165" s="153"/>
      <c r="AC165" s="153"/>
      <c r="AD165" s="153"/>
      <c r="AE165" s="153"/>
      <c r="AF165" s="153"/>
      <c r="AG165" s="153" t="s">
        <v>335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ht="22.5" outlineLevel="1" x14ac:dyDescent="0.2">
      <c r="A166" s="160"/>
      <c r="B166" s="161"/>
      <c r="C166" s="265" t="s">
        <v>342</v>
      </c>
      <c r="D166" s="266"/>
      <c r="E166" s="266"/>
      <c r="F166" s="266"/>
      <c r="G166" s="271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53"/>
      <c r="Z166" s="153"/>
      <c r="AA166" s="153"/>
      <c r="AB166" s="153"/>
      <c r="AC166" s="153"/>
      <c r="AD166" s="153"/>
      <c r="AE166" s="153"/>
      <c r="AF166" s="153"/>
      <c r="AG166" s="153" t="s">
        <v>118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84" t="str">
        <f>C166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6" s="153"/>
      <c r="BC166" s="153"/>
      <c r="BD166" s="153"/>
      <c r="BE166" s="153"/>
      <c r="BF166" s="153"/>
      <c r="BG166" s="153"/>
      <c r="BH166" s="153"/>
    </row>
    <row r="167" spans="1:60" x14ac:dyDescent="0.2">
      <c r="A167" s="164" t="s">
        <v>106</v>
      </c>
      <c r="B167" s="165" t="s">
        <v>61</v>
      </c>
      <c r="C167" s="186" t="s">
        <v>62</v>
      </c>
      <c r="D167" s="166"/>
      <c r="E167" s="167"/>
      <c r="F167" s="168"/>
      <c r="G167" s="169">
        <f>SUMIF(AG168:AG171,"&lt;&gt;NOR",G168:G171)</f>
        <v>0</v>
      </c>
      <c r="H167" s="168"/>
      <c r="I167" s="168">
        <f>SUM(I168:I171)</f>
        <v>0</v>
      </c>
      <c r="J167" s="168"/>
      <c r="K167" s="168">
        <f>SUM(K168:K171)</f>
        <v>0</v>
      </c>
      <c r="L167" s="168"/>
      <c r="M167" s="168">
        <f>SUM(M168:M171)</f>
        <v>0</v>
      </c>
      <c r="N167" s="168"/>
      <c r="O167" s="168">
        <f>SUM(O168:O171)</f>
        <v>0</v>
      </c>
      <c r="P167" s="168"/>
      <c r="Q167" s="168">
        <f>SUM(Q168:Q171)</f>
        <v>0</v>
      </c>
      <c r="R167" s="168"/>
      <c r="S167" s="168"/>
      <c r="T167" s="169"/>
      <c r="U167" s="163"/>
      <c r="V167" s="163">
        <f>SUM(V168:V171)</f>
        <v>0</v>
      </c>
      <c r="W167" s="163"/>
      <c r="X167" s="163"/>
      <c r="AG167" t="s">
        <v>107</v>
      </c>
    </row>
    <row r="168" spans="1:60" outlineLevel="1" x14ac:dyDescent="0.2">
      <c r="A168" s="170">
        <v>50</v>
      </c>
      <c r="B168" s="171" t="s">
        <v>343</v>
      </c>
      <c r="C168" s="188" t="s">
        <v>344</v>
      </c>
      <c r="D168" s="172" t="s">
        <v>145</v>
      </c>
      <c r="E168" s="173">
        <v>1</v>
      </c>
      <c r="F168" s="174"/>
      <c r="G168" s="176">
        <f>ROUND(E168*F168,2)</f>
        <v>0</v>
      </c>
      <c r="H168" s="194"/>
      <c r="I168" s="175">
        <f>ROUND(E168*H168,2)</f>
        <v>0</v>
      </c>
      <c r="J168" s="174"/>
      <c r="K168" s="175">
        <f>ROUND(E168*J168,2)</f>
        <v>0</v>
      </c>
      <c r="L168" s="175">
        <v>21</v>
      </c>
      <c r="M168" s="175">
        <f>G168*(1+L168/100)</f>
        <v>0</v>
      </c>
      <c r="N168" s="175">
        <v>5.0000000000000002E-5</v>
      </c>
      <c r="O168" s="175">
        <f>ROUND(E168*N168,2)</f>
        <v>0</v>
      </c>
      <c r="P168" s="175">
        <v>0</v>
      </c>
      <c r="Q168" s="175">
        <f>ROUND(E168*P168,2)</f>
        <v>0</v>
      </c>
      <c r="R168" s="175"/>
      <c r="S168" s="175" t="s">
        <v>147</v>
      </c>
      <c r="T168" s="176" t="s">
        <v>345</v>
      </c>
      <c r="U168" s="162">
        <v>0</v>
      </c>
      <c r="V168" s="162">
        <f>ROUND(E168*U168,2)</f>
        <v>0</v>
      </c>
      <c r="W168" s="162"/>
      <c r="X168" s="162" t="s">
        <v>346</v>
      </c>
      <c r="Y168" s="153"/>
      <c r="Z168" s="153"/>
      <c r="AA168" s="153"/>
      <c r="AB168" s="153"/>
      <c r="AC168" s="153"/>
      <c r="AD168" s="153"/>
      <c r="AE168" s="153"/>
      <c r="AF168" s="153"/>
      <c r="AG168" s="153" t="s">
        <v>347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60"/>
      <c r="B169" s="161"/>
      <c r="C169" s="265" t="s">
        <v>348</v>
      </c>
      <c r="D169" s="266"/>
      <c r="E169" s="266"/>
      <c r="F169" s="266"/>
      <c r="G169" s="271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62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118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60"/>
      <c r="B170" s="161"/>
      <c r="C170" s="256" t="s">
        <v>349</v>
      </c>
      <c r="D170" s="257"/>
      <c r="E170" s="257"/>
      <c r="F170" s="257"/>
      <c r="G170" s="270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62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118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60"/>
      <c r="B171" s="161"/>
      <c r="C171" s="256" t="s">
        <v>350</v>
      </c>
      <c r="D171" s="257"/>
      <c r="E171" s="257"/>
      <c r="F171" s="257"/>
      <c r="G171" s="270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118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x14ac:dyDescent="0.2">
      <c r="A172" s="3"/>
      <c r="B172" s="4"/>
      <c r="C172" s="197"/>
      <c r="D172" s="198"/>
      <c r="E172" s="199"/>
      <c r="F172" s="199"/>
      <c r="G172" s="200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E172">
        <v>15</v>
      </c>
      <c r="AF172">
        <v>21</v>
      </c>
      <c r="AG172" t="s">
        <v>93</v>
      </c>
    </row>
    <row r="173" spans="1:60" x14ac:dyDescent="0.2">
      <c r="A173" s="156"/>
      <c r="B173" s="157" t="s">
        <v>29</v>
      </c>
      <c r="C173" s="189"/>
      <c r="D173" s="158"/>
      <c r="E173" s="159"/>
      <c r="F173" s="159"/>
      <c r="G173" s="185">
        <f>G8+G12+G16+G22+G26+G68+G71+G85+G89+G110+G114+G118+G126+G129+G139+G147+G160+G167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AE173">
        <f>SUMIF(L7:L171,AE172,G7:G171)</f>
        <v>0</v>
      </c>
      <c r="AF173">
        <f>SUMIF(L7:L171,AF172,G7:G171)</f>
        <v>0</v>
      </c>
      <c r="AG173" t="s">
        <v>139</v>
      </c>
    </row>
    <row r="174" spans="1:60" x14ac:dyDescent="0.2">
      <c r="C174" s="190"/>
      <c r="D174" s="10"/>
      <c r="AG174" t="s">
        <v>142</v>
      </c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ogNtxZwBXhLz3a9NSdspyLy4Y5yO/OA0CfAkGpAK0hQyXExrpoFFE6bH5ohBpIwyrI5deDQs23ZzEhDxVPNbQ==" saltValue="9Mf1/EdDu61tWTDfnpKhNw==" spinCount="100000" sheet="1" objects="1" scenarios="1"/>
  <mergeCells count="53">
    <mergeCell ref="C164:G164"/>
    <mergeCell ref="C166:G166"/>
    <mergeCell ref="C169:G169"/>
    <mergeCell ref="C170:G170"/>
    <mergeCell ref="C171:G171"/>
    <mergeCell ref="C162:G162"/>
    <mergeCell ref="C116:G116"/>
    <mergeCell ref="C120:G120"/>
    <mergeCell ref="C128:G128"/>
    <mergeCell ref="C131:G131"/>
    <mergeCell ref="C135:G135"/>
    <mergeCell ref="C143:G143"/>
    <mergeCell ref="C144:G144"/>
    <mergeCell ref="C145:G145"/>
    <mergeCell ref="C146:G146"/>
    <mergeCell ref="C149:G149"/>
    <mergeCell ref="C155:G155"/>
    <mergeCell ref="C108:G108"/>
    <mergeCell ref="C70:G70"/>
    <mergeCell ref="C75:G75"/>
    <mergeCell ref="C76:G76"/>
    <mergeCell ref="C79:G79"/>
    <mergeCell ref="C80:G80"/>
    <mergeCell ref="C83:G83"/>
    <mergeCell ref="C87:G87"/>
    <mergeCell ref="C94:G94"/>
    <mergeCell ref="C99:G99"/>
    <mergeCell ref="C104:G104"/>
    <mergeCell ref="C105:G105"/>
    <mergeCell ref="C66:G66"/>
    <mergeCell ref="C35:G35"/>
    <mergeCell ref="C39:G39"/>
    <mergeCell ref="C43:G43"/>
    <mergeCell ref="C45:G45"/>
    <mergeCell ref="C51:G51"/>
    <mergeCell ref="C52:G52"/>
    <mergeCell ref="C55:G55"/>
    <mergeCell ref="C56:G56"/>
    <mergeCell ref="C60:G60"/>
    <mergeCell ref="C61:G61"/>
    <mergeCell ref="C62:G62"/>
    <mergeCell ref="C32:G32"/>
    <mergeCell ref="A1:G1"/>
    <mergeCell ref="C2:G2"/>
    <mergeCell ref="C3:G3"/>
    <mergeCell ref="C4:G4"/>
    <mergeCell ref="C10:G10"/>
    <mergeCell ref="C14:G14"/>
    <mergeCell ref="C18:G18"/>
    <mergeCell ref="C19:G19"/>
    <mergeCell ref="C24:G24"/>
    <mergeCell ref="C28:G28"/>
    <mergeCell ref="C29:G2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SO000 000 Pol</vt:lpstr>
      <vt:lpstr>SO101 101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'SO000 000 Pol'!Názvy_tisku</vt:lpstr>
      <vt:lpstr>'SO101 101 Pol'!Názvy_tisku</vt:lpstr>
      <vt:lpstr>oadresa</vt:lpstr>
      <vt:lpstr>Stavba!Objednatel</vt:lpstr>
      <vt:lpstr>Stavba!Objekt</vt:lpstr>
      <vt:lpstr>'SO000 000 Pol'!Oblast_tisku</vt:lpstr>
      <vt:lpstr>'SO101 101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Pražáková Gabriela</dc:creator>
  <cp:lastModifiedBy>Pražáková Gabriela</cp:lastModifiedBy>
  <cp:lastPrinted>2019-03-19T12:27:02Z</cp:lastPrinted>
  <dcterms:created xsi:type="dcterms:W3CDTF">2009-04-08T07:15:50Z</dcterms:created>
  <dcterms:modified xsi:type="dcterms:W3CDTF">2020-06-19T05:29:13Z</dcterms:modified>
</cp:coreProperties>
</file>