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investice 2020\Přechody pro chodce Krnovská, Pod Lipami - VZMR\VZMR\Výkazy výměr\Přechod Krnovská\"/>
    </mc:Choice>
  </mc:AlternateContent>
  <bookViews>
    <workbookView xWindow="0" yWindow="0" windowWidth="19200" windowHeight="11595" activeTab="1"/>
  </bookViews>
  <sheets>
    <sheet name="Rekapitulace" sheetId="1" r:id="rId1"/>
    <sheet name="Položky všech ceníků" sheetId="2" r:id="rId2"/>
  </sheets>
  <definedNames>
    <definedName name="_xlnm.Print_Titles" localSheetId="1">'Položky všech ceníků'!$1:$7</definedName>
    <definedName name="_xlnm.Print_Titles" localSheetId="0">Rekapitulace!$1:$7</definedName>
  </definedNames>
  <calcPr calcId="152511"/>
</workbook>
</file>

<file path=xl/calcChain.xml><?xml version="1.0" encoding="utf-8"?>
<calcChain xmlns="http://schemas.openxmlformats.org/spreadsheetml/2006/main">
  <c r="AD57" i="2" l="1"/>
  <c r="AD21" i="2"/>
  <c r="AD56" i="2" l="1"/>
  <c r="AD49" i="2"/>
  <c r="AD18" i="2"/>
  <c r="AD17" i="2"/>
  <c r="AD48" i="2" l="1"/>
  <c r="AD81" i="2" l="1"/>
  <c r="AD80" i="2"/>
  <c r="AD58" i="2"/>
  <c r="AD55" i="2"/>
  <c r="AD54" i="2"/>
  <c r="AD53" i="2"/>
  <c r="AD52" i="2"/>
  <c r="AD51" i="2"/>
  <c r="AD50" i="2"/>
  <c r="AD47" i="2"/>
  <c r="AD46" i="2"/>
  <c r="AD45" i="2"/>
  <c r="AD44" i="2"/>
  <c r="AD43" i="2"/>
  <c r="AD23" i="2"/>
  <c r="AD22" i="2"/>
  <c r="AD20" i="2"/>
  <c r="AD19" i="2"/>
  <c r="AD16" i="2"/>
  <c r="AD15" i="2"/>
  <c r="AD14" i="2"/>
  <c r="AD13" i="2"/>
  <c r="AD12" i="2"/>
  <c r="G67" i="2" l="1"/>
  <c r="AD82" i="2" l="1"/>
  <c r="F86" i="2" s="1"/>
  <c r="I89" i="2" s="1"/>
  <c r="I92" i="2" s="1"/>
  <c r="X30" i="1" s="1"/>
  <c r="AD59" i="2"/>
  <c r="F64" i="2" s="1"/>
  <c r="I71" i="2" s="1"/>
  <c r="AD24" i="2"/>
  <c r="X23" i="1" s="1"/>
  <c r="V30" i="1" l="1"/>
  <c r="V31" i="1" s="1"/>
  <c r="X31" i="1"/>
  <c r="X24" i="1"/>
  <c r="V24" i="1" s="1"/>
  <c r="X34" i="1"/>
  <c r="F29" i="2"/>
  <c r="V23" i="1"/>
  <c r="I32" i="2"/>
  <c r="I35" i="2" s="1"/>
  <c r="V25" i="1"/>
  <c r="X25" i="1"/>
  <c r="X26" i="1" s="1"/>
  <c r="I74" i="2"/>
  <c r="V34" i="1" l="1"/>
  <c r="V35" i="1" s="1"/>
  <c r="X35" i="1"/>
  <c r="X27" i="1"/>
  <c r="V26" i="1"/>
  <c r="V27" i="1" s="1"/>
  <c r="X37" i="1" l="1"/>
  <c r="V37" i="1"/>
  <c r="R41" i="1" s="1"/>
  <c r="I41" i="1" l="1"/>
  <c r="I44" i="1" s="1"/>
  <c r="R44" i="1"/>
  <c r="N41" i="1" l="1"/>
  <c r="O44" i="1" s="1"/>
</calcChain>
</file>

<file path=xl/sharedStrings.xml><?xml version="1.0" encoding="utf-8"?>
<sst xmlns="http://schemas.openxmlformats.org/spreadsheetml/2006/main" count="205" uniqueCount="117">
  <si>
    <r>
      <rPr>
        <b/>
        <sz val="16"/>
        <color rgb="FFFF0000"/>
        <rFont val="Arial"/>
      </rPr>
      <t>Reelza elektro s.r.o.</t>
    </r>
  </si>
  <si>
    <t>Bartákova 10, 795 01 Rýmařov</t>
  </si>
  <si>
    <t>tel. 554 211493, mobil 608 883258, e-mail: reelza@seznam.cz</t>
  </si>
  <si>
    <t xml:space="preserve">Zpracováno programem firmy SELPO Broumy, tel. +420 603 525768 </t>
  </si>
  <si>
    <t>Nabídka číslo:</t>
  </si>
  <si>
    <t>Název:</t>
  </si>
  <si>
    <t/>
  </si>
  <si>
    <t>Rekapitulace</t>
  </si>
  <si>
    <t>Kap.</t>
  </si>
  <si>
    <t>Popis položky</t>
  </si>
  <si>
    <t>Základ DPH</t>
  </si>
  <si>
    <t>Základ 21,00%</t>
  </si>
  <si>
    <t>A.</t>
  </si>
  <si>
    <t>UPRAVENÉ ROZPOČTOVÉ NÁKLADY</t>
  </si>
  <si>
    <t>1.</t>
  </si>
  <si>
    <t>C21M - Elektromontáže  -  MONTÁŽ</t>
  </si>
  <si>
    <t>2.</t>
  </si>
  <si>
    <t xml:space="preserve">   Podíl přidružených výkonů 4,80% z C21M a navázaného materiálu</t>
  </si>
  <si>
    <t>5.</t>
  </si>
  <si>
    <t>MATERIÁL</t>
  </si>
  <si>
    <t>6.</t>
  </si>
  <si>
    <t xml:space="preserve">   Podružný materiál 3%</t>
  </si>
  <si>
    <t>CELKEM URN</t>
  </si>
  <si>
    <t>B.</t>
  </si>
  <si>
    <t>HZS</t>
  </si>
  <si>
    <t>7.</t>
  </si>
  <si>
    <t>Hodinová zúčtovací sazba</t>
  </si>
  <si>
    <t>CELKEM HZS</t>
  </si>
  <si>
    <t>C.</t>
  </si>
  <si>
    <t>VEDLEJŠÍ ROZPOČTOVÉ NÁKLADY</t>
  </si>
  <si>
    <t>8.</t>
  </si>
  <si>
    <t>GZS 2,50% z C21M a navázaného materiálu</t>
  </si>
  <si>
    <t>CELKEM VRN</t>
  </si>
  <si>
    <t>Σ</t>
  </si>
  <si>
    <t>REKAPITULACE CELKEM</t>
  </si>
  <si>
    <t>Základ DPH (*)</t>
  </si>
  <si>
    <t>DPH</t>
  </si>
  <si>
    <t>Celkem s DPH</t>
  </si>
  <si>
    <t>Sazba 21,00%</t>
  </si>
  <si>
    <t>Celkem:</t>
  </si>
  <si>
    <t>(*) byl upraven z důvodu zaokrouhlení</t>
  </si>
  <si>
    <t>Těšíme se na další spolupráci.</t>
  </si>
  <si>
    <t>vypracoval:</t>
  </si>
  <si>
    <t>Bršťák Jan</t>
  </si>
  <si>
    <t>e-mail:</t>
  </si>
  <si>
    <t>reelza@seznam.cz</t>
  </si>
  <si>
    <t>dne:</t>
  </si>
  <si>
    <t>C21M - Elektromontáže</t>
  </si>
  <si>
    <t>Poř.č.</t>
  </si>
  <si>
    <t>Číslo pol.</t>
  </si>
  <si>
    <t>Cena/jedn. [Kč]</t>
  </si>
  <si>
    <t>Množství</t>
  </si>
  <si>
    <t>Jedn.</t>
  </si>
  <si>
    <t>Celkem [Kč]</t>
  </si>
  <si>
    <t>ks</t>
  </si>
  <si>
    <t>216010053</t>
  </si>
  <si>
    <t>m</t>
  </si>
  <si>
    <t>210220022</t>
  </si>
  <si>
    <t>210100003</t>
  </si>
  <si>
    <t>210204011</t>
  </si>
  <si>
    <t>stožár ocelový do délky 12m</t>
  </si>
  <si>
    <t>216202008</t>
  </si>
  <si>
    <t>elektrovýzbroj stožáru pro 1 okruh</t>
  </si>
  <si>
    <t>elektrovýzbroj stožáru pro 2 okruh</t>
  </si>
  <si>
    <t>ukončení celoplast. kabelu smršť. zákl./páskou do 4x10mm2</t>
  </si>
  <si>
    <t>Celkem za ceník:</t>
  </si>
  <si>
    <t>Cena:</t>
  </si>
  <si>
    <t>Kč</t>
  </si>
  <si>
    <t>Materiály</t>
  </si>
  <si>
    <t>01403</t>
  </si>
  <si>
    <t xml:space="preserve">zemnící drát FeZn pr. 10mm (0,62kg/m)        </t>
  </si>
  <si>
    <t>kg</t>
  </si>
  <si>
    <t>01604</t>
  </si>
  <si>
    <t>smršťovací trubice 4x6-16mm2 zelenožlutá</t>
  </si>
  <si>
    <t>10.042.220</t>
  </si>
  <si>
    <t>Folie ČEZ 22 oranž - bez pot. 250m/bal</t>
  </si>
  <si>
    <t>43226</t>
  </si>
  <si>
    <t>svorka zemnící SP1</t>
  </si>
  <si>
    <t>01431</t>
  </si>
  <si>
    <t>svorka křížová SK</t>
  </si>
  <si>
    <t>42321</t>
  </si>
  <si>
    <t>243</t>
  </si>
  <si>
    <t>stožárová výzbroj SR 481-27 Z/UN 1 poj.</t>
  </si>
  <si>
    <t>247</t>
  </si>
  <si>
    <t>stožárová výzbroj SR 482-27 Z/UN 2poj.</t>
  </si>
  <si>
    <t>44000</t>
  </si>
  <si>
    <t>35202</t>
  </si>
  <si>
    <t>Celkem za materiály:</t>
  </si>
  <si>
    <t>Prořez 3%</t>
  </si>
  <si>
    <t>Práce v HZS</t>
  </si>
  <si>
    <t>Revize elektro</t>
  </si>
  <si>
    <t>hod.</t>
  </si>
  <si>
    <t>Projektová dokumentace skutečného stavu včetně zaměření</t>
  </si>
  <si>
    <t>Celkem za práci v HZS:</t>
  </si>
  <si>
    <t>uzemění v zemi FeZn průměru 8-10mm vč. svorek, propojení</t>
  </si>
  <si>
    <t xml:space="preserve">Reelza elektro </t>
  </si>
  <si>
    <t>Základ 21,00% DPH</t>
  </si>
  <si>
    <t>trubka instalační KOPOFLEX průměr 40mm</t>
  </si>
  <si>
    <t xml:space="preserve">CYKY-J 3x2.5mm2 </t>
  </si>
  <si>
    <t>trubka Kopoflex pr.40</t>
  </si>
  <si>
    <t>stožár silniční STP6-D žárový zinek</t>
  </si>
  <si>
    <t>CYKY-CYKY 3Bx2.5mm2 (CYKY 3J2.5) 750V (PU)</t>
  </si>
  <si>
    <t>ukončení vodiče v rozvaděči vč. zapojení a koncovky do  16mm2</t>
  </si>
  <si>
    <t>svítidlo výbojkové výložník do 150 W na výložník</t>
  </si>
  <si>
    <t>výložník ocelový 1-ramenný do 35Kg</t>
  </si>
  <si>
    <t>výložník ocelový 1-ramenný nad 35Kg svařovaný</t>
  </si>
  <si>
    <t>výložník UD1-5000/D</t>
  </si>
  <si>
    <t>výložník UD1-2500</t>
  </si>
  <si>
    <t>pojistková závitová E27/ 16A</t>
  </si>
  <si>
    <t>pojistková závitová E27/ 10A</t>
  </si>
  <si>
    <t>N-2020/1909</t>
  </si>
  <si>
    <t>SO 401-Nasvětlení přechodu pro chodce, silnice I/45, ul. Krnovská, Bruntál</t>
  </si>
  <si>
    <t xml:space="preserve">                        </t>
  </si>
  <si>
    <t>pouzdrový základ pro stožár VO 800x1700</t>
  </si>
  <si>
    <t>beton</t>
  </si>
  <si>
    <t>m3</t>
  </si>
  <si>
    <r>
      <t xml:space="preserve">LED svítidlo pro přechod pro chodce, LAMBERGA KATRINA 36 C57-1050-L7P-DALI, příkon 125 W, </t>
    </r>
    <r>
      <rPr>
        <i/>
        <sz val="8.25"/>
        <rFont val="Arial"/>
        <family val="2"/>
        <charset val="238"/>
      </rPr>
      <t>Ra &gt; 70, Tc = 5700 K, povrchová úprava svítidla RAL 9006, polohovatelný systém sklonu svítidla v rozsahu +/- 15°, optický systém - skleněná čočka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</si>
</sst>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[$-10405]#,##0.00;\-#,##0.00"/>
    <numFmt numFmtId="165" formatCode="[$-10405]#,##0;\-#,##0"/>
  </numFmts>
  <fonts count="20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6"/>
      <color rgb="FFFF0000"/>
      <name val="Arial"/>
    </font>
    <font>
      <i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Arial"/>
    </font>
    <font>
      <b/>
      <sz val="12"/>
      <color rgb="FF0000FF"/>
      <name val="Arial"/>
    </font>
    <font>
      <b/>
      <sz val="8.25"/>
      <color rgb="FF000000"/>
      <name val="Arial"/>
    </font>
    <font>
      <sz val="8.25"/>
      <color rgb="FF000000"/>
      <name val="Arial"/>
    </font>
    <font>
      <sz val="10"/>
      <color rgb="FF000000"/>
      <name val="Arial"/>
    </font>
    <font>
      <b/>
      <sz val="9.75"/>
      <color rgb="FF000000"/>
      <name val="Arial"/>
    </font>
    <font>
      <sz val="11"/>
      <color rgb="FF000000"/>
      <name val="Calibri"/>
      <family val="2"/>
      <scheme val="minor"/>
    </font>
    <font>
      <b/>
      <sz val="8.25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8.5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8.25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.25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11" fillId="0" borderId="0"/>
  </cellStyleXfs>
  <cellXfs count="94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1" fillId="2" borderId="2" xfId="1" applyNumberFormat="1" applyFont="1" applyFill="1" applyBorder="1" applyAlignment="1">
      <alignment vertical="top" wrapText="1"/>
    </xf>
    <xf numFmtId="0" fontId="1" fillId="2" borderId="1" xfId="1" applyNumberFormat="1" applyFont="1" applyFill="1" applyBorder="1" applyAlignment="1">
      <alignment vertical="top" wrapText="1"/>
    </xf>
    <xf numFmtId="0" fontId="1" fillId="2" borderId="3" xfId="1" applyNumberFormat="1" applyFont="1" applyFill="1" applyBorder="1" applyAlignment="1">
      <alignment vertical="top" wrapText="1"/>
    </xf>
    <xf numFmtId="0" fontId="1" fillId="3" borderId="0" xfId="1" applyNumberFormat="1" applyFont="1" applyFill="1" applyBorder="1" applyAlignment="1">
      <alignment vertical="top" wrapText="1"/>
    </xf>
    <xf numFmtId="0" fontId="1" fillId="2" borderId="4" xfId="1" applyNumberFormat="1" applyFont="1" applyFill="1" applyBorder="1" applyAlignment="1">
      <alignment vertical="top" wrapText="1"/>
    </xf>
    <xf numFmtId="0" fontId="1" fillId="2" borderId="0" xfId="1" applyNumberFormat="1" applyFont="1" applyFill="1" applyBorder="1" applyAlignment="1">
      <alignment vertical="top" wrapText="1"/>
    </xf>
    <xf numFmtId="0" fontId="1" fillId="2" borderId="5" xfId="1" applyNumberFormat="1" applyFont="1" applyFill="1" applyBorder="1" applyAlignment="1">
      <alignment vertical="top" wrapText="1"/>
    </xf>
    <xf numFmtId="0" fontId="1" fillId="2" borderId="6" xfId="1" applyNumberFormat="1" applyFont="1" applyFill="1" applyBorder="1" applyAlignment="1">
      <alignment vertical="top" wrapText="1"/>
    </xf>
    <xf numFmtId="0" fontId="1" fillId="2" borderId="7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0" fillId="0" borderId="7" xfId="1" applyNumberFormat="1" applyFont="1" applyFill="1" applyBorder="1" applyAlignment="1">
      <alignment horizontal="right" vertical="top" wrapText="1" readingOrder="1"/>
    </xf>
    <xf numFmtId="0" fontId="7" fillId="0" borderId="10" xfId="1" applyNumberFormat="1" applyFont="1" applyFill="1" applyBorder="1" applyAlignment="1">
      <alignment horizontal="right" vertical="top" wrapText="1" readingOrder="1"/>
    </xf>
    <xf numFmtId="164" fontId="8" fillId="0" borderId="0" xfId="1" applyNumberFormat="1" applyFont="1" applyFill="1" applyBorder="1" applyAlignment="1">
      <alignment horizontal="right" vertical="top" wrapText="1" readingOrder="1"/>
    </xf>
    <xf numFmtId="0" fontId="7" fillId="0" borderId="10" xfId="1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164" fontId="8" fillId="0" borderId="0" xfId="1" applyNumberFormat="1" applyFont="1" applyFill="1" applyBorder="1" applyAlignment="1">
      <alignment horizontal="right" vertical="top" wrapText="1" readingOrder="1"/>
    </xf>
    <xf numFmtId="165" fontId="8" fillId="0" borderId="0" xfId="1" applyNumberFormat="1" applyFont="1" applyFill="1" applyBorder="1" applyAlignment="1">
      <alignment horizontal="right" vertical="top" wrapText="1" readingOrder="1"/>
    </xf>
    <xf numFmtId="164" fontId="1" fillId="0" borderId="0" xfId="0" applyNumberFormat="1" applyFont="1" applyFill="1" applyBorder="1"/>
    <xf numFmtId="0" fontId="13" fillId="0" borderId="0" xfId="0" applyFont="1" applyFill="1" applyBorder="1"/>
    <xf numFmtId="164" fontId="12" fillId="0" borderId="0" xfId="1" applyNumberFormat="1" applyFont="1" applyFill="1" applyBorder="1" applyAlignment="1">
      <alignment horizontal="right" vertical="top" wrapText="1" readingOrder="1"/>
    </xf>
    <xf numFmtId="0" fontId="14" fillId="0" borderId="0" xfId="0" applyFont="1" applyFill="1" applyBorder="1"/>
    <xf numFmtId="44" fontId="15" fillId="0" borderId="7" xfId="1" applyNumberFormat="1" applyFont="1" applyFill="1" applyBorder="1" applyAlignment="1">
      <alignment horizontal="right" vertical="top" wrapText="1" readingOrder="1"/>
    </xf>
    <xf numFmtId="44" fontId="10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 applyAlignment="1">
      <alignment wrapText="1"/>
    </xf>
    <xf numFmtId="0" fontId="8" fillId="0" borderId="0" xfId="1" applyNumberFormat="1" applyFont="1" applyFill="1" applyBorder="1" applyAlignment="1">
      <alignment horizontal="right" vertical="top" wrapText="1"/>
    </xf>
    <xf numFmtId="164" fontId="8" fillId="0" borderId="0" xfId="1" applyNumberFormat="1" applyFont="1" applyFill="1" applyBorder="1" applyAlignment="1">
      <alignment horizontal="right" vertical="top" wrapText="1"/>
    </xf>
    <xf numFmtId="0" fontId="1" fillId="4" borderId="0" xfId="0" applyFont="1" applyFill="1" applyBorder="1"/>
    <xf numFmtId="0" fontId="1" fillId="0" borderId="0" xfId="0" applyFont="1" applyFill="1" applyBorder="1"/>
    <xf numFmtId="164" fontId="8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horizontal="right" vertical="top" wrapText="1" readingOrder="1"/>
    </xf>
    <xf numFmtId="164" fontId="8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8" fillId="0" borderId="0" xfId="1" applyNumberFormat="1" applyFont="1" applyFill="1" applyBorder="1" applyAlignment="1">
      <alignment horizontal="right" vertical="top" wrapText="1" readingOrder="1"/>
    </xf>
    <xf numFmtId="164" fontId="8" fillId="0" borderId="0" xfId="1" applyNumberFormat="1" applyFont="1" applyFill="1" applyBorder="1" applyAlignment="1">
      <alignment horizontal="right" vertical="top" wrapText="1" readingOrder="1"/>
    </xf>
    <xf numFmtId="0" fontId="5" fillId="2" borderId="0" xfId="1" applyNumberFormat="1" applyFont="1" applyFill="1" applyBorder="1" applyAlignment="1">
      <alignment horizontal="right" vertical="top" wrapText="1" readingOrder="1"/>
    </xf>
    <xf numFmtId="0" fontId="1" fillId="2" borderId="0" xfId="1" applyNumberFormat="1" applyFont="1" applyFill="1" applyBorder="1" applyAlignment="1">
      <alignment vertical="top" wrapText="1"/>
    </xf>
    <xf numFmtId="0" fontId="18" fillId="2" borderId="0" xfId="1" applyNumberFormat="1" applyFont="1" applyFill="1" applyBorder="1" applyAlignment="1">
      <alignment vertical="top" wrapText="1" readingOrder="1"/>
    </xf>
    <xf numFmtId="0" fontId="6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horizontal="right" vertical="top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44" fontId="8" fillId="0" borderId="0" xfId="1" applyNumberFormat="1" applyFont="1" applyFill="1" applyBorder="1" applyAlignment="1">
      <alignment horizontal="right" vertical="top" wrapText="1" readingOrder="1"/>
    </xf>
    <xf numFmtId="44" fontId="1" fillId="0" borderId="0" xfId="0" applyNumberFormat="1" applyFont="1" applyFill="1" applyBorder="1"/>
    <xf numFmtId="0" fontId="7" fillId="0" borderId="9" xfId="1" applyNumberFormat="1" applyFont="1" applyFill="1" applyBorder="1" applyAlignment="1">
      <alignment horizontal="right" vertical="top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7" fillId="0" borderId="9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left"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horizontal="right" vertical="top" wrapText="1" readingOrder="1"/>
    </xf>
    <xf numFmtId="44" fontId="7" fillId="0" borderId="0" xfId="1" applyNumberFormat="1" applyFont="1" applyFill="1" applyBorder="1" applyAlignment="1">
      <alignment horizontal="right" vertical="top" wrapText="1" readingOrder="1"/>
    </xf>
    <xf numFmtId="0" fontId="7" fillId="0" borderId="9" xfId="1" applyNumberFormat="1" applyFont="1" applyFill="1" applyBorder="1" applyAlignment="1">
      <alignment horizontal="left" vertical="center" wrapText="1" readingOrder="1"/>
    </xf>
    <xf numFmtId="0" fontId="7" fillId="0" borderId="9" xfId="1" applyNumberFormat="1" applyFont="1" applyFill="1" applyBorder="1" applyAlignment="1">
      <alignment vertical="center" wrapText="1" readingOrder="1"/>
    </xf>
    <xf numFmtId="44" fontId="12" fillId="0" borderId="9" xfId="1" applyNumberFormat="1" applyFont="1" applyFill="1" applyBorder="1" applyAlignment="1">
      <alignment horizontal="right" vertical="center" wrapText="1" readingOrder="1"/>
    </xf>
    <xf numFmtId="44" fontId="1" fillId="0" borderId="9" xfId="1" applyNumberFormat="1" applyFont="1" applyFill="1" applyBorder="1" applyAlignment="1">
      <alignment vertical="top" wrapText="1"/>
    </xf>
    <xf numFmtId="44" fontId="7" fillId="0" borderId="9" xfId="1" applyNumberFormat="1" applyFont="1" applyFill="1" applyBorder="1" applyAlignment="1">
      <alignment horizontal="right" vertical="center" wrapText="1" readingOrder="1"/>
    </xf>
    <xf numFmtId="0" fontId="9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0" fillId="0" borderId="7" xfId="1" applyNumberFormat="1" applyFont="1" applyFill="1" applyBorder="1" applyAlignment="1">
      <alignment horizontal="right" vertical="top" wrapText="1" readingOrder="1"/>
    </xf>
    <xf numFmtId="14" fontId="7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left" vertical="top" wrapText="1" readingOrder="1"/>
    </xf>
    <xf numFmtId="44" fontId="10" fillId="0" borderId="7" xfId="1" applyNumberFormat="1" applyFont="1" applyFill="1" applyBorder="1" applyAlignment="1">
      <alignment horizontal="right" vertical="top" wrapText="1" readingOrder="1"/>
    </xf>
    <xf numFmtId="0" fontId="10" fillId="0" borderId="0" xfId="1" applyNumberFormat="1" applyFont="1" applyFill="1" applyBorder="1" applyAlignment="1">
      <alignment horizontal="right" vertical="top" wrapText="1" readingOrder="1"/>
    </xf>
    <xf numFmtId="44" fontId="10" fillId="0" borderId="0" xfId="1" applyNumberFormat="1" applyFont="1" applyFill="1" applyBorder="1" applyAlignment="1">
      <alignment horizontal="right" vertical="top" wrapText="1" readingOrder="1"/>
    </xf>
    <xf numFmtId="164" fontId="8" fillId="0" borderId="0" xfId="1" applyNumberFormat="1" applyFont="1" applyFill="1" applyBorder="1" applyAlignment="1">
      <alignment horizontal="right" vertical="top" wrapText="1" readingOrder="1"/>
    </xf>
    <xf numFmtId="0" fontId="16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 applyAlignment="1">
      <alignment horizontal="left"/>
    </xf>
    <xf numFmtId="0" fontId="8" fillId="0" borderId="0" xfId="1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wrapText="1"/>
    </xf>
    <xf numFmtId="0" fontId="8" fillId="0" borderId="0" xfId="1" applyNumberFormat="1" applyFont="1" applyFill="1" applyBorder="1" applyAlignment="1">
      <alignment vertical="top" wrapText="1"/>
    </xf>
    <xf numFmtId="164" fontId="8" fillId="0" borderId="0" xfId="1" applyNumberFormat="1" applyFont="1" applyFill="1" applyBorder="1" applyAlignment="1">
      <alignment horizontal="right" vertical="top" wrapText="1"/>
    </xf>
    <xf numFmtId="0" fontId="17" fillId="0" borderId="0" xfId="1" applyNumberFormat="1" applyFont="1" applyFill="1" applyBorder="1" applyAlignment="1">
      <alignment vertical="top" wrapText="1" readingOrder="1"/>
    </xf>
    <xf numFmtId="0" fontId="13" fillId="0" borderId="0" xfId="0" applyFont="1" applyFill="1" applyBorder="1"/>
    <xf numFmtId="0" fontId="7" fillId="0" borderId="10" xfId="1" applyNumberFormat="1" applyFont="1" applyFill="1" applyBorder="1" applyAlignment="1">
      <alignment horizontal="right" vertical="top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7" fillId="0" borderId="10" xfId="1" applyNumberFormat="1" applyFont="1" applyFill="1" applyBorder="1" applyAlignment="1">
      <alignment vertical="top" wrapText="1" readingOrder="1"/>
    </xf>
    <xf numFmtId="164" fontId="10" fillId="0" borderId="7" xfId="1" applyNumberFormat="1" applyFont="1" applyFill="1" applyBorder="1" applyAlignment="1">
      <alignment horizontal="right" vertical="top" wrapText="1" readingOrder="1"/>
    </xf>
    <xf numFmtId="164" fontId="10" fillId="0" borderId="0" xfId="1" applyNumberFormat="1" applyFont="1" applyFill="1" applyBorder="1" applyAlignment="1">
      <alignment horizontal="right" vertical="top" wrapText="1" readingOrder="1"/>
    </xf>
    <xf numFmtId="0" fontId="7" fillId="0" borderId="10" xfId="1" applyNumberFormat="1" applyFont="1" applyFill="1" applyBorder="1" applyAlignment="1">
      <alignment horizontal="right" vertical="center" wrapText="1" readingOrder="1"/>
    </xf>
    <xf numFmtId="0" fontId="7" fillId="0" borderId="10" xfId="1" applyNumberFormat="1" applyFont="1" applyFill="1" applyBorder="1" applyAlignment="1">
      <alignment vertical="center" wrapText="1" readingOrder="1"/>
    </xf>
    <xf numFmtId="0" fontId="1" fillId="0" borderId="0" xfId="0" applyFont="1" applyFill="1" applyBorder="1" applyAlignment="1">
      <alignment horizontal="left" readingOrder="1"/>
    </xf>
    <xf numFmtId="165" fontId="8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 applyAlignment="1">
      <alignment wrapText="1" readingOrder="1"/>
    </xf>
    <xf numFmtId="164" fontId="15" fillId="0" borderId="7" xfId="1" applyNumberFormat="1" applyFont="1" applyFill="1" applyBorder="1" applyAlignment="1">
      <alignment horizontal="right" vertical="top" wrapText="1" readingOrder="1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4"/>
  <sheetViews>
    <sheetView showGridLines="0" topLeftCell="B1" zoomScaleNormal="100" workbookViewId="0">
      <pane ySplit="7" topLeftCell="A8" activePane="bottomLeft" state="frozen"/>
      <selection pane="bottomLeft" activeCell="AG24" sqref="AG24"/>
    </sheetView>
  </sheetViews>
  <sheetFormatPr defaultRowHeight="15" x14ac:dyDescent="0.25"/>
  <cols>
    <col min="1" max="2" width="0.42578125" customWidth="1"/>
    <col min="3" max="3" width="1.140625" customWidth="1"/>
    <col min="4" max="4" width="0.140625" customWidth="1"/>
    <col min="5" max="5" width="6.7109375" customWidth="1"/>
    <col min="6" max="6" width="2" customWidth="1"/>
    <col min="7" max="7" width="3.5703125" customWidth="1"/>
    <col min="8" max="8" width="0" hidden="1" customWidth="1"/>
    <col min="9" max="9" width="2.42578125" customWidth="1"/>
    <col min="10" max="10" width="2.85546875" customWidth="1"/>
    <col min="11" max="11" width="4.42578125" customWidth="1"/>
    <col min="12" max="12" width="2.42578125" customWidth="1"/>
    <col min="13" max="13" width="3.7109375" customWidth="1"/>
    <col min="14" max="14" width="0" hidden="1" customWidth="1"/>
    <col min="15" max="15" width="2.85546875" customWidth="1"/>
    <col min="16" max="16" width="1.42578125" customWidth="1"/>
    <col min="17" max="17" width="11" customWidth="1"/>
    <col min="18" max="18" width="15.7109375" customWidth="1"/>
    <col min="19" max="19" width="5.85546875" customWidth="1"/>
    <col min="20" max="21" width="1.28515625" customWidth="1"/>
    <col min="22" max="22" width="15.140625" customWidth="1"/>
    <col min="23" max="23" width="0.85546875" customWidth="1"/>
    <col min="24" max="24" width="11.5703125" customWidth="1"/>
    <col min="25" max="25" width="0" hidden="1" customWidth="1"/>
    <col min="26" max="26" width="1.28515625" customWidth="1"/>
    <col min="27" max="28" width="0.42578125" customWidth="1"/>
  </cols>
  <sheetData>
    <row r="1" spans="1:28" ht="30" customHeight="1" x14ac:dyDescent="0.25">
      <c r="Q1" s="46" t="s">
        <v>0</v>
      </c>
      <c r="R1" s="45"/>
      <c r="S1" s="45"/>
    </row>
    <row r="2" spans="1:28" x14ac:dyDescent="0.25">
      <c r="P2" s="47" t="s">
        <v>1</v>
      </c>
      <c r="Q2" s="45"/>
      <c r="R2" s="45"/>
      <c r="S2" s="45"/>
      <c r="T2" s="45"/>
    </row>
    <row r="3" spans="1:28" x14ac:dyDescent="0.25">
      <c r="J3" s="47" t="s">
        <v>2</v>
      </c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</row>
    <row r="4" spans="1:28" ht="3" customHeight="1" x14ac:dyDescent="0.25"/>
    <row r="5" spans="1:28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1.45" customHeight="1" x14ac:dyDescent="0.25">
      <c r="A6" s="48" t="s">
        <v>3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</row>
    <row r="7" spans="1:28" ht="0" hidden="1" customHeight="1" x14ac:dyDescent="0.25"/>
    <row r="8" spans="1:28" ht="5.65" customHeight="1" x14ac:dyDescent="0.25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4"/>
      <c r="AA8" s="5"/>
    </row>
    <row r="9" spans="1:28" ht="16.350000000000001" customHeight="1" x14ac:dyDescent="0.25">
      <c r="B9" s="6"/>
      <c r="C9" s="7"/>
      <c r="D9" s="7"/>
      <c r="E9" s="41" t="s">
        <v>4</v>
      </c>
      <c r="F9" s="42"/>
      <c r="G9" s="42"/>
      <c r="H9" s="42"/>
      <c r="I9" s="42"/>
      <c r="J9" s="42"/>
      <c r="K9" s="43" t="s">
        <v>110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7"/>
      <c r="Z9" s="8"/>
      <c r="AA9" s="5"/>
    </row>
    <row r="10" spans="1:28" ht="16.350000000000001" customHeight="1" x14ac:dyDescent="0.25">
      <c r="B10" s="6"/>
      <c r="C10" s="7"/>
      <c r="D10" s="7"/>
      <c r="E10" s="41" t="s">
        <v>5</v>
      </c>
      <c r="F10" s="42"/>
      <c r="G10" s="42"/>
      <c r="H10" s="42"/>
      <c r="I10" s="42"/>
      <c r="J10" s="42"/>
      <c r="K10" s="43" t="s">
        <v>111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7"/>
      <c r="Z10" s="8"/>
      <c r="AA10" s="5"/>
    </row>
    <row r="11" spans="1:28" ht="16.350000000000001" customHeight="1" x14ac:dyDescent="0.25">
      <c r="B11" s="6"/>
      <c r="C11" s="7"/>
      <c r="D11" s="7"/>
      <c r="E11" s="41" t="s">
        <v>6</v>
      </c>
      <c r="F11" s="42"/>
      <c r="G11" s="42"/>
      <c r="H11" s="42"/>
      <c r="I11" s="42"/>
      <c r="J11" s="42"/>
      <c r="K11" s="43" t="s">
        <v>112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7"/>
      <c r="Z11" s="8"/>
      <c r="AA11" s="5"/>
    </row>
    <row r="12" spans="1:28" ht="3" customHeight="1" x14ac:dyDescent="0.25">
      <c r="B12" s="9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1"/>
      <c r="AA12" s="5"/>
    </row>
    <row r="13" spans="1:28" ht="2.85" customHeight="1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28" ht="0" hidden="1" customHeight="1" x14ac:dyDescent="0.2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spans="1:28" ht="2.85" customHeight="1" x14ac:dyDescent="0.25">
      <c r="B15" s="7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8" ht="14.25" customHeight="1" x14ac:dyDescent="0.25"/>
    <row r="17" spans="2:27" ht="2.85" customHeight="1" x14ac:dyDescent="0.25"/>
    <row r="18" spans="2:27" ht="0" hidden="1" customHeight="1" x14ac:dyDescent="0.25"/>
    <row r="19" spans="2:27" ht="17.25" customHeight="1" x14ac:dyDescent="0.25">
      <c r="B19" s="44" t="s">
        <v>7</v>
      </c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</row>
    <row r="20" spans="2:27" ht="3" customHeight="1" x14ac:dyDescent="0.25"/>
    <row r="21" spans="2:27" ht="11.45" customHeight="1" x14ac:dyDescent="0.25">
      <c r="B21" s="53" t="s">
        <v>8</v>
      </c>
      <c r="C21" s="54"/>
      <c r="D21" s="54"/>
      <c r="E21" s="54"/>
      <c r="F21" s="55" t="s">
        <v>9</v>
      </c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3" t="s">
        <v>10</v>
      </c>
      <c r="W21" s="54"/>
      <c r="X21" s="53" t="s">
        <v>11</v>
      </c>
      <c r="Y21" s="54"/>
      <c r="Z21" s="54"/>
      <c r="AA21" s="54"/>
    </row>
    <row r="22" spans="2:27" ht="11.45" customHeight="1" x14ac:dyDescent="0.25">
      <c r="B22" s="56" t="s">
        <v>12</v>
      </c>
      <c r="C22" s="45"/>
      <c r="D22" s="45"/>
      <c r="E22" s="45"/>
      <c r="F22" s="57" t="s">
        <v>13</v>
      </c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58" t="s">
        <v>6</v>
      </c>
      <c r="W22" s="45"/>
      <c r="X22" s="58" t="s">
        <v>6</v>
      </c>
      <c r="Y22" s="45"/>
      <c r="Z22" s="45"/>
      <c r="AA22" s="45"/>
    </row>
    <row r="23" spans="2:27" ht="11.45" customHeight="1" x14ac:dyDescent="0.25">
      <c r="B23" s="49" t="s">
        <v>14</v>
      </c>
      <c r="C23" s="45"/>
      <c r="D23" s="45"/>
      <c r="E23" s="45"/>
      <c r="F23" s="50" t="s">
        <v>15</v>
      </c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51">
        <f>'Položky všech ceníků'!AD24</f>
        <v>0</v>
      </c>
      <c r="W23" s="52"/>
      <c r="X23" s="51">
        <f>'Položky všech ceníků'!AD24</f>
        <v>0</v>
      </c>
      <c r="Y23" s="52"/>
      <c r="Z23" s="52"/>
      <c r="AA23" s="52"/>
    </row>
    <row r="24" spans="2:27" ht="11.45" customHeight="1" x14ac:dyDescent="0.25">
      <c r="B24" s="49" t="s">
        <v>16</v>
      </c>
      <c r="C24" s="45"/>
      <c r="D24" s="45"/>
      <c r="E24" s="45"/>
      <c r="F24" s="50" t="s">
        <v>17</v>
      </c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51">
        <f>X24</f>
        <v>0</v>
      </c>
      <c r="W24" s="52"/>
      <c r="X24" s="51">
        <f>X23*0.048</f>
        <v>0</v>
      </c>
      <c r="Y24" s="52"/>
      <c r="Z24" s="52"/>
      <c r="AA24" s="52"/>
    </row>
    <row r="25" spans="2:27" ht="11.45" customHeight="1" x14ac:dyDescent="0.25">
      <c r="B25" s="49" t="s">
        <v>18</v>
      </c>
      <c r="C25" s="45"/>
      <c r="D25" s="45"/>
      <c r="E25" s="45"/>
      <c r="F25" s="50" t="s">
        <v>19</v>
      </c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51">
        <f>'Položky všech ceníků'!I71</f>
        <v>0</v>
      </c>
      <c r="W25" s="52"/>
      <c r="X25" s="51">
        <f>'Položky všech ceníků'!I71</f>
        <v>0</v>
      </c>
      <c r="Y25" s="52"/>
      <c r="Z25" s="52"/>
      <c r="AA25" s="52"/>
    </row>
    <row r="26" spans="2:27" ht="11.45" customHeight="1" x14ac:dyDescent="0.25">
      <c r="B26" s="49" t="s">
        <v>20</v>
      </c>
      <c r="C26" s="45"/>
      <c r="D26" s="45"/>
      <c r="E26" s="45"/>
      <c r="F26" s="50" t="s">
        <v>21</v>
      </c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51">
        <f>X26</f>
        <v>0</v>
      </c>
      <c r="W26" s="52"/>
      <c r="X26" s="51">
        <f>X25*0.03</f>
        <v>0</v>
      </c>
      <c r="Y26" s="52"/>
      <c r="Z26" s="52"/>
      <c r="AA26" s="52"/>
    </row>
    <row r="27" spans="2:27" ht="11.45" customHeight="1" x14ac:dyDescent="0.25">
      <c r="B27" s="56" t="s">
        <v>6</v>
      </c>
      <c r="C27" s="45"/>
      <c r="D27" s="45"/>
      <c r="E27" s="45"/>
      <c r="F27" s="57" t="s">
        <v>22</v>
      </c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59">
        <f>SUM(V23:V26)</f>
        <v>0</v>
      </c>
      <c r="W27" s="52"/>
      <c r="X27" s="59">
        <f>SUM(X23:X26)</f>
        <v>0</v>
      </c>
      <c r="Y27" s="52"/>
      <c r="Z27" s="52"/>
      <c r="AA27" s="52"/>
    </row>
    <row r="28" spans="2:27" ht="11.45" customHeight="1" x14ac:dyDescent="0.25">
      <c r="B28" s="49" t="s">
        <v>6</v>
      </c>
      <c r="C28" s="45"/>
      <c r="D28" s="45"/>
      <c r="E28" s="45"/>
      <c r="F28" s="50" t="s">
        <v>6</v>
      </c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51" t="s">
        <v>6</v>
      </c>
      <c r="W28" s="52"/>
      <c r="X28" s="51" t="s">
        <v>6</v>
      </c>
      <c r="Y28" s="52"/>
      <c r="Z28" s="52"/>
      <c r="AA28" s="52"/>
    </row>
    <row r="29" spans="2:27" ht="11.45" customHeight="1" x14ac:dyDescent="0.25">
      <c r="B29" s="56" t="s">
        <v>23</v>
      </c>
      <c r="C29" s="45"/>
      <c r="D29" s="45"/>
      <c r="E29" s="45"/>
      <c r="F29" s="57" t="s">
        <v>24</v>
      </c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59" t="s">
        <v>6</v>
      </c>
      <c r="W29" s="52"/>
      <c r="X29" s="59" t="s">
        <v>6</v>
      </c>
      <c r="Y29" s="52"/>
      <c r="Z29" s="52"/>
      <c r="AA29" s="52"/>
    </row>
    <row r="30" spans="2:27" ht="11.45" customHeight="1" x14ac:dyDescent="0.25">
      <c r="B30" s="49" t="s">
        <v>25</v>
      </c>
      <c r="C30" s="45"/>
      <c r="D30" s="45"/>
      <c r="E30" s="45"/>
      <c r="F30" s="50" t="s">
        <v>26</v>
      </c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51">
        <f>X30</f>
        <v>0</v>
      </c>
      <c r="W30" s="52"/>
      <c r="X30" s="51">
        <f>'Položky všech ceníků'!I92</f>
        <v>0</v>
      </c>
      <c r="Y30" s="52"/>
      <c r="Z30" s="52"/>
      <c r="AA30" s="52"/>
    </row>
    <row r="31" spans="2:27" ht="11.45" customHeight="1" x14ac:dyDescent="0.25">
      <c r="B31" s="56" t="s">
        <v>6</v>
      </c>
      <c r="C31" s="45"/>
      <c r="D31" s="45"/>
      <c r="E31" s="45"/>
      <c r="F31" s="57" t="s">
        <v>27</v>
      </c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59">
        <f>SUM(V30)</f>
        <v>0</v>
      </c>
      <c r="W31" s="52"/>
      <c r="X31" s="59">
        <f>SUM(X30)</f>
        <v>0</v>
      </c>
      <c r="Y31" s="52"/>
      <c r="Z31" s="52"/>
      <c r="AA31" s="52"/>
    </row>
    <row r="32" spans="2:27" ht="11.45" customHeight="1" x14ac:dyDescent="0.25">
      <c r="B32" s="49" t="s">
        <v>6</v>
      </c>
      <c r="C32" s="45"/>
      <c r="D32" s="45"/>
      <c r="E32" s="45"/>
      <c r="F32" s="50" t="s">
        <v>6</v>
      </c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51" t="s">
        <v>6</v>
      </c>
      <c r="W32" s="52"/>
      <c r="X32" s="51" t="s">
        <v>6</v>
      </c>
      <c r="Y32" s="52"/>
      <c r="Z32" s="52"/>
      <c r="AA32" s="52"/>
    </row>
    <row r="33" spans="2:27" ht="11.45" customHeight="1" x14ac:dyDescent="0.25">
      <c r="B33" s="56" t="s">
        <v>28</v>
      </c>
      <c r="C33" s="45"/>
      <c r="D33" s="45"/>
      <c r="E33" s="45"/>
      <c r="F33" s="57" t="s">
        <v>29</v>
      </c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59" t="s">
        <v>6</v>
      </c>
      <c r="W33" s="52"/>
      <c r="X33" s="59" t="s">
        <v>6</v>
      </c>
      <c r="Y33" s="52"/>
      <c r="Z33" s="52"/>
      <c r="AA33" s="52"/>
    </row>
    <row r="34" spans="2:27" ht="11.45" customHeight="1" x14ac:dyDescent="0.25">
      <c r="B34" s="49" t="s">
        <v>30</v>
      </c>
      <c r="C34" s="45"/>
      <c r="D34" s="45"/>
      <c r="E34" s="45"/>
      <c r="F34" s="50" t="s">
        <v>31</v>
      </c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51">
        <f>X34</f>
        <v>0</v>
      </c>
      <c r="W34" s="52"/>
      <c r="X34" s="51">
        <f>X23*0.025</f>
        <v>0</v>
      </c>
      <c r="Y34" s="52"/>
      <c r="Z34" s="52"/>
      <c r="AA34" s="52"/>
    </row>
    <row r="35" spans="2:27" ht="11.45" customHeight="1" x14ac:dyDescent="0.25">
      <c r="B35" s="56" t="s">
        <v>6</v>
      </c>
      <c r="C35" s="45"/>
      <c r="D35" s="45"/>
      <c r="E35" s="45"/>
      <c r="F35" s="57" t="s">
        <v>32</v>
      </c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59">
        <f>SUM(V34)</f>
        <v>0</v>
      </c>
      <c r="W35" s="52"/>
      <c r="X35" s="59">
        <f>SUM(X34)</f>
        <v>0</v>
      </c>
      <c r="Y35" s="52"/>
      <c r="Z35" s="52"/>
      <c r="AA35" s="52"/>
    </row>
    <row r="36" spans="2:27" ht="11.45" customHeight="1" x14ac:dyDescent="0.25">
      <c r="B36" s="49" t="s">
        <v>6</v>
      </c>
      <c r="C36" s="45"/>
      <c r="D36" s="45"/>
      <c r="E36" s="45"/>
      <c r="F36" s="50" t="s">
        <v>6</v>
      </c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51" t="s">
        <v>6</v>
      </c>
      <c r="W36" s="52"/>
      <c r="X36" s="51" t="s">
        <v>6</v>
      </c>
      <c r="Y36" s="52"/>
      <c r="Z36" s="52"/>
      <c r="AA36" s="52"/>
    </row>
    <row r="37" spans="2:27" ht="11.45" customHeight="1" x14ac:dyDescent="0.25">
      <c r="B37" s="60" t="s">
        <v>33</v>
      </c>
      <c r="C37" s="54"/>
      <c r="D37" s="54"/>
      <c r="E37" s="54"/>
      <c r="F37" s="61" t="s">
        <v>34</v>
      </c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62">
        <f>V27+V31+V35</f>
        <v>0</v>
      </c>
      <c r="W37" s="63"/>
      <c r="X37" s="64">
        <f>X27+X31+X35</f>
        <v>0</v>
      </c>
      <c r="Y37" s="63"/>
      <c r="Z37" s="63"/>
      <c r="AA37" s="63"/>
    </row>
    <row r="38" spans="2:27" ht="0" hidden="1" customHeight="1" x14ac:dyDescent="0.25"/>
    <row r="39" spans="2:27" ht="14.1" customHeight="1" x14ac:dyDescent="0.25"/>
    <row r="40" spans="2:27" x14ac:dyDescent="0.25">
      <c r="B40" s="65" t="s">
        <v>6</v>
      </c>
      <c r="C40" s="66"/>
      <c r="D40" s="66"/>
      <c r="E40" s="66"/>
      <c r="F40" s="66"/>
      <c r="G40" s="66"/>
      <c r="I40" s="67" t="s">
        <v>35</v>
      </c>
      <c r="J40" s="66"/>
      <c r="K40" s="66"/>
      <c r="L40" s="66"/>
      <c r="M40" s="66"/>
      <c r="N40" s="67" t="s">
        <v>36</v>
      </c>
      <c r="O40" s="66"/>
      <c r="P40" s="66"/>
      <c r="Q40" s="66"/>
      <c r="R40" s="14" t="s">
        <v>37</v>
      </c>
    </row>
    <row r="41" spans="2:27" x14ac:dyDescent="0.25">
      <c r="B41" s="67" t="s">
        <v>38</v>
      </c>
      <c r="C41" s="66"/>
      <c r="D41" s="66"/>
      <c r="E41" s="66"/>
      <c r="F41" s="66"/>
      <c r="G41" s="66"/>
      <c r="H41" s="13"/>
      <c r="I41" s="71">
        <f>V37</f>
        <v>0</v>
      </c>
      <c r="J41" s="66"/>
      <c r="K41" s="66"/>
      <c r="L41" s="66"/>
      <c r="M41" s="66"/>
      <c r="N41" s="71">
        <f>R41-I41</f>
        <v>0</v>
      </c>
      <c r="O41" s="66"/>
      <c r="P41" s="66"/>
      <c r="Q41" s="66"/>
      <c r="R41" s="27">
        <f>V37*1.21</f>
        <v>0</v>
      </c>
    </row>
    <row r="42" spans="2:27" ht="0" hidden="1" customHeight="1" x14ac:dyDescent="0.25"/>
    <row r="43" spans="2:27" ht="3" customHeight="1" x14ac:dyDescent="0.25"/>
    <row r="44" spans="2:27" x14ac:dyDescent="0.25">
      <c r="B44" s="72" t="s">
        <v>39</v>
      </c>
      <c r="C44" s="45"/>
      <c r="D44" s="45"/>
      <c r="E44" s="45"/>
      <c r="F44" s="45"/>
      <c r="G44" s="45"/>
      <c r="I44" s="73">
        <f>SUM(I41:I43)</f>
        <v>0</v>
      </c>
      <c r="J44" s="45"/>
      <c r="K44" s="45"/>
      <c r="L44" s="45"/>
      <c r="M44" s="45"/>
      <c r="O44" s="73">
        <f>SUM(N41)</f>
        <v>0</v>
      </c>
      <c r="P44" s="45"/>
      <c r="Q44" s="45"/>
      <c r="R44" s="28">
        <f>SUM(R41:R43)</f>
        <v>0</v>
      </c>
    </row>
    <row r="45" spans="2:27" ht="3" customHeight="1" x14ac:dyDescent="0.25"/>
    <row r="46" spans="2:27" ht="11.45" customHeight="1" x14ac:dyDescent="0.25">
      <c r="B46" s="69" t="s">
        <v>40</v>
      </c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</row>
    <row r="47" spans="2:27" ht="5.65" customHeight="1" x14ac:dyDescent="0.25"/>
    <row r="48" spans="2:27" ht="2.85" customHeight="1" x14ac:dyDescent="0.25"/>
    <row r="49" spans="2:12" ht="0" hidden="1" customHeight="1" x14ac:dyDescent="0.25"/>
    <row r="50" spans="2:12" ht="12.6" customHeight="1" x14ac:dyDescent="0.25">
      <c r="B50" s="70" t="s">
        <v>41</v>
      </c>
      <c r="C50" s="45"/>
      <c r="D50" s="45"/>
      <c r="E50" s="45"/>
      <c r="F50" s="45"/>
      <c r="G50" s="45"/>
      <c r="H50" s="45"/>
      <c r="I50" s="45"/>
      <c r="J50" s="45"/>
      <c r="K50" s="45"/>
    </row>
    <row r="51" spans="2:12" ht="11.45" customHeight="1" x14ac:dyDescent="0.25"/>
    <row r="52" spans="2:12" ht="11.45" customHeight="1" x14ac:dyDescent="0.25">
      <c r="B52" s="58" t="s">
        <v>42</v>
      </c>
      <c r="C52" s="45"/>
      <c r="D52" s="45"/>
      <c r="E52" s="45"/>
      <c r="F52" s="45"/>
      <c r="G52" s="57" t="s">
        <v>43</v>
      </c>
      <c r="H52" s="45"/>
      <c r="I52" s="45"/>
      <c r="J52" s="45"/>
      <c r="K52" s="45"/>
      <c r="L52" s="45"/>
    </row>
    <row r="53" spans="2:12" ht="11.45" customHeight="1" x14ac:dyDescent="0.25">
      <c r="B53" s="58" t="s">
        <v>44</v>
      </c>
      <c r="C53" s="45"/>
      <c r="D53" s="45"/>
      <c r="E53" s="45"/>
      <c r="F53" s="45"/>
      <c r="G53" s="57" t="s">
        <v>45</v>
      </c>
      <c r="H53" s="45"/>
      <c r="I53" s="45"/>
      <c r="J53" s="45"/>
      <c r="K53" s="45"/>
      <c r="L53" s="45"/>
    </row>
    <row r="54" spans="2:12" ht="11.45" customHeight="1" x14ac:dyDescent="0.25">
      <c r="B54" s="58" t="s">
        <v>46</v>
      </c>
      <c r="C54" s="45"/>
      <c r="D54" s="45"/>
      <c r="E54" s="45"/>
      <c r="F54" s="45"/>
      <c r="G54" s="68">
        <v>43834</v>
      </c>
      <c r="H54" s="45"/>
      <c r="I54" s="45"/>
      <c r="J54" s="45"/>
      <c r="K54" s="45"/>
      <c r="L54" s="45"/>
    </row>
  </sheetData>
  <mergeCells count="96">
    <mergeCell ref="B41:G41"/>
    <mergeCell ref="I41:M41"/>
    <mergeCell ref="N41:Q41"/>
    <mergeCell ref="B44:G44"/>
    <mergeCell ref="I44:M44"/>
    <mergeCell ref="O44:Q44"/>
    <mergeCell ref="B54:F54"/>
    <mergeCell ref="G54:L54"/>
    <mergeCell ref="B46:AA46"/>
    <mergeCell ref="B50:K50"/>
    <mergeCell ref="B52:F52"/>
    <mergeCell ref="G52:L52"/>
    <mergeCell ref="B53:F53"/>
    <mergeCell ref="G53:L53"/>
    <mergeCell ref="B35:E35"/>
    <mergeCell ref="F35:U35"/>
    <mergeCell ref="V35:W35"/>
    <mergeCell ref="X35:AA35"/>
    <mergeCell ref="B36:E36"/>
    <mergeCell ref="F36:U36"/>
    <mergeCell ref="V36:W36"/>
    <mergeCell ref="X36:AA36"/>
    <mergeCell ref="B37:E37"/>
    <mergeCell ref="F37:U37"/>
    <mergeCell ref="V37:W37"/>
    <mergeCell ref="X37:AA37"/>
    <mergeCell ref="B40:G40"/>
    <mergeCell ref="I40:M40"/>
    <mergeCell ref="N40:Q40"/>
    <mergeCell ref="B31:E31"/>
    <mergeCell ref="F31:U31"/>
    <mergeCell ref="V31:W31"/>
    <mergeCell ref="X31:AA31"/>
    <mergeCell ref="B32:E32"/>
    <mergeCell ref="F32:U32"/>
    <mergeCell ref="V32:W32"/>
    <mergeCell ref="X32:AA32"/>
    <mergeCell ref="B33:E33"/>
    <mergeCell ref="F33:U33"/>
    <mergeCell ref="V33:W33"/>
    <mergeCell ref="X33:AA33"/>
    <mergeCell ref="B34:E34"/>
    <mergeCell ref="F34:U34"/>
    <mergeCell ref="V34:W34"/>
    <mergeCell ref="X34:AA34"/>
    <mergeCell ref="B27:E27"/>
    <mergeCell ref="F27:U27"/>
    <mergeCell ref="V27:W27"/>
    <mergeCell ref="X27:AA27"/>
    <mergeCell ref="B28:E28"/>
    <mergeCell ref="F28:U28"/>
    <mergeCell ref="V28:W28"/>
    <mergeCell ref="X28:AA28"/>
    <mergeCell ref="B29:E29"/>
    <mergeCell ref="F29:U29"/>
    <mergeCell ref="V29:W29"/>
    <mergeCell ref="X29:AA29"/>
    <mergeCell ref="B30:E30"/>
    <mergeCell ref="F30:U30"/>
    <mergeCell ref="V30:W30"/>
    <mergeCell ref="X30:AA30"/>
    <mergeCell ref="B25:E25"/>
    <mergeCell ref="F25:U25"/>
    <mergeCell ref="V25:W25"/>
    <mergeCell ref="X25:AA25"/>
    <mergeCell ref="B26:E26"/>
    <mergeCell ref="F26:U26"/>
    <mergeCell ref="V26:W26"/>
    <mergeCell ref="X26:AA26"/>
    <mergeCell ref="B21:E21"/>
    <mergeCell ref="F21:U21"/>
    <mergeCell ref="V21:W21"/>
    <mergeCell ref="X21:AA21"/>
    <mergeCell ref="B22:E22"/>
    <mergeCell ref="F22:U22"/>
    <mergeCell ref="V22:W22"/>
    <mergeCell ref="X22:AA22"/>
    <mergeCell ref="B23:E23"/>
    <mergeCell ref="F23:U23"/>
    <mergeCell ref="V23:W23"/>
    <mergeCell ref="X23:AA23"/>
    <mergeCell ref="B24:E24"/>
    <mergeCell ref="F24:U24"/>
    <mergeCell ref="V24:W24"/>
    <mergeCell ref="X24:AA24"/>
    <mergeCell ref="Q1:S1"/>
    <mergeCell ref="P2:T2"/>
    <mergeCell ref="J3:V3"/>
    <mergeCell ref="A6:AB6"/>
    <mergeCell ref="E9:J9"/>
    <mergeCell ref="K9:X9"/>
    <mergeCell ref="E10:J10"/>
    <mergeCell ref="K10:X10"/>
    <mergeCell ref="E11:J11"/>
    <mergeCell ref="K11:X11"/>
    <mergeCell ref="B19:AA19"/>
  </mergeCells>
  <pageMargins left="0" right="0" top="0" bottom="0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3"/>
  <sheetViews>
    <sheetView showGridLines="0" tabSelected="1" showWhiteSpace="0" view="pageLayout" topLeftCell="A47" zoomScaleNormal="100" workbookViewId="0">
      <selection activeCell="P58" sqref="P58:W58"/>
    </sheetView>
  </sheetViews>
  <sheetFormatPr defaultRowHeight="15" x14ac:dyDescent="0.25"/>
  <cols>
    <col min="1" max="1" width="0.42578125" customWidth="1"/>
    <col min="2" max="2" width="1.5703125" customWidth="1"/>
    <col min="3" max="3" width="4.7109375" customWidth="1"/>
    <col min="4" max="4" width="1.140625" customWidth="1"/>
    <col min="5" max="5" width="0" hidden="1" customWidth="1"/>
    <col min="6" max="6" width="1.5703125" customWidth="1"/>
    <col min="7" max="7" width="5.5703125" customWidth="1"/>
    <col min="8" max="8" width="0" hidden="1" customWidth="1"/>
    <col min="9" max="9" width="0.7109375" customWidth="1"/>
    <col min="10" max="10" width="0" hidden="1" customWidth="1"/>
    <col min="11" max="11" width="0.85546875" customWidth="1"/>
    <col min="12" max="13" width="0.42578125" customWidth="1"/>
    <col min="14" max="14" width="0" hidden="1" customWidth="1"/>
    <col min="15" max="15" width="1.5703125" customWidth="1"/>
    <col min="16" max="16" width="2.85546875" customWidth="1"/>
    <col min="17" max="17" width="8.85546875" customWidth="1"/>
    <col min="18" max="18" width="2.42578125" customWidth="1"/>
    <col min="19" max="19" width="1.42578125" customWidth="1"/>
    <col min="20" max="20" width="2.42578125" customWidth="1"/>
    <col min="21" max="22" width="0.85546875" customWidth="1"/>
    <col min="23" max="23" width="20.42578125" customWidth="1"/>
    <col min="24" max="24" width="4.140625" customWidth="1"/>
    <col min="25" max="25" width="1.28515625" customWidth="1"/>
    <col min="26" max="26" width="6.140625" customWidth="1"/>
    <col min="27" max="27" width="9" customWidth="1"/>
    <col min="28" max="28" width="1.28515625" customWidth="1"/>
    <col min="29" max="29" width="5" customWidth="1"/>
    <col min="30" max="30" width="11.7109375" customWidth="1"/>
    <col min="31" max="31" width="0.42578125" customWidth="1"/>
  </cols>
  <sheetData>
    <row r="1" spans="1:31" ht="30" customHeight="1" x14ac:dyDescent="0.25">
      <c r="T1" s="46" t="s">
        <v>95</v>
      </c>
      <c r="U1" s="45"/>
      <c r="V1" s="45"/>
      <c r="W1" s="45"/>
      <c r="X1" s="45"/>
      <c r="AD1" s="23"/>
    </row>
    <row r="2" spans="1:31" x14ac:dyDescent="0.25">
      <c r="S2" s="47" t="s">
        <v>1</v>
      </c>
      <c r="T2" s="45"/>
      <c r="U2" s="45"/>
      <c r="V2" s="45"/>
      <c r="W2" s="45"/>
      <c r="X2" s="45"/>
      <c r="Y2" s="45"/>
    </row>
    <row r="3" spans="1:31" x14ac:dyDescent="0.25">
      <c r="M3" s="47" t="s">
        <v>2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</row>
    <row r="4" spans="1:31" ht="3" customHeight="1" x14ac:dyDescent="0.25"/>
    <row r="5" spans="1:31" ht="1.3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1.45" customHeight="1" x14ac:dyDescent="0.25">
      <c r="A6" s="48" t="s">
        <v>3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</row>
    <row r="7" spans="1:31" ht="0" hidden="1" customHeight="1" x14ac:dyDescent="0.25"/>
    <row r="8" spans="1:31" ht="2.85" customHeight="1" x14ac:dyDescent="0.25"/>
    <row r="9" spans="1:31" ht="17.25" customHeight="1" x14ac:dyDescent="0.25">
      <c r="B9" s="44" t="s">
        <v>47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</row>
    <row r="10" spans="1:31" ht="3" customHeight="1" x14ac:dyDescent="0.25"/>
    <row r="11" spans="1:31" ht="26.25" customHeight="1" x14ac:dyDescent="0.25">
      <c r="B11" s="83" t="s">
        <v>48</v>
      </c>
      <c r="C11" s="84"/>
      <c r="D11" s="85" t="s">
        <v>49</v>
      </c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5" t="s">
        <v>9</v>
      </c>
      <c r="Q11" s="84"/>
      <c r="R11" s="84"/>
      <c r="S11" s="84"/>
      <c r="T11" s="84"/>
      <c r="U11" s="84"/>
      <c r="V11" s="84"/>
      <c r="W11" s="84"/>
      <c r="X11" s="83" t="s">
        <v>50</v>
      </c>
      <c r="Y11" s="84"/>
      <c r="Z11" s="84"/>
      <c r="AA11" s="15" t="s">
        <v>51</v>
      </c>
      <c r="AB11" s="85" t="s">
        <v>52</v>
      </c>
      <c r="AC11" s="84"/>
      <c r="AD11" s="15" t="s">
        <v>53</v>
      </c>
    </row>
    <row r="12" spans="1:31" x14ac:dyDescent="0.25">
      <c r="B12" s="49">
        <v>1</v>
      </c>
      <c r="C12" s="45"/>
      <c r="D12" s="70">
        <v>111755525</v>
      </c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5" t="s">
        <v>101</v>
      </c>
      <c r="Q12" s="45"/>
      <c r="R12" s="45"/>
      <c r="S12" s="45"/>
      <c r="T12" s="45"/>
      <c r="U12" s="45"/>
      <c r="V12" s="45"/>
      <c r="W12" s="45"/>
      <c r="X12" s="74"/>
      <c r="Y12" s="45"/>
      <c r="Z12" s="45"/>
      <c r="AA12" s="12">
        <v>71</v>
      </c>
      <c r="AB12" s="50" t="s">
        <v>56</v>
      </c>
      <c r="AC12" s="45"/>
      <c r="AD12" s="16">
        <f t="shared" ref="AD12:AD23" si="0">X12*AA12</f>
        <v>0</v>
      </c>
    </row>
    <row r="13" spans="1:31" x14ac:dyDescent="0.25">
      <c r="B13" s="49">
        <v>2</v>
      </c>
      <c r="C13" s="45"/>
      <c r="D13" s="50" t="s">
        <v>55</v>
      </c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81" t="s">
        <v>97</v>
      </c>
      <c r="Q13" s="82"/>
      <c r="R13" s="82"/>
      <c r="S13" s="82"/>
      <c r="T13" s="82"/>
      <c r="U13" s="82"/>
      <c r="V13" s="82"/>
      <c r="W13" s="82"/>
      <c r="X13" s="74"/>
      <c r="Y13" s="45"/>
      <c r="Z13" s="45"/>
      <c r="AA13" s="12">
        <v>55</v>
      </c>
      <c r="AB13" s="75" t="s">
        <v>56</v>
      </c>
      <c r="AC13" s="45"/>
      <c r="AD13" s="16">
        <f t="shared" si="0"/>
        <v>0</v>
      </c>
    </row>
    <row r="14" spans="1:31" s="29" customFormat="1" ht="25.5" customHeight="1" x14ac:dyDescent="0.25">
      <c r="B14" s="77">
        <v>3</v>
      </c>
      <c r="C14" s="78"/>
      <c r="D14" s="79" t="s">
        <v>57</v>
      </c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9" t="s">
        <v>94</v>
      </c>
      <c r="Q14" s="78"/>
      <c r="R14" s="78"/>
      <c r="S14" s="78"/>
      <c r="T14" s="78"/>
      <c r="U14" s="78"/>
      <c r="V14" s="78"/>
      <c r="W14" s="78"/>
      <c r="X14" s="80"/>
      <c r="Y14" s="78"/>
      <c r="Z14" s="78"/>
      <c r="AA14" s="30">
        <v>33</v>
      </c>
      <c r="AB14" s="79" t="s">
        <v>71</v>
      </c>
      <c r="AC14" s="78"/>
      <c r="AD14" s="31">
        <f t="shared" si="0"/>
        <v>0</v>
      </c>
    </row>
    <row r="15" spans="1:31" ht="25.5" customHeight="1" x14ac:dyDescent="0.25">
      <c r="B15" s="49">
        <v>4</v>
      </c>
      <c r="C15" s="45"/>
      <c r="D15" s="50" t="s">
        <v>58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75" t="s">
        <v>102</v>
      </c>
      <c r="Q15" s="45"/>
      <c r="R15" s="45"/>
      <c r="S15" s="45"/>
      <c r="T15" s="45"/>
      <c r="U15" s="45"/>
      <c r="V15" s="45"/>
      <c r="W15" s="45"/>
      <c r="X15" s="74"/>
      <c r="Y15" s="45"/>
      <c r="Z15" s="45"/>
      <c r="AA15" s="12">
        <v>18</v>
      </c>
      <c r="AB15" s="50" t="s">
        <v>54</v>
      </c>
      <c r="AC15" s="45"/>
      <c r="AD15" s="16">
        <f t="shared" si="0"/>
        <v>0</v>
      </c>
    </row>
    <row r="16" spans="1:31" x14ac:dyDescent="0.25">
      <c r="B16" s="49">
        <v>5</v>
      </c>
      <c r="C16" s="45"/>
      <c r="D16" s="50" t="s">
        <v>59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50" t="s">
        <v>60</v>
      </c>
      <c r="Q16" s="45"/>
      <c r="R16" s="45"/>
      <c r="S16" s="45"/>
      <c r="T16" s="45"/>
      <c r="U16" s="45"/>
      <c r="V16" s="45"/>
      <c r="W16" s="45"/>
      <c r="X16" s="74"/>
      <c r="Y16" s="45"/>
      <c r="Z16" s="45"/>
      <c r="AA16" s="12">
        <v>2</v>
      </c>
      <c r="AB16" s="50" t="s">
        <v>54</v>
      </c>
      <c r="AC16" s="45"/>
      <c r="AD16" s="16">
        <f t="shared" si="0"/>
        <v>0</v>
      </c>
    </row>
    <row r="17" spans="2:30" s="35" customFormat="1" x14ac:dyDescent="0.25">
      <c r="B17" s="49">
        <v>6</v>
      </c>
      <c r="C17" s="45"/>
      <c r="D17" s="70">
        <v>216244556</v>
      </c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5" t="s">
        <v>105</v>
      </c>
      <c r="Q17" s="45"/>
      <c r="R17" s="45"/>
      <c r="S17" s="45"/>
      <c r="T17" s="45"/>
      <c r="U17" s="45"/>
      <c r="V17" s="45"/>
      <c r="W17" s="45"/>
      <c r="X17" s="74"/>
      <c r="Y17" s="45"/>
      <c r="Z17" s="45"/>
      <c r="AA17" s="36">
        <v>1</v>
      </c>
      <c r="AB17" s="50" t="s">
        <v>54</v>
      </c>
      <c r="AC17" s="45"/>
      <c r="AD17" s="37">
        <f t="shared" ref="AD17" si="1">X17*AA17</f>
        <v>0</v>
      </c>
    </row>
    <row r="18" spans="2:30" s="35" customFormat="1" ht="15" customHeight="1" x14ac:dyDescent="0.25">
      <c r="B18" s="49">
        <v>7</v>
      </c>
      <c r="C18" s="49"/>
      <c r="D18" s="70">
        <v>216244545</v>
      </c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5" t="s">
        <v>104</v>
      </c>
      <c r="Q18" s="75"/>
      <c r="R18" s="75"/>
      <c r="S18" s="75"/>
      <c r="T18" s="75"/>
      <c r="U18" s="75"/>
      <c r="V18" s="75"/>
      <c r="W18" s="75"/>
      <c r="X18" s="74"/>
      <c r="Y18" s="74"/>
      <c r="Z18" s="74"/>
      <c r="AA18" s="36">
        <v>1</v>
      </c>
      <c r="AB18" s="50" t="s">
        <v>54</v>
      </c>
      <c r="AC18" s="50"/>
      <c r="AD18" s="37">
        <f t="shared" ref="AD18" si="2">X18*AA18</f>
        <v>0</v>
      </c>
    </row>
    <row r="19" spans="2:30" x14ac:dyDescent="0.25">
      <c r="B19" s="49">
        <v>8</v>
      </c>
      <c r="C19" s="45"/>
      <c r="D19" s="50" t="s">
        <v>61</v>
      </c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75" t="s">
        <v>103</v>
      </c>
      <c r="Q19" s="45"/>
      <c r="R19" s="45"/>
      <c r="S19" s="45"/>
      <c r="T19" s="45"/>
      <c r="U19" s="45"/>
      <c r="V19" s="45"/>
      <c r="W19" s="45"/>
      <c r="X19" s="74"/>
      <c r="Y19" s="45"/>
      <c r="Z19" s="45"/>
      <c r="AA19" s="12">
        <v>2</v>
      </c>
      <c r="AB19" s="50" t="s">
        <v>54</v>
      </c>
      <c r="AC19" s="45"/>
      <c r="AD19" s="16">
        <f t="shared" si="0"/>
        <v>0</v>
      </c>
    </row>
    <row r="20" spans="2:30" x14ac:dyDescent="0.25">
      <c r="B20" s="49">
        <v>9</v>
      </c>
      <c r="C20" s="45"/>
      <c r="D20" s="70">
        <v>210204252</v>
      </c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50" t="s">
        <v>62</v>
      </c>
      <c r="Q20" s="45"/>
      <c r="R20" s="45"/>
      <c r="S20" s="45"/>
      <c r="T20" s="45"/>
      <c r="U20" s="45"/>
      <c r="V20" s="45"/>
      <c r="W20" s="45"/>
      <c r="X20" s="74"/>
      <c r="Y20" s="45"/>
      <c r="Z20" s="45"/>
      <c r="AA20" s="12">
        <v>2</v>
      </c>
      <c r="AB20" s="50" t="s">
        <v>54</v>
      </c>
      <c r="AC20" s="45"/>
      <c r="AD20" s="16">
        <f t="shared" si="0"/>
        <v>0</v>
      </c>
    </row>
    <row r="21" spans="2:30" s="38" customFormat="1" x14ac:dyDescent="0.25">
      <c r="B21" s="49">
        <v>11</v>
      </c>
      <c r="C21" s="45"/>
      <c r="D21" s="70">
        <v>210204256</v>
      </c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50" t="s">
        <v>63</v>
      </c>
      <c r="Q21" s="45"/>
      <c r="R21" s="45"/>
      <c r="S21" s="45"/>
      <c r="T21" s="45"/>
      <c r="U21" s="45"/>
      <c r="V21" s="45"/>
      <c r="W21" s="45"/>
      <c r="X21" s="74"/>
      <c r="Y21" s="45"/>
      <c r="Z21" s="45"/>
      <c r="AA21" s="39">
        <v>1</v>
      </c>
      <c r="AB21" s="50" t="s">
        <v>54</v>
      </c>
      <c r="AC21" s="45"/>
      <c r="AD21" s="40">
        <f t="shared" ref="AD21" si="3">X21*AA21</f>
        <v>0</v>
      </c>
    </row>
    <row r="22" spans="2:30" x14ac:dyDescent="0.25">
      <c r="B22" s="49">
        <v>12</v>
      </c>
      <c r="C22" s="45"/>
      <c r="D22" s="70">
        <v>210204287</v>
      </c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50" t="s">
        <v>113</v>
      </c>
      <c r="Q22" s="45"/>
      <c r="R22" s="45"/>
      <c r="S22" s="45"/>
      <c r="T22" s="45"/>
      <c r="U22" s="45"/>
      <c r="V22" s="45"/>
      <c r="W22" s="45"/>
      <c r="X22" s="74"/>
      <c r="Y22" s="45"/>
      <c r="Z22" s="45"/>
      <c r="AA22" s="12">
        <v>2</v>
      </c>
      <c r="AB22" s="50" t="s">
        <v>54</v>
      </c>
      <c r="AC22" s="45"/>
      <c r="AD22" s="16">
        <f t="shared" si="0"/>
        <v>0</v>
      </c>
    </row>
    <row r="23" spans="2:30" ht="23.25" customHeight="1" x14ac:dyDescent="0.25">
      <c r="B23" s="49">
        <v>13</v>
      </c>
      <c r="C23" s="45"/>
      <c r="D23" s="70">
        <v>210100251</v>
      </c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50" t="s">
        <v>64</v>
      </c>
      <c r="Q23" s="45"/>
      <c r="R23" s="45"/>
      <c r="S23" s="45"/>
      <c r="T23" s="45"/>
      <c r="U23" s="45"/>
      <c r="V23" s="45"/>
      <c r="W23" s="45"/>
      <c r="X23" s="74"/>
      <c r="Y23" s="45"/>
      <c r="Z23" s="45"/>
      <c r="AA23" s="12">
        <v>8</v>
      </c>
      <c r="AB23" s="50" t="s">
        <v>54</v>
      </c>
      <c r="AC23" s="45"/>
      <c r="AD23" s="16">
        <f t="shared" si="0"/>
        <v>0</v>
      </c>
    </row>
    <row r="24" spans="2:30" s="18" customFormat="1" x14ac:dyDescent="0.25">
      <c r="B24" s="19"/>
      <c r="C24" s="26" t="s">
        <v>96</v>
      </c>
      <c r="D24" s="20"/>
      <c r="F24" s="24"/>
      <c r="P24" s="20"/>
      <c r="X24" s="21"/>
      <c r="AA24" s="19"/>
      <c r="AB24" s="20"/>
      <c r="AD24" s="25">
        <f>SUM(AD12:AD23)</f>
        <v>0</v>
      </c>
    </row>
    <row r="25" spans="2:30" ht="0" hidden="1" customHeight="1" x14ac:dyDescent="0.25"/>
    <row r="26" spans="2:30" ht="3" customHeight="1" x14ac:dyDescent="0.25"/>
    <row r="27" spans="2:30" ht="11.45" customHeight="1" x14ac:dyDescent="0.25">
      <c r="B27" s="57" t="s">
        <v>65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</row>
    <row r="28" spans="2:30" ht="1.35" customHeight="1" x14ac:dyDescent="0.25"/>
    <row r="29" spans="2:30" ht="11.45" customHeight="1" x14ac:dyDescent="0.25">
      <c r="C29" s="49" t="s">
        <v>66</v>
      </c>
      <c r="D29" s="45"/>
      <c r="F29" s="74">
        <f>AD24</f>
        <v>0</v>
      </c>
      <c r="G29" s="45"/>
      <c r="H29" s="45"/>
      <c r="I29" s="45"/>
      <c r="J29" s="45"/>
      <c r="K29" s="45"/>
      <c r="L29" s="50" t="s">
        <v>67</v>
      </c>
      <c r="M29" s="45"/>
      <c r="N29" s="45"/>
      <c r="O29" s="45"/>
      <c r="P29" s="45"/>
      <c r="Q29" s="45"/>
      <c r="R29" s="45"/>
      <c r="S29" s="45"/>
      <c r="T29" s="45"/>
      <c r="U29" s="45"/>
    </row>
    <row r="30" spans="2:30" ht="9.9499999999999993" customHeight="1" x14ac:dyDescent="0.25"/>
    <row r="31" spans="2:30" ht="11.45" customHeight="1" x14ac:dyDescent="0.25">
      <c r="B31" s="65" t="s">
        <v>6</v>
      </c>
      <c r="C31" s="66"/>
      <c r="D31" s="66"/>
      <c r="E31" s="66"/>
      <c r="F31" s="66"/>
      <c r="G31" s="66"/>
      <c r="I31" s="67" t="s">
        <v>10</v>
      </c>
      <c r="J31" s="66"/>
      <c r="K31" s="66"/>
      <c r="L31" s="66"/>
      <c r="M31" s="66"/>
      <c r="N31" s="66"/>
      <c r="O31" s="66"/>
      <c r="P31" s="66"/>
      <c r="Q31" s="66"/>
    </row>
    <row r="32" spans="2:30" ht="11.45" customHeight="1" x14ac:dyDescent="0.25">
      <c r="B32" s="67" t="s">
        <v>11</v>
      </c>
      <c r="C32" s="66"/>
      <c r="D32" s="66"/>
      <c r="E32" s="66"/>
      <c r="F32" s="66"/>
      <c r="G32" s="66"/>
      <c r="H32" s="13"/>
      <c r="I32" s="86">
        <f>AD24</f>
        <v>0</v>
      </c>
      <c r="J32" s="66"/>
      <c r="K32" s="66"/>
      <c r="L32" s="66"/>
      <c r="M32" s="66"/>
      <c r="N32" s="66"/>
      <c r="O32" s="66"/>
      <c r="P32" s="66"/>
      <c r="Q32" s="66"/>
    </row>
    <row r="33" spans="2:34" ht="0" hidden="1" customHeight="1" x14ac:dyDescent="0.25"/>
    <row r="34" spans="2:34" ht="3" customHeight="1" x14ac:dyDescent="0.25"/>
    <row r="35" spans="2:34" ht="11.45" customHeight="1" x14ac:dyDescent="0.25">
      <c r="B35" s="72" t="s">
        <v>39</v>
      </c>
      <c r="C35" s="45"/>
      <c r="D35" s="45"/>
      <c r="E35" s="45"/>
      <c r="F35" s="45"/>
      <c r="G35" s="45"/>
      <c r="I35" s="87">
        <f>I32</f>
        <v>0</v>
      </c>
      <c r="J35" s="45"/>
      <c r="K35" s="45"/>
      <c r="L35" s="45"/>
      <c r="M35" s="45"/>
      <c r="N35" s="45"/>
      <c r="O35" s="45"/>
      <c r="P35" s="45"/>
      <c r="Q35" s="45"/>
    </row>
    <row r="36" spans="2:34" ht="3" customHeight="1" x14ac:dyDescent="0.25"/>
    <row r="37" spans="2:34" ht="11.45" customHeight="1" x14ac:dyDescent="0.25"/>
    <row r="38" spans="2:34" ht="2.85" customHeight="1" x14ac:dyDescent="0.25"/>
    <row r="39" spans="2:34" ht="0" hidden="1" customHeight="1" x14ac:dyDescent="0.25"/>
    <row r="40" spans="2:34" ht="17.25" customHeight="1" x14ac:dyDescent="0.25">
      <c r="B40" s="44" t="s">
        <v>68</v>
      </c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</row>
    <row r="41" spans="2:34" ht="3" customHeight="1" x14ac:dyDescent="0.25"/>
    <row r="42" spans="2:34" ht="27" customHeight="1" x14ac:dyDescent="0.25">
      <c r="B42" s="88" t="s">
        <v>48</v>
      </c>
      <c r="C42" s="84"/>
      <c r="D42" s="89" t="s">
        <v>49</v>
      </c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9" t="s">
        <v>9</v>
      </c>
      <c r="Q42" s="84"/>
      <c r="R42" s="84"/>
      <c r="S42" s="84"/>
      <c r="T42" s="84"/>
      <c r="U42" s="84"/>
      <c r="V42" s="84"/>
      <c r="W42" s="84"/>
      <c r="X42" s="88" t="s">
        <v>50</v>
      </c>
      <c r="Y42" s="84"/>
      <c r="Z42" s="84"/>
      <c r="AA42" s="17" t="s">
        <v>51</v>
      </c>
      <c r="AB42" s="89" t="s">
        <v>52</v>
      </c>
      <c r="AC42" s="84"/>
      <c r="AD42" s="17" t="s">
        <v>53</v>
      </c>
    </row>
    <row r="43" spans="2:34" x14ac:dyDescent="0.25">
      <c r="B43" s="49">
        <v>12</v>
      </c>
      <c r="C43" s="45"/>
      <c r="D43" s="70">
        <v>11175</v>
      </c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75" t="s">
        <v>98</v>
      </c>
      <c r="Q43" s="45"/>
      <c r="R43" s="45"/>
      <c r="S43" s="45"/>
      <c r="T43" s="45"/>
      <c r="U43" s="45"/>
      <c r="V43" s="45"/>
      <c r="W43" s="45"/>
      <c r="X43" s="74"/>
      <c r="Y43" s="45"/>
      <c r="Z43" s="45"/>
      <c r="AA43" s="16">
        <v>71</v>
      </c>
      <c r="AB43" s="50" t="s">
        <v>56</v>
      </c>
      <c r="AC43" s="45"/>
      <c r="AD43" s="16">
        <f t="shared" ref="AD43:AD51" si="4">X43*AA43</f>
        <v>0</v>
      </c>
    </row>
    <row r="44" spans="2:34" x14ac:dyDescent="0.25">
      <c r="B44" s="49">
        <v>13</v>
      </c>
      <c r="C44" s="45"/>
      <c r="D44" s="70">
        <v>42607</v>
      </c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5" t="s">
        <v>99</v>
      </c>
      <c r="Q44" s="45"/>
      <c r="R44" s="45"/>
      <c r="S44" s="45"/>
      <c r="T44" s="45"/>
      <c r="U44" s="45"/>
      <c r="V44" s="45"/>
      <c r="W44" s="45"/>
      <c r="X44" s="74"/>
      <c r="Y44" s="45"/>
      <c r="Z44" s="45"/>
      <c r="AA44" s="16">
        <v>55</v>
      </c>
      <c r="AB44" s="75" t="s">
        <v>56</v>
      </c>
      <c r="AC44" s="45"/>
      <c r="AD44" s="16">
        <f t="shared" si="4"/>
        <v>0</v>
      </c>
    </row>
    <row r="45" spans="2:34" x14ac:dyDescent="0.25">
      <c r="B45" s="49">
        <v>14</v>
      </c>
      <c r="C45" s="45"/>
      <c r="D45" s="50" t="s">
        <v>69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50" t="s">
        <v>70</v>
      </c>
      <c r="Q45" s="45"/>
      <c r="R45" s="45"/>
      <c r="S45" s="45"/>
      <c r="T45" s="45"/>
      <c r="U45" s="45"/>
      <c r="V45" s="45"/>
      <c r="W45" s="45"/>
      <c r="X45" s="74"/>
      <c r="Y45" s="45"/>
      <c r="Z45" s="45"/>
      <c r="AA45" s="16">
        <v>33</v>
      </c>
      <c r="AB45" s="50" t="s">
        <v>71</v>
      </c>
      <c r="AC45" s="45"/>
      <c r="AD45" s="16">
        <f t="shared" si="4"/>
        <v>0</v>
      </c>
    </row>
    <row r="46" spans="2:34" x14ac:dyDescent="0.25">
      <c r="B46" s="49">
        <v>15</v>
      </c>
      <c r="C46" s="45"/>
      <c r="D46" s="50" t="s">
        <v>72</v>
      </c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50" t="s">
        <v>73</v>
      </c>
      <c r="Q46" s="45"/>
      <c r="R46" s="45"/>
      <c r="S46" s="45"/>
      <c r="T46" s="45"/>
      <c r="U46" s="45"/>
      <c r="V46" s="45"/>
      <c r="W46" s="45"/>
      <c r="X46" s="74"/>
      <c r="Y46" s="45"/>
      <c r="Z46" s="45"/>
      <c r="AA46" s="16">
        <v>3</v>
      </c>
      <c r="AB46" s="50" t="s">
        <v>54</v>
      </c>
      <c r="AC46" s="45"/>
      <c r="AD46" s="16">
        <f t="shared" si="4"/>
        <v>0</v>
      </c>
    </row>
    <row r="47" spans="2:34" x14ac:dyDescent="0.25">
      <c r="B47" s="49">
        <v>16</v>
      </c>
      <c r="C47" s="45"/>
      <c r="D47" s="50" t="s">
        <v>74</v>
      </c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50" t="s">
        <v>75</v>
      </c>
      <c r="Q47" s="45"/>
      <c r="R47" s="45"/>
      <c r="S47" s="45"/>
      <c r="T47" s="45"/>
      <c r="U47" s="45"/>
      <c r="V47" s="45"/>
      <c r="W47" s="45"/>
      <c r="X47" s="74"/>
      <c r="Y47" s="45"/>
      <c r="Z47" s="45"/>
      <c r="AA47" s="16">
        <v>55</v>
      </c>
      <c r="AB47" s="75" t="s">
        <v>56</v>
      </c>
      <c r="AC47" s="45"/>
      <c r="AD47" s="16">
        <f t="shared" si="4"/>
        <v>0</v>
      </c>
    </row>
    <row r="48" spans="2:34" s="33" customFormat="1" x14ac:dyDescent="0.25">
      <c r="B48" s="49">
        <v>17</v>
      </c>
      <c r="C48" s="45"/>
      <c r="D48" s="70">
        <v>12546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81" t="s">
        <v>106</v>
      </c>
      <c r="Q48" s="82"/>
      <c r="R48" s="82"/>
      <c r="S48" s="82"/>
      <c r="T48" s="82"/>
      <c r="U48" s="82"/>
      <c r="V48" s="82"/>
      <c r="W48" s="82"/>
      <c r="X48" s="74"/>
      <c r="Y48" s="45"/>
      <c r="Z48" s="45"/>
      <c r="AA48" s="34">
        <v>1</v>
      </c>
      <c r="AB48" s="50" t="s">
        <v>54</v>
      </c>
      <c r="AC48" s="45"/>
      <c r="AD48" s="34">
        <f t="shared" ref="AD48:AD49" si="5">X48*AA48</f>
        <v>0</v>
      </c>
      <c r="AH48" s="32"/>
    </row>
    <row r="49" spans="2:34" s="35" customFormat="1" x14ac:dyDescent="0.25">
      <c r="B49" s="49">
        <v>18</v>
      </c>
      <c r="C49" s="45"/>
      <c r="D49" s="70">
        <v>1812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75" t="s">
        <v>107</v>
      </c>
      <c r="Q49" s="45"/>
      <c r="R49" s="45"/>
      <c r="S49" s="45"/>
      <c r="T49" s="45"/>
      <c r="U49" s="45"/>
      <c r="V49" s="45"/>
      <c r="W49" s="45"/>
      <c r="X49" s="74"/>
      <c r="Y49" s="45"/>
      <c r="Z49" s="45"/>
      <c r="AA49" s="37">
        <v>1</v>
      </c>
      <c r="AB49" s="75" t="s">
        <v>54</v>
      </c>
      <c r="AC49" s="45"/>
      <c r="AD49" s="37">
        <f t="shared" si="5"/>
        <v>0</v>
      </c>
    </row>
    <row r="50" spans="2:34" x14ac:dyDescent="0.25">
      <c r="B50" s="49">
        <v>19</v>
      </c>
      <c r="C50" s="45"/>
      <c r="D50" s="50" t="s">
        <v>76</v>
      </c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50" t="s">
        <v>77</v>
      </c>
      <c r="Q50" s="45"/>
      <c r="R50" s="45"/>
      <c r="S50" s="45"/>
      <c r="T50" s="45"/>
      <c r="U50" s="45"/>
      <c r="V50" s="45"/>
      <c r="W50" s="45"/>
      <c r="X50" s="74"/>
      <c r="Y50" s="45"/>
      <c r="Z50" s="45"/>
      <c r="AA50" s="16">
        <v>3</v>
      </c>
      <c r="AB50" s="50" t="s">
        <v>54</v>
      </c>
      <c r="AC50" s="45"/>
      <c r="AD50" s="16">
        <f t="shared" si="4"/>
        <v>0</v>
      </c>
      <c r="AH50" s="32"/>
    </row>
    <row r="51" spans="2:34" x14ac:dyDescent="0.25">
      <c r="B51" s="49">
        <v>20</v>
      </c>
      <c r="C51" s="45"/>
      <c r="D51" s="50" t="s">
        <v>78</v>
      </c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50" t="s">
        <v>79</v>
      </c>
      <c r="Q51" s="45"/>
      <c r="R51" s="45"/>
      <c r="S51" s="45"/>
      <c r="T51" s="45"/>
      <c r="U51" s="45"/>
      <c r="V51" s="45"/>
      <c r="W51" s="45"/>
      <c r="X51" s="74"/>
      <c r="Y51" s="45"/>
      <c r="Z51" s="45"/>
      <c r="AA51" s="16">
        <v>6</v>
      </c>
      <c r="AB51" s="50" t="s">
        <v>54</v>
      </c>
      <c r="AC51" s="45"/>
      <c r="AD51" s="16">
        <f t="shared" si="4"/>
        <v>0</v>
      </c>
    </row>
    <row r="52" spans="2:34" x14ac:dyDescent="0.25">
      <c r="B52" s="49">
        <v>21</v>
      </c>
      <c r="C52" s="45"/>
      <c r="D52" s="50" t="s">
        <v>80</v>
      </c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81" t="s">
        <v>100</v>
      </c>
      <c r="Q52" s="82"/>
      <c r="R52" s="82"/>
      <c r="S52" s="82"/>
      <c r="T52" s="82"/>
      <c r="U52" s="82"/>
      <c r="V52" s="82"/>
      <c r="W52" s="82"/>
      <c r="X52" s="74"/>
      <c r="Y52" s="45"/>
      <c r="Z52" s="45"/>
      <c r="AA52" s="16">
        <v>2</v>
      </c>
      <c r="AB52" s="50" t="s">
        <v>54</v>
      </c>
      <c r="AC52" s="45"/>
      <c r="AD52" s="16">
        <f t="shared" ref="AD52:AD58" si="6">X52*AA52</f>
        <v>0</v>
      </c>
    </row>
    <row r="53" spans="2:34" x14ac:dyDescent="0.25">
      <c r="B53" s="49">
        <v>22</v>
      </c>
      <c r="C53" s="45"/>
      <c r="D53" s="50" t="s">
        <v>81</v>
      </c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50" t="s">
        <v>82</v>
      </c>
      <c r="Q53" s="45"/>
      <c r="R53" s="45"/>
      <c r="S53" s="45"/>
      <c r="T53" s="45"/>
      <c r="U53" s="45"/>
      <c r="V53" s="45"/>
      <c r="W53" s="45"/>
      <c r="X53" s="74"/>
      <c r="Y53" s="45"/>
      <c r="Z53" s="45"/>
      <c r="AA53" s="16">
        <v>2</v>
      </c>
      <c r="AB53" s="50" t="s">
        <v>54</v>
      </c>
      <c r="AC53" s="45"/>
      <c r="AD53" s="16">
        <f t="shared" si="6"/>
        <v>0</v>
      </c>
    </row>
    <row r="54" spans="2:34" x14ac:dyDescent="0.25">
      <c r="B54" s="49">
        <v>23</v>
      </c>
      <c r="C54" s="45"/>
      <c r="D54" s="50" t="s">
        <v>83</v>
      </c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50" t="s">
        <v>84</v>
      </c>
      <c r="Q54" s="45"/>
      <c r="R54" s="45"/>
      <c r="S54" s="45"/>
      <c r="T54" s="45"/>
      <c r="U54" s="45"/>
      <c r="V54" s="45"/>
      <c r="W54" s="45"/>
      <c r="X54" s="74"/>
      <c r="Y54" s="45"/>
      <c r="Z54" s="45"/>
      <c r="AA54" s="16">
        <v>1</v>
      </c>
      <c r="AB54" s="50" t="s">
        <v>54</v>
      </c>
      <c r="AC54" s="45"/>
      <c r="AD54" s="16">
        <f t="shared" si="6"/>
        <v>0</v>
      </c>
    </row>
    <row r="55" spans="2:34" ht="59.25" customHeight="1" x14ac:dyDescent="0.25">
      <c r="B55" s="49">
        <v>24</v>
      </c>
      <c r="C55" s="45"/>
      <c r="D55" s="50" t="s">
        <v>85</v>
      </c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81" t="s">
        <v>116</v>
      </c>
      <c r="Q55" s="82"/>
      <c r="R55" s="82"/>
      <c r="S55" s="82"/>
      <c r="T55" s="82"/>
      <c r="U55" s="82"/>
      <c r="V55" s="82"/>
      <c r="W55" s="82"/>
      <c r="X55" s="74"/>
      <c r="Y55" s="45"/>
      <c r="Z55" s="45"/>
      <c r="AA55" s="16">
        <v>2</v>
      </c>
      <c r="AB55" s="50" t="s">
        <v>54</v>
      </c>
      <c r="AC55" s="45"/>
      <c r="AD55" s="16">
        <f t="shared" si="6"/>
        <v>0</v>
      </c>
    </row>
    <row r="56" spans="2:34" s="35" customFormat="1" x14ac:dyDescent="0.25">
      <c r="B56" s="49">
        <v>25</v>
      </c>
      <c r="C56" s="45"/>
      <c r="D56" s="50" t="s">
        <v>86</v>
      </c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75" t="s">
        <v>108</v>
      </c>
      <c r="Q56" s="45"/>
      <c r="R56" s="45"/>
      <c r="S56" s="45"/>
      <c r="T56" s="45"/>
      <c r="U56" s="45"/>
      <c r="V56" s="45"/>
      <c r="W56" s="45"/>
      <c r="X56" s="74"/>
      <c r="Y56" s="45"/>
      <c r="Z56" s="45"/>
      <c r="AA56" s="37">
        <v>1</v>
      </c>
      <c r="AB56" s="50" t="s">
        <v>54</v>
      </c>
      <c r="AC56" s="45"/>
      <c r="AD56" s="37">
        <f t="shared" ref="AD56:AD57" si="7">X56*AA56</f>
        <v>0</v>
      </c>
    </row>
    <row r="57" spans="2:34" s="38" customFormat="1" x14ac:dyDescent="0.25">
      <c r="B57" s="49">
        <v>26</v>
      </c>
      <c r="C57" s="45"/>
      <c r="D57" s="50" t="s">
        <v>86</v>
      </c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75" t="s">
        <v>109</v>
      </c>
      <c r="Q57" s="45"/>
      <c r="R57" s="45"/>
      <c r="S57" s="45"/>
      <c r="T57" s="45"/>
      <c r="U57" s="45"/>
      <c r="V57" s="45"/>
      <c r="W57" s="45"/>
      <c r="X57" s="74"/>
      <c r="Y57" s="45"/>
      <c r="Z57" s="45"/>
      <c r="AA57" s="40">
        <v>2</v>
      </c>
      <c r="AB57" s="50" t="s">
        <v>54</v>
      </c>
      <c r="AC57" s="45"/>
      <c r="AD57" s="40">
        <f t="shared" si="7"/>
        <v>0</v>
      </c>
    </row>
    <row r="58" spans="2:34" x14ac:dyDescent="0.25">
      <c r="B58" s="49">
        <v>27</v>
      </c>
      <c r="C58" s="45"/>
      <c r="D58" s="70">
        <v>35578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75" t="s">
        <v>114</v>
      </c>
      <c r="Q58" s="45"/>
      <c r="R58" s="45"/>
      <c r="S58" s="45"/>
      <c r="T58" s="45"/>
      <c r="U58" s="45"/>
      <c r="V58" s="45"/>
      <c r="W58" s="45"/>
      <c r="X58" s="74"/>
      <c r="Y58" s="45"/>
      <c r="Z58" s="45"/>
      <c r="AA58" s="16">
        <v>2</v>
      </c>
      <c r="AB58" s="50" t="s">
        <v>115</v>
      </c>
      <c r="AC58" s="45"/>
      <c r="AD58" s="16">
        <f t="shared" si="6"/>
        <v>0</v>
      </c>
    </row>
    <row r="59" spans="2:34" s="18" customFormat="1" x14ac:dyDescent="0.25">
      <c r="B59" s="19"/>
      <c r="C59" s="26" t="s">
        <v>96</v>
      </c>
      <c r="D59" s="20"/>
      <c r="P59" s="20"/>
      <c r="X59" s="21"/>
      <c r="AA59" s="21"/>
      <c r="AB59" s="20"/>
      <c r="AD59" s="25">
        <f>SUM(AD43:AD58)</f>
        <v>0</v>
      </c>
    </row>
    <row r="60" spans="2:34" ht="0" hidden="1" customHeight="1" x14ac:dyDescent="0.25"/>
    <row r="61" spans="2:34" ht="2.85" customHeight="1" x14ac:dyDescent="0.25"/>
    <row r="62" spans="2:34" ht="11.45" customHeight="1" x14ac:dyDescent="0.25">
      <c r="B62" s="57" t="s">
        <v>87</v>
      </c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</row>
    <row r="63" spans="2:34" ht="1.35" customHeight="1" x14ac:dyDescent="0.25"/>
    <row r="64" spans="2:34" ht="11.45" customHeight="1" x14ac:dyDescent="0.25">
      <c r="C64" s="49" t="s">
        <v>66</v>
      </c>
      <c r="D64" s="45"/>
      <c r="F64" s="74">
        <f>AD59</f>
        <v>0</v>
      </c>
      <c r="G64" s="45"/>
      <c r="H64" s="45"/>
      <c r="I64" s="45"/>
      <c r="J64" s="45"/>
      <c r="K64" s="45"/>
      <c r="L64" s="45"/>
      <c r="M64" s="45"/>
      <c r="O64" s="50" t="s">
        <v>67</v>
      </c>
      <c r="P64" s="45"/>
      <c r="Q64" s="45"/>
      <c r="R64" s="45"/>
      <c r="S64" s="45"/>
      <c r="T64" s="45"/>
      <c r="U64" s="45"/>
      <c r="V64" s="45"/>
    </row>
    <row r="65" spans="2:30" ht="12.75" customHeight="1" x14ac:dyDescent="0.25"/>
    <row r="66" spans="2:30" ht="11.45" customHeight="1" x14ac:dyDescent="0.25">
      <c r="B66" s="50" t="s">
        <v>6</v>
      </c>
      <c r="C66" s="45"/>
      <c r="D66" s="45"/>
      <c r="E66" s="45"/>
      <c r="F66" s="45"/>
      <c r="G66" s="58" t="s">
        <v>11</v>
      </c>
      <c r="H66" s="45"/>
      <c r="I66" s="45"/>
      <c r="J66" s="45"/>
      <c r="K66" s="45"/>
      <c r="L66" s="45"/>
      <c r="M66" s="45"/>
      <c r="N66" s="45"/>
      <c r="O66" s="45"/>
      <c r="P66" s="45"/>
    </row>
    <row r="67" spans="2:30" ht="11.45" customHeight="1" x14ac:dyDescent="0.25">
      <c r="B67" s="50" t="s">
        <v>88</v>
      </c>
      <c r="C67" s="45"/>
      <c r="D67" s="45"/>
      <c r="E67" s="45"/>
      <c r="F67" s="45"/>
      <c r="G67" s="49">
        <f>SUM(AD43:AD43)*(0.03)</f>
        <v>0</v>
      </c>
      <c r="H67" s="45"/>
      <c r="I67" s="45"/>
      <c r="J67" s="45"/>
      <c r="K67" s="45"/>
      <c r="L67" s="45"/>
      <c r="M67" s="45"/>
      <c r="N67" s="45"/>
      <c r="O67" s="45"/>
      <c r="P67" s="45"/>
    </row>
    <row r="68" spans="2:30" ht="0" hidden="1" customHeight="1" x14ac:dyDescent="0.25"/>
    <row r="69" spans="2:30" ht="14.1" customHeight="1" x14ac:dyDescent="0.25"/>
    <row r="70" spans="2:30" ht="11.45" customHeight="1" x14ac:dyDescent="0.25">
      <c r="B70" s="65" t="s">
        <v>6</v>
      </c>
      <c r="C70" s="66"/>
      <c r="D70" s="66"/>
      <c r="E70" s="66"/>
      <c r="F70" s="66"/>
      <c r="G70" s="66"/>
      <c r="I70" s="67" t="s">
        <v>10</v>
      </c>
      <c r="J70" s="66"/>
      <c r="K70" s="66"/>
      <c r="L70" s="66"/>
      <c r="M70" s="66"/>
      <c r="N70" s="66"/>
      <c r="O70" s="66"/>
      <c r="P70" s="66"/>
      <c r="Q70" s="66"/>
    </row>
    <row r="71" spans="2:30" ht="11.45" customHeight="1" x14ac:dyDescent="0.25">
      <c r="B71" s="67" t="s">
        <v>11</v>
      </c>
      <c r="C71" s="66"/>
      <c r="D71" s="66"/>
      <c r="E71" s="66"/>
      <c r="F71" s="66"/>
      <c r="G71" s="66"/>
      <c r="H71" s="13"/>
      <c r="I71" s="86">
        <f>SUM(F64:AD67)</f>
        <v>0</v>
      </c>
      <c r="J71" s="66"/>
      <c r="K71" s="66"/>
      <c r="L71" s="66"/>
      <c r="M71" s="66"/>
      <c r="N71" s="66"/>
      <c r="O71" s="66"/>
      <c r="P71" s="66"/>
      <c r="Q71" s="66"/>
    </row>
    <row r="72" spans="2:30" ht="0" hidden="1" customHeight="1" x14ac:dyDescent="0.25"/>
    <row r="73" spans="2:30" ht="3" customHeight="1" x14ac:dyDescent="0.25"/>
    <row r="74" spans="2:30" ht="11.45" customHeight="1" x14ac:dyDescent="0.25">
      <c r="B74" s="72" t="s">
        <v>39</v>
      </c>
      <c r="C74" s="45"/>
      <c r="D74" s="45"/>
      <c r="E74" s="45"/>
      <c r="F74" s="45"/>
      <c r="G74" s="45"/>
      <c r="I74" s="87">
        <f>I71</f>
        <v>0</v>
      </c>
      <c r="J74" s="45"/>
      <c r="K74" s="45"/>
      <c r="L74" s="45"/>
      <c r="M74" s="45"/>
      <c r="N74" s="45"/>
      <c r="O74" s="45"/>
      <c r="P74" s="45"/>
      <c r="Q74" s="45"/>
    </row>
    <row r="75" spans="2:30" ht="25.7" customHeight="1" x14ac:dyDescent="0.25"/>
    <row r="76" spans="2:30" ht="2.85" customHeight="1" x14ac:dyDescent="0.25"/>
    <row r="77" spans="2:30" ht="17.25" customHeight="1" x14ac:dyDescent="0.25">
      <c r="B77" s="44" t="s">
        <v>89</v>
      </c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</row>
    <row r="78" spans="2:30" ht="3" customHeight="1" x14ac:dyDescent="0.25"/>
    <row r="79" spans="2:30" ht="25.5" customHeight="1" x14ac:dyDescent="0.25">
      <c r="B79" s="83" t="s">
        <v>48</v>
      </c>
      <c r="C79" s="84"/>
      <c r="D79" s="85" t="s">
        <v>49</v>
      </c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5" t="s">
        <v>9</v>
      </c>
      <c r="Q79" s="84"/>
      <c r="R79" s="84"/>
      <c r="S79" s="84"/>
      <c r="T79" s="84"/>
      <c r="U79" s="84"/>
      <c r="V79" s="84"/>
      <c r="W79" s="84"/>
      <c r="X79" s="83" t="s">
        <v>50</v>
      </c>
      <c r="Y79" s="84"/>
      <c r="Z79" s="84"/>
      <c r="AA79" s="15" t="s">
        <v>51</v>
      </c>
      <c r="AB79" s="85" t="s">
        <v>52</v>
      </c>
      <c r="AC79" s="84"/>
      <c r="AD79" s="15" t="s">
        <v>53</v>
      </c>
    </row>
    <row r="80" spans="2:30" x14ac:dyDescent="0.25">
      <c r="B80" s="91">
        <v>1</v>
      </c>
      <c r="C80" s="45"/>
      <c r="D80" s="50" t="s">
        <v>6</v>
      </c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50" t="s">
        <v>90</v>
      </c>
      <c r="Q80" s="45"/>
      <c r="R80" s="45"/>
      <c r="S80" s="45"/>
      <c r="T80" s="45"/>
      <c r="U80" s="45"/>
      <c r="V80" s="45"/>
      <c r="W80" s="45"/>
      <c r="X80" s="74"/>
      <c r="Y80" s="45"/>
      <c r="Z80" s="45"/>
      <c r="AA80" s="16">
        <v>3</v>
      </c>
      <c r="AB80" s="50" t="s">
        <v>91</v>
      </c>
      <c r="AC80" s="45"/>
      <c r="AD80" s="16">
        <f>X80*AA80</f>
        <v>0</v>
      </c>
    </row>
    <row r="81" spans="2:30" ht="22.5" customHeight="1" x14ac:dyDescent="0.25">
      <c r="B81" s="91">
        <v>2</v>
      </c>
      <c r="C81" s="45"/>
      <c r="D81" s="50" t="s">
        <v>6</v>
      </c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50" t="s">
        <v>92</v>
      </c>
      <c r="Q81" s="92"/>
      <c r="R81" s="92"/>
      <c r="S81" s="92"/>
      <c r="T81" s="92"/>
      <c r="U81" s="92"/>
      <c r="V81" s="92"/>
      <c r="W81" s="92"/>
      <c r="X81" s="74"/>
      <c r="Y81" s="45"/>
      <c r="Z81" s="45"/>
      <c r="AA81" s="16">
        <v>7</v>
      </c>
      <c r="AB81" s="50" t="s">
        <v>91</v>
      </c>
      <c r="AC81" s="45"/>
      <c r="AD81" s="16">
        <f>X81*AA81</f>
        <v>0</v>
      </c>
    </row>
    <row r="82" spans="2:30" s="18" customFormat="1" x14ac:dyDescent="0.25">
      <c r="B82" s="22"/>
      <c r="C82" s="26" t="s">
        <v>96</v>
      </c>
      <c r="D82" s="20"/>
      <c r="P82" s="20"/>
      <c r="X82" s="21"/>
      <c r="AA82" s="21"/>
      <c r="AB82" s="20"/>
      <c r="AD82" s="25">
        <f>SUM(AD80:AD81)</f>
        <v>0</v>
      </c>
    </row>
    <row r="83" spans="2:30" ht="2.85" customHeight="1" x14ac:dyDescent="0.25"/>
    <row r="84" spans="2:30" ht="11.45" customHeight="1" x14ac:dyDescent="0.25">
      <c r="B84" s="57" t="s">
        <v>93</v>
      </c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</row>
    <row r="85" spans="2:30" ht="1.35" customHeight="1" x14ac:dyDescent="0.25"/>
    <row r="86" spans="2:30" ht="11.45" customHeight="1" x14ac:dyDescent="0.25">
      <c r="C86" s="49" t="s">
        <v>66</v>
      </c>
      <c r="D86" s="45"/>
      <c r="F86" s="74">
        <f>AD82</f>
        <v>0</v>
      </c>
      <c r="G86" s="45"/>
      <c r="H86" s="45"/>
      <c r="I86" s="45"/>
      <c r="K86" s="50" t="s">
        <v>67</v>
      </c>
      <c r="L86" s="45"/>
      <c r="M86" s="45"/>
      <c r="N86" s="45"/>
      <c r="O86" s="45"/>
      <c r="P86" s="45"/>
      <c r="Q86" s="45"/>
      <c r="R86" s="45"/>
      <c r="S86" s="45"/>
      <c r="T86" s="45"/>
    </row>
    <row r="87" spans="2:30" ht="12.75" customHeight="1" x14ac:dyDescent="0.25"/>
    <row r="88" spans="2:30" ht="11.45" customHeight="1" x14ac:dyDescent="0.25">
      <c r="B88" s="65" t="s">
        <v>6</v>
      </c>
      <c r="C88" s="66"/>
      <c r="D88" s="66"/>
      <c r="E88" s="66"/>
      <c r="F88" s="66"/>
      <c r="G88" s="66"/>
      <c r="I88" s="67" t="s">
        <v>10</v>
      </c>
      <c r="J88" s="66"/>
      <c r="K88" s="66"/>
      <c r="L88" s="66"/>
      <c r="M88" s="66"/>
      <c r="N88" s="66"/>
      <c r="O88" s="66"/>
      <c r="P88" s="66"/>
      <c r="Q88" s="66"/>
    </row>
    <row r="89" spans="2:30" ht="11.45" customHeight="1" x14ac:dyDescent="0.25">
      <c r="B89" s="67" t="s">
        <v>11</v>
      </c>
      <c r="C89" s="66"/>
      <c r="D89" s="66"/>
      <c r="E89" s="66"/>
      <c r="F89" s="66"/>
      <c r="G89" s="66"/>
      <c r="H89" s="13"/>
      <c r="I89" s="93">
        <f>F86</f>
        <v>0</v>
      </c>
      <c r="J89" s="66"/>
      <c r="K89" s="66"/>
      <c r="L89" s="66"/>
      <c r="M89" s="66"/>
      <c r="N89" s="66"/>
      <c r="O89" s="66"/>
      <c r="P89" s="66"/>
      <c r="Q89" s="66"/>
    </row>
    <row r="90" spans="2:30" ht="0" hidden="1" customHeight="1" x14ac:dyDescent="0.25"/>
    <row r="91" spans="2:30" ht="3" customHeight="1" x14ac:dyDescent="0.25"/>
    <row r="92" spans="2:30" ht="11.45" customHeight="1" x14ac:dyDescent="0.25">
      <c r="B92" s="72" t="s">
        <v>39</v>
      </c>
      <c r="C92" s="45"/>
      <c r="D92" s="45"/>
      <c r="E92" s="45"/>
      <c r="F92" s="45"/>
      <c r="G92" s="45"/>
      <c r="I92" s="87">
        <f>I89</f>
        <v>0</v>
      </c>
      <c r="J92" s="45"/>
      <c r="K92" s="45"/>
      <c r="L92" s="45"/>
      <c r="M92" s="45"/>
      <c r="N92" s="45"/>
      <c r="O92" s="45"/>
      <c r="P92" s="45"/>
      <c r="Q92" s="45"/>
    </row>
    <row r="93" spans="2:30" ht="0" hidden="1" customHeight="1" x14ac:dyDescent="0.25"/>
  </sheetData>
  <mergeCells count="206">
    <mergeCell ref="AB21:AC21"/>
    <mergeCell ref="B57:C57"/>
    <mergeCell ref="D57:O57"/>
    <mergeCell ref="P57:W57"/>
    <mergeCell ref="X57:Z57"/>
    <mergeCell ref="AB57:AC57"/>
    <mergeCell ref="B88:G88"/>
    <mergeCell ref="I88:Q88"/>
    <mergeCell ref="B89:G89"/>
    <mergeCell ref="I89:Q89"/>
    <mergeCell ref="B80:C80"/>
    <mergeCell ref="D80:O80"/>
    <mergeCell ref="P80:W80"/>
    <mergeCell ref="X80:Z80"/>
    <mergeCell ref="AB80:AC80"/>
    <mergeCell ref="B79:C79"/>
    <mergeCell ref="D79:O79"/>
    <mergeCell ref="P79:W79"/>
    <mergeCell ref="X79:Z79"/>
    <mergeCell ref="AB79:AC79"/>
    <mergeCell ref="B71:G71"/>
    <mergeCell ref="I71:Q71"/>
    <mergeCell ref="B74:G74"/>
    <mergeCell ref="I74:Q74"/>
    <mergeCell ref="B92:G92"/>
    <mergeCell ref="I92:Q92"/>
    <mergeCell ref="B84:AD84"/>
    <mergeCell ref="C86:D86"/>
    <mergeCell ref="F86:I86"/>
    <mergeCell ref="K86:T86"/>
    <mergeCell ref="B81:C81"/>
    <mergeCell ref="D81:O81"/>
    <mergeCell ref="P81:W81"/>
    <mergeCell ref="X81:Z81"/>
    <mergeCell ref="AB81:AC81"/>
    <mergeCell ref="B77:AD77"/>
    <mergeCell ref="B66:F66"/>
    <mergeCell ref="G66:P66"/>
    <mergeCell ref="B67:F67"/>
    <mergeCell ref="G67:P67"/>
    <mergeCell ref="B70:G70"/>
    <mergeCell ref="I70:Q70"/>
    <mergeCell ref="B62:AD62"/>
    <mergeCell ref="C64:D64"/>
    <mergeCell ref="F64:M64"/>
    <mergeCell ref="O64:V64"/>
    <mergeCell ref="B55:C55"/>
    <mergeCell ref="D55:O55"/>
    <mergeCell ref="P55:W55"/>
    <mergeCell ref="X55:Z55"/>
    <mergeCell ref="AB55:AC55"/>
    <mergeCell ref="AB56:AC56"/>
    <mergeCell ref="B58:C58"/>
    <mergeCell ref="D58:O58"/>
    <mergeCell ref="P58:W58"/>
    <mergeCell ref="X58:Z58"/>
    <mergeCell ref="AB58:AC58"/>
    <mergeCell ref="B56:C56"/>
    <mergeCell ref="D56:O56"/>
    <mergeCell ref="P56:W56"/>
    <mergeCell ref="X56:Z56"/>
    <mergeCell ref="B54:C54"/>
    <mergeCell ref="D54:O54"/>
    <mergeCell ref="P54:W54"/>
    <mergeCell ref="X54:Z54"/>
    <mergeCell ref="AB54:AC54"/>
    <mergeCell ref="B53:C53"/>
    <mergeCell ref="D53:O53"/>
    <mergeCell ref="P53:W53"/>
    <mergeCell ref="X53:Z53"/>
    <mergeCell ref="AB53:AC53"/>
    <mergeCell ref="X48:Z48"/>
    <mergeCell ref="AB48:AC48"/>
    <mergeCell ref="B52:C52"/>
    <mergeCell ref="D52:O52"/>
    <mergeCell ref="P52:W52"/>
    <mergeCell ref="X52:Z52"/>
    <mergeCell ref="AB52:AC52"/>
    <mergeCell ref="B51:C51"/>
    <mergeCell ref="D51:O51"/>
    <mergeCell ref="P51:W51"/>
    <mergeCell ref="X51:Z51"/>
    <mergeCell ref="AB51:AC51"/>
    <mergeCell ref="B50:C50"/>
    <mergeCell ref="D50:O50"/>
    <mergeCell ref="P50:W50"/>
    <mergeCell ref="X50:Z50"/>
    <mergeCell ref="AB50:AC50"/>
    <mergeCell ref="B44:C44"/>
    <mergeCell ref="D44:O44"/>
    <mergeCell ref="P44:W44"/>
    <mergeCell ref="X44:Z44"/>
    <mergeCell ref="AB44:AC44"/>
    <mergeCell ref="B46:C46"/>
    <mergeCell ref="D46:O46"/>
    <mergeCell ref="P46:W46"/>
    <mergeCell ref="X46:Z46"/>
    <mergeCell ref="AB46:AC46"/>
    <mergeCell ref="B45:C45"/>
    <mergeCell ref="D45:O45"/>
    <mergeCell ref="P45:W45"/>
    <mergeCell ref="X45:Z45"/>
    <mergeCell ref="AB45:AC45"/>
    <mergeCell ref="B40:AD40"/>
    <mergeCell ref="B42:C42"/>
    <mergeCell ref="D42:O42"/>
    <mergeCell ref="P42:W42"/>
    <mergeCell ref="X42:Z42"/>
    <mergeCell ref="AB42:AC42"/>
    <mergeCell ref="B49:C49"/>
    <mergeCell ref="D49:O49"/>
    <mergeCell ref="P49:W49"/>
    <mergeCell ref="X49:Z49"/>
    <mergeCell ref="AB49:AC49"/>
    <mergeCell ref="B43:C43"/>
    <mergeCell ref="D43:O43"/>
    <mergeCell ref="P43:W43"/>
    <mergeCell ref="X43:Z43"/>
    <mergeCell ref="AB43:AC43"/>
    <mergeCell ref="B47:C47"/>
    <mergeCell ref="D47:O47"/>
    <mergeCell ref="P47:W47"/>
    <mergeCell ref="X47:Z47"/>
    <mergeCell ref="AB47:AC47"/>
    <mergeCell ref="B48:C48"/>
    <mergeCell ref="D48:O48"/>
    <mergeCell ref="P48:W48"/>
    <mergeCell ref="B31:G31"/>
    <mergeCell ref="I31:Q31"/>
    <mergeCell ref="B32:G32"/>
    <mergeCell ref="I32:Q32"/>
    <mergeCell ref="B35:G35"/>
    <mergeCell ref="I35:Q35"/>
    <mergeCell ref="B27:AD27"/>
    <mergeCell ref="C29:D29"/>
    <mergeCell ref="F29:K29"/>
    <mergeCell ref="L29:U29"/>
    <mergeCell ref="B23:C23"/>
    <mergeCell ref="D23:O23"/>
    <mergeCell ref="P23:W23"/>
    <mergeCell ref="X23:Z23"/>
    <mergeCell ref="AB23:AC23"/>
    <mergeCell ref="B19:C19"/>
    <mergeCell ref="D19:O19"/>
    <mergeCell ref="P19:W19"/>
    <mergeCell ref="X19:Z19"/>
    <mergeCell ref="AB19:AC19"/>
    <mergeCell ref="B22:C22"/>
    <mergeCell ref="D22:O22"/>
    <mergeCell ref="P22:W22"/>
    <mergeCell ref="X22:Z22"/>
    <mergeCell ref="AB22:AC22"/>
    <mergeCell ref="B20:C20"/>
    <mergeCell ref="D20:O20"/>
    <mergeCell ref="P20:W20"/>
    <mergeCell ref="X20:Z20"/>
    <mergeCell ref="AB20:AC20"/>
    <mergeCell ref="B21:C21"/>
    <mergeCell ref="D21:O21"/>
    <mergeCell ref="P21:W21"/>
    <mergeCell ref="X21:Z21"/>
    <mergeCell ref="B15:C15"/>
    <mergeCell ref="D15:O15"/>
    <mergeCell ref="P15:W15"/>
    <mergeCell ref="X15:Z15"/>
    <mergeCell ref="AB15:AC15"/>
    <mergeCell ref="B16:C16"/>
    <mergeCell ref="D16:O16"/>
    <mergeCell ref="P16:W16"/>
    <mergeCell ref="X16:Z16"/>
    <mergeCell ref="AB16:AC16"/>
    <mergeCell ref="T1:X1"/>
    <mergeCell ref="S2:Y2"/>
    <mergeCell ref="M3:AB3"/>
    <mergeCell ref="A6:AE6"/>
    <mergeCell ref="B9:AD9"/>
    <mergeCell ref="B12:C12"/>
    <mergeCell ref="D12:O12"/>
    <mergeCell ref="P12:W12"/>
    <mergeCell ref="X12:Z12"/>
    <mergeCell ref="AB12:AC12"/>
    <mergeCell ref="B11:C11"/>
    <mergeCell ref="D11:O11"/>
    <mergeCell ref="P11:W11"/>
    <mergeCell ref="X11:Z11"/>
    <mergeCell ref="AB11:AC11"/>
    <mergeCell ref="B14:C14"/>
    <mergeCell ref="D14:O14"/>
    <mergeCell ref="P14:W14"/>
    <mergeCell ref="X14:Z14"/>
    <mergeCell ref="AB14:AC14"/>
    <mergeCell ref="B13:C13"/>
    <mergeCell ref="D13:O13"/>
    <mergeCell ref="P13:W13"/>
    <mergeCell ref="X13:Z13"/>
    <mergeCell ref="AB13:AC13"/>
    <mergeCell ref="AB18:AC18"/>
    <mergeCell ref="X18:Z18"/>
    <mergeCell ref="P18:W18"/>
    <mergeCell ref="D18:O18"/>
    <mergeCell ref="B18:C18"/>
    <mergeCell ref="B17:C17"/>
    <mergeCell ref="D17:O17"/>
    <mergeCell ref="P17:W17"/>
    <mergeCell ref="X17:Z17"/>
    <mergeCell ref="AB17:AC17"/>
  </mergeCells>
  <pageMargins left="0" right="0" top="0" bottom="0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Položky všech ceníků</vt:lpstr>
      <vt:lpstr>'Položky všech ceníků'!Názvy_tisku</vt:lpstr>
      <vt:lpstr>Rekapitulace!Názvy_tisku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Pražáková Gabriela</cp:lastModifiedBy>
  <cp:lastPrinted>2018-04-23T04:42:55Z</cp:lastPrinted>
  <dcterms:created xsi:type="dcterms:W3CDTF">2017-11-04T21:14:04Z</dcterms:created>
  <dcterms:modified xsi:type="dcterms:W3CDTF">2020-06-18T07:51:52Z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