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ORI\INVESTICE\Investice 2026\Autobusová zastávka a sjezd Čs. brigády\Sjezd Čs. brigády\Sjezd Čs. brigády rozpočet 2025 definitivní\"/>
    </mc:Choice>
  </mc:AlternateContent>
  <xr:revisionPtr revIDLastSave="0" documentId="13_ncr:1_{75DD9A73-B32C-4B96-81F4-1586F718D0BC}" xr6:coauthVersionLast="36" xr6:coauthVersionMax="47" xr10:uidLastSave="{00000000-0000-0000-0000-000000000000}"/>
  <bookViews>
    <workbookView xWindow="-120" yWindow="-120" windowWidth="29040" windowHeight="15720" activeTab="1" xr2:uid="{739A9EB5-87A4-42CD-9FC0-6FA262502122}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Pol'!$A$1:$U$160</definedName>
    <definedName name="_xlnm.Print_Area" localSheetId="1">Stavba!$A$1:$J$57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AC150" i="12" l="1"/>
  <c r="F39" i="1" s="1"/>
  <c r="BA128" i="12"/>
  <c r="BA104" i="12"/>
  <c r="BA101" i="12"/>
  <c r="BA93" i="12"/>
  <c r="BA82" i="12"/>
  <c r="BA74" i="12"/>
  <c r="BA66" i="12"/>
  <c r="BA62" i="12"/>
  <c r="BA54" i="12"/>
  <c r="BA51" i="12"/>
  <c r="BA48" i="12"/>
  <c r="BA45" i="12"/>
  <c r="BA36" i="12"/>
  <c r="BA27" i="12"/>
  <c r="BA24" i="12"/>
  <c r="BA13" i="12"/>
  <c r="BA10" i="12"/>
  <c r="F9" i="12"/>
  <c r="G9" i="12" s="1"/>
  <c r="I9" i="12"/>
  <c r="K9" i="12"/>
  <c r="O9" i="12"/>
  <c r="Q9" i="12"/>
  <c r="U9" i="12"/>
  <c r="F12" i="12"/>
  <c r="G12" i="12"/>
  <c r="M12" i="12" s="1"/>
  <c r="I12" i="12"/>
  <c r="K12" i="12"/>
  <c r="O12" i="12"/>
  <c r="Q12" i="12"/>
  <c r="U12" i="12"/>
  <c r="F15" i="12"/>
  <c r="G15" i="12"/>
  <c r="M15" i="12" s="1"/>
  <c r="I15" i="12"/>
  <c r="K15" i="12"/>
  <c r="O15" i="12"/>
  <c r="Q15" i="12"/>
  <c r="U15" i="12"/>
  <c r="F17" i="12"/>
  <c r="G17" i="12"/>
  <c r="M17" i="12" s="1"/>
  <c r="I17" i="12"/>
  <c r="K17" i="12"/>
  <c r="O17" i="12"/>
  <c r="Q17" i="12"/>
  <c r="U17" i="12"/>
  <c r="F19" i="12"/>
  <c r="G19" i="12" s="1"/>
  <c r="M19" i="12" s="1"/>
  <c r="I19" i="12"/>
  <c r="K19" i="12"/>
  <c r="O19" i="12"/>
  <c r="Q19" i="12"/>
  <c r="U19" i="12"/>
  <c r="F21" i="12"/>
  <c r="G21" i="12"/>
  <c r="I21" i="12"/>
  <c r="K21" i="12"/>
  <c r="M21" i="12"/>
  <c r="O21" i="12"/>
  <c r="Q21" i="12"/>
  <c r="U21" i="12"/>
  <c r="F23" i="12"/>
  <c r="G23" i="12"/>
  <c r="M23" i="12" s="1"/>
  <c r="I23" i="12"/>
  <c r="K23" i="12"/>
  <c r="O23" i="12"/>
  <c r="Q23" i="12"/>
  <c r="U23" i="12"/>
  <c r="F26" i="12"/>
  <c r="G26" i="12" s="1"/>
  <c r="M26" i="12" s="1"/>
  <c r="I26" i="12"/>
  <c r="K26" i="12"/>
  <c r="O26" i="12"/>
  <c r="Q26" i="12"/>
  <c r="U26" i="12"/>
  <c r="F29" i="12"/>
  <c r="G29" i="12" s="1"/>
  <c r="M29" i="12" s="1"/>
  <c r="I29" i="12"/>
  <c r="K29" i="12"/>
  <c r="O29" i="12"/>
  <c r="Q29" i="12"/>
  <c r="U29" i="12"/>
  <c r="F31" i="12"/>
  <c r="G31" i="12" s="1"/>
  <c r="M31" i="12" s="1"/>
  <c r="I31" i="12"/>
  <c r="K31" i="12"/>
  <c r="O31" i="12"/>
  <c r="Q31" i="12"/>
  <c r="U31" i="12"/>
  <c r="F33" i="12"/>
  <c r="G33" i="12"/>
  <c r="M33" i="12" s="1"/>
  <c r="I33" i="12"/>
  <c r="K33" i="12"/>
  <c r="O33" i="12"/>
  <c r="Q33" i="12"/>
  <c r="U33" i="12"/>
  <c r="F35" i="12"/>
  <c r="G35" i="12" s="1"/>
  <c r="M35" i="12" s="1"/>
  <c r="I35" i="12"/>
  <c r="K35" i="12"/>
  <c r="O35" i="12"/>
  <c r="Q35" i="12"/>
  <c r="U35" i="12"/>
  <c r="F38" i="12"/>
  <c r="G38" i="12" s="1"/>
  <c r="M38" i="12" s="1"/>
  <c r="I38" i="12"/>
  <c r="K38" i="12"/>
  <c r="O38" i="12"/>
  <c r="Q38" i="12"/>
  <c r="U38" i="12"/>
  <c r="F40" i="12"/>
  <c r="G40" i="12"/>
  <c r="M40" i="12" s="1"/>
  <c r="I40" i="12"/>
  <c r="K40" i="12"/>
  <c r="O40" i="12"/>
  <c r="Q40" i="12"/>
  <c r="U40" i="12"/>
  <c r="F42" i="12"/>
  <c r="G42" i="12"/>
  <c r="M42" i="12" s="1"/>
  <c r="I42" i="12"/>
  <c r="K42" i="12"/>
  <c r="O42" i="12"/>
  <c r="Q42" i="12"/>
  <c r="U42" i="12"/>
  <c r="F44" i="12"/>
  <c r="G44" i="12"/>
  <c r="M44" i="12" s="1"/>
  <c r="I44" i="12"/>
  <c r="K44" i="12"/>
  <c r="O44" i="12"/>
  <c r="Q44" i="12"/>
  <c r="U44" i="12"/>
  <c r="F47" i="12"/>
  <c r="G47" i="12" s="1"/>
  <c r="M47" i="12" s="1"/>
  <c r="I47" i="12"/>
  <c r="K47" i="12"/>
  <c r="O47" i="12"/>
  <c r="Q47" i="12"/>
  <c r="U47" i="12"/>
  <c r="F50" i="12"/>
  <c r="G50" i="12"/>
  <c r="I50" i="12"/>
  <c r="K50" i="12"/>
  <c r="M50" i="12"/>
  <c r="O50" i="12"/>
  <c r="Q50" i="12"/>
  <c r="U50" i="12"/>
  <c r="F53" i="12"/>
  <c r="G53" i="12"/>
  <c r="M53" i="12" s="1"/>
  <c r="I53" i="12"/>
  <c r="K53" i="12"/>
  <c r="O53" i="12"/>
  <c r="Q53" i="12"/>
  <c r="U53" i="12"/>
  <c r="F56" i="12"/>
  <c r="G56" i="12" s="1"/>
  <c r="M56" i="12" s="1"/>
  <c r="I56" i="12"/>
  <c r="K56" i="12"/>
  <c r="O56" i="12"/>
  <c r="Q56" i="12"/>
  <c r="U56" i="12"/>
  <c r="F58" i="12"/>
  <c r="G58" i="12" s="1"/>
  <c r="M58" i="12" s="1"/>
  <c r="I58" i="12"/>
  <c r="K58" i="12"/>
  <c r="O58" i="12"/>
  <c r="Q58" i="12"/>
  <c r="U58" i="12"/>
  <c r="F61" i="12"/>
  <c r="G61" i="12" s="1"/>
  <c r="M61" i="12" s="1"/>
  <c r="M60" i="12" s="1"/>
  <c r="I61" i="12"/>
  <c r="I60" i="12" s="1"/>
  <c r="K61" i="12"/>
  <c r="K60" i="12" s="1"/>
  <c r="O61" i="12"/>
  <c r="O60" i="12" s="1"/>
  <c r="Q61" i="12"/>
  <c r="Q60" i="12" s="1"/>
  <c r="U61" i="12"/>
  <c r="U60" i="12" s="1"/>
  <c r="F65" i="12"/>
  <c r="G65" i="12" s="1"/>
  <c r="M65" i="12" s="1"/>
  <c r="I65" i="12"/>
  <c r="K65" i="12"/>
  <c r="O65" i="12"/>
  <c r="Q65" i="12"/>
  <c r="U65" i="12"/>
  <c r="F68" i="12"/>
  <c r="G68" i="12" s="1"/>
  <c r="M68" i="12" s="1"/>
  <c r="I68" i="12"/>
  <c r="K68" i="12"/>
  <c r="O68" i="12"/>
  <c r="Q68" i="12"/>
  <c r="U68" i="12"/>
  <c r="F70" i="12"/>
  <c r="G70" i="12"/>
  <c r="M70" i="12" s="1"/>
  <c r="I70" i="12"/>
  <c r="K70" i="12"/>
  <c r="O70" i="12"/>
  <c r="Q70" i="12"/>
  <c r="U70" i="12"/>
  <c r="F73" i="12"/>
  <c r="G73" i="12" s="1"/>
  <c r="M73" i="12" s="1"/>
  <c r="I73" i="12"/>
  <c r="K73" i="12"/>
  <c r="O73" i="12"/>
  <c r="Q73" i="12"/>
  <c r="U73" i="12"/>
  <c r="F77" i="12"/>
  <c r="G77" i="12" s="1"/>
  <c r="M77" i="12" s="1"/>
  <c r="I77" i="12"/>
  <c r="K77" i="12"/>
  <c r="O77" i="12"/>
  <c r="Q77" i="12"/>
  <c r="U77" i="12"/>
  <c r="F79" i="12"/>
  <c r="G79" i="12"/>
  <c r="M79" i="12" s="1"/>
  <c r="I79" i="12"/>
  <c r="K79" i="12"/>
  <c r="O79" i="12"/>
  <c r="Q79" i="12"/>
  <c r="U79" i="12"/>
  <c r="F81" i="12"/>
  <c r="G81" i="12"/>
  <c r="M81" i="12" s="1"/>
  <c r="I81" i="12"/>
  <c r="K81" i="12"/>
  <c r="O81" i="12"/>
  <c r="Q81" i="12"/>
  <c r="U81" i="12"/>
  <c r="F86" i="12"/>
  <c r="G86" i="12"/>
  <c r="M86" i="12" s="1"/>
  <c r="I86" i="12"/>
  <c r="K86" i="12"/>
  <c r="O86" i="12"/>
  <c r="Q86" i="12"/>
  <c r="U86" i="12"/>
  <c r="F88" i="12"/>
  <c r="G88" i="12" s="1"/>
  <c r="M88" i="12" s="1"/>
  <c r="I88" i="12"/>
  <c r="K88" i="12"/>
  <c r="O88" i="12"/>
  <c r="Q88" i="12"/>
  <c r="U88" i="12"/>
  <c r="F90" i="12"/>
  <c r="G90" i="12"/>
  <c r="I90" i="12"/>
  <c r="K90" i="12"/>
  <c r="M90" i="12"/>
  <c r="O90" i="12"/>
  <c r="Q90" i="12"/>
  <c r="U90" i="12"/>
  <c r="F92" i="12"/>
  <c r="G92" i="12"/>
  <c r="M92" i="12" s="1"/>
  <c r="I92" i="12"/>
  <c r="K92" i="12"/>
  <c r="O92" i="12"/>
  <c r="Q92" i="12"/>
  <c r="U92" i="12"/>
  <c r="F96" i="12"/>
  <c r="G96" i="12" s="1"/>
  <c r="I96" i="12"/>
  <c r="K96" i="12"/>
  <c r="O96" i="12"/>
  <c r="Q96" i="12"/>
  <c r="U96" i="12"/>
  <c r="F98" i="12"/>
  <c r="G98" i="12" s="1"/>
  <c r="M98" i="12" s="1"/>
  <c r="I98" i="12"/>
  <c r="K98" i="12"/>
  <c r="O98" i="12"/>
  <c r="Q98" i="12"/>
  <c r="U98" i="12"/>
  <c r="F100" i="12"/>
  <c r="G100" i="12"/>
  <c r="M100" i="12" s="1"/>
  <c r="I100" i="12"/>
  <c r="K100" i="12"/>
  <c r="O100" i="12"/>
  <c r="Q100" i="12"/>
  <c r="U100" i="12"/>
  <c r="F103" i="12"/>
  <c r="G103" i="12" s="1"/>
  <c r="M103" i="12" s="1"/>
  <c r="I103" i="12"/>
  <c r="K103" i="12"/>
  <c r="O103" i="12"/>
  <c r="Q103" i="12"/>
  <c r="U103" i="12"/>
  <c r="F106" i="12"/>
  <c r="G106" i="12" s="1"/>
  <c r="M106" i="12" s="1"/>
  <c r="I106" i="12"/>
  <c r="K106" i="12"/>
  <c r="O106" i="12"/>
  <c r="Q106" i="12"/>
  <c r="U106" i="12"/>
  <c r="F107" i="12"/>
  <c r="G107" i="12" s="1"/>
  <c r="M107" i="12" s="1"/>
  <c r="I107" i="12"/>
  <c r="K107" i="12"/>
  <c r="O107" i="12"/>
  <c r="Q107" i="12"/>
  <c r="U107" i="12"/>
  <c r="F109" i="12"/>
  <c r="G109" i="12" s="1"/>
  <c r="M109" i="12" s="1"/>
  <c r="I109" i="12"/>
  <c r="K109" i="12"/>
  <c r="O109" i="12"/>
  <c r="Q109" i="12"/>
  <c r="U109" i="12"/>
  <c r="F111" i="12"/>
  <c r="G111" i="12" s="1"/>
  <c r="M111" i="12" s="1"/>
  <c r="I111" i="12"/>
  <c r="K111" i="12"/>
  <c r="O111" i="12"/>
  <c r="Q111" i="12"/>
  <c r="U111" i="12"/>
  <c r="F114" i="12"/>
  <c r="G114" i="12" s="1"/>
  <c r="M114" i="12" s="1"/>
  <c r="I114" i="12"/>
  <c r="K114" i="12"/>
  <c r="O114" i="12"/>
  <c r="Q114" i="12"/>
  <c r="U114" i="12"/>
  <c r="F116" i="12"/>
  <c r="G116" i="12" s="1"/>
  <c r="M116" i="12" s="1"/>
  <c r="I116" i="12"/>
  <c r="K116" i="12"/>
  <c r="O116" i="12"/>
  <c r="Q116" i="12"/>
  <c r="U116" i="12"/>
  <c r="F118" i="12"/>
  <c r="G118" i="12" s="1"/>
  <c r="M118" i="12" s="1"/>
  <c r="I118" i="12"/>
  <c r="K118" i="12"/>
  <c r="O118" i="12"/>
  <c r="Q118" i="12"/>
  <c r="U118" i="12"/>
  <c r="F120" i="12"/>
  <c r="G120" i="12" s="1"/>
  <c r="M120" i="12" s="1"/>
  <c r="I120" i="12"/>
  <c r="K120" i="12"/>
  <c r="O120" i="12"/>
  <c r="Q120" i="12"/>
  <c r="U120" i="12"/>
  <c r="F122" i="12"/>
  <c r="G122" i="12" s="1"/>
  <c r="M122" i="12" s="1"/>
  <c r="I122" i="12"/>
  <c r="K122" i="12"/>
  <c r="O122" i="12"/>
  <c r="Q122" i="12"/>
  <c r="U122" i="12"/>
  <c r="F124" i="12"/>
  <c r="G124" i="12" s="1"/>
  <c r="M124" i="12" s="1"/>
  <c r="I124" i="12"/>
  <c r="K124" i="12"/>
  <c r="O124" i="12"/>
  <c r="Q124" i="12"/>
  <c r="U124" i="12"/>
  <c r="F127" i="12"/>
  <c r="G127" i="12" s="1"/>
  <c r="M127" i="12" s="1"/>
  <c r="M126" i="12" s="1"/>
  <c r="I127" i="12"/>
  <c r="I126" i="12" s="1"/>
  <c r="K127" i="12"/>
  <c r="K126" i="12" s="1"/>
  <c r="O127" i="12"/>
  <c r="Q127" i="12"/>
  <c r="U127" i="12"/>
  <c r="F129" i="12"/>
  <c r="G129" i="12"/>
  <c r="I129" i="12"/>
  <c r="K129" i="12"/>
  <c r="M129" i="12"/>
  <c r="O129" i="12"/>
  <c r="Q129" i="12"/>
  <c r="U129" i="12"/>
  <c r="F131" i="12"/>
  <c r="G131" i="12"/>
  <c r="G130" i="12" s="1"/>
  <c r="I54" i="1" s="1"/>
  <c r="I131" i="12"/>
  <c r="I130" i="12" s="1"/>
  <c r="K131" i="12"/>
  <c r="O131" i="12"/>
  <c r="O130" i="12" s="1"/>
  <c r="Q131" i="12"/>
  <c r="U131" i="12"/>
  <c r="F133" i="12"/>
  <c r="G133" i="12" s="1"/>
  <c r="M133" i="12" s="1"/>
  <c r="I133" i="12"/>
  <c r="K133" i="12"/>
  <c r="O133" i="12"/>
  <c r="Q133" i="12"/>
  <c r="U133" i="12"/>
  <c r="F135" i="12"/>
  <c r="G135" i="12" s="1"/>
  <c r="M135" i="12" s="1"/>
  <c r="I135" i="12"/>
  <c r="K135" i="12"/>
  <c r="O135" i="12"/>
  <c r="Q135" i="12"/>
  <c r="U135" i="12"/>
  <c r="I138" i="12"/>
  <c r="K138" i="12"/>
  <c r="F139" i="12"/>
  <c r="G139" i="12"/>
  <c r="M139" i="12" s="1"/>
  <c r="M138" i="12" s="1"/>
  <c r="I139" i="12"/>
  <c r="K139" i="12"/>
  <c r="O139" i="12"/>
  <c r="O138" i="12" s="1"/>
  <c r="Q139" i="12"/>
  <c r="Q138" i="12" s="1"/>
  <c r="U139" i="12"/>
  <c r="U138" i="12" s="1"/>
  <c r="F141" i="12"/>
  <c r="G141" i="12" s="1"/>
  <c r="I141" i="12"/>
  <c r="K141" i="12"/>
  <c r="O141" i="12"/>
  <c r="Q141" i="12"/>
  <c r="U141" i="12"/>
  <c r="F142" i="12"/>
  <c r="G142" i="12"/>
  <c r="M142" i="12" s="1"/>
  <c r="I142" i="12"/>
  <c r="K142" i="12"/>
  <c r="O142" i="12"/>
  <c r="Q142" i="12"/>
  <c r="U142" i="12"/>
  <c r="F143" i="12"/>
  <c r="G143" i="12" s="1"/>
  <c r="M143" i="12" s="1"/>
  <c r="I143" i="12"/>
  <c r="K143" i="12"/>
  <c r="O143" i="12"/>
  <c r="Q143" i="12"/>
  <c r="U143" i="12"/>
  <c r="F144" i="12"/>
  <c r="G144" i="12" s="1"/>
  <c r="M144" i="12" s="1"/>
  <c r="I144" i="12"/>
  <c r="K144" i="12"/>
  <c r="O144" i="12"/>
  <c r="Q144" i="12"/>
  <c r="U144" i="12"/>
  <c r="F145" i="12"/>
  <c r="G145" i="12"/>
  <c r="M145" i="12" s="1"/>
  <c r="I145" i="12"/>
  <c r="K145" i="12"/>
  <c r="O145" i="12"/>
  <c r="Q145" i="12"/>
  <c r="U145" i="12"/>
  <c r="F146" i="12"/>
  <c r="G146" i="12" s="1"/>
  <c r="M146" i="12" s="1"/>
  <c r="I146" i="12"/>
  <c r="K146" i="12"/>
  <c r="O146" i="12"/>
  <c r="Q146" i="12"/>
  <c r="U146" i="12"/>
  <c r="F147" i="12"/>
  <c r="G147" i="12" s="1"/>
  <c r="M147" i="12" s="1"/>
  <c r="I147" i="12"/>
  <c r="K147" i="12"/>
  <c r="O147" i="12"/>
  <c r="Q147" i="12"/>
  <c r="U147" i="12"/>
  <c r="F148" i="12"/>
  <c r="G148" i="12"/>
  <c r="M148" i="12" s="1"/>
  <c r="I148" i="12"/>
  <c r="K148" i="12"/>
  <c r="O148" i="12"/>
  <c r="Q148" i="12"/>
  <c r="U148" i="12"/>
  <c r="I20" i="1"/>
  <c r="I18" i="1"/>
  <c r="I17" i="1"/>
  <c r="AZ43" i="1"/>
  <c r="G27" i="1"/>
  <c r="J28" i="1"/>
  <c r="J26" i="1"/>
  <c r="G38" i="1"/>
  <c r="F38" i="1"/>
  <c r="J23" i="1"/>
  <c r="J24" i="1"/>
  <c r="J25" i="1"/>
  <c r="J27" i="1"/>
  <c r="E24" i="1"/>
  <c r="E26" i="1"/>
  <c r="G8" i="12" l="1"/>
  <c r="AD150" i="12"/>
  <c r="G39" i="1" s="1"/>
  <c r="G40" i="1" s="1"/>
  <c r="G25" i="1" s="1"/>
  <c r="G26" i="1" s="1"/>
  <c r="F40" i="1"/>
  <c r="G23" i="1" s="1"/>
  <c r="U95" i="12"/>
  <c r="K95" i="12"/>
  <c r="K64" i="12"/>
  <c r="K140" i="12"/>
  <c r="U130" i="12"/>
  <c r="Q126" i="12"/>
  <c r="I8" i="12"/>
  <c r="Q140" i="12"/>
  <c r="I140" i="12"/>
  <c r="Q130" i="12"/>
  <c r="O126" i="12"/>
  <c r="I95" i="12"/>
  <c r="O140" i="12"/>
  <c r="Q95" i="12"/>
  <c r="O95" i="12"/>
  <c r="Q64" i="12"/>
  <c r="U8" i="12"/>
  <c r="U64" i="12"/>
  <c r="Q8" i="12"/>
  <c r="U140" i="12"/>
  <c r="I64" i="12"/>
  <c r="O64" i="12"/>
  <c r="K130" i="12"/>
  <c r="U126" i="12"/>
  <c r="O8" i="12"/>
  <c r="K8" i="12"/>
  <c r="G24" i="1"/>
  <c r="G29" i="1"/>
  <c r="M141" i="12"/>
  <c r="M140" i="12" s="1"/>
  <c r="G140" i="12"/>
  <c r="I56" i="1" s="1"/>
  <c r="I19" i="1" s="1"/>
  <c r="M64" i="12"/>
  <c r="M96" i="12"/>
  <c r="M95" i="12" s="1"/>
  <c r="G95" i="12"/>
  <c r="I52" i="1" s="1"/>
  <c r="G126" i="12"/>
  <c r="I53" i="1" s="1"/>
  <c r="M131" i="12"/>
  <c r="M130" i="12" s="1"/>
  <c r="M9" i="12"/>
  <c r="M8" i="12" s="1"/>
  <c r="G64" i="12"/>
  <c r="I51" i="1" s="1"/>
  <c r="G138" i="12"/>
  <c r="I55" i="1" s="1"/>
  <c r="G60" i="12"/>
  <c r="I50" i="1" s="1"/>
  <c r="H39" i="1" l="1"/>
  <c r="G28" i="1"/>
  <c r="G150" i="12"/>
  <c r="I49" i="1"/>
  <c r="I39" i="1" l="1"/>
  <c r="I40" i="1" s="1"/>
  <c r="J39" i="1" s="1"/>
  <c r="J40" i="1" s="1"/>
  <c r="H40" i="1"/>
  <c r="I57" i="1"/>
  <c r="I16" i="1"/>
  <c r="I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934899C0-B117-46CF-8DEE-A27E7948A324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847C2C6F-6A76-459F-8A81-5E630AA8A76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DD5CC787-2152-4146-B4BF-42CDD5802F6E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DFA9CCA2-D540-4257-988C-EFDFC916214E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F5E7ECEA-94DC-435E-ADF3-6327CB702ACE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D3E15592-ED66-4AB5-882E-A4A480998C07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<sst xmlns="http://schemas.openxmlformats.org/spreadsheetml/2006/main" count="569" uniqueCount="296">
  <si>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</si>
  <si>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</si>
  <si>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</si>
  <si>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</si>
  <si>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</si>
  <si>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</si>
  <si>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</si>
  <si>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</si>
  <si>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</si>
  <si>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</si>
  <si>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</si>
  <si>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</si>
  <si>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</si>
  <si>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</si>
  <si>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</si>
  <si>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</si>
  <si>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</si>
  <si>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</si>
  <si>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</si>
  <si>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</si>
  <si>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</si>
  <si>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</si>
  <si>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</si>
  <si>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</si>
  <si>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</si>
  <si>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</si>
  <si>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</si>
  <si>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</si>
  <si>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</si>
  <si>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</si>
  <si>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</si>
  <si>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</si>
  <si>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</si>
  <si>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</si>
  <si>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</si>
  <si>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</si>
  <si>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</si>
  <si>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</si>
  <si>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</si>
  <si>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</si>
  <si>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</si>
  <si>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</si>
  <si>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Bystřice pod Hostýnem, ul. Čs. brigády</t>
  </si>
  <si>
    <t>Rozpočet:</t>
  </si>
  <si>
    <t>Misto</t>
  </si>
  <si>
    <t>Ing. Tomáš Olša</t>
  </si>
  <si>
    <t>Zřízení sjezdu z ul. Čs. brigády na parkoviště u Alberta v Bystřici pod Hostýnem</t>
  </si>
  <si>
    <t>Město Bystřice pod Hostýnem</t>
  </si>
  <si>
    <t>Masarykovo nám. 137</t>
  </si>
  <si>
    <t>Bystřice pod Hostýnem</t>
  </si>
  <si>
    <t>76861</t>
  </si>
  <si>
    <t>00287113</t>
  </si>
  <si>
    <t>CZ00287113</t>
  </si>
  <si>
    <t>Rozpočet</t>
  </si>
  <si>
    <t>Celkem za stavbu</t>
  </si>
  <si>
    <t>CZK</t>
  </si>
  <si>
    <t xml:space="preserve">Popis rozpočtu:  - </t>
  </si>
  <si>
    <t>Projektová dokumentace pro společné povolení řeší stavební úpravy stávajících sjezdů a okolních parkovacích a pochozích zpevněných ploch podél vozovky pozemní komunikace II/437 ul. Čs. brigády v zastavěném území města Bystřice pod Hostýnem. Součástí návrhu je posun stávající autobusové zastávky (včetně odstranění stávajících přístřešků), zřízení vodorovného dopravního značení V 11a v odstavném pruhu a přesun stávajících parkovacích ploch.</t>
  </si>
  <si>
    <t>Rekapitulace dílů</t>
  </si>
  <si>
    <t>Typ dílu</t>
  </si>
  <si>
    <t>1</t>
  </si>
  <si>
    <t>Zemní práce</t>
  </si>
  <si>
    <t>3</t>
  </si>
  <si>
    <t>Svislé a kompletní konstrukce</t>
  </si>
  <si>
    <t>5</t>
  </si>
  <si>
    <t>Komunikace</t>
  </si>
  <si>
    <t>91</t>
  </si>
  <si>
    <t>Doplňující práce na komunikaci</t>
  </si>
  <si>
    <t>96</t>
  </si>
  <si>
    <t>Bourání konstrukcí</t>
  </si>
  <si>
    <t>97</t>
  </si>
  <si>
    <t>Prorážení otvorů</t>
  </si>
  <si>
    <t>99</t>
  </si>
  <si>
    <t>Staveništní přesun hmot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</si>
  <si>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</si>
  <si>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</si>
  <si>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</si>
  <si>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</si>
  <si>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</si>
  <si>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</si>
  <si>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</si>
  <si>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</si>
  <si>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</si>
  <si>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</si>
  <si>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</si>
  <si>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</si>
  <si>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</si>
  <si>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</si>
  <si>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</si>
  <si>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</si>
  <si>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</si>
  <si>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</si>
  <si>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</si>
  <si>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</si>
  <si>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</si>
  <si>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</si>
  <si>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</si>
  <si>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</si>
  <si>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</si>
  <si>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</si>
  <si>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</si>
  <si>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</si>
  <si>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</si>
  <si>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113201011RAA</t>
  </si>
  <si>
    <t>Vytrhání obrubníků silničních, včetně naložení a odvozu na skládku do 1 km</t>
  </si>
  <si>
    <t>m</t>
  </si>
  <si>
    <t>POL2_0</t>
  </si>
  <si>
    <t>s vybouráním lože</t>
  </si>
  <si>
    <t>POP</t>
  </si>
  <si>
    <t>stávající obruby:59</t>
  </si>
  <si>
    <t>VV</t>
  </si>
  <si>
    <t>113201012RAA</t>
  </si>
  <si>
    <t>Vytrhání obrubníků chodníkových a parkových, včetně naložení a odvozu na skládku do 1 km</t>
  </si>
  <si>
    <t>stávající obruby:15+15+6+6+4+22+6</t>
  </si>
  <si>
    <t>113201011RA0</t>
  </si>
  <si>
    <t>Vytrhání obrubníků z palisád, včetně naložení a odvozu na skládku do 1 km</t>
  </si>
  <si>
    <t>19</t>
  </si>
  <si>
    <t>113106035RAB</t>
  </si>
  <si>
    <t>Odstranění dlažby z kostek vč.podkladu, pl.do 50m2, včetně naložení a odvozu na skládku do 1 km</t>
  </si>
  <si>
    <t>m2</t>
  </si>
  <si>
    <t>napojení na stávající odstavný pás:20</t>
  </si>
  <si>
    <t>113106000RAB</t>
  </si>
  <si>
    <t>Odstranění zám.dlažby 6 cm vč.podkladu,pl.do 50 m2, včetně naložení a odvozu na skládku do 1 km</t>
  </si>
  <si>
    <t>stávající pochozí zpevněné plochy:26+19+38+7</t>
  </si>
  <si>
    <t>113106030RAB</t>
  </si>
  <si>
    <t>Odstranění zám.dlažby 8 cm vč.podkladu,pl.do 50 m2, včetně naložení a odvozu na skládku do 1 km</t>
  </si>
  <si>
    <t>stávající pojízdné zpevněné plochy:28+12+6+16+9+49</t>
  </si>
  <si>
    <t>121103111R00</t>
  </si>
  <si>
    <t>Skrývka zemin v rovině a sklonu 1:5</t>
  </si>
  <si>
    <t>m3</t>
  </si>
  <si>
    <t>POL1_0</t>
  </si>
  <si>
    <t>Skrývka zemin schopných zúrodnění s naložením na dopravní prostředek nebo s přehozením do 3 m</t>
  </si>
  <si>
    <t>rozšíření zpevněných ploch:(24+13+6+14)*0,1</t>
  </si>
  <si>
    <t>122201101R00</t>
  </si>
  <si>
    <t>Odkopávky nezapažené v hor. 3 do 100 m3</t>
  </si>
  <si>
    <t>Odkopávky a prokopávky nezapažené s přehozením výkopku na vzdálenost do 3 m nebo s naložením na dopravní prostředek.</t>
  </si>
  <si>
    <t>výkop po hranu zemní pláně rozšířených zpevněných ploch:(24+13+6+14)*0,31</t>
  </si>
  <si>
    <t>162100010RA0</t>
  </si>
  <si>
    <t>Vodorovné přemístění výkopku</t>
  </si>
  <si>
    <t>předpoklad odvoz do 10 km:17,67</t>
  </si>
  <si>
    <t>162100010RAA</t>
  </si>
  <si>
    <t>Vodorovné přemístění výkopku, příplatek za každý další 1 km</t>
  </si>
  <si>
    <t>předpoklad odvoz do 10 km:9*17,67</t>
  </si>
  <si>
    <t>199000005R00</t>
  </si>
  <si>
    <t>Poplatek za skládku zeminy 1- 4, č. dle katal. odpadů 17 05 04</t>
  </si>
  <si>
    <t>t</t>
  </si>
  <si>
    <t>17,67*1750/1000</t>
  </si>
  <si>
    <t>výkop pro výměnu podloží při nevyhovující únosnosti:(128+78)*0,12</t>
  </si>
  <si>
    <t>výkop pro výměnu podloží při nevyhovující únosnosti:24,72</t>
  </si>
  <si>
    <t>výkop pro výměnu podloží při nevyhovující únosnosti:9*24,72</t>
  </si>
  <si>
    <t>výkop pro výměnu podloží při nevyhovující únosnosti:24,72*1750/1000</t>
  </si>
  <si>
    <t>181101111R00</t>
  </si>
  <si>
    <t>Úprava pláně v zářezech se zhutněním - ručně</t>
  </si>
  <si>
    <t>vyrovnáním výškových rozdílů</t>
  </si>
  <si>
    <t>zhutnění zemní pláně:128+78</t>
  </si>
  <si>
    <t>182001131R00</t>
  </si>
  <si>
    <t>Plošná úprava terénu, nerovnosti do 20 cm v rovině</t>
  </si>
  <si>
    <t>Plošná úprava terénu s urovnáním povrchu, bez doplnění ornice, v hornině 1 až 4</t>
  </si>
  <si>
    <t>urovnání okolních nezpevněných ploch:26+8+19</t>
  </si>
  <si>
    <t>167103101R00</t>
  </si>
  <si>
    <t>Nakládání výkopku zeminy schopné zúrodnění</t>
  </si>
  <si>
    <t>Nakládání neulehlého výkopku z hromad</t>
  </si>
  <si>
    <t>zatravnění okolních nezpevněných ploch:5,7</t>
  </si>
  <si>
    <t>162206112R00</t>
  </si>
  <si>
    <t>Vodorovné přemístění zemin pro zúrodnění do 50 m</t>
  </si>
  <si>
    <t>bez naložení, avšak se složením</t>
  </si>
  <si>
    <t>181006111R00</t>
  </si>
  <si>
    <t>Rozprostření zemin v rov./sklonu 1:5, tl. do 10 cm</t>
  </si>
  <si>
    <t>zatravnění okolních nezpevněných ploch:53</t>
  </si>
  <si>
    <t>180400020RA0</t>
  </si>
  <si>
    <t>Založení trávníku parkového, rovina, dodání osiva</t>
  </si>
  <si>
    <t>338920011R00</t>
  </si>
  <si>
    <t>Osazení betonové palisády, š. do 11 cm, dl. 60 cm</t>
  </si>
  <si>
    <t>Výkop rýhy pro osazení včetně výkopu prostoru pro drenážní zásyp, osazení palisád do betonu, zásyp štěrkem.</t>
  </si>
  <si>
    <t>vyrovnání výškových rozdílů:24</t>
  </si>
  <si>
    <t>567122111R00</t>
  </si>
  <si>
    <t>Podklad z kameniva zpev.cementem SC C8/10 tl.12 cm</t>
  </si>
  <si>
    <t>bez dilatačních spár, s rozprostřením a zhutněním</t>
  </si>
  <si>
    <t>výměna podloží při nevyhovující únosnosti:206</t>
  </si>
  <si>
    <t>564851111RT4</t>
  </si>
  <si>
    <t>Podklad ze štěrkodrti po zhutnění tloušťky 15 cm, štěrkodrť frakce 0-63 mm</t>
  </si>
  <si>
    <t>K1 - sjezdy a parkovací plochy:128</t>
  </si>
  <si>
    <t>564851111RT2</t>
  </si>
  <si>
    <t>Podklad ze štěrkodrti po zhutnění tloušťky 15 cm, štěrkodrť frakce 0-32 mm</t>
  </si>
  <si>
    <t>K2 - pochozí plochy:78</t>
  </si>
  <si>
    <t>596215040R00</t>
  </si>
  <si>
    <t>Kladení zámkové dlažby tl. 8 cm do drtě tl. 4 cm</t>
  </si>
  <si>
    <t>s provedením lože z kameniva drceného, s vyplněním spár, s dvojitým hutněním vibrováním, a se smetením přebytečného materiálu na krajnici. S dodáním hmot pro lože a výplň spár</t>
  </si>
  <si>
    <t>K1 - sjezdy a parkovací plochy:123</t>
  </si>
  <si>
    <t>K1 - varovné pásy:5</t>
  </si>
  <si>
    <t>592451170R</t>
  </si>
  <si>
    <t>Dlažba 200 x 100 x 80 mm přírodní</t>
  </si>
  <si>
    <t>POL3_0</t>
  </si>
  <si>
    <t>K1 - sjezdy a parkovací plochy:29+94</t>
  </si>
  <si>
    <t>592451158R</t>
  </si>
  <si>
    <t>Dlažba skladebná SLP pro nevidomé 200 x 100 x 80, mm červená</t>
  </si>
  <si>
    <t>K1 - varovné pásy:2+3</t>
  </si>
  <si>
    <t>596215020R00</t>
  </si>
  <si>
    <t>Kladení zámkové dlažby tl. 6 cm do drtě tl. 3 cm</t>
  </si>
  <si>
    <t>K2 - pochozí plochy:67</t>
  </si>
  <si>
    <t>K2 - signální pás:3</t>
  </si>
  <si>
    <t>K2 - kontrastní pás:8</t>
  </si>
  <si>
    <t>59245110R</t>
  </si>
  <si>
    <t>Dlažba skladebná 200 x 100 x 60 mm přírodní</t>
  </si>
  <si>
    <t>K2 - pochozí plochy:6+9+49+3</t>
  </si>
  <si>
    <t>592451151R</t>
  </si>
  <si>
    <t>Dlažba skladebná SPL pro nevidomé 200 x 100 x 60, mm červená</t>
  </si>
  <si>
    <t>592451121R</t>
  </si>
  <si>
    <t>Dlažba skladebná 200 x 100 x 60 mm černá</t>
  </si>
  <si>
    <t>591241111R00</t>
  </si>
  <si>
    <t>Kladení dlažby drobné kostky, lože z MC tl. 5 cm</t>
  </si>
  <si>
    <t>s provedením lože do 50 mm, s vyplněním spár, s dvojím beraněním a se smetením přebytečného materiálu na krajnici</t>
  </si>
  <si>
    <t>napojení na stávající odsatvný pás:58*0,5</t>
  </si>
  <si>
    <t>917161111RT2</t>
  </si>
  <si>
    <t>Osazení lež. obrub.kamen. s opěrou, lože z C 16/20, včetně kamen. obrubníku</t>
  </si>
  <si>
    <t>15</t>
  </si>
  <si>
    <t>917161111RT3</t>
  </si>
  <si>
    <t>39+4</t>
  </si>
  <si>
    <t>917862111RT7</t>
  </si>
  <si>
    <t>Osazení stojatého obrubníku betonového, s boční opěrou, do lože z betonu C 16/20</t>
  </si>
  <si>
    <t>včetně obrubníku 100/15/25</t>
  </si>
  <si>
    <t>silniční obrubník:4+34</t>
  </si>
  <si>
    <t>916661111RT5</t>
  </si>
  <si>
    <t>Osazení park. obrubníků do lože z C 16/20 s opěrou, včetně obrubníku 80x250x1000 mm</t>
  </si>
  <si>
    <t>lože z betonu prostého C 16/20 tl. 80 až 100 mm</t>
  </si>
  <si>
    <t>chodníkový obrubník:7+4+6+6+9</t>
  </si>
  <si>
    <t>914001121RT6</t>
  </si>
  <si>
    <t>Osaz.svislé dopr.značky a sloupku,Al patka, základ, včetně dodávky sloupku</t>
  </si>
  <si>
    <t>kus</t>
  </si>
  <si>
    <t>40445044.AR</t>
  </si>
  <si>
    <t>Značka dopravní informativní provozní IP 4b - IP 7,10a,b, rozměr 500 x 500 mm, fólie 1</t>
  </si>
  <si>
    <t>IP 4b:1</t>
  </si>
  <si>
    <t>40445020.AR</t>
  </si>
  <si>
    <t>Značka dopravní zákazová B 1 - B 34, rozměr 500 mm, fólie 1</t>
  </si>
  <si>
    <t>B 2:1</t>
  </si>
  <si>
    <t>40445050.AR</t>
  </si>
  <si>
    <t>Značka dopravní informativní provozní IP 11 - IP 13, rozměr 500 x 700 mm, fólie 1</t>
  </si>
  <si>
    <t>IP 11a:1</t>
  </si>
  <si>
    <t>IP 12:1</t>
  </si>
  <si>
    <t>40445159.AR</t>
  </si>
  <si>
    <t>Značka dopravní dodatková E 8 vodorovná, rozměr 500 x 150 mm, fólie 1</t>
  </si>
  <si>
    <t>E 8d:2</t>
  </si>
  <si>
    <t>40445141.AR</t>
  </si>
  <si>
    <t>Značka dopravní dodatková E 13, rozměr 500 x 500 mm, fólie 1</t>
  </si>
  <si>
    <t>E 13:2</t>
  </si>
  <si>
    <t>40445135.AR</t>
  </si>
  <si>
    <t>Značka dopravní informativní IJ 4a, rozměr 500 x 500 mm, fólie 1</t>
  </si>
  <si>
    <t>IJ 4a:1</t>
  </si>
  <si>
    <t>B 28:1</t>
  </si>
  <si>
    <t>915711111RT1</t>
  </si>
  <si>
    <t>Vodorovné značení dělicích čar 12 cm střík.barvou, barva bílá</t>
  </si>
  <si>
    <t>6*5</t>
  </si>
  <si>
    <t>915701111R00</t>
  </si>
  <si>
    <t>Zřízení vodorovného značení z nátěr.hmot tl.do 3mm</t>
  </si>
  <si>
    <t>V 11a:4+4+2</t>
  </si>
  <si>
    <t>966006215R00</t>
  </si>
  <si>
    <t>Odstranění  sloupků dopravních značek z patek</t>
  </si>
  <si>
    <t>s odklizením materiálu na skládku na vzdálenost do 20 m nebo s naložením na dopravní prostředek</t>
  </si>
  <si>
    <t>TR_01</t>
  </si>
  <si>
    <t>Kompletní odstranění stávající zastávky, včetně odvozu a likvidace</t>
  </si>
  <si>
    <t>soubor</t>
  </si>
  <si>
    <t>979082219R00</t>
  </si>
  <si>
    <t>Příplatek za dopravu suti po suchu za další 1 km</t>
  </si>
  <si>
    <t>předpoklad odvoz do 10 km:9*235,93</t>
  </si>
  <si>
    <t>979999973R00</t>
  </si>
  <si>
    <t>Poplatek za uložení, zemina a kamení, (skup.170504)</t>
  </si>
  <si>
    <t>podkladní vrstvy:(25,94+40,05+132,6)*0,75</t>
  </si>
  <si>
    <t>979999981R00</t>
  </si>
  <si>
    <t>Poplatek za recyklaci betonu kusovost do 1600 cm2, čistý (skup.170101)</t>
  </si>
  <si>
    <t>obruby a palisády:15,93+16,28+5,13</t>
  </si>
  <si>
    <t>dlažba:(25,94+40,05+132,6)*0,25</t>
  </si>
  <si>
    <t>998223011R00</t>
  </si>
  <si>
    <t>Přesun hmot, pozemní komunikace, kryt dlážděný</t>
  </si>
  <si>
    <t>005211030R</t>
  </si>
  <si>
    <t xml:space="preserve">Dočasná dopravní opatření </t>
  </si>
  <si>
    <t>Soubor</t>
  </si>
  <si>
    <t>005121010R</t>
  </si>
  <si>
    <t>Vybudování zařízení staveniště</t>
  </si>
  <si>
    <t>005111021R</t>
  </si>
  <si>
    <t>Vytyčení inženýrských sítí</t>
  </si>
  <si>
    <t>005111020R</t>
  </si>
  <si>
    <t>Vytyčení stavby</t>
  </si>
  <si>
    <t>004111010R</t>
  </si>
  <si>
    <t>Průzkumné práce, laboratorní zkoušky, zkoušky únosnosti</t>
  </si>
  <si>
    <t>005121030R</t>
  </si>
  <si>
    <t>Odstranění zařízení staveniště</t>
  </si>
  <si>
    <t>005241020R</t>
  </si>
  <si>
    <t xml:space="preserve">Geodetické zaměření skutečného provedení  </t>
  </si>
  <si>
    <t>005241010R</t>
  </si>
  <si>
    <t xml:space="preserve">Dokumentace skutečného provedení </t>
  </si>
  <si>
    <t/>
  </si>
  <si>
    <t>SUM</t>
  </si>
  <si>
    <t>Poznámky uchazeče k zadání</t>
  </si>
  <si>
    <t>POPUZIV</t>
  </si>
  <si>
    <t>END</t>
  </si>
  <si>
    <t>Soupis prací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</si>
</sst>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indexed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8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29" xfId="0" applyNumberFormat="1" applyBorder="1" applyAlignment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15" fillId="0" borderId="0" xfId="0" applyNumberFormat="1" applyFont="1" applyAlignment="1">
      <alignment wrapText="1"/>
    </xf>
    <xf numFmtId="0" fontId="6" fillId="0" borderId="0" xfId="0" applyFon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/>
    </xf>
    <xf numFmtId="0" fontId="16" fillId="3" borderId="3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6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40" xfId="0" applyNumberFormat="1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7" fillId="0" borderId="0" xfId="0" applyFont="1"/>
    <xf numFmtId="0" fontId="17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49" fontId="20" fillId="0" borderId="0" xfId="0" applyNumberFormat="1" applyFont="1" applyAlignment="1">
      <alignment wrapText="1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7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7" fillId="0" borderId="33" xfId="0" applyFont="1" applyBorder="1" applyAlignment="1">
      <alignment vertical="top" shrinkToFit="1"/>
    </xf>
    <xf numFmtId="0" fontId="17" fillId="0" borderId="26" xfId="0" applyFont="1" applyBorder="1" applyAlignment="1">
      <alignment vertical="top" shrinkToFit="1"/>
    </xf>
    <xf numFmtId="0" fontId="19" fillId="0" borderId="33" xfId="0" applyNumberFormat="1" applyFont="1" applyBorder="1" applyAlignment="1">
      <alignment vertical="top" wrapText="1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7" fillId="0" borderId="33" xfId="0" applyNumberFormat="1" applyFont="1" applyBorder="1" applyAlignment="1">
      <alignment vertical="top" shrinkToFit="1"/>
    </xf>
    <xf numFmtId="164" fontId="19" fillId="0" borderId="33" xfId="0" applyNumberFormat="1" applyFont="1" applyBorder="1" applyAlignment="1">
      <alignment vertical="top" wrapText="1" shrinkToFit="1"/>
    </xf>
    <xf numFmtId="164" fontId="0" fillId="3" borderId="39" xfId="0" applyNumberFormat="1" applyFill="1" applyBorder="1" applyAlignment="1">
      <alignment vertical="top" shrinkToFit="1"/>
    </xf>
    <xf numFmtId="4" fontId="17" fillId="4" borderId="33" xfId="0" applyNumberFormat="1" applyFont="1" applyFill="1" applyBorder="1" applyAlignment="1" applyProtection="1">
      <alignment vertical="top" shrinkToFit="1"/>
      <protection locked="0"/>
    </xf>
    <xf numFmtId="4" fontId="17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16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7" fillId="0" borderId="10" xfId="0" applyFont="1" applyBorder="1" applyAlignment="1">
      <alignment vertical="top"/>
    </xf>
    <xf numFmtId="0" fontId="17" fillId="0" borderId="10" xfId="0" applyNumberFormat="1" applyFont="1" applyBorder="1" applyAlignment="1">
      <alignment vertical="top"/>
    </xf>
    <xf numFmtId="0" fontId="17" fillId="0" borderId="39" xfId="0" applyFont="1" applyBorder="1" applyAlignment="1">
      <alignment vertical="top" shrinkToFit="1"/>
    </xf>
    <xf numFmtId="164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0" fontId="17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4" fontId="8" fillId="3" borderId="22" xfId="0" applyNumberFormat="1" applyFont="1" applyFill="1" applyBorder="1" applyAlignment="1">
      <alignment vertical="top"/>
    </xf>
    <xf numFmtId="0" fontId="17" fillId="0" borderId="33" xfId="0" applyNumberFormat="1" applyFont="1" applyBorder="1" applyAlignment="1">
      <alignment horizontal="left" vertical="top" wrapText="1"/>
    </xf>
    <xf numFmtId="0" fontId="19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7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" fontId="7" fillId="0" borderId="39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5" borderId="39" xfId="0" applyNumberFormat="1" applyFont="1" applyFill="1" applyBorder="1" applyAlignment="1"/>
    <xf numFmtId="4" fontId="7" fillId="0" borderId="33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0" fillId="0" borderId="0" xfId="0" applyNumberFormat="1" applyAlignment="1">
      <alignment wrapText="1"/>
    </xf>
    <xf numFmtId="0" fontId="16" fillId="3" borderId="35" xfId="0" applyFont="1" applyFill="1" applyBorder="1" applyAlignment="1">
      <alignment horizontal="center" vertical="center" wrapText="1"/>
    </xf>
    <xf numFmtId="4" fontId="7" fillId="0" borderId="35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2" fontId="12" fillId="3" borderId="7" xfId="0" applyNumberFormat="1" applyFont="1" applyFill="1" applyBorder="1" applyAlignment="1">
      <alignment horizontal="right" vertical="center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0" fontId="8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1" fontId="0" fillId="0" borderId="6" xfId="0" applyNumberFormat="1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8" fillId="0" borderId="26" xfId="0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vertical="top" wrapText="1" shrinkToFit="1"/>
    </xf>
    <xf numFmtId="164" fontId="18" fillId="0" borderId="0" xfId="0" applyNumberFormat="1" applyFont="1" applyBorder="1" applyAlignment="1">
      <alignment vertical="top" wrapText="1" shrinkToFit="1"/>
    </xf>
    <xf numFmtId="4" fontId="18" fillId="0" borderId="0" xfId="0" applyNumberFormat="1" applyFont="1" applyBorder="1" applyAlignment="1">
      <alignment vertical="top" wrapText="1" shrinkToFit="1"/>
    </xf>
    <xf numFmtId="4" fontId="18" fillId="0" borderId="34" xfId="0" applyNumberFormat="1" applyFont="1" applyBorder="1" applyAlignment="1">
      <alignment vertical="top" wrapText="1" shrinkToFi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8" xfId="0" applyBorder="1" applyAlignment="1">
      <alignment vertical="center"/>
    </xf>
  </cellXfs>
  <cellStyles count="2">
    <cellStyle name="Normální" xfId="0" builtinId="0"/>
    <cellStyle name="normální 2" xfId="1" xr:uid="{7AA3C938-CE00-4A9B-AF08-759593B0189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B276B-D486-4A19-B8C0-9CED926754B4}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198" t="s">
        <v>39</v>
      </c>
      <c r="B2" s="198"/>
      <c r="C2" s="198"/>
      <c r="D2" s="198"/>
      <c r="E2" s="198"/>
      <c r="F2" s="198"/>
      <c r="G2" s="198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441B5-74B2-4449-B508-853135BA37BF}">
  <sheetPr codeName="List5112">
    <tabColor rgb="FF66FF66"/>
  </sheetPr>
  <dimension ref="A1:AZ60"/>
  <sheetViews>
    <sheetView showGridLines="0" tabSelected="1" topLeftCell="B1" zoomScaleNormal="100" zoomScaleSheetLayoutView="75" workbookViewId="0">
      <selection activeCell="L12" sqref="L12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  <col min="52" max="52" width="93.140625" customWidth="1"/>
  </cols>
  <sheetData>
    <row r="1" spans="1:15" ht="33.75" customHeight="1" x14ac:dyDescent="0.2">
      <c r="A1" s="71" t="s">
        <v>36</v>
      </c>
      <c r="B1" s="227" t="s">
        <v>295</v>
      </c>
      <c r="C1" s="228"/>
      <c r="D1" s="228"/>
      <c r="E1" s="228"/>
      <c r="F1" s="228"/>
      <c r="G1" s="228"/>
      <c r="H1" s="228"/>
      <c r="I1" s="228"/>
      <c r="J1" s="229"/>
    </row>
    <row r="2" spans="1:15" ht="23.25" customHeight="1" x14ac:dyDescent="0.2">
      <c r="A2" s="4"/>
      <c r="B2" s="79" t="s">
        <v>40</v>
      </c>
      <c r="C2" s="80"/>
      <c r="D2" s="244" t="s">
        <v>46</v>
      </c>
      <c r="E2" s="245"/>
      <c r="F2" s="245"/>
      <c r="G2" s="245"/>
      <c r="H2" s="245"/>
      <c r="I2" s="245"/>
      <c r="J2" s="246"/>
      <c r="O2" s="2"/>
    </row>
    <row r="3" spans="1:15" ht="23.25" customHeight="1" x14ac:dyDescent="0.2">
      <c r="A3" s="4"/>
      <c r="B3" s="81" t="s">
        <v>44</v>
      </c>
      <c r="C3" s="82"/>
      <c r="D3" s="206" t="s">
        <v>42</v>
      </c>
      <c r="E3" s="207"/>
      <c r="F3" s="207"/>
      <c r="G3" s="207"/>
      <c r="H3" s="207"/>
      <c r="I3" s="207"/>
      <c r="J3" s="208"/>
    </row>
    <row r="4" spans="1:15" ht="23.25" hidden="1" customHeight="1" x14ac:dyDescent="0.2">
      <c r="A4" s="4"/>
      <c r="B4" s="83" t="s">
        <v>43</v>
      </c>
      <c r="C4" s="84"/>
      <c r="D4" s="85"/>
      <c r="E4" s="85"/>
      <c r="F4" s="86"/>
      <c r="G4" s="87"/>
      <c r="H4" s="86"/>
      <c r="I4" s="87"/>
      <c r="J4" s="88"/>
    </row>
    <row r="5" spans="1:15" ht="24" customHeight="1" x14ac:dyDescent="0.2">
      <c r="A5" s="4"/>
      <c r="B5" s="45" t="s">
        <v>21</v>
      </c>
      <c r="C5" s="5"/>
      <c r="D5" s="89" t="s">
        <v>47</v>
      </c>
      <c r="E5" s="25"/>
      <c r="F5" s="25"/>
      <c r="G5" s="25"/>
      <c r="H5" s="27" t="s">
        <v>33</v>
      </c>
      <c r="I5" s="89" t="s">
        <v>51</v>
      </c>
      <c r="J5" s="11"/>
    </row>
    <row r="6" spans="1:15" ht="15.75" customHeight="1" x14ac:dyDescent="0.2">
      <c r="A6" s="4"/>
      <c r="B6" s="39"/>
      <c r="C6" s="25"/>
      <c r="D6" s="89" t="s">
        <v>48</v>
      </c>
      <c r="E6" s="25"/>
      <c r="F6" s="25"/>
      <c r="G6" s="25"/>
      <c r="H6" s="27" t="s">
        <v>34</v>
      </c>
      <c r="I6" s="89" t="s">
        <v>52</v>
      </c>
      <c r="J6" s="11"/>
    </row>
    <row r="7" spans="1:15" ht="15.75" customHeight="1" x14ac:dyDescent="0.2">
      <c r="A7" s="4"/>
      <c r="B7" s="40"/>
      <c r="C7" s="90" t="s">
        <v>50</v>
      </c>
      <c r="D7" s="78" t="s">
        <v>49</v>
      </c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239"/>
      <c r="E11" s="239"/>
      <c r="F11" s="239"/>
      <c r="G11" s="239"/>
      <c r="H11" s="27" t="s">
        <v>33</v>
      </c>
      <c r="I11" s="92"/>
      <c r="J11" s="11"/>
    </row>
    <row r="12" spans="1:15" ht="15.75" customHeight="1" x14ac:dyDescent="0.2">
      <c r="A12" s="4"/>
      <c r="B12" s="39"/>
      <c r="C12" s="25"/>
      <c r="D12" s="224"/>
      <c r="E12" s="224"/>
      <c r="F12" s="224"/>
      <c r="G12" s="224"/>
      <c r="H12" s="27" t="s">
        <v>34</v>
      </c>
      <c r="I12" s="92"/>
      <c r="J12" s="11"/>
    </row>
    <row r="13" spans="1:15" ht="15.75" customHeight="1" x14ac:dyDescent="0.2">
      <c r="A13" s="4"/>
      <c r="B13" s="40"/>
      <c r="C13" s="91"/>
      <c r="D13" s="225"/>
      <c r="E13" s="225"/>
      <c r="F13" s="225"/>
      <c r="G13" s="225"/>
      <c r="H13" s="28"/>
      <c r="I13" s="32"/>
      <c r="J13" s="49"/>
    </row>
    <row r="14" spans="1:15" ht="24" hidden="1" customHeight="1" x14ac:dyDescent="0.2">
      <c r="A14" s="4"/>
      <c r="B14" s="64" t="s">
        <v>20</v>
      </c>
      <c r="C14" s="65"/>
      <c r="D14" s="66" t="s">
        <v>45</v>
      </c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247"/>
      <c r="F15" s="247"/>
      <c r="G15" s="220"/>
      <c r="H15" s="220"/>
      <c r="I15" s="220" t="s">
        <v>28</v>
      </c>
      <c r="J15" s="221"/>
    </row>
    <row r="16" spans="1:15" ht="23.25" customHeight="1" x14ac:dyDescent="0.2">
      <c r="A16" s="140" t="s">
        <v>23</v>
      </c>
      <c r="B16" s="141" t="s">
        <v>23</v>
      </c>
      <c r="C16" s="56"/>
      <c r="D16" s="57"/>
      <c r="E16" s="222"/>
      <c r="F16" s="223"/>
      <c r="G16" s="222"/>
      <c r="H16" s="223"/>
      <c r="I16" s="222">
        <f>SUMIF(F49:F56,A16,I49:I56)+SUMIF(F49:F56,"PSU",I49:I56)</f>
        <v>0</v>
      </c>
      <c r="J16" s="236"/>
    </row>
    <row r="17" spans="1:10" ht="23.25" customHeight="1" x14ac:dyDescent="0.2">
      <c r="A17" s="140" t="s">
        <v>24</v>
      </c>
      <c r="B17" s="141" t="s">
        <v>24</v>
      </c>
      <c r="C17" s="56"/>
      <c r="D17" s="57"/>
      <c r="E17" s="222"/>
      <c r="F17" s="223"/>
      <c r="G17" s="222"/>
      <c r="H17" s="223"/>
      <c r="I17" s="222">
        <f>SUMIF(F49:F56,A17,I49:I56)</f>
        <v>0</v>
      </c>
      <c r="J17" s="236"/>
    </row>
    <row r="18" spans="1:10" ht="23.25" customHeight="1" x14ac:dyDescent="0.2">
      <c r="A18" s="140" t="s">
        <v>25</v>
      </c>
      <c r="B18" s="141" t="s">
        <v>25</v>
      </c>
      <c r="C18" s="56"/>
      <c r="D18" s="57"/>
      <c r="E18" s="222"/>
      <c r="F18" s="223"/>
      <c r="G18" s="222"/>
      <c r="H18" s="223"/>
      <c r="I18" s="222">
        <f>SUMIF(F49:F56,A18,I49:I56)</f>
        <v>0</v>
      </c>
      <c r="J18" s="236"/>
    </row>
    <row r="19" spans="1:10" ht="23.25" customHeight="1" x14ac:dyDescent="0.2">
      <c r="A19" s="140" t="s">
        <v>74</v>
      </c>
      <c r="B19" s="141" t="s">
        <v>26</v>
      </c>
      <c r="C19" s="56"/>
      <c r="D19" s="57"/>
      <c r="E19" s="222"/>
      <c r="F19" s="223"/>
      <c r="G19" s="222"/>
      <c r="H19" s="223"/>
      <c r="I19" s="222">
        <f>SUMIF(F49:F56,A19,I49:I56)</f>
        <v>0</v>
      </c>
      <c r="J19" s="236"/>
    </row>
    <row r="20" spans="1:10" ht="23.25" customHeight="1" x14ac:dyDescent="0.2">
      <c r="A20" s="140" t="s">
        <v>75</v>
      </c>
      <c r="B20" s="141" t="s">
        <v>27</v>
      </c>
      <c r="C20" s="56"/>
      <c r="D20" s="57"/>
      <c r="E20" s="222"/>
      <c r="F20" s="223"/>
      <c r="G20" s="222"/>
      <c r="H20" s="223"/>
      <c r="I20" s="222">
        <f>SUMIF(F49:F56,A20,I49:I56)</f>
        <v>0</v>
      </c>
      <c r="J20" s="236"/>
    </row>
    <row r="21" spans="1:10" ht="23.25" customHeight="1" x14ac:dyDescent="0.2">
      <c r="A21" s="4"/>
      <c r="B21" s="72" t="s">
        <v>28</v>
      </c>
      <c r="C21" s="73"/>
      <c r="D21" s="74"/>
      <c r="E21" s="237"/>
      <c r="F21" s="238"/>
      <c r="G21" s="237"/>
      <c r="H21" s="238"/>
      <c r="I21" s="237">
        <f>SUM(I16:J20)</f>
        <v>0</v>
      </c>
      <c r="J21" s="243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12</v>
      </c>
      <c r="F23" s="59" t="s">
        <v>0</v>
      </c>
      <c r="G23" s="234">
        <f>ZakladDPHSniVypocet</f>
        <v>0</v>
      </c>
      <c r="H23" s="235"/>
      <c r="I23" s="235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12</v>
      </c>
      <c r="F24" s="59" t="s">
        <v>0</v>
      </c>
      <c r="G24" s="241">
        <f>ZakladDPHSni*SazbaDPH1/100</f>
        <v>0</v>
      </c>
      <c r="H24" s="242"/>
      <c r="I24" s="242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234">
        <f>ZakladDPHZaklVypocet</f>
        <v>0</v>
      </c>
      <c r="H25" s="235"/>
      <c r="I25" s="235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230">
        <f>ZakladDPHZakl*SazbaDPH2/100</f>
        <v>0</v>
      </c>
      <c r="H26" s="231"/>
      <c r="I26" s="231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232">
        <f>0</f>
        <v>0</v>
      </c>
      <c r="H27" s="232"/>
      <c r="I27" s="232"/>
      <c r="J27" s="61" t="str">
        <f t="shared" si="0"/>
        <v>CZK</v>
      </c>
    </row>
    <row r="28" spans="1:10" ht="27.75" hidden="1" customHeight="1" thickBot="1" x14ac:dyDescent="0.25">
      <c r="A28" s="4"/>
      <c r="B28" s="111" t="s">
        <v>22</v>
      </c>
      <c r="C28" s="112"/>
      <c r="D28" s="112"/>
      <c r="E28" s="113"/>
      <c r="F28" s="114"/>
      <c r="G28" s="219">
        <f>ZakladDPHSniVypocet+ZakladDPHZaklVypocet</f>
        <v>0</v>
      </c>
      <c r="H28" s="219"/>
      <c r="I28" s="219"/>
      <c r="J28" s="115" t="str">
        <f t="shared" si="0"/>
        <v>CZK</v>
      </c>
    </row>
    <row r="29" spans="1:10" ht="27.75" customHeight="1" thickBot="1" x14ac:dyDescent="0.25">
      <c r="A29" s="4"/>
      <c r="B29" s="111" t="s">
        <v>35</v>
      </c>
      <c r="C29" s="116"/>
      <c r="D29" s="116"/>
      <c r="E29" s="116"/>
      <c r="F29" s="116"/>
      <c r="G29" s="233">
        <f>ZakladDPHSni+DPHSni+ZakladDPHZakl+DPHZakl+Zaokrouhleni</f>
        <v>0</v>
      </c>
      <c r="H29" s="233"/>
      <c r="I29" s="233"/>
      <c r="J29" s="117" t="s">
        <v>55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/>
      <c r="I32" s="37"/>
      <c r="J32" s="12"/>
    </row>
    <row r="33" spans="1:52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52" s="35" customFormat="1" ht="18.75" customHeight="1" x14ac:dyDescent="0.2">
      <c r="A34" s="29"/>
      <c r="B34" s="29"/>
      <c r="C34" s="30"/>
      <c r="D34" s="226"/>
      <c r="E34" s="226"/>
      <c r="F34" s="30"/>
      <c r="G34" s="226"/>
      <c r="H34" s="226"/>
      <c r="I34" s="226"/>
      <c r="J34" s="36"/>
    </row>
    <row r="35" spans="1:52" ht="12.75" customHeight="1" x14ac:dyDescent="0.2">
      <c r="A35" s="4"/>
      <c r="B35" s="4"/>
      <c r="C35" s="5"/>
      <c r="D35" s="240" t="s">
        <v>2</v>
      </c>
      <c r="E35" s="240"/>
      <c r="F35" s="5"/>
      <c r="G35" s="43"/>
      <c r="H35" s="13" t="s">
        <v>3</v>
      </c>
      <c r="I35" s="43"/>
      <c r="J35" s="12"/>
    </row>
    <row r="36" spans="1:52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52" ht="27" hidden="1" customHeight="1" x14ac:dyDescent="0.25">
      <c r="B37" s="75" t="s">
        <v>15</v>
      </c>
      <c r="C37" s="3"/>
      <c r="D37" s="3"/>
      <c r="E37" s="3"/>
      <c r="F37" s="103"/>
      <c r="G37" s="103"/>
      <c r="H37" s="103"/>
      <c r="I37" s="103"/>
      <c r="J37" s="3"/>
    </row>
    <row r="38" spans="1:52" ht="25.5" hidden="1" customHeight="1" x14ac:dyDescent="0.2">
      <c r="A38" s="95" t="s">
        <v>37</v>
      </c>
      <c r="B38" s="97" t="s">
        <v>16</v>
      </c>
      <c r="C38" s="98" t="s">
        <v>5</v>
      </c>
      <c r="D38" s="99"/>
      <c r="E38" s="99"/>
      <c r="F38" s="104" t="str">
        <f>B23</f>
        <v>Základ pro sníženou DPH</v>
      </c>
      <c r="G38" s="104" t="str">
        <f>B25</f>
        <v>Základ pro základní DPH</v>
      </c>
      <c r="H38" s="105" t="s">
        <v>17</v>
      </c>
      <c r="I38" s="105" t="s">
        <v>1</v>
      </c>
      <c r="J38" s="100" t="s">
        <v>0</v>
      </c>
    </row>
    <row r="39" spans="1:52" ht="25.5" hidden="1" customHeight="1" x14ac:dyDescent="0.2">
      <c r="A39" s="95">
        <v>1</v>
      </c>
      <c r="B39" s="101" t="s">
        <v>53</v>
      </c>
      <c r="C39" s="209" t="s">
        <v>46</v>
      </c>
      <c r="D39" s="210"/>
      <c r="E39" s="210"/>
      <c r="F39" s="106">
        <f>'Rozpočet Pol'!AC150</f>
        <v>0</v>
      </c>
      <c r="G39" s="107">
        <f>'Rozpočet Pol'!AD150</f>
        <v>0</v>
      </c>
      <c r="H39" s="108">
        <f>(F39*SazbaDPH1/100)+(G39*SazbaDPH2/100)</f>
        <v>0</v>
      </c>
      <c r="I39" s="108">
        <f>F39+G39+H39</f>
        <v>0</v>
      </c>
      <c r="J39" s="102" t="str">
        <f>IF(CenaCelkemVypocet=0,"",I39/CenaCelkemVypocet*100)</f>
        <v/>
      </c>
    </row>
    <row r="40" spans="1:52" ht="25.5" hidden="1" customHeight="1" x14ac:dyDescent="0.2">
      <c r="A40" s="95"/>
      <c r="B40" s="211" t="s">
        <v>54</v>
      </c>
      <c r="C40" s="212"/>
      <c r="D40" s="212"/>
      <c r="E40" s="213"/>
      <c r="F40" s="109">
        <f>SUMIF(A39:A39,"=1",F39:F39)</f>
        <v>0</v>
      </c>
      <c r="G40" s="110">
        <f>SUMIF(A39:A39,"=1",G39:G39)</f>
        <v>0</v>
      </c>
      <c r="H40" s="110">
        <f>SUMIF(A39:A39,"=1",H39:H39)</f>
        <v>0</v>
      </c>
      <c r="I40" s="110">
        <f>SUMIF(A39:A39,"=1",I39:I39)</f>
        <v>0</v>
      </c>
      <c r="J40" s="96">
        <f>SUMIF(A39:A39,"=1",J39:J39)</f>
        <v>0</v>
      </c>
    </row>
    <row r="42" spans="1:52" x14ac:dyDescent="0.2">
      <c r="B42" t="s">
        <v>56</v>
      </c>
    </row>
    <row r="43" spans="1:52" ht="63.75" x14ac:dyDescent="0.2">
      <c r="B43" s="214" t="s">
        <v>57</v>
      </c>
      <c r="C43" s="214"/>
      <c r="D43" s="214"/>
      <c r="E43" s="214"/>
      <c r="F43" s="214"/>
      <c r="G43" s="214"/>
      <c r="H43" s="214"/>
      <c r="I43" s="214"/>
      <c r="J43" s="214"/>
      <c r="AZ43" s="118" t="str">
        <f>B43</f>
        <v>Projektová dokumentace pro společné povolení řeší stavební úpravy stávajících sjezdů a okolních parkovacích a pochozích zpevněných ploch podél vozovky pozemní komunikace II/437 ul. Čs. brigády v zastavěném území města Bystřice pod Hostýnem. Součástí návrhu je posun stávající autobusové zastávky (včetně odstranění stávajících přístřešků), zřízení vodorovného dopravního značení V 11a v odstavném pruhu a přesun stávajících parkovacích ploch.</v>
      </c>
    </row>
    <row r="46" spans="1:52" ht="15.75" x14ac:dyDescent="0.25">
      <c r="B46" s="119" t="s">
        <v>58</v>
      </c>
    </row>
    <row r="48" spans="1:52" ht="25.5" customHeight="1" x14ac:dyDescent="0.2">
      <c r="A48" s="120"/>
      <c r="B48" s="124" t="s">
        <v>16</v>
      </c>
      <c r="C48" s="124" t="s">
        <v>5</v>
      </c>
      <c r="D48" s="125"/>
      <c r="E48" s="125"/>
      <c r="F48" s="128" t="s">
        <v>59</v>
      </c>
      <c r="G48" s="128"/>
      <c r="H48" s="128"/>
      <c r="I48" s="215" t="s">
        <v>28</v>
      </c>
      <c r="J48" s="215"/>
    </row>
    <row r="49" spans="1:10" ht="25.5" customHeight="1" x14ac:dyDescent="0.2">
      <c r="A49" s="121"/>
      <c r="B49" s="129" t="s">
        <v>60</v>
      </c>
      <c r="C49" s="217" t="s">
        <v>61</v>
      </c>
      <c r="D49" s="218"/>
      <c r="E49" s="218"/>
      <c r="F49" s="131" t="s">
        <v>23</v>
      </c>
      <c r="G49" s="132"/>
      <c r="H49" s="132"/>
      <c r="I49" s="216">
        <f>'Rozpočet Pol'!G8</f>
        <v>0</v>
      </c>
      <c r="J49" s="216"/>
    </row>
    <row r="50" spans="1:10" ht="25.5" customHeight="1" x14ac:dyDescent="0.2">
      <c r="A50" s="121"/>
      <c r="B50" s="123" t="s">
        <v>62</v>
      </c>
      <c r="C50" s="204" t="s">
        <v>63</v>
      </c>
      <c r="D50" s="205"/>
      <c r="E50" s="205"/>
      <c r="F50" s="133" t="s">
        <v>23</v>
      </c>
      <c r="G50" s="134"/>
      <c r="H50" s="134"/>
      <c r="I50" s="203">
        <f>'Rozpočet Pol'!G60</f>
        <v>0</v>
      </c>
      <c r="J50" s="203"/>
    </row>
    <row r="51" spans="1:10" ht="25.5" customHeight="1" x14ac:dyDescent="0.2">
      <c r="A51" s="121"/>
      <c r="B51" s="123" t="s">
        <v>64</v>
      </c>
      <c r="C51" s="204" t="s">
        <v>65</v>
      </c>
      <c r="D51" s="205"/>
      <c r="E51" s="205"/>
      <c r="F51" s="133" t="s">
        <v>23</v>
      </c>
      <c r="G51" s="134"/>
      <c r="H51" s="134"/>
      <c r="I51" s="203">
        <f>'Rozpočet Pol'!G64</f>
        <v>0</v>
      </c>
      <c r="J51" s="203"/>
    </row>
    <row r="52" spans="1:10" ht="25.5" customHeight="1" x14ac:dyDescent="0.2">
      <c r="A52" s="121"/>
      <c r="B52" s="123" t="s">
        <v>66</v>
      </c>
      <c r="C52" s="204" t="s">
        <v>67</v>
      </c>
      <c r="D52" s="205"/>
      <c r="E52" s="205"/>
      <c r="F52" s="133" t="s">
        <v>23</v>
      </c>
      <c r="G52" s="134"/>
      <c r="H52" s="134"/>
      <c r="I52" s="203">
        <f>'Rozpočet Pol'!G95</f>
        <v>0</v>
      </c>
      <c r="J52" s="203"/>
    </row>
    <row r="53" spans="1:10" ht="25.5" customHeight="1" x14ac:dyDescent="0.2">
      <c r="A53" s="121"/>
      <c r="B53" s="123" t="s">
        <v>68</v>
      </c>
      <c r="C53" s="204" t="s">
        <v>69</v>
      </c>
      <c r="D53" s="205"/>
      <c r="E53" s="205"/>
      <c r="F53" s="133" t="s">
        <v>23</v>
      </c>
      <c r="G53" s="134"/>
      <c r="H53" s="134"/>
      <c r="I53" s="203">
        <f>'Rozpočet Pol'!G126</f>
        <v>0</v>
      </c>
      <c r="J53" s="203"/>
    </row>
    <row r="54" spans="1:10" ht="25.5" customHeight="1" x14ac:dyDescent="0.2">
      <c r="A54" s="121"/>
      <c r="B54" s="123" t="s">
        <v>70</v>
      </c>
      <c r="C54" s="204" t="s">
        <v>71</v>
      </c>
      <c r="D54" s="205"/>
      <c r="E54" s="205"/>
      <c r="F54" s="133" t="s">
        <v>23</v>
      </c>
      <c r="G54" s="134"/>
      <c r="H54" s="134"/>
      <c r="I54" s="203">
        <f>'Rozpočet Pol'!G130</f>
        <v>0</v>
      </c>
      <c r="J54" s="203"/>
    </row>
    <row r="55" spans="1:10" ht="25.5" customHeight="1" x14ac:dyDescent="0.2">
      <c r="A55" s="121"/>
      <c r="B55" s="123" t="s">
        <v>72</v>
      </c>
      <c r="C55" s="204" t="s">
        <v>73</v>
      </c>
      <c r="D55" s="205"/>
      <c r="E55" s="205"/>
      <c r="F55" s="133" t="s">
        <v>23</v>
      </c>
      <c r="G55" s="134"/>
      <c r="H55" s="134"/>
      <c r="I55" s="203">
        <f>'Rozpočet Pol'!G138</f>
        <v>0</v>
      </c>
      <c r="J55" s="203"/>
    </row>
    <row r="56" spans="1:10" ht="25.5" customHeight="1" x14ac:dyDescent="0.2">
      <c r="A56" s="121"/>
      <c r="B56" s="130" t="s">
        <v>74</v>
      </c>
      <c r="C56" s="200" t="s">
        <v>26</v>
      </c>
      <c r="D56" s="201"/>
      <c r="E56" s="201"/>
      <c r="F56" s="135" t="s">
        <v>74</v>
      </c>
      <c r="G56" s="136"/>
      <c r="H56" s="136"/>
      <c r="I56" s="199">
        <f>'Rozpočet Pol'!G140</f>
        <v>0</v>
      </c>
      <c r="J56" s="199"/>
    </row>
    <row r="57" spans="1:10" ht="25.5" customHeight="1" x14ac:dyDescent="0.2">
      <c r="A57" s="122"/>
      <c r="B57" s="126" t="s">
        <v>1</v>
      </c>
      <c r="C57" s="126"/>
      <c r="D57" s="127"/>
      <c r="E57" s="127"/>
      <c r="F57" s="137"/>
      <c r="G57" s="138"/>
      <c r="H57" s="138"/>
      <c r="I57" s="202">
        <f>SUM(I49:I56)</f>
        <v>0</v>
      </c>
      <c r="J57" s="202"/>
    </row>
    <row r="58" spans="1:10" x14ac:dyDescent="0.2">
      <c r="F58" s="139"/>
      <c r="G58" s="94"/>
      <c r="H58" s="139"/>
      <c r="I58" s="94"/>
      <c r="J58" s="94"/>
    </row>
    <row r="59" spans="1:10" x14ac:dyDescent="0.2">
      <c r="F59" s="139"/>
      <c r="G59" s="94"/>
      <c r="H59" s="139"/>
      <c r="I59" s="94"/>
      <c r="J59" s="94"/>
    </row>
    <row r="60" spans="1:10" x14ac:dyDescent="0.2">
      <c r="F60" s="139"/>
      <c r="G60" s="94"/>
      <c r="H60" s="139"/>
      <c r="I60" s="94"/>
      <c r="J60" s="9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8"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I49:J49"/>
    <mergeCell ref="C49:E49"/>
    <mergeCell ref="G28:I28"/>
    <mergeCell ref="G15:H15"/>
    <mergeCell ref="I15:J15"/>
    <mergeCell ref="E16:F16"/>
    <mergeCell ref="D34:E34"/>
    <mergeCell ref="D35:E35"/>
    <mergeCell ref="G19:H19"/>
    <mergeCell ref="G20:H20"/>
    <mergeCell ref="G34:I34"/>
    <mergeCell ref="D3:J3"/>
    <mergeCell ref="C39:E39"/>
    <mergeCell ref="B40:E40"/>
    <mergeCell ref="B43:J43"/>
    <mergeCell ref="I48:J48"/>
    <mergeCell ref="D12:G12"/>
    <mergeCell ref="D13:G13"/>
    <mergeCell ref="I50:J50"/>
    <mergeCell ref="C50:E50"/>
    <mergeCell ref="I51:J51"/>
    <mergeCell ref="C51:E51"/>
    <mergeCell ref="I52:J52"/>
    <mergeCell ref="C52:E52"/>
    <mergeCell ref="I56:J56"/>
    <mergeCell ref="C56:E56"/>
    <mergeCell ref="I57:J57"/>
    <mergeCell ref="I53:J53"/>
    <mergeCell ref="C53:E53"/>
    <mergeCell ref="I54:J54"/>
    <mergeCell ref="C54:E54"/>
    <mergeCell ref="I55:J55"/>
    <mergeCell ref="C55:E5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2" manualBreakCount="2">
    <brk id="36" max="9" man="1"/>
    <brk id="43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48EBF-7977-42C8-9DF4-B6489D3C32F1}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248" t="s">
        <v>6</v>
      </c>
      <c r="B1" s="248"/>
      <c r="C1" s="249"/>
      <c r="D1" s="248"/>
      <c r="E1" s="248"/>
      <c r="F1" s="248"/>
      <c r="G1" s="248"/>
    </row>
    <row r="2" spans="1:7" ht="24.95" customHeight="1" x14ac:dyDescent="0.2">
      <c r="A2" s="77" t="s">
        <v>41</v>
      </c>
      <c r="B2" s="76"/>
      <c r="C2" s="250"/>
      <c r="D2" s="250"/>
      <c r="E2" s="250"/>
      <c r="F2" s="250"/>
      <c r="G2" s="251"/>
    </row>
    <row r="3" spans="1:7" ht="24.95" hidden="1" customHeight="1" x14ac:dyDescent="0.2">
      <c r="A3" s="77" t="s">
        <v>7</v>
      </c>
      <c r="B3" s="76"/>
      <c r="C3" s="250"/>
      <c r="D3" s="250"/>
      <c r="E3" s="250"/>
      <c r="F3" s="250"/>
      <c r="G3" s="251"/>
    </row>
    <row r="4" spans="1:7" ht="24.95" hidden="1" customHeight="1" x14ac:dyDescent="0.2">
      <c r="A4" s="77" t="s">
        <v>8</v>
      </c>
      <c r="B4" s="76"/>
      <c r="C4" s="250"/>
      <c r="D4" s="250"/>
      <c r="E4" s="250"/>
      <c r="F4" s="250"/>
      <c r="G4" s="251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E877B-FB62-4516-BC3F-A19E0AFAF9CB}">
  <sheetPr>
    <outlinePr summaryBelow="0"/>
  </sheetPr>
  <dimension ref="A1:BH16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93" customWidth="1"/>
    <col min="3" max="3" width="38.28515625" style="93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13" width="0" hidden="1" customWidth="1"/>
    <col min="18" max="21" width="0" hidden="1" customWidth="1"/>
    <col min="29" max="39" width="0" hidden="1" customWidth="1"/>
    <col min="53" max="53" width="73.42578125" customWidth="1"/>
  </cols>
  <sheetData>
    <row r="1" spans="1:60" ht="15.75" customHeight="1" x14ac:dyDescent="0.25">
      <c r="A1" s="271" t="s">
        <v>295</v>
      </c>
      <c r="B1" s="271"/>
      <c r="C1" s="271"/>
      <c r="D1" s="271"/>
      <c r="E1" s="271"/>
      <c r="F1" s="271"/>
      <c r="G1" s="271"/>
      <c r="AE1" t="s">
        <v>77</v>
      </c>
    </row>
    <row r="2" spans="1:60" ht="24.95" customHeight="1" x14ac:dyDescent="0.2">
      <c r="A2" s="144" t="s">
        <v>76</v>
      </c>
      <c r="B2" s="142"/>
      <c r="C2" s="272" t="s">
        <v>46</v>
      </c>
      <c r="D2" s="273"/>
      <c r="E2" s="273"/>
      <c r="F2" s="273"/>
      <c r="G2" s="274"/>
      <c r="AE2" t="s">
        <v>78</v>
      </c>
    </row>
    <row r="3" spans="1:60" ht="24.95" customHeight="1" x14ac:dyDescent="0.2">
      <c r="A3" s="145" t="s">
        <v>7</v>
      </c>
      <c r="B3" s="143"/>
      <c r="C3" s="275" t="s">
        <v>42</v>
      </c>
      <c r="D3" s="276"/>
      <c r="E3" s="276"/>
      <c r="F3" s="276"/>
      <c r="G3" s="277"/>
      <c r="AE3" t="s">
        <v>79</v>
      </c>
    </row>
    <row r="4" spans="1:60" ht="24.95" hidden="1" customHeight="1" x14ac:dyDescent="0.2">
      <c r="A4" s="145" t="s">
        <v>8</v>
      </c>
      <c r="B4" s="143"/>
      <c r="C4" s="275"/>
      <c r="D4" s="276"/>
      <c r="E4" s="276"/>
      <c r="F4" s="276"/>
      <c r="G4" s="277"/>
      <c r="AE4" t="s">
        <v>80</v>
      </c>
    </row>
    <row r="5" spans="1:60" hidden="1" x14ac:dyDescent="0.2">
      <c r="A5" s="146" t="s">
        <v>81</v>
      </c>
      <c r="B5" s="147"/>
      <c r="C5" s="148"/>
      <c r="D5" s="149"/>
      <c r="E5" s="149"/>
      <c r="F5" s="149"/>
      <c r="G5" s="150"/>
      <c r="AE5" t="s">
        <v>82</v>
      </c>
    </row>
    <row r="7" spans="1:60" ht="38.25" x14ac:dyDescent="0.2">
      <c r="A7" s="156" t="s">
        <v>83</v>
      </c>
      <c r="B7" s="157" t="s">
        <v>84</v>
      </c>
      <c r="C7" s="157" t="s">
        <v>85</v>
      </c>
      <c r="D7" s="156" t="s">
        <v>86</v>
      </c>
      <c r="E7" s="156" t="s">
        <v>87</v>
      </c>
      <c r="F7" s="151" t="s">
        <v>88</v>
      </c>
      <c r="G7" s="173" t="s">
        <v>28</v>
      </c>
      <c r="H7" s="174" t="s">
        <v>29</v>
      </c>
      <c r="I7" s="174" t="s">
        <v>89</v>
      </c>
      <c r="J7" s="174" t="s">
        <v>30</v>
      </c>
      <c r="K7" s="174" t="s">
        <v>90</v>
      </c>
      <c r="L7" s="174" t="s">
        <v>91</v>
      </c>
      <c r="M7" s="174" t="s">
        <v>92</v>
      </c>
      <c r="N7" s="174" t="s">
        <v>93</v>
      </c>
      <c r="O7" s="174" t="s">
        <v>94</v>
      </c>
      <c r="P7" s="174" t="s">
        <v>95</v>
      </c>
      <c r="Q7" s="174" t="s">
        <v>96</v>
      </c>
      <c r="R7" s="174" t="s">
        <v>97</v>
      </c>
      <c r="S7" s="174" t="s">
        <v>98</v>
      </c>
      <c r="T7" s="174" t="s">
        <v>99</v>
      </c>
      <c r="U7" s="159" t="s">
        <v>100</v>
      </c>
    </row>
    <row r="8" spans="1:60" x14ac:dyDescent="0.2">
      <c r="A8" s="175" t="s">
        <v>101</v>
      </c>
      <c r="B8" s="176" t="s">
        <v>60</v>
      </c>
      <c r="C8" s="177" t="s">
        <v>61</v>
      </c>
      <c r="D8" s="158"/>
      <c r="E8" s="178"/>
      <c r="F8" s="179"/>
      <c r="G8" s="179">
        <f>SUMIF(AE9:AE59,"&lt;&gt;NOR",G9:G59)</f>
        <v>0</v>
      </c>
      <c r="H8" s="179"/>
      <c r="I8" s="179">
        <f>SUM(I9:I59)</f>
        <v>0</v>
      </c>
      <c r="J8" s="179"/>
      <c r="K8" s="179">
        <f>SUM(K9:K59)</f>
        <v>0</v>
      </c>
      <c r="L8" s="179"/>
      <c r="M8" s="179">
        <f>SUM(M9:M59)</f>
        <v>0</v>
      </c>
      <c r="N8" s="158"/>
      <c r="O8" s="158">
        <f>SUM(O9:O59)</f>
        <v>1.5900000000000001E-3</v>
      </c>
      <c r="P8" s="158"/>
      <c r="Q8" s="158">
        <f>SUM(Q9:Q59)</f>
        <v>235.93</v>
      </c>
      <c r="R8" s="158"/>
      <c r="S8" s="158"/>
      <c r="T8" s="175"/>
      <c r="U8" s="158">
        <f>SUM(U9:U59)</f>
        <v>386.94000000000011</v>
      </c>
      <c r="AE8" t="s">
        <v>102</v>
      </c>
    </row>
    <row r="9" spans="1:60" ht="22.5" outlineLevel="1" x14ac:dyDescent="0.2">
      <c r="A9" s="153">
        <v>1</v>
      </c>
      <c r="B9" s="160" t="s">
        <v>103</v>
      </c>
      <c r="C9" s="191" t="s">
        <v>104</v>
      </c>
      <c r="D9" s="162" t="s">
        <v>105</v>
      </c>
      <c r="E9" s="167">
        <v>59</v>
      </c>
      <c r="F9" s="170">
        <f>H9+J9</f>
        <v>0</v>
      </c>
      <c r="G9" s="171">
        <f>ROUND(E9*F9,2)</f>
        <v>0</v>
      </c>
      <c r="H9" s="171"/>
      <c r="I9" s="171">
        <f>ROUND(E9*H9,2)</f>
        <v>0</v>
      </c>
      <c r="J9" s="171"/>
      <c r="K9" s="171">
        <f>ROUND(E9*J9,2)</f>
        <v>0</v>
      </c>
      <c r="L9" s="171">
        <v>21</v>
      </c>
      <c r="M9" s="171">
        <f>G9*(1+L9/100)</f>
        <v>0</v>
      </c>
      <c r="N9" s="162">
        <v>0</v>
      </c>
      <c r="O9" s="162">
        <f>ROUND(E9*N9,5)</f>
        <v>0</v>
      </c>
      <c r="P9" s="162">
        <v>0.27</v>
      </c>
      <c r="Q9" s="162">
        <f>ROUND(E9*P9,5)</f>
        <v>15.93</v>
      </c>
      <c r="R9" s="162"/>
      <c r="S9" s="162"/>
      <c r="T9" s="163">
        <v>0.49452000000000002</v>
      </c>
      <c r="U9" s="162">
        <f>ROUND(E9*T9,2)</f>
        <v>29.18</v>
      </c>
      <c r="V9" s="152"/>
      <c r="W9" s="152"/>
      <c r="X9" s="152"/>
      <c r="Y9" s="152"/>
      <c r="Z9" s="152"/>
      <c r="AA9" s="152"/>
      <c r="AB9" s="152"/>
      <c r="AC9" s="152"/>
      <c r="AD9" s="152"/>
      <c r="AE9" s="152" t="s">
        <v>106</v>
      </c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152"/>
      <c r="BF9" s="152"/>
      <c r="BG9" s="152"/>
      <c r="BH9" s="152"/>
    </row>
    <row r="10" spans="1:60" outlineLevel="1" x14ac:dyDescent="0.2">
      <c r="A10" s="153"/>
      <c r="B10" s="160"/>
      <c r="C10" s="252" t="s">
        <v>107</v>
      </c>
      <c r="D10" s="253"/>
      <c r="E10" s="254"/>
      <c r="F10" s="255"/>
      <c r="G10" s="256"/>
      <c r="H10" s="171"/>
      <c r="I10" s="171"/>
      <c r="J10" s="171"/>
      <c r="K10" s="171"/>
      <c r="L10" s="171"/>
      <c r="M10" s="171"/>
      <c r="N10" s="162"/>
      <c r="O10" s="162"/>
      <c r="P10" s="162"/>
      <c r="Q10" s="162"/>
      <c r="R10" s="162"/>
      <c r="S10" s="162"/>
      <c r="T10" s="163"/>
      <c r="U10" s="162"/>
      <c r="V10" s="152"/>
      <c r="W10" s="152"/>
      <c r="X10" s="152"/>
      <c r="Y10" s="152"/>
      <c r="Z10" s="152"/>
      <c r="AA10" s="152"/>
      <c r="AB10" s="152"/>
      <c r="AC10" s="152"/>
      <c r="AD10" s="152"/>
      <c r="AE10" s="152" t="s">
        <v>108</v>
      </c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5" t="str">
        <f>C10</f>
        <v>s vybouráním lože</v>
      </c>
      <c r="BB10" s="152"/>
      <c r="BC10" s="152"/>
      <c r="BD10" s="152"/>
      <c r="BE10" s="152"/>
      <c r="BF10" s="152"/>
      <c r="BG10" s="152"/>
      <c r="BH10" s="152"/>
    </row>
    <row r="11" spans="1:60" outlineLevel="1" x14ac:dyDescent="0.2">
      <c r="A11" s="153"/>
      <c r="B11" s="160"/>
      <c r="C11" s="192" t="s">
        <v>109</v>
      </c>
      <c r="D11" s="164"/>
      <c r="E11" s="168">
        <v>59</v>
      </c>
      <c r="F11" s="171"/>
      <c r="G11" s="171"/>
      <c r="H11" s="171"/>
      <c r="I11" s="171"/>
      <c r="J11" s="171"/>
      <c r="K11" s="171"/>
      <c r="L11" s="171"/>
      <c r="M11" s="171"/>
      <c r="N11" s="162"/>
      <c r="O11" s="162"/>
      <c r="P11" s="162"/>
      <c r="Q11" s="162"/>
      <c r="R11" s="162"/>
      <c r="S11" s="162"/>
      <c r="T11" s="163"/>
      <c r="U11" s="162"/>
      <c r="V11" s="152"/>
      <c r="W11" s="152"/>
      <c r="X11" s="152"/>
      <c r="Y11" s="152"/>
      <c r="Z11" s="152"/>
      <c r="AA11" s="152"/>
      <c r="AB11" s="152"/>
      <c r="AC11" s="152"/>
      <c r="AD11" s="152"/>
      <c r="AE11" s="152" t="s">
        <v>110</v>
      </c>
      <c r="AF11" s="152">
        <v>0</v>
      </c>
      <c r="AG11" s="152"/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</row>
    <row r="12" spans="1:60" ht="22.5" outlineLevel="1" x14ac:dyDescent="0.2">
      <c r="A12" s="153">
        <v>2</v>
      </c>
      <c r="B12" s="160" t="s">
        <v>111</v>
      </c>
      <c r="C12" s="191" t="s">
        <v>112</v>
      </c>
      <c r="D12" s="162" t="s">
        <v>105</v>
      </c>
      <c r="E12" s="167">
        <v>74</v>
      </c>
      <c r="F12" s="170">
        <f>H12+J12</f>
        <v>0</v>
      </c>
      <c r="G12" s="171">
        <f>ROUND(E12*F12,2)</f>
        <v>0</v>
      </c>
      <c r="H12" s="171"/>
      <c r="I12" s="171">
        <f>ROUND(E12*H12,2)</f>
        <v>0</v>
      </c>
      <c r="J12" s="171"/>
      <c r="K12" s="171">
        <f>ROUND(E12*J12,2)</f>
        <v>0</v>
      </c>
      <c r="L12" s="171">
        <v>21</v>
      </c>
      <c r="M12" s="171">
        <f>G12*(1+L12/100)</f>
        <v>0</v>
      </c>
      <c r="N12" s="162">
        <v>0</v>
      </c>
      <c r="O12" s="162">
        <f>ROUND(E12*N12,5)</f>
        <v>0</v>
      </c>
      <c r="P12" s="162">
        <v>0.22</v>
      </c>
      <c r="Q12" s="162">
        <f>ROUND(E12*P12,5)</f>
        <v>16.28</v>
      </c>
      <c r="R12" s="162"/>
      <c r="S12" s="162"/>
      <c r="T12" s="163">
        <v>0.44572000000000001</v>
      </c>
      <c r="U12" s="162">
        <f>ROUND(E12*T12,2)</f>
        <v>32.979999999999997</v>
      </c>
      <c r="V12" s="152"/>
      <c r="W12" s="152"/>
      <c r="X12" s="152"/>
      <c r="Y12" s="152"/>
      <c r="Z12" s="152"/>
      <c r="AA12" s="152"/>
      <c r="AB12" s="152"/>
      <c r="AC12" s="152"/>
      <c r="AD12" s="152"/>
      <c r="AE12" s="152" t="s">
        <v>106</v>
      </c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</row>
    <row r="13" spans="1:60" outlineLevel="1" x14ac:dyDescent="0.2">
      <c r="A13" s="153"/>
      <c r="B13" s="160"/>
      <c r="C13" s="252" t="s">
        <v>107</v>
      </c>
      <c r="D13" s="253"/>
      <c r="E13" s="254"/>
      <c r="F13" s="255"/>
      <c r="G13" s="256"/>
      <c r="H13" s="171"/>
      <c r="I13" s="171"/>
      <c r="J13" s="171"/>
      <c r="K13" s="171"/>
      <c r="L13" s="171"/>
      <c r="M13" s="171"/>
      <c r="N13" s="162"/>
      <c r="O13" s="162"/>
      <c r="P13" s="162"/>
      <c r="Q13" s="162"/>
      <c r="R13" s="162"/>
      <c r="S13" s="162"/>
      <c r="T13" s="163"/>
      <c r="U13" s="162"/>
      <c r="V13" s="152"/>
      <c r="W13" s="152"/>
      <c r="X13" s="152"/>
      <c r="Y13" s="152"/>
      <c r="Z13" s="152"/>
      <c r="AA13" s="152"/>
      <c r="AB13" s="152"/>
      <c r="AC13" s="152"/>
      <c r="AD13" s="152"/>
      <c r="AE13" s="152" t="s">
        <v>108</v>
      </c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5" t="str">
        <f>C13</f>
        <v>s vybouráním lože</v>
      </c>
      <c r="BB13" s="152"/>
      <c r="BC13" s="152"/>
      <c r="BD13" s="152"/>
      <c r="BE13" s="152"/>
      <c r="BF13" s="152"/>
      <c r="BG13" s="152"/>
      <c r="BH13" s="152"/>
    </row>
    <row r="14" spans="1:60" outlineLevel="1" x14ac:dyDescent="0.2">
      <c r="A14" s="153"/>
      <c r="B14" s="160"/>
      <c r="C14" s="192" t="s">
        <v>113</v>
      </c>
      <c r="D14" s="164"/>
      <c r="E14" s="168">
        <v>74</v>
      </c>
      <c r="F14" s="171"/>
      <c r="G14" s="171"/>
      <c r="H14" s="171"/>
      <c r="I14" s="171"/>
      <c r="J14" s="171"/>
      <c r="K14" s="171"/>
      <c r="L14" s="171"/>
      <c r="M14" s="171"/>
      <c r="N14" s="162"/>
      <c r="O14" s="162"/>
      <c r="P14" s="162"/>
      <c r="Q14" s="162"/>
      <c r="R14" s="162"/>
      <c r="S14" s="162"/>
      <c r="T14" s="163"/>
      <c r="U14" s="162"/>
      <c r="V14" s="152"/>
      <c r="W14" s="152"/>
      <c r="X14" s="152"/>
      <c r="Y14" s="152"/>
      <c r="Z14" s="152"/>
      <c r="AA14" s="152"/>
      <c r="AB14" s="152"/>
      <c r="AC14" s="152"/>
      <c r="AD14" s="152"/>
      <c r="AE14" s="152" t="s">
        <v>110</v>
      </c>
      <c r="AF14" s="152">
        <v>0</v>
      </c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</row>
    <row r="15" spans="1:60" ht="22.5" outlineLevel="1" x14ac:dyDescent="0.2">
      <c r="A15" s="153">
        <v>3</v>
      </c>
      <c r="B15" s="160" t="s">
        <v>114</v>
      </c>
      <c r="C15" s="191" t="s">
        <v>115</v>
      </c>
      <c r="D15" s="162" t="s">
        <v>105</v>
      </c>
      <c r="E15" s="167">
        <v>19</v>
      </c>
      <c r="F15" s="170">
        <f>H15+J15</f>
        <v>0</v>
      </c>
      <c r="G15" s="171">
        <f>ROUND(E15*F15,2)</f>
        <v>0</v>
      </c>
      <c r="H15" s="171"/>
      <c r="I15" s="171">
        <f>ROUND(E15*H15,2)</f>
        <v>0</v>
      </c>
      <c r="J15" s="171"/>
      <c r="K15" s="171">
        <f>ROUND(E15*J15,2)</f>
        <v>0</v>
      </c>
      <c r="L15" s="171">
        <v>21</v>
      </c>
      <c r="M15" s="171">
        <f>G15*(1+L15/100)</f>
        <v>0</v>
      </c>
      <c r="N15" s="162">
        <v>0</v>
      </c>
      <c r="O15" s="162">
        <f>ROUND(E15*N15,5)</f>
        <v>0</v>
      </c>
      <c r="P15" s="162">
        <v>0.27</v>
      </c>
      <c r="Q15" s="162">
        <f>ROUND(E15*P15,5)</f>
        <v>5.13</v>
      </c>
      <c r="R15" s="162"/>
      <c r="S15" s="162"/>
      <c r="T15" s="163">
        <v>0.49452000000000002</v>
      </c>
      <c r="U15" s="162">
        <f>ROUND(E15*T15,2)</f>
        <v>9.4</v>
      </c>
      <c r="V15" s="152"/>
      <c r="W15" s="152"/>
      <c r="X15" s="152"/>
      <c r="Y15" s="152"/>
      <c r="Z15" s="152"/>
      <c r="AA15" s="152"/>
      <c r="AB15" s="152"/>
      <c r="AC15" s="152"/>
      <c r="AD15" s="152"/>
      <c r="AE15" s="152" t="s">
        <v>106</v>
      </c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</row>
    <row r="16" spans="1:60" outlineLevel="1" x14ac:dyDescent="0.2">
      <c r="A16" s="153"/>
      <c r="B16" s="160"/>
      <c r="C16" s="192" t="s">
        <v>116</v>
      </c>
      <c r="D16" s="164"/>
      <c r="E16" s="168">
        <v>19</v>
      </c>
      <c r="F16" s="171"/>
      <c r="G16" s="171"/>
      <c r="H16" s="171"/>
      <c r="I16" s="171"/>
      <c r="J16" s="171"/>
      <c r="K16" s="171"/>
      <c r="L16" s="171"/>
      <c r="M16" s="171"/>
      <c r="N16" s="162"/>
      <c r="O16" s="162"/>
      <c r="P16" s="162"/>
      <c r="Q16" s="162"/>
      <c r="R16" s="162"/>
      <c r="S16" s="162"/>
      <c r="T16" s="163"/>
      <c r="U16" s="162"/>
      <c r="V16" s="152"/>
      <c r="W16" s="152"/>
      <c r="X16" s="152"/>
      <c r="Y16" s="152"/>
      <c r="Z16" s="152"/>
      <c r="AA16" s="152"/>
      <c r="AB16" s="152"/>
      <c r="AC16" s="152"/>
      <c r="AD16" s="152"/>
      <c r="AE16" s="152" t="s">
        <v>110</v>
      </c>
      <c r="AF16" s="152">
        <v>0</v>
      </c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152"/>
      <c r="BG16" s="152"/>
      <c r="BH16" s="152"/>
    </row>
    <row r="17" spans="1:60" ht="22.5" outlineLevel="1" x14ac:dyDescent="0.2">
      <c r="A17" s="153">
        <v>4</v>
      </c>
      <c r="B17" s="160" t="s">
        <v>117</v>
      </c>
      <c r="C17" s="191" t="s">
        <v>118</v>
      </c>
      <c r="D17" s="162" t="s">
        <v>119</v>
      </c>
      <c r="E17" s="167">
        <v>20</v>
      </c>
      <c r="F17" s="170">
        <f>H17+J17</f>
        <v>0</v>
      </c>
      <c r="G17" s="171">
        <f>ROUND(E17*F17,2)</f>
        <v>0</v>
      </c>
      <c r="H17" s="171"/>
      <c r="I17" s="171">
        <f>ROUND(E17*H17,2)</f>
        <v>0</v>
      </c>
      <c r="J17" s="171"/>
      <c r="K17" s="171">
        <f>ROUND(E17*J17,2)</f>
        <v>0</v>
      </c>
      <c r="L17" s="171">
        <v>21</v>
      </c>
      <c r="M17" s="171">
        <f>G17*(1+L17/100)</f>
        <v>0</v>
      </c>
      <c r="N17" s="162">
        <v>0</v>
      </c>
      <c r="O17" s="162">
        <f>ROUND(E17*N17,5)</f>
        <v>0</v>
      </c>
      <c r="P17" s="162">
        <v>1.2969999999999999</v>
      </c>
      <c r="Q17" s="162">
        <f>ROUND(E17*P17,5)</f>
        <v>25.94</v>
      </c>
      <c r="R17" s="162"/>
      <c r="S17" s="162"/>
      <c r="T17" s="163">
        <v>1.5193700000000001</v>
      </c>
      <c r="U17" s="162">
        <f>ROUND(E17*T17,2)</f>
        <v>30.39</v>
      </c>
      <c r="V17" s="152"/>
      <c r="W17" s="152"/>
      <c r="X17" s="152"/>
      <c r="Y17" s="152"/>
      <c r="Z17" s="152"/>
      <c r="AA17" s="152"/>
      <c r="AB17" s="152"/>
      <c r="AC17" s="152"/>
      <c r="AD17" s="152"/>
      <c r="AE17" s="152" t="s">
        <v>106</v>
      </c>
      <c r="AF17" s="152"/>
      <c r="AG17" s="152"/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</row>
    <row r="18" spans="1:60" outlineLevel="1" x14ac:dyDescent="0.2">
      <c r="A18" s="153"/>
      <c r="B18" s="160"/>
      <c r="C18" s="192" t="s">
        <v>120</v>
      </c>
      <c r="D18" s="164"/>
      <c r="E18" s="168">
        <v>20</v>
      </c>
      <c r="F18" s="171"/>
      <c r="G18" s="171"/>
      <c r="H18" s="171"/>
      <c r="I18" s="171"/>
      <c r="J18" s="171"/>
      <c r="K18" s="171"/>
      <c r="L18" s="171"/>
      <c r="M18" s="171"/>
      <c r="N18" s="162"/>
      <c r="O18" s="162"/>
      <c r="P18" s="162"/>
      <c r="Q18" s="162"/>
      <c r="R18" s="162"/>
      <c r="S18" s="162"/>
      <c r="T18" s="163"/>
      <c r="U18" s="162"/>
      <c r="V18" s="152"/>
      <c r="W18" s="152"/>
      <c r="X18" s="152"/>
      <c r="Y18" s="152"/>
      <c r="Z18" s="152"/>
      <c r="AA18" s="152"/>
      <c r="AB18" s="152"/>
      <c r="AC18" s="152"/>
      <c r="AD18" s="152"/>
      <c r="AE18" s="152" t="s">
        <v>110</v>
      </c>
      <c r="AF18" s="152">
        <v>0</v>
      </c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</row>
    <row r="19" spans="1:60" ht="22.5" outlineLevel="1" x14ac:dyDescent="0.2">
      <c r="A19" s="153">
        <v>5</v>
      </c>
      <c r="B19" s="160" t="s">
        <v>121</v>
      </c>
      <c r="C19" s="191" t="s">
        <v>122</v>
      </c>
      <c r="D19" s="162" t="s">
        <v>119</v>
      </c>
      <c r="E19" s="167">
        <v>90</v>
      </c>
      <c r="F19" s="170">
        <f>H19+J19</f>
        <v>0</v>
      </c>
      <c r="G19" s="171">
        <f>ROUND(E19*F19,2)</f>
        <v>0</v>
      </c>
      <c r="H19" s="171"/>
      <c r="I19" s="171">
        <f>ROUND(E19*H19,2)</f>
        <v>0</v>
      </c>
      <c r="J19" s="171"/>
      <c r="K19" s="171">
        <f>ROUND(E19*J19,2)</f>
        <v>0</v>
      </c>
      <c r="L19" s="171">
        <v>21</v>
      </c>
      <c r="M19" s="171">
        <f>G19*(1+L19/100)</f>
        <v>0</v>
      </c>
      <c r="N19" s="162">
        <v>0</v>
      </c>
      <c r="O19" s="162">
        <f>ROUND(E19*N19,5)</f>
        <v>0</v>
      </c>
      <c r="P19" s="162">
        <v>0.44500000000000001</v>
      </c>
      <c r="Q19" s="162">
        <f>ROUND(E19*P19,5)</f>
        <v>40.049999999999997</v>
      </c>
      <c r="R19" s="162"/>
      <c r="S19" s="162"/>
      <c r="T19" s="163">
        <v>0.61151</v>
      </c>
      <c r="U19" s="162">
        <f>ROUND(E19*T19,2)</f>
        <v>55.04</v>
      </c>
      <c r="V19" s="152"/>
      <c r="W19" s="152"/>
      <c r="X19" s="152"/>
      <c r="Y19" s="152"/>
      <c r="Z19" s="152"/>
      <c r="AA19" s="152"/>
      <c r="AB19" s="152"/>
      <c r="AC19" s="152"/>
      <c r="AD19" s="152"/>
      <c r="AE19" s="152" t="s">
        <v>106</v>
      </c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</row>
    <row r="20" spans="1:60" outlineLevel="1" x14ac:dyDescent="0.2">
      <c r="A20" s="153"/>
      <c r="B20" s="160"/>
      <c r="C20" s="192" t="s">
        <v>123</v>
      </c>
      <c r="D20" s="164"/>
      <c r="E20" s="168">
        <v>90</v>
      </c>
      <c r="F20" s="171"/>
      <c r="G20" s="171"/>
      <c r="H20" s="171"/>
      <c r="I20" s="171"/>
      <c r="J20" s="171"/>
      <c r="K20" s="171"/>
      <c r="L20" s="171"/>
      <c r="M20" s="171"/>
      <c r="N20" s="162"/>
      <c r="O20" s="162"/>
      <c r="P20" s="162"/>
      <c r="Q20" s="162"/>
      <c r="R20" s="162"/>
      <c r="S20" s="162"/>
      <c r="T20" s="163"/>
      <c r="U20" s="162"/>
      <c r="V20" s="152"/>
      <c r="W20" s="152"/>
      <c r="X20" s="152"/>
      <c r="Y20" s="152"/>
      <c r="Z20" s="152"/>
      <c r="AA20" s="152"/>
      <c r="AB20" s="152"/>
      <c r="AC20" s="152"/>
      <c r="AD20" s="152"/>
      <c r="AE20" s="152" t="s">
        <v>110</v>
      </c>
      <c r="AF20" s="152">
        <v>0</v>
      </c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</row>
    <row r="21" spans="1:60" ht="22.5" outlineLevel="1" x14ac:dyDescent="0.2">
      <c r="A21" s="153">
        <v>6</v>
      </c>
      <c r="B21" s="160" t="s">
        <v>124</v>
      </c>
      <c r="C21" s="191" t="s">
        <v>125</v>
      </c>
      <c r="D21" s="162" t="s">
        <v>119</v>
      </c>
      <c r="E21" s="167">
        <v>120</v>
      </c>
      <c r="F21" s="170">
        <f>H21+J21</f>
        <v>0</v>
      </c>
      <c r="G21" s="171">
        <f>ROUND(E21*F21,2)</f>
        <v>0</v>
      </c>
      <c r="H21" s="171"/>
      <c r="I21" s="171">
        <f>ROUND(E21*H21,2)</f>
        <v>0</v>
      </c>
      <c r="J21" s="171"/>
      <c r="K21" s="171">
        <f>ROUND(E21*J21,2)</f>
        <v>0</v>
      </c>
      <c r="L21" s="171">
        <v>21</v>
      </c>
      <c r="M21" s="171">
        <f>G21*(1+L21/100)</f>
        <v>0</v>
      </c>
      <c r="N21" s="162">
        <v>0</v>
      </c>
      <c r="O21" s="162">
        <f>ROUND(E21*N21,5)</f>
        <v>0</v>
      </c>
      <c r="P21" s="162">
        <v>1.105</v>
      </c>
      <c r="Q21" s="162">
        <f>ROUND(E21*P21,5)</f>
        <v>132.6</v>
      </c>
      <c r="R21" s="162"/>
      <c r="S21" s="162"/>
      <c r="T21" s="163">
        <v>1.5104500000000001</v>
      </c>
      <c r="U21" s="162">
        <f>ROUND(E21*T21,2)</f>
        <v>181.25</v>
      </c>
      <c r="V21" s="152"/>
      <c r="W21" s="152"/>
      <c r="X21" s="152"/>
      <c r="Y21" s="152"/>
      <c r="Z21" s="152"/>
      <c r="AA21" s="152"/>
      <c r="AB21" s="152"/>
      <c r="AC21" s="152"/>
      <c r="AD21" s="152"/>
      <c r="AE21" s="152" t="s">
        <v>106</v>
      </c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</row>
    <row r="22" spans="1:60" ht="22.5" outlineLevel="1" x14ac:dyDescent="0.2">
      <c r="A22" s="153"/>
      <c r="B22" s="160"/>
      <c r="C22" s="192" t="s">
        <v>126</v>
      </c>
      <c r="D22" s="164"/>
      <c r="E22" s="168">
        <v>120</v>
      </c>
      <c r="F22" s="171"/>
      <c r="G22" s="171"/>
      <c r="H22" s="171"/>
      <c r="I22" s="171"/>
      <c r="J22" s="171"/>
      <c r="K22" s="171"/>
      <c r="L22" s="171"/>
      <c r="M22" s="171"/>
      <c r="N22" s="162"/>
      <c r="O22" s="162"/>
      <c r="P22" s="162"/>
      <c r="Q22" s="162"/>
      <c r="R22" s="162"/>
      <c r="S22" s="162"/>
      <c r="T22" s="163"/>
      <c r="U22" s="162"/>
      <c r="V22" s="152"/>
      <c r="W22" s="152"/>
      <c r="X22" s="152"/>
      <c r="Y22" s="152"/>
      <c r="Z22" s="152"/>
      <c r="AA22" s="152"/>
      <c r="AB22" s="152"/>
      <c r="AC22" s="152"/>
      <c r="AD22" s="152"/>
      <c r="AE22" s="152" t="s">
        <v>110</v>
      </c>
      <c r="AF22" s="152">
        <v>0</v>
      </c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152"/>
      <c r="AZ22" s="152"/>
      <c r="BA22" s="152"/>
      <c r="BB22" s="152"/>
      <c r="BC22" s="152"/>
      <c r="BD22" s="152"/>
      <c r="BE22" s="152"/>
      <c r="BF22" s="152"/>
      <c r="BG22" s="152"/>
      <c r="BH22" s="152"/>
    </row>
    <row r="23" spans="1:60" outlineLevel="1" x14ac:dyDescent="0.2">
      <c r="A23" s="153">
        <v>7</v>
      </c>
      <c r="B23" s="160" t="s">
        <v>127</v>
      </c>
      <c r="C23" s="191" t="s">
        <v>128</v>
      </c>
      <c r="D23" s="162" t="s">
        <v>129</v>
      </c>
      <c r="E23" s="167">
        <v>5.7</v>
      </c>
      <c r="F23" s="170">
        <f>H23+J23</f>
        <v>0</v>
      </c>
      <c r="G23" s="171">
        <f>ROUND(E23*F23,2)</f>
        <v>0</v>
      </c>
      <c r="H23" s="171"/>
      <c r="I23" s="171">
        <f>ROUND(E23*H23,2)</f>
        <v>0</v>
      </c>
      <c r="J23" s="171"/>
      <c r="K23" s="171">
        <f>ROUND(E23*J23,2)</f>
        <v>0</v>
      </c>
      <c r="L23" s="171">
        <v>21</v>
      </c>
      <c r="M23" s="171">
        <f>G23*(1+L23/100)</f>
        <v>0</v>
      </c>
      <c r="N23" s="162">
        <v>0</v>
      </c>
      <c r="O23" s="162">
        <f>ROUND(E23*N23,5)</f>
        <v>0</v>
      </c>
      <c r="P23" s="162">
        <v>0</v>
      </c>
      <c r="Q23" s="162">
        <f>ROUND(E23*P23,5)</f>
        <v>0</v>
      </c>
      <c r="R23" s="162"/>
      <c r="S23" s="162"/>
      <c r="T23" s="163">
        <v>0.11600000000000001</v>
      </c>
      <c r="U23" s="162">
        <f>ROUND(E23*T23,2)</f>
        <v>0.66</v>
      </c>
      <c r="V23" s="152"/>
      <c r="W23" s="152"/>
      <c r="X23" s="152"/>
      <c r="Y23" s="152"/>
      <c r="Z23" s="152"/>
      <c r="AA23" s="152"/>
      <c r="AB23" s="152"/>
      <c r="AC23" s="152"/>
      <c r="AD23" s="152"/>
      <c r="AE23" s="152" t="s">
        <v>130</v>
      </c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  <c r="BF23" s="152"/>
      <c r="BG23" s="152"/>
      <c r="BH23" s="152"/>
    </row>
    <row r="24" spans="1:60" outlineLevel="1" x14ac:dyDescent="0.2">
      <c r="A24" s="153"/>
      <c r="B24" s="160"/>
      <c r="C24" s="252" t="s">
        <v>131</v>
      </c>
      <c r="D24" s="253"/>
      <c r="E24" s="254"/>
      <c r="F24" s="255"/>
      <c r="G24" s="256"/>
      <c r="H24" s="171"/>
      <c r="I24" s="171"/>
      <c r="J24" s="171"/>
      <c r="K24" s="171"/>
      <c r="L24" s="171"/>
      <c r="M24" s="171"/>
      <c r="N24" s="162"/>
      <c r="O24" s="162"/>
      <c r="P24" s="162"/>
      <c r="Q24" s="162"/>
      <c r="R24" s="162"/>
      <c r="S24" s="162"/>
      <c r="T24" s="163"/>
      <c r="U24" s="162"/>
      <c r="V24" s="152"/>
      <c r="W24" s="152"/>
      <c r="X24" s="152"/>
      <c r="Y24" s="152"/>
      <c r="Z24" s="152"/>
      <c r="AA24" s="152"/>
      <c r="AB24" s="152"/>
      <c r="AC24" s="152"/>
      <c r="AD24" s="152"/>
      <c r="AE24" s="152" t="s">
        <v>108</v>
      </c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5" t="str">
        <f>C24</f>
        <v>Skrývka zemin schopných zúrodnění s naložením na dopravní prostředek nebo s přehozením do 3 m</v>
      </c>
      <c r="BB24" s="152"/>
      <c r="BC24" s="152"/>
      <c r="BD24" s="152"/>
      <c r="BE24" s="152"/>
      <c r="BF24" s="152"/>
      <c r="BG24" s="152"/>
      <c r="BH24" s="152"/>
    </row>
    <row r="25" spans="1:60" outlineLevel="1" x14ac:dyDescent="0.2">
      <c r="A25" s="153"/>
      <c r="B25" s="160"/>
      <c r="C25" s="192" t="s">
        <v>132</v>
      </c>
      <c r="D25" s="164"/>
      <c r="E25" s="168">
        <v>5.7</v>
      </c>
      <c r="F25" s="171"/>
      <c r="G25" s="171"/>
      <c r="H25" s="171"/>
      <c r="I25" s="171"/>
      <c r="J25" s="171"/>
      <c r="K25" s="171"/>
      <c r="L25" s="171"/>
      <c r="M25" s="171"/>
      <c r="N25" s="162"/>
      <c r="O25" s="162"/>
      <c r="P25" s="162"/>
      <c r="Q25" s="162"/>
      <c r="R25" s="162"/>
      <c r="S25" s="162"/>
      <c r="T25" s="163"/>
      <c r="U25" s="162"/>
      <c r="V25" s="152"/>
      <c r="W25" s="152"/>
      <c r="X25" s="152"/>
      <c r="Y25" s="152"/>
      <c r="Z25" s="152"/>
      <c r="AA25" s="152"/>
      <c r="AB25" s="152"/>
      <c r="AC25" s="152"/>
      <c r="AD25" s="152"/>
      <c r="AE25" s="152" t="s">
        <v>110</v>
      </c>
      <c r="AF25" s="152">
        <v>0</v>
      </c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</row>
    <row r="26" spans="1:60" outlineLevel="1" x14ac:dyDescent="0.2">
      <c r="A26" s="153">
        <v>8</v>
      </c>
      <c r="B26" s="160" t="s">
        <v>133</v>
      </c>
      <c r="C26" s="191" t="s">
        <v>134</v>
      </c>
      <c r="D26" s="162" t="s">
        <v>129</v>
      </c>
      <c r="E26" s="167">
        <v>17.670000000000002</v>
      </c>
      <c r="F26" s="170">
        <f>H26+J26</f>
        <v>0</v>
      </c>
      <c r="G26" s="171">
        <f>ROUND(E26*F26,2)</f>
        <v>0</v>
      </c>
      <c r="H26" s="171"/>
      <c r="I26" s="171">
        <f>ROUND(E26*H26,2)</f>
        <v>0</v>
      </c>
      <c r="J26" s="171"/>
      <c r="K26" s="171">
        <f>ROUND(E26*J26,2)</f>
        <v>0</v>
      </c>
      <c r="L26" s="171">
        <v>21</v>
      </c>
      <c r="M26" s="171">
        <f>G26*(1+L26/100)</f>
        <v>0</v>
      </c>
      <c r="N26" s="162">
        <v>0</v>
      </c>
      <c r="O26" s="162">
        <f>ROUND(E26*N26,5)</f>
        <v>0</v>
      </c>
      <c r="P26" s="162">
        <v>0</v>
      </c>
      <c r="Q26" s="162">
        <f>ROUND(E26*P26,5)</f>
        <v>0</v>
      </c>
      <c r="R26" s="162"/>
      <c r="S26" s="162"/>
      <c r="T26" s="163">
        <v>0.36799999999999999</v>
      </c>
      <c r="U26" s="162">
        <f>ROUND(E26*T26,2)</f>
        <v>6.5</v>
      </c>
      <c r="V26" s="152"/>
      <c r="W26" s="152"/>
      <c r="X26" s="152"/>
      <c r="Y26" s="152"/>
      <c r="Z26" s="152"/>
      <c r="AA26" s="152"/>
      <c r="AB26" s="152"/>
      <c r="AC26" s="152"/>
      <c r="AD26" s="152"/>
      <c r="AE26" s="152" t="s">
        <v>130</v>
      </c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152"/>
      <c r="BE26" s="152"/>
      <c r="BF26" s="152"/>
      <c r="BG26" s="152"/>
      <c r="BH26" s="152"/>
    </row>
    <row r="27" spans="1:60" ht="22.5" outlineLevel="1" x14ac:dyDescent="0.2">
      <c r="A27" s="153"/>
      <c r="B27" s="160"/>
      <c r="C27" s="252" t="s">
        <v>135</v>
      </c>
      <c r="D27" s="253"/>
      <c r="E27" s="254"/>
      <c r="F27" s="255"/>
      <c r="G27" s="256"/>
      <c r="H27" s="171"/>
      <c r="I27" s="171"/>
      <c r="J27" s="171"/>
      <c r="K27" s="171"/>
      <c r="L27" s="171"/>
      <c r="M27" s="171"/>
      <c r="N27" s="162"/>
      <c r="O27" s="162"/>
      <c r="P27" s="162"/>
      <c r="Q27" s="162"/>
      <c r="R27" s="162"/>
      <c r="S27" s="162"/>
      <c r="T27" s="163"/>
      <c r="U27" s="162"/>
      <c r="V27" s="152"/>
      <c r="W27" s="152"/>
      <c r="X27" s="152"/>
      <c r="Y27" s="152"/>
      <c r="Z27" s="152"/>
      <c r="AA27" s="152"/>
      <c r="AB27" s="152"/>
      <c r="AC27" s="152"/>
      <c r="AD27" s="152"/>
      <c r="AE27" s="152" t="s">
        <v>108</v>
      </c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5" t="str">
        <f>C27</f>
        <v>Odkopávky a prokopávky nezapažené s přehozením výkopku na vzdálenost do 3 m nebo s naložením na dopravní prostředek.</v>
      </c>
      <c r="BB27" s="152"/>
      <c r="BC27" s="152"/>
      <c r="BD27" s="152"/>
      <c r="BE27" s="152"/>
      <c r="BF27" s="152"/>
      <c r="BG27" s="152"/>
      <c r="BH27" s="152"/>
    </row>
    <row r="28" spans="1:60" ht="22.5" outlineLevel="1" x14ac:dyDescent="0.2">
      <c r="A28" s="153"/>
      <c r="B28" s="160"/>
      <c r="C28" s="192" t="s">
        <v>136</v>
      </c>
      <c r="D28" s="164"/>
      <c r="E28" s="168">
        <v>17.670000000000002</v>
      </c>
      <c r="F28" s="171"/>
      <c r="G28" s="171"/>
      <c r="H28" s="171"/>
      <c r="I28" s="171"/>
      <c r="J28" s="171"/>
      <c r="K28" s="171"/>
      <c r="L28" s="171"/>
      <c r="M28" s="171"/>
      <c r="N28" s="162"/>
      <c r="O28" s="162"/>
      <c r="P28" s="162"/>
      <c r="Q28" s="162"/>
      <c r="R28" s="162"/>
      <c r="S28" s="162"/>
      <c r="T28" s="163"/>
      <c r="U28" s="162"/>
      <c r="V28" s="152"/>
      <c r="W28" s="152"/>
      <c r="X28" s="152"/>
      <c r="Y28" s="152"/>
      <c r="Z28" s="152"/>
      <c r="AA28" s="152"/>
      <c r="AB28" s="152"/>
      <c r="AC28" s="152"/>
      <c r="AD28" s="152"/>
      <c r="AE28" s="152" t="s">
        <v>110</v>
      </c>
      <c r="AF28" s="152">
        <v>0</v>
      </c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</row>
    <row r="29" spans="1:60" outlineLevel="1" x14ac:dyDescent="0.2">
      <c r="A29" s="153">
        <v>9</v>
      </c>
      <c r="B29" s="160" t="s">
        <v>137</v>
      </c>
      <c r="C29" s="191" t="s">
        <v>138</v>
      </c>
      <c r="D29" s="162" t="s">
        <v>129</v>
      </c>
      <c r="E29" s="167">
        <v>17.670000000000002</v>
      </c>
      <c r="F29" s="170">
        <f>H29+J29</f>
        <v>0</v>
      </c>
      <c r="G29" s="171">
        <f>ROUND(E29*F29,2)</f>
        <v>0</v>
      </c>
      <c r="H29" s="171"/>
      <c r="I29" s="171">
        <f>ROUND(E29*H29,2)</f>
        <v>0</v>
      </c>
      <c r="J29" s="171"/>
      <c r="K29" s="171">
        <f>ROUND(E29*J29,2)</f>
        <v>0</v>
      </c>
      <c r="L29" s="171">
        <v>21</v>
      </c>
      <c r="M29" s="171">
        <f>G29*(1+L29/100)</f>
        <v>0</v>
      </c>
      <c r="N29" s="162">
        <v>0</v>
      </c>
      <c r="O29" s="162">
        <f>ROUND(E29*N29,5)</f>
        <v>0</v>
      </c>
      <c r="P29" s="162">
        <v>0</v>
      </c>
      <c r="Q29" s="162">
        <f>ROUND(E29*P29,5)</f>
        <v>0</v>
      </c>
      <c r="R29" s="162"/>
      <c r="S29" s="162"/>
      <c r="T29" s="163">
        <v>0</v>
      </c>
      <c r="U29" s="162">
        <f>ROUND(E29*T29,2)</f>
        <v>0</v>
      </c>
      <c r="V29" s="152"/>
      <c r="W29" s="152"/>
      <c r="X29" s="152"/>
      <c r="Y29" s="152"/>
      <c r="Z29" s="152"/>
      <c r="AA29" s="152"/>
      <c r="AB29" s="152"/>
      <c r="AC29" s="152"/>
      <c r="AD29" s="152"/>
      <c r="AE29" s="152" t="s">
        <v>106</v>
      </c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</row>
    <row r="30" spans="1:60" outlineLevel="1" x14ac:dyDescent="0.2">
      <c r="A30" s="153"/>
      <c r="B30" s="160"/>
      <c r="C30" s="192" t="s">
        <v>139</v>
      </c>
      <c r="D30" s="164"/>
      <c r="E30" s="168">
        <v>17.670000000000002</v>
      </c>
      <c r="F30" s="171"/>
      <c r="G30" s="171"/>
      <c r="H30" s="171"/>
      <c r="I30" s="171"/>
      <c r="J30" s="171"/>
      <c r="K30" s="171"/>
      <c r="L30" s="171"/>
      <c r="M30" s="171"/>
      <c r="N30" s="162"/>
      <c r="O30" s="162"/>
      <c r="P30" s="162"/>
      <c r="Q30" s="162"/>
      <c r="R30" s="162"/>
      <c r="S30" s="162"/>
      <c r="T30" s="163"/>
      <c r="U30" s="162"/>
      <c r="V30" s="152"/>
      <c r="W30" s="152"/>
      <c r="X30" s="152"/>
      <c r="Y30" s="152"/>
      <c r="Z30" s="152"/>
      <c r="AA30" s="152"/>
      <c r="AB30" s="152"/>
      <c r="AC30" s="152"/>
      <c r="AD30" s="152"/>
      <c r="AE30" s="152" t="s">
        <v>110</v>
      </c>
      <c r="AF30" s="152">
        <v>0</v>
      </c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</row>
    <row r="31" spans="1:60" ht="22.5" outlineLevel="1" x14ac:dyDescent="0.2">
      <c r="A31" s="153">
        <v>10</v>
      </c>
      <c r="B31" s="160" t="s">
        <v>140</v>
      </c>
      <c r="C31" s="191" t="s">
        <v>141</v>
      </c>
      <c r="D31" s="162" t="s">
        <v>129</v>
      </c>
      <c r="E31" s="167">
        <v>159.03</v>
      </c>
      <c r="F31" s="170">
        <f>H31+J31</f>
        <v>0</v>
      </c>
      <c r="G31" s="171">
        <f>ROUND(E31*F31,2)</f>
        <v>0</v>
      </c>
      <c r="H31" s="171"/>
      <c r="I31" s="171">
        <f>ROUND(E31*H31,2)</f>
        <v>0</v>
      </c>
      <c r="J31" s="171"/>
      <c r="K31" s="171">
        <f>ROUND(E31*J31,2)</f>
        <v>0</v>
      </c>
      <c r="L31" s="171">
        <v>21</v>
      </c>
      <c r="M31" s="171">
        <f>G31*(1+L31/100)</f>
        <v>0</v>
      </c>
      <c r="N31" s="162">
        <v>0</v>
      </c>
      <c r="O31" s="162">
        <f>ROUND(E31*N31,5)</f>
        <v>0</v>
      </c>
      <c r="P31" s="162">
        <v>0</v>
      </c>
      <c r="Q31" s="162">
        <f>ROUND(E31*P31,5)</f>
        <v>0</v>
      </c>
      <c r="R31" s="162"/>
      <c r="S31" s="162"/>
      <c r="T31" s="163">
        <v>0</v>
      </c>
      <c r="U31" s="162">
        <f>ROUND(E31*T31,2)</f>
        <v>0</v>
      </c>
      <c r="V31" s="152"/>
      <c r="W31" s="152"/>
      <c r="X31" s="152"/>
      <c r="Y31" s="152"/>
      <c r="Z31" s="152"/>
      <c r="AA31" s="152"/>
      <c r="AB31" s="152"/>
      <c r="AC31" s="152"/>
      <c r="AD31" s="152"/>
      <c r="AE31" s="152" t="s">
        <v>106</v>
      </c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  <c r="BH31" s="152"/>
    </row>
    <row r="32" spans="1:60" outlineLevel="1" x14ac:dyDescent="0.2">
      <c r="A32" s="153"/>
      <c r="B32" s="160"/>
      <c r="C32" s="192" t="s">
        <v>142</v>
      </c>
      <c r="D32" s="164"/>
      <c r="E32" s="168">
        <v>159.03</v>
      </c>
      <c r="F32" s="171"/>
      <c r="G32" s="171"/>
      <c r="H32" s="171"/>
      <c r="I32" s="171"/>
      <c r="J32" s="171"/>
      <c r="K32" s="171"/>
      <c r="L32" s="171"/>
      <c r="M32" s="171"/>
      <c r="N32" s="162"/>
      <c r="O32" s="162"/>
      <c r="P32" s="162"/>
      <c r="Q32" s="162"/>
      <c r="R32" s="162"/>
      <c r="S32" s="162"/>
      <c r="T32" s="163"/>
      <c r="U32" s="162"/>
      <c r="V32" s="152"/>
      <c r="W32" s="152"/>
      <c r="X32" s="152"/>
      <c r="Y32" s="152"/>
      <c r="Z32" s="152"/>
      <c r="AA32" s="152"/>
      <c r="AB32" s="152"/>
      <c r="AC32" s="152"/>
      <c r="AD32" s="152"/>
      <c r="AE32" s="152" t="s">
        <v>110</v>
      </c>
      <c r="AF32" s="152">
        <v>0</v>
      </c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52"/>
      <c r="BG32" s="152"/>
      <c r="BH32" s="152"/>
    </row>
    <row r="33" spans="1:60" ht="22.5" outlineLevel="1" x14ac:dyDescent="0.2">
      <c r="A33" s="153">
        <v>11</v>
      </c>
      <c r="B33" s="160" t="s">
        <v>143</v>
      </c>
      <c r="C33" s="191" t="s">
        <v>144</v>
      </c>
      <c r="D33" s="162" t="s">
        <v>145</v>
      </c>
      <c r="E33" s="167">
        <v>30.922499999999999</v>
      </c>
      <c r="F33" s="170">
        <f>H33+J33</f>
        <v>0</v>
      </c>
      <c r="G33" s="171">
        <f>ROUND(E33*F33,2)</f>
        <v>0</v>
      </c>
      <c r="H33" s="171"/>
      <c r="I33" s="171">
        <f>ROUND(E33*H33,2)</f>
        <v>0</v>
      </c>
      <c r="J33" s="171"/>
      <c r="K33" s="171">
        <f>ROUND(E33*J33,2)</f>
        <v>0</v>
      </c>
      <c r="L33" s="171">
        <v>21</v>
      </c>
      <c r="M33" s="171">
        <f>G33*(1+L33/100)</f>
        <v>0</v>
      </c>
      <c r="N33" s="162">
        <v>0</v>
      </c>
      <c r="O33" s="162">
        <f>ROUND(E33*N33,5)</f>
        <v>0</v>
      </c>
      <c r="P33" s="162">
        <v>0</v>
      </c>
      <c r="Q33" s="162">
        <f>ROUND(E33*P33,5)</f>
        <v>0</v>
      </c>
      <c r="R33" s="162"/>
      <c r="S33" s="162"/>
      <c r="T33" s="163">
        <v>0</v>
      </c>
      <c r="U33" s="162">
        <f>ROUND(E33*T33,2)</f>
        <v>0</v>
      </c>
      <c r="V33" s="152"/>
      <c r="W33" s="152"/>
      <c r="X33" s="152"/>
      <c r="Y33" s="152"/>
      <c r="Z33" s="152"/>
      <c r="AA33" s="152"/>
      <c r="AB33" s="152"/>
      <c r="AC33" s="152"/>
      <c r="AD33" s="152"/>
      <c r="AE33" s="152" t="s">
        <v>130</v>
      </c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  <c r="BE33" s="152"/>
      <c r="BF33" s="152"/>
      <c r="BG33" s="152"/>
      <c r="BH33" s="152"/>
    </row>
    <row r="34" spans="1:60" outlineLevel="1" x14ac:dyDescent="0.2">
      <c r="A34" s="153"/>
      <c r="B34" s="160"/>
      <c r="C34" s="192" t="s">
        <v>146</v>
      </c>
      <c r="D34" s="164"/>
      <c r="E34" s="168">
        <v>30.922499999999999</v>
      </c>
      <c r="F34" s="171"/>
      <c r="G34" s="171"/>
      <c r="H34" s="171"/>
      <c r="I34" s="171"/>
      <c r="J34" s="171"/>
      <c r="K34" s="171"/>
      <c r="L34" s="171"/>
      <c r="M34" s="171"/>
      <c r="N34" s="162"/>
      <c r="O34" s="162"/>
      <c r="P34" s="162"/>
      <c r="Q34" s="162"/>
      <c r="R34" s="162"/>
      <c r="S34" s="162"/>
      <c r="T34" s="163"/>
      <c r="U34" s="162"/>
      <c r="V34" s="152"/>
      <c r="W34" s="152"/>
      <c r="X34" s="152"/>
      <c r="Y34" s="152"/>
      <c r="Z34" s="152"/>
      <c r="AA34" s="152"/>
      <c r="AB34" s="152"/>
      <c r="AC34" s="152"/>
      <c r="AD34" s="152"/>
      <c r="AE34" s="152" t="s">
        <v>110</v>
      </c>
      <c r="AF34" s="152">
        <v>0</v>
      </c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</row>
    <row r="35" spans="1:60" outlineLevel="1" x14ac:dyDescent="0.2">
      <c r="A35" s="153">
        <v>12</v>
      </c>
      <c r="B35" s="160" t="s">
        <v>133</v>
      </c>
      <c r="C35" s="191" t="s">
        <v>134</v>
      </c>
      <c r="D35" s="162" t="s">
        <v>129</v>
      </c>
      <c r="E35" s="167">
        <v>24.72</v>
      </c>
      <c r="F35" s="170">
        <f>H35+J35</f>
        <v>0</v>
      </c>
      <c r="G35" s="171">
        <f>ROUND(E35*F35,2)</f>
        <v>0</v>
      </c>
      <c r="H35" s="171"/>
      <c r="I35" s="171">
        <f>ROUND(E35*H35,2)</f>
        <v>0</v>
      </c>
      <c r="J35" s="171"/>
      <c r="K35" s="171">
        <f>ROUND(E35*J35,2)</f>
        <v>0</v>
      </c>
      <c r="L35" s="171">
        <v>21</v>
      </c>
      <c r="M35" s="171">
        <f>G35*(1+L35/100)</f>
        <v>0</v>
      </c>
      <c r="N35" s="162">
        <v>0</v>
      </c>
      <c r="O35" s="162">
        <f>ROUND(E35*N35,5)</f>
        <v>0</v>
      </c>
      <c r="P35" s="162">
        <v>0</v>
      </c>
      <c r="Q35" s="162">
        <f>ROUND(E35*P35,5)</f>
        <v>0</v>
      </c>
      <c r="R35" s="162"/>
      <c r="S35" s="162"/>
      <c r="T35" s="163">
        <v>0.36799999999999999</v>
      </c>
      <c r="U35" s="162">
        <f>ROUND(E35*T35,2)</f>
        <v>9.1</v>
      </c>
      <c r="V35" s="152"/>
      <c r="W35" s="152"/>
      <c r="X35" s="152"/>
      <c r="Y35" s="152"/>
      <c r="Z35" s="152"/>
      <c r="AA35" s="152"/>
      <c r="AB35" s="152"/>
      <c r="AC35" s="152"/>
      <c r="AD35" s="152"/>
      <c r="AE35" s="152" t="s">
        <v>130</v>
      </c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152"/>
      <c r="BC35" s="152"/>
      <c r="BD35" s="152"/>
      <c r="BE35" s="152"/>
      <c r="BF35" s="152"/>
      <c r="BG35" s="152"/>
      <c r="BH35" s="152"/>
    </row>
    <row r="36" spans="1:60" ht="22.5" outlineLevel="1" x14ac:dyDescent="0.2">
      <c r="A36" s="153"/>
      <c r="B36" s="160"/>
      <c r="C36" s="252" t="s">
        <v>135</v>
      </c>
      <c r="D36" s="253"/>
      <c r="E36" s="254"/>
      <c r="F36" s="255"/>
      <c r="G36" s="256"/>
      <c r="H36" s="171"/>
      <c r="I36" s="171"/>
      <c r="J36" s="171"/>
      <c r="K36" s="171"/>
      <c r="L36" s="171"/>
      <c r="M36" s="171"/>
      <c r="N36" s="162"/>
      <c r="O36" s="162"/>
      <c r="P36" s="162"/>
      <c r="Q36" s="162"/>
      <c r="R36" s="162"/>
      <c r="S36" s="162"/>
      <c r="T36" s="163"/>
      <c r="U36" s="162"/>
      <c r="V36" s="152"/>
      <c r="W36" s="152"/>
      <c r="X36" s="152"/>
      <c r="Y36" s="152"/>
      <c r="Z36" s="152"/>
      <c r="AA36" s="152"/>
      <c r="AB36" s="152"/>
      <c r="AC36" s="152"/>
      <c r="AD36" s="152"/>
      <c r="AE36" s="152" t="s">
        <v>108</v>
      </c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5" t="str">
        <f>C36</f>
        <v>Odkopávky a prokopávky nezapažené s přehozením výkopku na vzdálenost do 3 m nebo s naložením na dopravní prostředek.</v>
      </c>
      <c r="BB36" s="152"/>
      <c r="BC36" s="152"/>
      <c r="BD36" s="152"/>
      <c r="BE36" s="152"/>
      <c r="BF36" s="152"/>
      <c r="BG36" s="152"/>
      <c r="BH36" s="152"/>
    </row>
    <row r="37" spans="1:60" ht="22.5" outlineLevel="1" x14ac:dyDescent="0.2">
      <c r="A37" s="153"/>
      <c r="B37" s="160"/>
      <c r="C37" s="192" t="s">
        <v>147</v>
      </c>
      <c r="D37" s="164"/>
      <c r="E37" s="168">
        <v>24.72</v>
      </c>
      <c r="F37" s="171"/>
      <c r="G37" s="171"/>
      <c r="H37" s="171"/>
      <c r="I37" s="171"/>
      <c r="J37" s="171"/>
      <c r="K37" s="171"/>
      <c r="L37" s="171"/>
      <c r="M37" s="171"/>
      <c r="N37" s="162"/>
      <c r="O37" s="162"/>
      <c r="P37" s="162"/>
      <c r="Q37" s="162"/>
      <c r="R37" s="162"/>
      <c r="S37" s="162"/>
      <c r="T37" s="163"/>
      <c r="U37" s="162"/>
      <c r="V37" s="152"/>
      <c r="W37" s="152"/>
      <c r="X37" s="152"/>
      <c r="Y37" s="152"/>
      <c r="Z37" s="152"/>
      <c r="AA37" s="152"/>
      <c r="AB37" s="152"/>
      <c r="AC37" s="152"/>
      <c r="AD37" s="152"/>
      <c r="AE37" s="152" t="s">
        <v>110</v>
      </c>
      <c r="AF37" s="152">
        <v>0</v>
      </c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/>
      <c r="BD37" s="152"/>
      <c r="BE37" s="152"/>
      <c r="BF37" s="152"/>
      <c r="BG37" s="152"/>
      <c r="BH37" s="152"/>
    </row>
    <row r="38" spans="1:60" outlineLevel="1" x14ac:dyDescent="0.2">
      <c r="A38" s="153">
        <v>13</v>
      </c>
      <c r="B38" s="160" t="s">
        <v>137</v>
      </c>
      <c r="C38" s="191" t="s">
        <v>138</v>
      </c>
      <c r="D38" s="162" t="s">
        <v>129</v>
      </c>
      <c r="E38" s="167">
        <v>24.72</v>
      </c>
      <c r="F38" s="170">
        <f>H38+J38</f>
        <v>0</v>
      </c>
      <c r="G38" s="171">
        <f>ROUND(E38*F38,2)</f>
        <v>0</v>
      </c>
      <c r="H38" s="171"/>
      <c r="I38" s="171">
        <f>ROUND(E38*H38,2)</f>
        <v>0</v>
      </c>
      <c r="J38" s="171"/>
      <c r="K38" s="171">
        <f>ROUND(E38*J38,2)</f>
        <v>0</v>
      </c>
      <c r="L38" s="171">
        <v>21</v>
      </c>
      <c r="M38" s="171">
        <f>G38*(1+L38/100)</f>
        <v>0</v>
      </c>
      <c r="N38" s="162">
        <v>0</v>
      </c>
      <c r="O38" s="162">
        <f>ROUND(E38*N38,5)</f>
        <v>0</v>
      </c>
      <c r="P38" s="162">
        <v>0</v>
      </c>
      <c r="Q38" s="162">
        <f>ROUND(E38*P38,5)</f>
        <v>0</v>
      </c>
      <c r="R38" s="162"/>
      <c r="S38" s="162"/>
      <c r="T38" s="163">
        <v>0</v>
      </c>
      <c r="U38" s="162">
        <f>ROUND(E38*T38,2)</f>
        <v>0</v>
      </c>
      <c r="V38" s="152"/>
      <c r="W38" s="152"/>
      <c r="X38" s="152"/>
      <c r="Y38" s="152"/>
      <c r="Z38" s="152"/>
      <c r="AA38" s="152"/>
      <c r="AB38" s="152"/>
      <c r="AC38" s="152"/>
      <c r="AD38" s="152"/>
      <c r="AE38" s="152" t="s">
        <v>106</v>
      </c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2"/>
      <c r="AS38" s="152"/>
      <c r="AT38" s="152"/>
      <c r="AU38" s="152"/>
      <c r="AV38" s="152"/>
      <c r="AW38" s="152"/>
      <c r="AX38" s="152"/>
      <c r="AY38" s="152"/>
      <c r="AZ38" s="152"/>
      <c r="BA38" s="152"/>
      <c r="BB38" s="152"/>
      <c r="BC38" s="152"/>
      <c r="BD38" s="152"/>
      <c r="BE38" s="152"/>
      <c r="BF38" s="152"/>
      <c r="BG38" s="152"/>
      <c r="BH38" s="152"/>
    </row>
    <row r="39" spans="1:60" ht="22.5" outlineLevel="1" x14ac:dyDescent="0.2">
      <c r="A39" s="153"/>
      <c r="B39" s="160"/>
      <c r="C39" s="192" t="s">
        <v>148</v>
      </c>
      <c r="D39" s="164"/>
      <c r="E39" s="168">
        <v>24.72</v>
      </c>
      <c r="F39" s="171"/>
      <c r="G39" s="171"/>
      <c r="H39" s="171"/>
      <c r="I39" s="171"/>
      <c r="J39" s="171"/>
      <c r="K39" s="171"/>
      <c r="L39" s="171"/>
      <c r="M39" s="171"/>
      <c r="N39" s="162"/>
      <c r="O39" s="162"/>
      <c r="P39" s="162"/>
      <c r="Q39" s="162"/>
      <c r="R39" s="162"/>
      <c r="S39" s="162"/>
      <c r="T39" s="163"/>
      <c r="U39" s="162"/>
      <c r="V39" s="152"/>
      <c r="W39" s="152"/>
      <c r="X39" s="152"/>
      <c r="Y39" s="152"/>
      <c r="Z39" s="152"/>
      <c r="AA39" s="152"/>
      <c r="AB39" s="152"/>
      <c r="AC39" s="152"/>
      <c r="AD39" s="152"/>
      <c r="AE39" s="152" t="s">
        <v>110</v>
      </c>
      <c r="AF39" s="152">
        <v>0</v>
      </c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</row>
    <row r="40" spans="1:60" ht="22.5" outlineLevel="1" x14ac:dyDescent="0.2">
      <c r="A40" s="153">
        <v>14</v>
      </c>
      <c r="B40" s="160" t="s">
        <v>140</v>
      </c>
      <c r="C40" s="191" t="s">
        <v>141</v>
      </c>
      <c r="D40" s="162" t="s">
        <v>129</v>
      </c>
      <c r="E40" s="167">
        <v>222.48</v>
      </c>
      <c r="F40" s="170">
        <f>H40+J40</f>
        <v>0</v>
      </c>
      <c r="G40" s="171">
        <f>ROUND(E40*F40,2)</f>
        <v>0</v>
      </c>
      <c r="H40" s="171"/>
      <c r="I40" s="171">
        <f>ROUND(E40*H40,2)</f>
        <v>0</v>
      </c>
      <c r="J40" s="171"/>
      <c r="K40" s="171">
        <f>ROUND(E40*J40,2)</f>
        <v>0</v>
      </c>
      <c r="L40" s="171">
        <v>21</v>
      </c>
      <c r="M40" s="171">
        <f>G40*(1+L40/100)</f>
        <v>0</v>
      </c>
      <c r="N40" s="162">
        <v>0</v>
      </c>
      <c r="O40" s="162">
        <f>ROUND(E40*N40,5)</f>
        <v>0</v>
      </c>
      <c r="P40" s="162">
        <v>0</v>
      </c>
      <c r="Q40" s="162">
        <f>ROUND(E40*P40,5)</f>
        <v>0</v>
      </c>
      <c r="R40" s="162"/>
      <c r="S40" s="162"/>
      <c r="T40" s="163">
        <v>0</v>
      </c>
      <c r="U40" s="162">
        <f>ROUND(E40*T40,2)</f>
        <v>0</v>
      </c>
      <c r="V40" s="152"/>
      <c r="W40" s="152"/>
      <c r="X40" s="152"/>
      <c r="Y40" s="152"/>
      <c r="Z40" s="152"/>
      <c r="AA40" s="152"/>
      <c r="AB40" s="152"/>
      <c r="AC40" s="152"/>
      <c r="AD40" s="152"/>
      <c r="AE40" s="152" t="s">
        <v>106</v>
      </c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2"/>
      <c r="AU40" s="152"/>
      <c r="AV40" s="152"/>
      <c r="AW40" s="152"/>
      <c r="AX40" s="152"/>
      <c r="AY40" s="152"/>
      <c r="AZ40" s="152"/>
      <c r="BA40" s="152"/>
      <c r="BB40" s="152"/>
      <c r="BC40" s="152"/>
      <c r="BD40" s="152"/>
      <c r="BE40" s="152"/>
      <c r="BF40" s="152"/>
      <c r="BG40" s="152"/>
      <c r="BH40" s="152"/>
    </row>
    <row r="41" spans="1:60" ht="22.5" outlineLevel="1" x14ac:dyDescent="0.2">
      <c r="A41" s="153"/>
      <c r="B41" s="160"/>
      <c r="C41" s="192" t="s">
        <v>149</v>
      </c>
      <c r="D41" s="164"/>
      <c r="E41" s="168">
        <v>222.48</v>
      </c>
      <c r="F41" s="171"/>
      <c r="G41" s="171"/>
      <c r="H41" s="171"/>
      <c r="I41" s="171"/>
      <c r="J41" s="171"/>
      <c r="K41" s="171"/>
      <c r="L41" s="171"/>
      <c r="M41" s="171"/>
      <c r="N41" s="162"/>
      <c r="O41" s="162"/>
      <c r="P41" s="162"/>
      <c r="Q41" s="162"/>
      <c r="R41" s="162"/>
      <c r="S41" s="162"/>
      <c r="T41" s="163"/>
      <c r="U41" s="162"/>
      <c r="V41" s="152"/>
      <c r="W41" s="152"/>
      <c r="X41" s="152"/>
      <c r="Y41" s="152"/>
      <c r="Z41" s="152"/>
      <c r="AA41" s="152"/>
      <c r="AB41" s="152"/>
      <c r="AC41" s="152"/>
      <c r="AD41" s="152"/>
      <c r="AE41" s="152" t="s">
        <v>110</v>
      </c>
      <c r="AF41" s="152">
        <v>0</v>
      </c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52"/>
      <c r="BE41" s="152"/>
      <c r="BF41" s="152"/>
      <c r="BG41" s="152"/>
      <c r="BH41" s="152"/>
    </row>
    <row r="42" spans="1:60" ht="22.5" outlineLevel="1" x14ac:dyDescent="0.2">
      <c r="A42" s="153">
        <v>15</v>
      </c>
      <c r="B42" s="160" t="s">
        <v>143</v>
      </c>
      <c r="C42" s="191" t="s">
        <v>144</v>
      </c>
      <c r="D42" s="162" t="s">
        <v>145</v>
      </c>
      <c r="E42" s="167">
        <v>43.26</v>
      </c>
      <c r="F42" s="170">
        <f>H42+J42</f>
        <v>0</v>
      </c>
      <c r="G42" s="171">
        <f>ROUND(E42*F42,2)</f>
        <v>0</v>
      </c>
      <c r="H42" s="171"/>
      <c r="I42" s="171">
        <f>ROUND(E42*H42,2)</f>
        <v>0</v>
      </c>
      <c r="J42" s="171"/>
      <c r="K42" s="171">
        <f>ROUND(E42*J42,2)</f>
        <v>0</v>
      </c>
      <c r="L42" s="171">
        <v>21</v>
      </c>
      <c r="M42" s="171">
        <f>G42*(1+L42/100)</f>
        <v>0</v>
      </c>
      <c r="N42" s="162">
        <v>0</v>
      </c>
      <c r="O42" s="162">
        <f>ROUND(E42*N42,5)</f>
        <v>0</v>
      </c>
      <c r="P42" s="162">
        <v>0</v>
      </c>
      <c r="Q42" s="162">
        <f>ROUND(E42*P42,5)</f>
        <v>0</v>
      </c>
      <c r="R42" s="162"/>
      <c r="S42" s="162"/>
      <c r="T42" s="163">
        <v>0</v>
      </c>
      <c r="U42" s="162">
        <f>ROUND(E42*T42,2)</f>
        <v>0</v>
      </c>
      <c r="V42" s="152"/>
      <c r="W42" s="152"/>
      <c r="X42" s="152"/>
      <c r="Y42" s="152"/>
      <c r="Z42" s="152"/>
      <c r="AA42" s="152"/>
      <c r="AB42" s="152"/>
      <c r="AC42" s="152"/>
      <c r="AD42" s="152"/>
      <c r="AE42" s="152" t="s">
        <v>130</v>
      </c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2"/>
      <c r="BB42" s="152"/>
      <c r="BC42" s="152"/>
      <c r="BD42" s="152"/>
      <c r="BE42" s="152"/>
      <c r="BF42" s="152"/>
      <c r="BG42" s="152"/>
      <c r="BH42" s="152"/>
    </row>
    <row r="43" spans="1:60" ht="22.5" outlineLevel="1" x14ac:dyDescent="0.2">
      <c r="A43" s="153"/>
      <c r="B43" s="160"/>
      <c r="C43" s="192" t="s">
        <v>150</v>
      </c>
      <c r="D43" s="164"/>
      <c r="E43" s="168">
        <v>43.26</v>
      </c>
      <c r="F43" s="171"/>
      <c r="G43" s="171"/>
      <c r="H43" s="171"/>
      <c r="I43" s="171"/>
      <c r="J43" s="171"/>
      <c r="K43" s="171"/>
      <c r="L43" s="171"/>
      <c r="M43" s="171"/>
      <c r="N43" s="162"/>
      <c r="O43" s="162"/>
      <c r="P43" s="162"/>
      <c r="Q43" s="162"/>
      <c r="R43" s="162"/>
      <c r="S43" s="162"/>
      <c r="T43" s="163"/>
      <c r="U43" s="162"/>
      <c r="V43" s="152"/>
      <c r="W43" s="152"/>
      <c r="X43" s="152"/>
      <c r="Y43" s="152"/>
      <c r="Z43" s="152"/>
      <c r="AA43" s="152"/>
      <c r="AB43" s="152"/>
      <c r="AC43" s="152"/>
      <c r="AD43" s="152"/>
      <c r="AE43" s="152" t="s">
        <v>110</v>
      </c>
      <c r="AF43" s="152">
        <v>0</v>
      </c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152"/>
      <c r="AU43" s="152"/>
      <c r="AV43" s="152"/>
      <c r="AW43" s="152"/>
      <c r="AX43" s="152"/>
      <c r="AY43" s="152"/>
      <c r="AZ43" s="152"/>
      <c r="BA43" s="152"/>
      <c r="BB43" s="152"/>
      <c r="BC43" s="152"/>
      <c r="BD43" s="152"/>
      <c r="BE43" s="152"/>
      <c r="BF43" s="152"/>
      <c r="BG43" s="152"/>
      <c r="BH43" s="152"/>
    </row>
    <row r="44" spans="1:60" outlineLevel="1" x14ac:dyDescent="0.2">
      <c r="A44" s="153">
        <v>16</v>
      </c>
      <c r="B44" s="160" t="s">
        <v>151</v>
      </c>
      <c r="C44" s="191" t="s">
        <v>152</v>
      </c>
      <c r="D44" s="162" t="s">
        <v>119</v>
      </c>
      <c r="E44" s="167">
        <v>206</v>
      </c>
      <c r="F44" s="170">
        <f>H44+J44</f>
        <v>0</v>
      </c>
      <c r="G44" s="171">
        <f>ROUND(E44*F44,2)</f>
        <v>0</v>
      </c>
      <c r="H44" s="171"/>
      <c r="I44" s="171">
        <f>ROUND(E44*H44,2)</f>
        <v>0</v>
      </c>
      <c r="J44" s="171"/>
      <c r="K44" s="171">
        <f>ROUND(E44*J44,2)</f>
        <v>0</v>
      </c>
      <c r="L44" s="171">
        <v>21</v>
      </c>
      <c r="M44" s="171">
        <f>G44*(1+L44/100)</f>
        <v>0</v>
      </c>
      <c r="N44" s="162">
        <v>0</v>
      </c>
      <c r="O44" s="162">
        <f>ROUND(E44*N44,5)</f>
        <v>0</v>
      </c>
      <c r="P44" s="162">
        <v>0</v>
      </c>
      <c r="Q44" s="162">
        <f>ROUND(E44*P44,5)</f>
        <v>0</v>
      </c>
      <c r="R44" s="162"/>
      <c r="S44" s="162"/>
      <c r="T44" s="163">
        <v>9.6000000000000002E-2</v>
      </c>
      <c r="U44" s="162">
        <f>ROUND(E44*T44,2)</f>
        <v>19.78</v>
      </c>
      <c r="V44" s="152"/>
      <c r="W44" s="152"/>
      <c r="X44" s="152"/>
      <c r="Y44" s="152"/>
      <c r="Z44" s="152"/>
      <c r="AA44" s="152"/>
      <c r="AB44" s="152"/>
      <c r="AC44" s="152"/>
      <c r="AD44" s="152"/>
      <c r="AE44" s="152" t="s">
        <v>130</v>
      </c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2"/>
      <c r="BB44" s="152"/>
      <c r="BC44" s="152"/>
      <c r="BD44" s="152"/>
      <c r="BE44" s="152"/>
      <c r="BF44" s="152"/>
      <c r="BG44" s="152"/>
      <c r="BH44" s="152"/>
    </row>
    <row r="45" spans="1:60" outlineLevel="1" x14ac:dyDescent="0.2">
      <c r="A45" s="153"/>
      <c r="B45" s="160"/>
      <c r="C45" s="252" t="s">
        <v>153</v>
      </c>
      <c r="D45" s="253"/>
      <c r="E45" s="254"/>
      <c r="F45" s="255"/>
      <c r="G45" s="256"/>
      <c r="H45" s="171"/>
      <c r="I45" s="171"/>
      <c r="J45" s="171"/>
      <c r="K45" s="171"/>
      <c r="L45" s="171"/>
      <c r="M45" s="171"/>
      <c r="N45" s="162"/>
      <c r="O45" s="162"/>
      <c r="P45" s="162"/>
      <c r="Q45" s="162"/>
      <c r="R45" s="162"/>
      <c r="S45" s="162"/>
      <c r="T45" s="163"/>
      <c r="U45" s="162"/>
      <c r="V45" s="152"/>
      <c r="W45" s="152"/>
      <c r="X45" s="152"/>
      <c r="Y45" s="152"/>
      <c r="Z45" s="152"/>
      <c r="AA45" s="152"/>
      <c r="AB45" s="152"/>
      <c r="AC45" s="152"/>
      <c r="AD45" s="152"/>
      <c r="AE45" s="152" t="s">
        <v>108</v>
      </c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  <c r="AY45" s="152"/>
      <c r="AZ45" s="152"/>
      <c r="BA45" s="155" t="str">
        <f>C45</f>
        <v>vyrovnáním výškových rozdílů</v>
      </c>
      <c r="BB45" s="152"/>
      <c r="BC45" s="152"/>
      <c r="BD45" s="152"/>
      <c r="BE45" s="152"/>
      <c r="BF45" s="152"/>
      <c r="BG45" s="152"/>
      <c r="BH45" s="152"/>
    </row>
    <row r="46" spans="1:60" outlineLevel="1" x14ac:dyDescent="0.2">
      <c r="A46" s="153"/>
      <c r="B46" s="160"/>
      <c r="C46" s="192" t="s">
        <v>154</v>
      </c>
      <c r="D46" s="164"/>
      <c r="E46" s="168">
        <v>206</v>
      </c>
      <c r="F46" s="171"/>
      <c r="G46" s="171"/>
      <c r="H46" s="171"/>
      <c r="I46" s="171"/>
      <c r="J46" s="171"/>
      <c r="K46" s="171"/>
      <c r="L46" s="171"/>
      <c r="M46" s="171"/>
      <c r="N46" s="162"/>
      <c r="O46" s="162"/>
      <c r="P46" s="162"/>
      <c r="Q46" s="162"/>
      <c r="R46" s="162"/>
      <c r="S46" s="162"/>
      <c r="T46" s="163"/>
      <c r="U46" s="162"/>
      <c r="V46" s="152"/>
      <c r="W46" s="152"/>
      <c r="X46" s="152"/>
      <c r="Y46" s="152"/>
      <c r="Z46" s="152"/>
      <c r="AA46" s="152"/>
      <c r="AB46" s="152"/>
      <c r="AC46" s="152"/>
      <c r="AD46" s="152"/>
      <c r="AE46" s="152" t="s">
        <v>110</v>
      </c>
      <c r="AF46" s="152">
        <v>0</v>
      </c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52"/>
      <c r="BE46" s="152"/>
      <c r="BF46" s="152"/>
      <c r="BG46" s="152"/>
      <c r="BH46" s="152"/>
    </row>
    <row r="47" spans="1:60" outlineLevel="1" x14ac:dyDescent="0.2">
      <c r="A47" s="153">
        <v>17</v>
      </c>
      <c r="B47" s="160" t="s">
        <v>155</v>
      </c>
      <c r="C47" s="191" t="s">
        <v>156</v>
      </c>
      <c r="D47" s="162" t="s">
        <v>119</v>
      </c>
      <c r="E47" s="167">
        <v>53</v>
      </c>
      <c r="F47" s="170">
        <f>H47+J47</f>
        <v>0</v>
      </c>
      <c r="G47" s="171">
        <f>ROUND(E47*F47,2)</f>
        <v>0</v>
      </c>
      <c r="H47" s="171"/>
      <c r="I47" s="171">
        <f>ROUND(E47*H47,2)</f>
        <v>0</v>
      </c>
      <c r="J47" s="171"/>
      <c r="K47" s="171">
        <f>ROUND(E47*J47,2)</f>
        <v>0</v>
      </c>
      <c r="L47" s="171">
        <v>21</v>
      </c>
      <c r="M47" s="171">
        <f>G47*(1+L47/100)</f>
        <v>0</v>
      </c>
      <c r="N47" s="162">
        <v>0</v>
      </c>
      <c r="O47" s="162">
        <f>ROUND(E47*N47,5)</f>
        <v>0</v>
      </c>
      <c r="P47" s="162">
        <v>0</v>
      </c>
      <c r="Q47" s="162">
        <f>ROUND(E47*P47,5)</f>
        <v>0</v>
      </c>
      <c r="R47" s="162"/>
      <c r="S47" s="162"/>
      <c r="T47" s="163">
        <v>0.153</v>
      </c>
      <c r="U47" s="162">
        <f>ROUND(E47*T47,2)</f>
        <v>8.11</v>
      </c>
      <c r="V47" s="152"/>
      <c r="W47" s="152"/>
      <c r="X47" s="152"/>
      <c r="Y47" s="152"/>
      <c r="Z47" s="152"/>
      <c r="AA47" s="152"/>
      <c r="AB47" s="152"/>
      <c r="AC47" s="152"/>
      <c r="AD47" s="152"/>
      <c r="AE47" s="152" t="s">
        <v>130</v>
      </c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2"/>
      <c r="BB47" s="152"/>
      <c r="BC47" s="152"/>
      <c r="BD47" s="152"/>
      <c r="BE47" s="152"/>
      <c r="BF47" s="152"/>
      <c r="BG47" s="152"/>
      <c r="BH47" s="152"/>
    </row>
    <row r="48" spans="1:60" outlineLevel="1" x14ac:dyDescent="0.2">
      <c r="A48" s="153"/>
      <c r="B48" s="160"/>
      <c r="C48" s="252" t="s">
        <v>157</v>
      </c>
      <c r="D48" s="253"/>
      <c r="E48" s="254"/>
      <c r="F48" s="255"/>
      <c r="G48" s="256"/>
      <c r="H48" s="171"/>
      <c r="I48" s="171"/>
      <c r="J48" s="171"/>
      <c r="K48" s="171"/>
      <c r="L48" s="171"/>
      <c r="M48" s="171"/>
      <c r="N48" s="162"/>
      <c r="O48" s="162"/>
      <c r="P48" s="162"/>
      <c r="Q48" s="162"/>
      <c r="R48" s="162"/>
      <c r="S48" s="162"/>
      <c r="T48" s="163"/>
      <c r="U48" s="162"/>
      <c r="V48" s="152"/>
      <c r="W48" s="152"/>
      <c r="X48" s="152"/>
      <c r="Y48" s="152"/>
      <c r="Z48" s="152"/>
      <c r="AA48" s="152"/>
      <c r="AB48" s="152"/>
      <c r="AC48" s="152"/>
      <c r="AD48" s="152"/>
      <c r="AE48" s="152" t="s">
        <v>108</v>
      </c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5" t="str">
        <f>C48</f>
        <v>Plošná úprava terénu s urovnáním povrchu, bez doplnění ornice, v hornině 1 až 4</v>
      </c>
      <c r="BB48" s="152"/>
      <c r="BC48" s="152"/>
      <c r="BD48" s="152"/>
      <c r="BE48" s="152"/>
      <c r="BF48" s="152"/>
      <c r="BG48" s="152"/>
      <c r="BH48" s="152"/>
    </row>
    <row r="49" spans="1:60" outlineLevel="1" x14ac:dyDescent="0.2">
      <c r="A49" s="153"/>
      <c r="B49" s="160"/>
      <c r="C49" s="192" t="s">
        <v>158</v>
      </c>
      <c r="D49" s="164"/>
      <c r="E49" s="168">
        <v>53</v>
      </c>
      <c r="F49" s="171"/>
      <c r="G49" s="171"/>
      <c r="H49" s="171"/>
      <c r="I49" s="171"/>
      <c r="J49" s="171"/>
      <c r="K49" s="171"/>
      <c r="L49" s="171"/>
      <c r="M49" s="171"/>
      <c r="N49" s="162"/>
      <c r="O49" s="162"/>
      <c r="P49" s="162"/>
      <c r="Q49" s="162"/>
      <c r="R49" s="162"/>
      <c r="S49" s="162"/>
      <c r="T49" s="163"/>
      <c r="U49" s="162"/>
      <c r="V49" s="152"/>
      <c r="W49" s="152"/>
      <c r="X49" s="152"/>
      <c r="Y49" s="152"/>
      <c r="Z49" s="152"/>
      <c r="AA49" s="152"/>
      <c r="AB49" s="152"/>
      <c r="AC49" s="152"/>
      <c r="AD49" s="152"/>
      <c r="AE49" s="152" t="s">
        <v>110</v>
      </c>
      <c r="AF49" s="152">
        <v>0</v>
      </c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2"/>
      <c r="BB49" s="152"/>
      <c r="BC49" s="152"/>
      <c r="BD49" s="152"/>
      <c r="BE49" s="152"/>
      <c r="BF49" s="152"/>
      <c r="BG49" s="152"/>
      <c r="BH49" s="152"/>
    </row>
    <row r="50" spans="1:60" outlineLevel="1" x14ac:dyDescent="0.2">
      <c r="A50" s="153">
        <v>18</v>
      </c>
      <c r="B50" s="160" t="s">
        <v>159</v>
      </c>
      <c r="C50" s="191" t="s">
        <v>160</v>
      </c>
      <c r="D50" s="162" t="s">
        <v>129</v>
      </c>
      <c r="E50" s="167">
        <v>5.7</v>
      </c>
      <c r="F50" s="170">
        <f>H50+J50</f>
        <v>0</v>
      </c>
      <c r="G50" s="171">
        <f>ROUND(E50*F50,2)</f>
        <v>0</v>
      </c>
      <c r="H50" s="171"/>
      <c r="I50" s="171">
        <f>ROUND(E50*H50,2)</f>
        <v>0</v>
      </c>
      <c r="J50" s="171"/>
      <c r="K50" s="171">
        <f>ROUND(E50*J50,2)</f>
        <v>0</v>
      </c>
      <c r="L50" s="171">
        <v>21</v>
      </c>
      <c r="M50" s="171">
        <f>G50*(1+L50/100)</f>
        <v>0</v>
      </c>
      <c r="N50" s="162">
        <v>0</v>
      </c>
      <c r="O50" s="162">
        <f>ROUND(E50*N50,5)</f>
        <v>0</v>
      </c>
      <c r="P50" s="162">
        <v>0</v>
      </c>
      <c r="Q50" s="162">
        <f>ROUND(E50*P50,5)</f>
        <v>0</v>
      </c>
      <c r="R50" s="162"/>
      <c r="S50" s="162"/>
      <c r="T50" s="163">
        <v>6.7000000000000004E-2</v>
      </c>
      <c r="U50" s="162">
        <f>ROUND(E50*T50,2)</f>
        <v>0.38</v>
      </c>
      <c r="V50" s="152"/>
      <c r="W50" s="152"/>
      <c r="X50" s="152"/>
      <c r="Y50" s="152"/>
      <c r="Z50" s="152"/>
      <c r="AA50" s="152"/>
      <c r="AB50" s="152"/>
      <c r="AC50" s="152"/>
      <c r="AD50" s="152"/>
      <c r="AE50" s="152" t="s">
        <v>130</v>
      </c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  <c r="AY50" s="152"/>
      <c r="AZ50" s="152"/>
      <c r="BA50" s="152"/>
      <c r="BB50" s="152"/>
      <c r="BC50" s="152"/>
      <c r="BD50" s="152"/>
      <c r="BE50" s="152"/>
      <c r="BF50" s="152"/>
      <c r="BG50" s="152"/>
      <c r="BH50" s="152"/>
    </row>
    <row r="51" spans="1:60" outlineLevel="1" x14ac:dyDescent="0.2">
      <c r="A51" s="153"/>
      <c r="B51" s="160"/>
      <c r="C51" s="252" t="s">
        <v>161</v>
      </c>
      <c r="D51" s="253"/>
      <c r="E51" s="254"/>
      <c r="F51" s="255"/>
      <c r="G51" s="256"/>
      <c r="H51" s="171"/>
      <c r="I51" s="171"/>
      <c r="J51" s="171"/>
      <c r="K51" s="171"/>
      <c r="L51" s="171"/>
      <c r="M51" s="171"/>
      <c r="N51" s="162"/>
      <c r="O51" s="162"/>
      <c r="P51" s="162"/>
      <c r="Q51" s="162"/>
      <c r="R51" s="162"/>
      <c r="S51" s="162"/>
      <c r="T51" s="163"/>
      <c r="U51" s="162"/>
      <c r="V51" s="152"/>
      <c r="W51" s="152"/>
      <c r="X51" s="152"/>
      <c r="Y51" s="152"/>
      <c r="Z51" s="152"/>
      <c r="AA51" s="152"/>
      <c r="AB51" s="152"/>
      <c r="AC51" s="152"/>
      <c r="AD51" s="152"/>
      <c r="AE51" s="152" t="s">
        <v>108</v>
      </c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5" t="str">
        <f>C51</f>
        <v>Nakládání neulehlého výkopku z hromad</v>
      </c>
      <c r="BB51" s="152"/>
      <c r="BC51" s="152"/>
      <c r="BD51" s="152"/>
      <c r="BE51" s="152"/>
      <c r="BF51" s="152"/>
      <c r="BG51" s="152"/>
      <c r="BH51" s="152"/>
    </row>
    <row r="52" spans="1:60" outlineLevel="1" x14ac:dyDescent="0.2">
      <c r="A52" s="153"/>
      <c r="B52" s="160"/>
      <c r="C52" s="192" t="s">
        <v>162</v>
      </c>
      <c r="D52" s="164"/>
      <c r="E52" s="168">
        <v>5.7</v>
      </c>
      <c r="F52" s="171"/>
      <c r="G52" s="171"/>
      <c r="H52" s="171"/>
      <c r="I52" s="171"/>
      <c r="J52" s="171"/>
      <c r="K52" s="171"/>
      <c r="L52" s="171"/>
      <c r="M52" s="171"/>
      <c r="N52" s="162"/>
      <c r="O52" s="162"/>
      <c r="P52" s="162"/>
      <c r="Q52" s="162"/>
      <c r="R52" s="162"/>
      <c r="S52" s="162"/>
      <c r="T52" s="163"/>
      <c r="U52" s="162"/>
      <c r="V52" s="152"/>
      <c r="W52" s="152"/>
      <c r="X52" s="152"/>
      <c r="Y52" s="152"/>
      <c r="Z52" s="152"/>
      <c r="AA52" s="152"/>
      <c r="AB52" s="152"/>
      <c r="AC52" s="152"/>
      <c r="AD52" s="152"/>
      <c r="AE52" s="152" t="s">
        <v>110</v>
      </c>
      <c r="AF52" s="152">
        <v>0</v>
      </c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2"/>
      <c r="BB52" s="152"/>
      <c r="BC52" s="152"/>
      <c r="BD52" s="152"/>
      <c r="BE52" s="152"/>
      <c r="BF52" s="152"/>
      <c r="BG52" s="152"/>
      <c r="BH52" s="152"/>
    </row>
    <row r="53" spans="1:60" outlineLevel="1" x14ac:dyDescent="0.2">
      <c r="A53" s="153">
        <v>19</v>
      </c>
      <c r="B53" s="160" t="s">
        <v>163</v>
      </c>
      <c r="C53" s="191" t="s">
        <v>164</v>
      </c>
      <c r="D53" s="162" t="s">
        <v>129</v>
      </c>
      <c r="E53" s="167">
        <v>5.7</v>
      </c>
      <c r="F53" s="170">
        <f>H53+J53</f>
        <v>0</v>
      </c>
      <c r="G53" s="171">
        <f>ROUND(E53*F53,2)</f>
        <v>0</v>
      </c>
      <c r="H53" s="171"/>
      <c r="I53" s="171">
        <f>ROUND(E53*H53,2)</f>
        <v>0</v>
      </c>
      <c r="J53" s="171"/>
      <c r="K53" s="171">
        <f>ROUND(E53*J53,2)</f>
        <v>0</v>
      </c>
      <c r="L53" s="171">
        <v>21</v>
      </c>
      <c r="M53" s="171">
        <f>G53*(1+L53/100)</f>
        <v>0</v>
      </c>
      <c r="N53" s="162">
        <v>0</v>
      </c>
      <c r="O53" s="162">
        <f>ROUND(E53*N53,5)</f>
        <v>0</v>
      </c>
      <c r="P53" s="162">
        <v>0</v>
      </c>
      <c r="Q53" s="162">
        <f>ROUND(E53*P53,5)</f>
        <v>0</v>
      </c>
      <c r="R53" s="162"/>
      <c r="S53" s="162"/>
      <c r="T53" s="163">
        <v>0.108</v>
      </c>
      <c r="U53" s="162">
        <f>ROUND(E53*T53,2)</f>
        <v>0.62</v>
      </c>
      <c r="V53" s="152"/>
      <c r="W53" s="152"/>
      <c r="X53" s="152"/>
      <c r="Y53" s="152"/>
      <c r="Z53" s="152"/>
      <c r="AA53" s="152"/>
      <c r="AB53" s="152"/>
      <c r="AC53" s="152"/>
      <c r="AD53" s="152"/>
      <c r="AE53" s="152" t="s">
        <v>130</v>
      </c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2"/>
      <c r="BB53" s="152"/>
      <c r="BC53" s="152"/>
      <c r="BD53" s="152"/>
      <c r="BE53" s="152"/>
      <c r="BF53" s="152"/>
      <c r="BG53" s="152"/>
      <c r="BH53" s="152"/>
    </row>
    <row r="54" spans="1:60" outlineLevel="1" x14ac:dyDescent="0.2">
      <c r="A54" s="153"/>
      <c r="B54" s="160"/>
      <c r="C54" s="252" t="s">
        <v>165</v>
      </c>
      <c r="D54" s="253"/>
      <c r="E54" s="254"/>
      <c r="F54" s="255"/>
      <c r="G54" s="256"/>
      <c r="H54" s="171"/>
      <c r="I54" s="171"/>
      <c r="J54" s="171"/>
      <c r="K54" s="171"/>
      <c r="L54" s="171"/>
      <c r="M54" s="171"/>
      <c r="N54" s="162"/>
      <c r="O54" s="162"/>
      <c r="P54" s="162"/>
      <c r="Q54" s="162"/>
      <c r="R54" s="162"/>
      <c r="S54" s="162"/>
      <c r="T54" s="163"/>
      <c r="U54" s="162"/>
      <c r="V54" s="152"/>
      <c r="W54" s="152"/>
      <c r="X54" s="152"/>
      <c r="Y54" s="152"/>
      <c r="Z54" s="152"/>
      <c r="AA54" s="152"/>
      <c r="AB54" s="152"/>
      <c r="AC54" s="152"/>
      <c r="AD54" s="152"/>
      <c r="AE54" s="152" t="s">
        <v>108</v>
      </c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5" t="str">
        <f>C54</f>
        <v>bez naložení, avšak se složením</v>
      </c>
      <c r="BB54" s="152"/>
      <c r="BC54" s="152"/>
      <c r="BD54" s="152"/>
      <c r="BE54" s="152"/>
      <c r="BF54" s="152"/>
      <c r="BG54" s="152"/>
      <c r="BH54" s="152"/>
    </row>
    <row r="55" spans="1:60" outlineLevel="1" x14ac:dyDescent="0.2">
      <c r="A55" s="153"/>
      <c r="B55" s="160"/>
      <c r="C55" s="192" t="s">
        <v>162</v>
      </c>
      <c r="D55" s="164"/>
      <c r="E55" s="168">
        <v>5.7</v>
      </c>
      <c r="F55" s="171"/>
      <c r="G55" s="171"/>
      <c r="H55" s="171"/>
      <c r="I55" s="171"/>
      <c r="J55" s="171"/>
      <c r="K55" s="171"/>
      <c r="L55" s="171"/>
      <c r="M55" s="171"/>
      <c r="N55" s="162"/>
      <c r="O55" s="162"/>
      <c r="P55" s="162"/>
      <c r="Q55" s="162"/>
      <c r="R55" s="162"/>
      <c r="S55" s="162"/>
      <c r="T55" s="163"/>
      <c r="U55" s="162"/>
      <c r="V55" s="152"/>
      <c r="W55" s="152"/>
      <c r="X55" s="152"/>
      <c r="Y55" s="152"/>
      <c r="Z55" s="152"/>
      <c r="AA55" s="152"/>
      <c r="AB55" s="152"/>
      <c r="AC55" s="152"/>
      <c r="AD55" s="152"/>
      <c r="AE55" s="152" t="s">
        <v>110</v>
      </c>
      <c r="AF55" s="152">
        <v>0</v>
      </c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152"/>
      <c r="BA55" s="152"/>
      <c r="BB55" s="152"/>
      <c r="BC55" s="152"/>
      <c r="BD55" s="152"/>
      <c r="BE55" s="152"/>
      <c r="BF55" s="152"/>
      <c r="BG55" s="152"/>
      <c r="BH55" s="152"/>
    </row>
    <row r="56" spans="1:60" outlineLevel="1" x14ac:dyDescent="0.2">
      <c r="A56" s="153">
        <v>20</v>
      </c>
      <c r="B56" s="160" t="s">
        <v>166</v>
      </c>
      <c r="C56" s="191" t="s">
        <v>167</v>
      </c>
      <c r="D56" s="162" t="s">
        <v>119</v>
      </c>
      <c r="E56" s="167">
        <v>53</v>
      </c>
      <c r="F56" s="170">
        <f>H56+J56</f>
        <v>0</v>
      </c>
      <c r="G56" s="171">
        <f>ROUND(E56*F56,2)</f>
        <v>0</v>
      </c>
      <c r="H56" s="171"/>
      <c r="I56" s="171">
        <f>ROUND(E56*H56,2)</f>
        <v>0</v>
      </c>
      <c r="J56" s="171"/>
      <c r="K56" s="171">
        <f>ROUND(E56*J56,2)</f>
        <v>0</v>
      </c>
      <c r="L56" s="171">
        <v>21</v>
      </c>
      <c r="M56" s="171">
        <f>G56*(1+L56/100)</f>
        <v>0</v>
      </c>
      <c r="N56" s="162">
        <v>0</v>
      </c>
      <c r="O56" s="162">
        <f>ROUND(E56*N56,5)</f>
        <v>0</v>
      </c>
      <c r="P56" s="162">
        <v>0</v>
      </c>
      <c r="Q56" s="162">
        <f>ROUND(E56*P56,5)</f>
        <v>0</v>
      </c>
      <c r="R56" s="162"/>
      <c r="S56" s="162"/>
      <c r="T56" s="163">
        <v>7.0000000000000001E-3</v>
      </c>
      <c r="U56" s="162">
        <f>ROUND(E56*T56,2)</f>
        <v>0.37</v>
      </c>
      <c r="V56" s="152"/>
      <c r="W56" s="152"/>
      <c r="X56" s="152"/>
      <c r="Y56" s="152"/>
      <c r="Z56" s="152"/>
      <c r="AA56" s="152"/>
      <c r="AB56" s="152"/>
      <c r="AC56" s="152"/>
      <c r="AD56" s="152"/>
      <c r="AE56" s="152" t="s">
        <v>130</v>
      </c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</row>
    <row r="57" spans="1:60" outlineLevel="1" x14ac:dyDescent="0.2">
      <c r="A57" s="153"/>
      <c r="B57" s="160"/>
      <c r="C57" s="192" t="s">
        <v>168</v>
      </c>
      <c r="D57" s="164"/>
      <c r="E57" s="168">
        <v>53</v>
      </c>
      <c r="F57" s="171"/>
      <c r="G57" s="171"/>
      <c r="H57" s="171"/>
      <c r="I57" s="171"/>
      <c r="J57" s="171"/>
      <c r="K57" s="171"/>
      <c r="L57" s="171"/>
      <c r="M57" s="171"/>
      <c r="N57" s="162"/>
      <c r="O57" s="162"/>
      <c r="P57" s="162"/>
      <c r="Q57" s="162"/>
      <c r="R57" s="162"/>
      <c r="S57" s="162"/>
      <c r="T57" s="163"/>
      <c r="U57" s="162"/>
      <c r="V57" s="152"/>
      <c r="W57" s="152"/>
      <c r="X57" s="152"/>
      <c r="Y57" s="152"/>
      <c r="Z57" s="152"/>
      <c r="AA57" s="152"/>
      <c r="AB57" s="152"/>
      <c r="AC57" s="152"/>
      <c r="AD57" s="152"/>
      <c r="AE57" s="152" t="s">
        <v>110</v>
      </c>
      <c r="AF57" s="152">
        <v>0</v>
      </c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2"/>
      <c r="BB57" s="152"/>
      <c r="BC57" s="152"/>
      <c r="BD57" s="152"/>
      <c r="BE57" s="152"/>
      <c r="BF57" s="152"/>
      <c r="BG57" s="152"/>
      <c r="BH57" s="152"/>
    </row>
    <row r="58" spans="1:60" outlineLevel="1" x14ac:dyDescent="0.2">
      <c r="A58" s="153">
        <v>21</v>
      </c>
      <c r="B58" s="160" t="s">
        <v>169</v>
      </c>
      <c r="C58" s="191" t="s">
        <v>170</v>
      </c>
      <c r="D58" s="162" t="s">
        <v>119</v>
      </c>
      <c r="E58" s="167">
        <v>53</v>
      </c>
      <c r="F58" s="170">
        <f>H58+J58</f>
        <v>0</v>
      </c>
      <c r="G58" s="171">
        <f>ROUND(E58*F58,2)</f>
        <v>0</v>
      </c>
      <c r="H58" s="171"/>
      <c r="I58" s="171">
        <f>ROUND(E58*H58,2)</f>
        <v>0</v>
      </c>
      <c r="J58" s="171"/>
      <c r="K58" s="171">
        <f>ROUND(E58*J58,2)</f>
        <v>0</v>
      </c>
      <c r="L58" s="171">
        <v>21</v>
      </c>
      <c r="M58" s="171">
        <f>G58*(1+L58/100)</f>
        <v>0</v>
      </c>
      <c r="N58" s="162">
        <v>3.0000000000000001E-5</v>
      </c>
      <c r="O58" s="162">
        <f>ROUND(E58*N58,5)</f>
        <v>1.5900000000000001E-3</v>
      </c>
      <c r="P58" s="162">
        <v>0</v>
      </c>
      <c r="Q58" s="162">
        <f>ROUND(E58*P58,5)</f>
        <v>0</v>
      </c>
      <c r="R58" s="162"/>
      <c r="S58" s="162"/>
      <c r="T58" s="163">
        <v>0.06</v>
      </c>
      <c r="U58" s="162">
        <f>ROUND(E58*T58,2)</f>
        <v>3.18</v>
      </c>
      <c r="V58" s="152"/>
      <c r="W58" s="152"/>
      <c r="X58" s="152"/>
      <c r="Y58" s="152"/>
      <c r="Z58" s="152"/>
      <c r="AA58" s="152"/>
      <c r="AB58" s="152"/>
      <c r="AC58" s="152"/>
      <c r="AD58" s="152"/>
      <c r="AE58" s="152" t="s">
        <v>106</v>
      </c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  <c r="AU58" s="152"/>
      <c r="AV58" s="152"/>
      <c r="AW58" s="152"/>
      <c r="AX58" s="152"/>
      <c r="AY58" s="152"/>
      <c r="AZ58" s="152"/>
      <c r="BA58" s="152"/>
      <c r="BB58" s="152"/>
      <c r="BC58" s="152"/>
      <c r="BD58" s="152"/>
      <c r="BE58" s="152"/>
      <c r="BF58" s="152"/>
      <c r="BG58" s="152"/>
      <c r="BH58" s="152"/>
    </row>
    <row r="59" spans="1:60" outlineLevel="1" x14ac:dyDescent="0.2">
      <c r="A59" s="153"/>
      <c r="B59" s="160"/>
      <c r="C59" s="192" t="s">
        <v>168</v>
      </c>
      <c r="D59" s="164"/>
      <c r="E59" s="168">
        <v>53</v>
      </c>
      <c r="F59" s="171"/>
      <c r="G59" s="171"/>
      <c r="H59" s="171"/>
      <c r="I59" s="171"/>
      <c r="J59" s="171"/>
      <c r="K59" s="171"/>
      <c r="L59" s="171"/>
      <c r="M59" s="171"/>
      <c r="N59" s="162"/>
      <c r="O59" s="162"/>
      <c r="P59" s="162"/>
      <c r="Q59" s="162"/>
      <c r="R59" s="162"/>
      <c r="S59" s="162"/>
      <c r="T59" s="163"/>
      <c r="U59" s="162"/>
      <c r="V59" s="152"/>
      <c r="W59" s="152"/>
      <c r="X59" s="152"/>
      <c r="Y59" s="152"/>
      <c r="Z59" s="152"/>
      <c r="AA59" s="152"/>
      <c r="AB59" s="152"/>
      <c r="AC59" s="152"/>
      <c r="AD59" s="152"/>
      <c r="AE59" s="152" t="s">
        <v>110</v>
      </c>
      <c r="AF59" s="152">
        <v>0</v>
      </c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  <c r="AW59" s="152"/>
      <c r="AX59" s="152"/>
      <c r="AY59" s="152"/>
      <c r="AZ59" s="152"/>
      <c r="BA59" s="152"/>
      <c r="BB59" s="152"/>
      <c r="BC59" s="152"/>
      <c r="BD59" s="152"/>
      <c r="BE59" s="152"/>
      <c r="BF59" s="152"/>
      <c r="BG59" s="152"/>
      <c r="BH59" s="152"/>
    </row>
    <row r="60" spans="1:60" x14ac:dyDescent="0.2">
      <c r="A60" s="154" t="s">
        <v>101</v>
      </c>
      <c r="B60" s="161" t="s">
        <v>62</v>
      </c>
      <c r="C60" s="193" t="s">
        <v>63</v>
      </c>
      <c r="D60" s="165"/>
      <c r="E60" s="169"/>
      <c r="F60" s="172"/>
      <c r="G60" s="172">
        <f>SUMIF(AE61:AE63,"&lt;&gt;NOR",G61:G63)</f>
        <v>0</v>
      </c>
      <c r="H60" s="172"/>
      <c r="I60" s="172">
        <f>SUM(I61:I63)</f>
        <v>0</v>
      </c>
      <c r="J60" s="172"/>
      <c r="K60" s="172">
        <f>SUM(K61:K63)</f>
        <v>0</v>
      </c>
      <c r="L60" s="172"/>
      <c r="M60" s="172">
        <f>SUM(M61:M63)</f>
        <v>0</v>
      </c>
      <c r="N60" s="165"/>
      <c r="O60" s="165">
        <f>SUM(O61:O63)</f>
        <v>4.62</v>
      </c>
      <c r="P60" s="165"/>
      <c r="Q60" s="165">
        <f>SUM(Q61:Q63)</f>
        <v>0</v>
      </c>
      <c r="R60" s="165"/>
      <c r="S60" s="165"/>
      <c r="T60" s="166"/>
      <c r="U60" s="165">
        <f>SUM(U61:U63)</f>
        <v>49.2</v>
      </c>
      <c r="AE60" t="s">
        <v>102</v>
      </c>
    </row>
    <row r="61" spans="1:60" outlineLevel="1" x14ac:dyDescent="0.2">
      <c r="A61" s="153">
        <v>22</v>
      </c>
      <c r="B61" s="160" t="s">
        <v>171</v>
      </c>
      <c r="C61" s="191" t="s">
        <v>172</v>
      </c>
      <c r="D61" s="162" t="s">
        <v>105</v>
      </c>
      <c r="E61" s="167">
        <v>24</v>
      </c>
      <c r="F61" s="170">
        <f>H61+J61</f>
        <v>0</v>
      </c>
      <c r="G61" s="171">
        <f>ROUND(E61*F61,2)</f>
        <v>0</v>
      </c>
      <c r="H61" s="171"/>
      <c r="I61" s="171">
        <f>ROUND(E61*H61,2)</f>
        <v>0</v>
      </c>
      <c r="J61" s="171"/>
      <c r="K61" s="171">
        <f>ROUND(E61*J61,2)</f>
        <v>0</v>
      </c>
      <c r="L61" s="171">
        <v>21</v>
      </c>
      <c r="M61" s="171">
        <f>G61*(1+L61/100)</f>
        <v>0</v>
      </c>
      <c r="N61" s="162">
        <v>0.1925</v>
      </c>
      <c r="O61" s="162">
        <f>ROUND(E61*N61,5)</f>
        <v>4.62</v>
      </c>
      <c r="P61" s="162">
        <v>0</v>
      </c>
      <c r="Q61" s="162">
        <f>ROUND(E61*P61,5)</f>
        <v>0</v>
      </c>
      <c r="R61" s="162"/>
      <c r="S61" s="162"/>
      <c r="T61" s="163">
        <v>2.0497999999999998</v>
      </c>
      <c r="U61" s="162">
        <f>ROUND(E61*T61,2)</f>
        <v>49.2</v>
      </c>
      <c r="V61" s="152"/>
      <c r="W61" s="152"/>
      <c r="X61" s="152"/>
      <c r="Y61" s="152"/>
      <c r="Z61" s="152"/>
      <c r="AA61" s="152"/>
      <c r="AB61" s="152"/>
      <c r="AC61" s="152"/>
      <c r="AD61" s="152"/>
      <c r="AE61" s="152" t="s">
        <v>130</v>
      </c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2"/>
      <c r="AY61" s="152"/>
      <c r="AZ61" s="152"/>
      <c r="BA61" s="152"/>
      <c r="BB61" s="152"/>
      <c r="BC61" s="152"/>
      <c r="BD61" s="152"/>
      <c r="BE61" s="152"/>
      <c r="BF61" s="152"/>
      <c r="BG61" s="152"/>
      <c r="BH61" s="152"/>
    </row>
    <row r="62" spans="1:60" ht="22.5" outlineLevel="1" x14ac:dyDescent="0.2">
      <c r="A62" s="153"/>
      <c r="B62" s="160"/>
      <c r="C62" s="252" t="s">
        <v>173</v>
      </c>
      <c r="D62" s="253"/>
      <c r="E62" s="254"/>
      <c r="F62" s="255"/>
      <c r="G62" s="256"/>
      <c r="H62" s="171"/>
      <c r="I62" s="171"/>
      <c r="J62" s="171"/>
      <c r="K62" s="171"/>
      <c r="L62" s="171"/>
      <c r="M62" s="171"/>
      <c r="N62" s="162"/>
      <c r="O62" s="162"/>
      <c r="P62" s="162"/>
      <c r="Q62" s="162"/>
      <c r="R62" s="162"/>
      <c r="S62" s="162"/>
      <c r="T62" s="163"/>
      <c r="U62" s="162"/>
      <c r="V62" s="152"/>
      <c r="W62" s="152"/>
      <c r="X62" s="152"/>
      <c r="Y62" s="152"/>
      <c r="Z62" s="152"/>
      <c r="AA62" s="152"/>
      <c r="AB62" s="152"/>
      <c r="AC62" s="152"/>
      <c r="AD62" s="152"/>
      <c r="AE62" s="152" t="s">
        <v>108</v>
      </c>
      <c r="AF62" s="152"/>
      <c r="AG62" s="152"/>
      <c r="AH62" s="152"/>
      <c r="AI62" s="152"/>
      <c r="AJ62" s="152"/>
      <c r="AK62" s="152"/>
      <c r="AL62" s="152"/>
      <c r="AM62" s="152"/>
      <c r="AN62" s="152"/>
      <c r="AO62" s="152"/>
      <c r="AP62" s="152"/>
      <c r="AQ62" s="152"/>
      <c r="AR62" s="152"/>
      <c r="AS62" s="152"/>
      <c r="AT62" s="152"/>
      <c r="AU62" s="152"/>
      <c r="AV62" s="152"/>
      <c r="AW62" s="152"/>
      <c r="AX62" s="152"/>
      <c r="AY62" s="152"/>
      <c r="AZ62" s="152"/>
      <c r="BA62" s="155" t="str">
        <f>C62</f>
        <v>Výkop rýhy pro osazení včetně výkopu prostoru pro drenážní zásyp, osazení palisád do betonu, zásyp štěrkem.</v>
      </c>
      <c r="BB62" s="152"/>
      <c r="BC62" s="152"/>
      <c r="BD62" s="152"/>
      <c r="BE62" s="152"/>
      <c r="BF62" s="152"/>
      <c r="BG62" s="152"/>
      <c r="BH62" s="152"/>
    </row>
    <row r="63" spans="1:60" outlineLevel="1" x14ac:dyDescent="0.2">
      <c r="A63" s="153"/>
      <c r="B63" s="160"/>
      <c r="C63" s="192" t="s">
        <v>174</v>
      </c>
      <c r="D63" s="164"/>
      <c r="E63" s="168">
        <v>24</v>
      </c>
      <c r="F63" s="171"/>
      <c r="G63" s="171"/>
      <c r="H63" s="171"/>
      <c r="I63" s="171"/>
      <c r="J63" s="171"/>
      <c r="K63" s="171"/>
      <c r="L63" s="171"/>
      <c r="M63" s="171"/>
      <c r="N63" s="162"/>
      <c r="O63" s="162"/>
      <c r="P63" s="162"/>
      <c r="Q63" s="162"/>
      <c r="R63" s="162"/>
      <c r="S63" s="162"/>
      <c r="T63" s="163"/>
      <c r="U63" s="162"/>
      <c r="V63" s="152"/>
      <c r="W63" s="152"/>
      <c r="X63" s="152"/>
      <c r="Y63" s="152"/>
      <c r="Z63" s="152"/>
      <c r="AA63" s="152"/>
      <c r="AB63" s="152"/>
      <c r="AC63" s="152"/>
      <c r="AD63" s="152"/>
      <c r="AE63" s="152" t="s">
        <v>110</v>
      </c>
      <c r="AF63" s="152">
        <v>0</v>
      </c>
      <c r="AG63" s="152"/>
      <c r="AH63" s="152"/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152"/>
      <c r="AT63" s="152"/>
      <c r="AU63" s="152"/>
      <c r="AV63" s="152"/>
      <c r="AW63" s="152"/>
      <c r="AX63" s="152"/>
      <c r="AY63" s="152"/>
      <c r="AZ63" s="152"/>
      <c r="BA63" s="152"/>
      <c r="BB63" s="152"/>
      <c r="BC63" s="152"/>
      <c r="BD63" s="152"/>
      <c r="BE63" s="152"/>
      <c r="BF63" s="152"/>
      <c r="BG63" s="152"/>
      <c r="BH63" s="152"/>
    </row>
    <row r="64" spans="1:60" x14ac:dyDescent="0.2">
      <c r="A64" s="154" t="s">
        <v>101</v>
      </c>
      <c r="B64" s="161" t="s">
        <v>64</v>
      </c>
      <c r="C64" s="193" t="s">
        <v>65</v>
      </c>
      <c r="D64" s="165"/>
      <c r="E64" s="169"/>
      <c r="F64" s="172"/>
      <c r="G64" s="172">
        <f>SUMIF(AE65:AE94,"&lt;&gt;NOR",G65:G94)</f>
        <v>0</v>
      </c>
      <c r="H64" s="172"/>
      <c r="I64" s="172">
        <f>SUM(I65:I94)</f>
        <v>0</v>
      </c>
      <c r="J64" s="172"/>
      <c r="K64" s="172">
        <f>SUM(K65:K94)</f>
        <v>0</v>
      </c>
      <c r="L64" s="172"/>
      <c r="M64" s="172">
        <f>SUM(M65:M94)</f>
        <v>0</v>
      </c>
      <c r="N64" s="165"/>
      <c r="O64" s="165">
        <f>SUM(O65:O94)</f>
        <v>233.42993000000001</v>
      </c>
      <c r="P64" s="165"/>
      <c r="Q64" s="165">
        <f>SUM(Q65:Q94)</f>
        <v>0</v>
      </c>
      <c r="R64" s="165"/>
      <c r="S64" s="165"/>
      <c r="T64" s="166"/>
      <c r="U64" s="165">
        <f>SUM(U65:U94)</f>
        <v>144.53</v>
      </c>
      <c r="AE64" t="s">
        <v>102</v>
      </c>
    </row>
    <row r="65" spans="1:60" ht="22.5" outlineLevel="1" x14ac:dyDescent="0.2">
      <c r="A65" s="153">
        <v>23</v>
      </c>
      <c r="B65" s="160" t="s">
        <v>175</v>
      </c>
      <c r="C65" s="191" t="s">
        <v>176</v>
      </c>
      <c r="D65" s="162" t="s">
        <v>119</v>
      </c>
      <c r="E65" s="167">
        <v>206</v>
      </c>
      <c r="F65" s="170">
        <f>H65+J65</f>
        <v>0</v>
      </c>
      <c r="G65" s="171">
        <f>ROUND(E65*F65,2)</f>
        <v>0</v>
      </c>
      <c r="H65" s="171"/>
      <c r="I65" s="171">
        <f>ROUND(E65*H65,2)</f>
        <v>0</v>
      </c>
      <c r="J65" s="171"/>
      <c r="K65" s="171">
        <f>ROUND(E65*J65,2)</f>
        <v>0</v>
      </c>
      <c r="L65" s="171">
        <v>21</v>
      </c>
      <c r="M65" s="171">
        <f>G65*(1+L65/100)</f>
        <v>0</v>
      </c>
      <c r="N65" s="162">
        <v>0.30651</v>
      </c>
      <c r="O65" s="162">
        <f>ROUND(E65*N65,5)</f>
        <v>63.141060000000003</v>
      </c>
      <c r="P65" s="162">
        <v>0</v>
      </c>
      <c r="Q65" s="162">
        <f>ROUND(E65*P65,5)</f>
        <v>0</v>
      </c>
      <c r="R65" s="162"/>
      <c r="S65" s="162"/>
      <c r="T65" s="163">
        <v>2.5000000000000001E-2</v>
      </c>
      <c r="U65" s="162">
        <f>ROUND(E65*T65,2)</f>
        <v>5.15</v>
      </c>
      <c r="V65" s="152"/>
      <c r="W65" s="152"/>
      <c r="X65" s="152"/>
      <c r="Y65" s="152"/>
      <c r="Z65" s="152"/>
      <c r="AA65" s="152"/>
      <c r="AB65" s="152"/>
      <c r="AC65" s="152"/>
      <c r="AD65" s="152"/>
      <c r="AE65" s="152" t="s">
        <v>130</v>
      </c>
      <c r="AF65" s="152"/>
      <c r="AG65" s="152"/>
      <c r="AH65" s="152"/>
      <c r="AI65" s="152"/>
      <c r="AJ65" s="152"/>
      <c r="AK65" s="152"/>
      <c r="AL65" s="152"/>
      <c r="AM65" s="152"/>
      <c r="AN65" s="152"/>
      <c r="AO65" s="152"/>
      <c r="AP65" s="152"/>
      <c r="AQ65" s="152"/>
      <c r="AR65" s="152"/>
      <c r="AS65" s="152"/>
      <c r="AT65" s="152"/>
      <c r="AU65" s="152"/>
      <c r="AV65" s="152"/>
      <c r="AW65" s="152"/>
      <c r="AX65" s="152"/>
      <c r="AY65" s="152"/>
      <c r="AZ65" s="152"/>
      <c r="BA65" s="152"/>
      <c r="BB65" s="152"/>
      <c r="BC65" s="152"/>
      <c r="BD65" s="152"/>
      <c r="BE65" s="152"/>
      <c r="BF65" s="152"/>
      <c r="BG65" s="152"/>
      <c r="BH65" s="152"/>
    </row>
    <row r="66" spans="1:60" outlineLevel="1" x14ac:dyDescent="0.2">
      <c r="A66" s="153"/>
      <c r="B66" s="160"/>
      <c r="C66" s="252" t="s">
        <v>177</v>
      </c>
      <c r="D66" s="253"/>
      <c r="E66" s="254"/>
      <c r="F66" s="255"/>
      <c r="G66" s="256"/>
      <c r="H66" s="171"/>
      <c r="I66" s="171"/>
      <c r="J66" s="171"/>
      <c r="K66" s="171"/>
      <c r="L66" s="171"/>
      <c r="M66" s="171"/>
      <c r="N66" s="162"/>
      <c r="O66" s="162"/>
      <c r="P66" s="162"/>
      <c r="Q66" s="162"/>
      <c r="R66" s="162"/>
      <c r="S66" s="162"/>
      <c r="T66" s="163"/>
      <c r="U66" s="162"/>
      <c r="V66" s="152"/>
      <c r="W66" s="152"/>
      <c r="X66" s="152"/>
      <c r="Y66" s="152"/>
      <c r="Z66" s="152"/>
      <c r="AA66" s="152"/>
      <c r="AB66" s="152"/>
      <c r="AC66" s="152"/>
      <c r="AD66" s="152"/>
      <c r="AE66" s="152" t="s">
        <v>108</v>
      </c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  <c r="AU66" s="152"/>
      <c r="AV66" s="152"/>
      <c r="AW66" s="152"/>
      <c r="AX66" s="152"/>
      <c r="AY66" s="152"/>
      <c r="AZ66" s="152"/>
      <c r="BA66" s="155" t="str">
        <f>C66</f>
        <v>bez dilatačních spár, s rozprostřením a zhutněním</v>
      </c>
      <c r="BB66" s="152"/>
      <c r="BC66" s="152"/>
      <c r="BD66" s="152"/>
      <c r="BE66" s="152"/>
      <c r="BF66" s="152"/>
      <c r="BG66" s="152"/>
      <c r="BH66" s="152"/>
    </row>
    <row r="67" spans="1:60" outlineLevel="1" x14ac:dyDescent="0.2">
      <c r="A67" s="153"/>
      <c r="B67" s="160"/>
      <c r="C67" s="192" t="s">
        <v>178</v>
      </c>
      <c r="D67" s="164"/>
      <c r="E67" s="168">
        <v>206</v>
      </c>
      <c r="F67" s="171"/>
      <c r="G67" s="171"/>
      <c r="H67" s="171"/>
      <c r="I67" s="171"/>
      <c r="J67" s="171"/>
      <c r="K67" s="171"/>
      <c r="L67" s="171"/>
      <c r="M67" s="171"/>
      <c r="N67" s="162"/>
      <c r="O67" s="162"/>
      <c r="P67" s="162"/>
      <c r="Q67" s="162"/>
      <c r="R67" s="162"/>
      <c r="S67" s="162"/>
      <c r="T67" s="163"/>
      <c r="U67" s="162"/>
      <c r="V67" s="152"/>
      <c r="W67" s="152"/>
      <c r="X67" s="152"/>
      <c r="Y67" s="152"/>
      <c r="Z67" s="152"/>
      <c r="AA67" s="152"/>
      <c r="AB67" s="152"/>
      <c r="AC67" s="152"/>
      <c r="AD67" s="152"/>
      <c r="AE67" s="152" t="s">
        <v>110</v>
      </c>
      <c r="AF67" s="152">
        <v>0</v>
      </c>
      <c r="AG67" s="152"/>
      <c r="AH67" s="152"/>
      <c r="AI67" s="152"/>
      <c r="AJ67" s="152"/>
      <c r="AK67" s="152"/>
      <c r="AL67" s="152"/>
      <c r="AM67" s="152"/>
      <c r="AN67" s="152"/>
      <c r="AO67" s="152"/>
      <c r="AP67" s="152"/>
      <c r="AQ67" s="152"/>
      <c r="AR67" s="152"/>
      <c r="AS67" s="152"/>
      <c r="AT67" s="152"/>
      <c r="AU67" s="152"/>
      <c r="AV67" s="152"/>
      <c r="AW67" s="152"/>
      <c r="AX67" s="152"/>
      <c r="AY67" s="152"/>
      <c r="AZ67" s="152"/>
      <c r="BA67" s="152"/>
      <c r="BB67" s="152"/>
      <c r="BC67" s="152"/>
      <c r="BD67" s="152"/>
      <c r="BE67" s="152"/>
      <c r="BF67" s="152"/>
      <c r="BG67" s="152"/>
      <c r="BH67" s="152"/>
    </row>
    <row r="68" spans="1:60" ht="22.5" outlineLevel="1" x14ac:dyDescent="0.2">
      <c r="A68" s="153">
        <v>24</v>
      </c>
      <c r="B68" s="160" t="s">
        <v>179</v>
      </c>
      <c r="C68" s="191" t="s">
        <v>180</v>
      </c>
      <c r="D68" s="162" t="s">
        <v>119</v>
      </c>
      <c r="E68" s="167">
        <v>128</v>
      </c>
      <c r="F68" s="170">
        <f>H68+J68</f>
        <v>0</v>
      </c>
      <c r="G68" s="171">
        <f>ROUND(E68*F68,2)</f>
        <v>0</v>
      </c>
      <c r="H68" s="171"/>
      <c r="I68" s="171">
        <f>ROUND(E68*H68,2)</f>
        <v>0</v>
      </c>
      <c r="J68" s="171"/>
      <c r="K68" s="171">
        <f>ROUND(E68*J68,2)</f>
        <v>0</v>
      </c>
      <c r="L68" s="171">
        <v>21</v>
      </c>
      <c r="M68" s="171">
        <f>G68*(1+L68/100)</f>
        <v>0</v>
      </c>
      <c r="N68" s="162">
        <v>0.34499999999999997</v>
      </c>
      <c r="O68" s="162">
        <f>ROUND(E68*N68,5)</f>
        <v>44.16</v>
      </c>
      <c r="P68" s="162">
        <v>0</v>
      </c>
      <c r="Q68" s="162">
        <f>ROUND(E68*P68,5)</f>
        <v>0</v>
      </c>
      <c r="R68" s="162"/>
      <c r="S68" s="162"/>
      <c r="T68" s="163">
        <v>2.5999999999999999E-2</v>
      </c>
      <c r="U68" s="162">
        <f>ROUND(E68*T68,2)</f>
        <v>3.33</v>
      </c>
      <c r="V68" s="152"/>
      <c r="W68" s="152"/>
      <c r="X68" s="152"/>
      <c r="Y68" s="152"/>
      <c r="Z68" s="152"/>
      <c r="AA68" s="152"/>
      <c r="AB68" s="152"/>
      <c r="AC68" s="152"/>
      <c r="AD68" s="152"/>
      <c r="AE68" s="152" t="s">
        <v>130</v>
      </c>
      <c r="AF68" s="152"/>
      <c r="AG68" s="152"/>
      <c r="AH68" s="152"/>
      <c r="AI68" s="152"/>
      <c r="AJ68" s="152"/>
      <c r="AK68" s="152"/>
      <c r="AL68" s="152"/>
      <c r="AM68" s="152"/>
      <c r="AN68" s="152"/>
      <c r="AO68" s="152"/>
      <c r="AP68" s="152"/>
      <c r="AQ68" s="152"/>
      <c r="AR68" s="152"/>
      <c r="AS68" s="152"/>
      <c r="AT68" s="152"/>
      <c r="AU68" s="152"/>
      <c r="AV68" s="152"/>
      <c r="AW68" s="152"/>
      <c r="AX68" s="152"/>
      <c r="AY68" s="152"/>
      <c r="AZ68" s="152"/>
      <c r="BA68" s="152"/>
      <c r="BB68" s="152"/>
      <c r="BC68" s="152"/>
      <c r="BD68" s="152"/>
      <c r="BE68" s="152"/>
      <c r="BF68" s="152"/>
      <c r="BG68" s="152"/>
      <c r="BH68" s="152"/>
    </row>
    <row r="69" spans="1:60" outlineLevel="1" x14ac:dyDescent="0.2">
      <c r="A69" s="153"/>
      <c r="B69" s="160"/>
      <c r="C69" s="192" t="s">
        <v>181</v>
      </c>
      <c r="D69" s="164"/>
      <c r="E69" s="168">
        <v>128</v>
      </c>
      <c r="F69" s="171"/>
      <c r="G69" s="171"/>
      <c r="H69" s="171"/>
      <c r="I69" s="171"/>
      <c r="J69" s="171"/>
      <c r="K69" s="171"/>
      <c r="L69" s="171"/>
      <c r="M69" s="171"/>
      <c r="N69" s="162"/>
      <c r="O69" s="162"/>
      <c r="P69" s="162"/>
      <c r="Q69" s="162"/>
      <c r="R69" s="162"/>
      <c r="S69" s="162"/>
      <c r="T69" s="163"/>
      <c r="U69" s="162"/>
      <c r="V69" s="152"/>
      <c r="W69" s="152"/>
      <c r="X69" s="152"/>
      <c r="Y69" s="152"/>
      <c r="Z69" s="152"/>
      <c r="AA69" s="152"/>
      <c r="AB69" s="152"/>
      <c r="AC69" s="152"/>
      <c r="AD69" s="152"/>
      <c r="AE69" s="152" t="s">
        <v>110</v>
      </c>
      <c r="AF69" s="152">
        <v>0</v>
      </c>
      <c r="AG69" s="152"/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52"/>
      <c r="BE69" s="152"/>
      <c r="BF69" s="152"/>
      <c r="BG69" s="152"/>
      <c r="BH69" s="152"/>
    </row>
    <row r="70" spans="1:60" ht="22.5" outlineLevel="1" x14ac:dyDescent="0.2">
      <c r="A70" s="153">
        <v>25</v>
      </c>
      <c r="B70" s="160" t="s">
        <v>182</v>
      </c>
      <c r="C70" s="191" t="s">
        <v>183</v>
      </c>
      <c r="D70" s="162" t="s">
        <v>119</v>
      </c>
      <c r="E70" s="167">
        <v>206</v>
      </c>
      <c r="F70" s="170">
        <f>H70+J70</f>
        <v>0</v>
      </c>
      <c r="G70" s="171">
        <f>ROUND(E70*F70,2)</f>
        <v>0</v>
      </c>
      <c r="H70" s="171"/>
      <c r="I70" s="171">
        <f>ROUND(E70*H70,2)</f>
        <v>0</v>
      </c>
      <c r="J70" s="171"/>
      <c r="K70" s="171">
        <f>ROUND(E70*J70,2)</f>
        <v>0</v>
      </c>
      <c r="L70" s="171">
        <v>21</v>
      </c>
      <c r="M70" s="171">
        <f>G70*(1+L70/100)</f>
        <v>0</v>
      </c>
      <c r="N70" s="162">
        <v>0.34499999999999997</v>
      </c>
      <c r="O70" s="162">
        <f>ROUND(E70*N70,5)</f>
        <v>71.069999999999993</v>
      </c>
      <c r="P70" s="162">
        <v>0</v>
      </c>
      <c r="Q70" s="162">
        <f>ROUND(E70*P70,5)</f>
        <v>0</v>
      </c>
      <c r="R70" s="162"/>
      <c r="S70" s="162"/>
      <c r="T70" s="163">
        <v>2.5999999999999999E-2</v>
      </c>
      <c r="U70" s="162">
        <f>ROUND(E70*T70,2)</f>
        <v>5.36</v>
      </c>
      <c r="V70" s="152"/>
      <c r="W70" s="152"/>
      <c r="X70" s="152"/>
      <c r="Y70" s="152"/>
      <c r="Z70" s="152"/>
      <c r="AA70" s="152"/>
      <c r="AB70" s="152"/>
      <c r="AC70" s="152"/>
      <c r="AD70" s="152"/>
      <c r="AE70" s="152" t="s">
        <v>130</v>
      </c>
      <c r="AF70" s="152"/>
      <c r="AG70" s="152"/>
      <c r="AH70" s="152"/>
      <c r="AI70" s="152"/>
      <c r="AJ70" s="152"/>
      <c r="AK70" s="152"/>
      <c r="AL70" s="152"/>
      <c r="AM70" s="152"/>
      <c r="AN70" s="152"/>
      <c r="AO70" s="152"/>
      <c r="AP70" s="152"/>
      <c r="AQ70" s="152"/>
      <c r="AR70" s="152"/>
      <c r="AS70" s="152"/>
      <c r="AT70" s="152"/>
      <c r="AU70" s="152"/>
      <c r="AV70" s="152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2"/>
      <c r="BH70" s="152"/>
    </row>
    <row r="71" spans="1:60" outlineLevel="1" x14ac:dyDescent="0.2">
      <c r="A71" s="153"/>
      <c r="B71" s="160"/>
      <c r="C71" s="192" t="s">
        <v>181</v>
      </c>
      <c r="D71" s="164"/>
      <c r="E71" s="168">
        <v>128</v>
      </c>
      <c r="F71" s="171"/>
      <c r="G71" s="171"/>
      <c r="H71" s="171"/>
      <c r="I71" s="171"/>
      <c r="J71" s="171"/>
      <c r="K71" s="171"/>
      <c r="L71" s="171"/>
      <c r="M71" s="171"/>
      <c r="N71" s="162"/>
      <c r="O71" s="162"/>
      <c r="P71" s="162"/>
      <c r="Q71" s="162"/>
      <c r="R71" s="162"/>
      <c r="S71" s="162"/>
      <c r="T71" s="163"/>
      <c r="U71" s="162"/>
      <c r="V71" s="152"/>
      <c r="W71" s="152"/>
      <c r="X71" s="152"/>
      <c r="Y71" s="152"/>
      <c r="Z71" s="152"/>
      <c r="AA71" s="152"/>
      <c r="AB71" s="152"/>
      <c r="AC71" s="152"/>
      <c r="AD71" s="152"/>
      <c r="AE71" s="152" t="s">
        <v>110</v>
      </c>
      <c r="AF71" s="152">
        <v>0</v>
      </c>
      <c r="AG71" s="152"/>
      <c r="AH71" s="152"/>
      <c r="AI71" s="152"/>
      <c r="AJ71" s="152"/>
      <c r="AK71" s="152"/>
      <c r="AL71" s="152"/>
      <c r="AM71" s="152"/>
      <c r="AN71" s="152"/>
      <c r="AO71" s="152"/>
      <c r="AP71" s="152"/>
      <c r="AQ71" s="152"/>
      <c r="AR71" s="152"/>
      <c r="AS71" s="152"/>
      <c r="AT71" s="152"/>
      <c r="AU71" s="152"/>
      <c r="AV71" s="152"/>
      <c r="AW71" s="152"/>
      <c r="AX71" s="152"/>
      <c r="AY71" s="152"/>
      <c r="AZ71" s="152"/>
      <c r="BA71" s="152"/>
      <c r="BB71" s="152"/>
      <c r="BC71" s="152"/>
      <c r="BD71" s="152"/>
      <c r="BE71" s="152"/>
      <c r="BF71" s="152"/>
      <c r="BG71" s="152"/>
      <c r="BH71" s="152"/>
    </row>
    <row r="72" spans="1:60" outlineLevel="1" x14ac:dyDescent="0.2">
      <c r="A72" s="153"/>
      <c r="B72" s="160"/>
      <c r="C72" s="192" t="s">
        <v>184</v>
      </c>
      <c r="D72" s="164"/>
      <c r="E72" s="168">
        <v>78</v>
      </c>
      <c r="F72" s="171"/>
      <c r="G72" s="171"/>
      <c r="H72" s="171"/>
      <c r="I72" s="171"/>
      <c r="J72" s="171"/>
      <c r="K72" s="171"/>
      <c r="L72" s="171"/>
      <c r="M72" s="171"/>
      <c r="N72" s="162"/>
      <c r="O72" s="162"/>
      <c r="P72" s="162"/>
      <c r="Q72" s="162"/>
      <c r="R72" s="162"/>
      <c r="S72" s="162"/>
      <c r="T72" s="163"/>
      <c r="U72" s="162"/>
      <c r="V72" s="152"/>
      <c r="W72" s="152"/>
      <c r="X72" s="152"/>
      <c r="Y72" s="152"/>
      <c r="Z72" s="152"/>
      <c r="AA72" s="152"/>
      <c r="AB72" s="152"/>
      <c r="AC72" s="152"/>
      <c r="AD72" s="152"/>
      <c r="AE72" s="152" t="s">
        <v>110</v>
      </c>
      <c r="AF72" s="152">
        <v>0</v>
      </c>
      <c r="AG72" s="152"/>
      <c r="AH72" s="152"/>
      <c r="AI72" s="152"/>
      <c r="AJ72" s="152"/>
      <c r="AK72" s="152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2"/>
      <c r="AX72" s="152"/>
      <c r="AY72" s="152"/>
      <c r="AZ72" s="152"/>
      <c r="BA72" s="152"/>
      <c r="BB72" s="152"/>
      <c r="BC72" s="152"/>
      <c r="BD72" s="152"/>
      <c r="BE72" s="152"/>
      <c r="BF72" s="152"/>
      <c r="BG72" s="152"/>
      <c r="BH72" s="152"/>
    </row>
    <row r="73" spans="1:60" outlineLevel="1" x14ac:dyDescent="0.2">
      <c r="A73" s="153">
        <v>26</v>
      </c>
      <c r="B73" s="160" t="s">
        <v>185</v>
      </c>
      <c r="C73" s="191" t="s">
        <v>186</v>
      </c>
      <c r="D73" s="162" t="s">
        <v>119</v>
      </c>
      <c r="E73" s="167">
        <v>128</v>
      </c>
      <c r="F73" s="170">
        <f>H73+J73</f>
        <v>0</v>
      </c>
      <c r="G73" s="171">
        <f>ROUND(E73*F73,2)</f>
        <v>0</v>
      </c>
      <c r="H73" s="171"/>
      <c r="I73" s="171">
        <f>ROUND(E73*H73,2)</f>
        <v>0</v>
      </c>
      <c r="J73" s="171"/>
      <c r="K73" s="171">
        <f>ROUND(E73*J73,2)</f>
        <v>0</v>
      </c>
      <c r="L73" s="171">
        <v>21</v>
      </c>
      <c r="M73" s="171">
        <f>G73*(1+L73/100)</f>
        <v>0</v>
      </c>
      <c r="N73" s="162">
        <v>7.3899999999999993E-2</v>
      </c>
      <c r="O73" s="162">
        <f>ROUND(E73*N73,5)</f>
        <v>9.4591999999999992</v>
      </c>
      <c r="P73" s="162">
        <v>0</v>
      </c>
      <c r="Q73" s="162">
        <f>ROUND(E73*P73,5)</f>
        <v>0</v>
      </c>
      <c r="R73" s="162"/>
      <c r="S73" s="162"/>
      <c r="T73" s="163">
        <v>0.47799999999999998</v>
      </c>
      <c r="U73" s="162">
        <f>ROUND(E73*T73,2)</f>
        <v>61.18</v>
      </c>
      <c r="V73" s="152"/>
      <c r="W73" s="152"/>
      <c r="X73" s="152"/>
      <c r="Y73" s="152"/>
      <c r="Z73" s="152"/>
      <c r="AA73" s="152"/>
      <c r="AB73" s="152"/>
      <c r="AC73" s="152"/>
      <c r="AD73" s="152"/>
      <c r="AE73" s="152" t="s">
        <v>130</v>
      </c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2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2"/>
    </row>
    <row r="74" spans="1:60" ht="22.5" outlineLevel="1" x14ac:dyDescent="0.2">
      <c r="A74" s="153"/>
      <c r="B74" s="160"/>
      <c r="C74" s="252" t="s">
        <v>187</v>
      </c>
      <c r="D74" s="253"/>
      <c r="E74" s="254"/>
      <c r="F74" s="255"/>
      <c r="G74" s="256"/>
      <c r="H74" s="171"/>
      <c r="I74" s="171"/>
      <c r="J74" s="171"/>
      <c r="K74" s="171"/>
      <c r="L74" s="171"/>
      <c r="M74" s="171"/>
      <c r="N74" s="162"/>
      <c r="O74" s="162"/>
      <c r="P74" s="162"/>
      <c r="Q74" s="162"/>
      <c r="R74" s="162"/>
      <c r="S74" s="162"/>
      <c r="T74" s="163"/>
      <c r="U74" s="162"/>
      <c r="V74" s="152"/>
      <c r="W74" s="152"/>
      <c r="X74" s="152"/>
      <c r="Y74" s="152"/>
      <c r="Z74" s="152"/>
      <c r="AA74" s="152"/>
      <c r="AB74" s="152"/>
      <c r="AC74" s="152"/>
      <c r="AD74" s="152"/>
      <c r="AE74" s="152" t="s">
        <v>108</v>
      </c>
      <c r="AF74" s="152"/>
      <c r="AG74" s="152"/>
      <c r="AH74" s="152"/>
      <c r="AI74" s="152"/>
      <c r="AJ74" s="152"/>
      <c r="AK74" s="15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2"/>
      <c r="AX74" s="152"/>
      <c r="AY74" s="152"/>
      <c r="AZ74" s="152"/>
      <c r="BA74" s="155" t="str">
        <f>C74</f>
        <v>s provedením lože z kameniva drceného, s vyplněním spár, s dvojitým hutněním vibrováním, a se smetením přebytečného materiálu na krajnici. S dodáním hmot pro lože a výplň spár</v>
      </c>
      <c r="BB74" s="152"/>
      <c r="BC74" s="152"/>
      <c r="BD74" s="152"/>
      <c r="BE74" s="152"/>
      <c r="BF74" s="152"/>
      <c r="BG74" s="152"/>
      <c r="BH74" s="152"/>
    </row>
    <row r="75" spans="1:60" outlineLevel="1" x14ac:dyDescent="0.2">
      <c r="A75" s="153"/>
      <c r="B75" s="160"/>
      <c r="C75" s="192" t="s">
        <v>188</v>
      </c>
      <c r="D75" s="164"/>
      <c r="E75" s="168">
        <v>123</v>
      </c>
      <c r="F75" s="171"/>
      <c r="G75" s="171"/>
      <c r="H75" s="171"/>
      <c r="I75" s="171"/>
      <c r="J75" s="171"/>
      <c r="K75" s="171"/>
      <c r="L75" s="171"/>
      <c r="M75" s="171"/>
      <c r="N75" s="162"/>
      <c r="O75" s="162"/>
      <c r="P75" s="162"/>
      <c r="Q75" s="162"/>
      <c r="R75" s="162"/>
      <c r="S75" s="162"/>
      <c r="T75" s="163"/>
      <c r="U75" s="162"/>
      <c r="V75" s="152"/>
      <c r="W75" s="152"/>
      <c r="X75" s="152"/>
      <c r="Y75" s="152"/>
      <c r="Z75" s="152"/>
      <c r="AA75" s="152"/>
      <c r="AB75" s="152"/>
      <c r="AC75" s="152"/>
      <c r="AD75" s="152"/>
      <c r="AE75" s="152" t="s">
        <v>110</v>
      </c>
      <c r="AF75" s="152">
        <v>0</v>
      </c>
      <c r="AG75" s="152"/>
      <c r="AH75" s="152"/>
      <c r="AI75" s="152"/>
      <c r="AJ75" s="152"/>
      <c r="AK75" s="152"/>
      <c r="AL75" s="152"/>
      <c r="AM75" s="152"/>
      <c r="AN75" s="152"/>
      <c r="AO75" s="152"/>
      <c r="AP75" s="152"/>
      <c r="AQ75" s="152"/>
      <c r="AR75" s="152"/>
      <c r="AS75" s="152"/>
      <c r="AT75" s="152"/>
      <c r="AU75" s="152"/>
      <c r="AV75" s="152"/>
      <c r="AW75" s="152"/>
      <c r="AX75" s="152"/>
      <c r="AY75" s="152"/>
      <c r="AZ75" s="152"/>
      <c r="BA75" s="152"/>
      <c r="BB75" s="152"/>
      <c r="BC75" s="152"/>
      <c r="BD75" s="152"/>
      <c r="BE75" s="152"/>
      <c r="BF75" s="152"/>
      <c r="BG75" s="152"/>
      <c r="BH75" s="152"/>
    </row>
    <row r="76" spans="1:60" outlineLevel="1" x14ac:dyDescent="0.2">
      <c r="A76" s="153"/>
      <c r="B76" s="160"/>
      <c r="C76" s="192" t="s">
        <v>189</v>
      </c>
      <c r="D76" s="164"/>
      <c r="E76" s="168">
        <v>5</v>
      </c>
      <c r="F76" s="171"/>
      <c r="G76" s="171"/>
      <c r="H76" s="171"/>
      <c r="I76" s="171"/>
      <c r="J76" s="171"/>
      <c r="K76" s="171"/>
      <c r="L76" s="171"/>
      <c r="M76" s="171"/>
      <c r="N76" s="162"/>
      <c r="O76" s="162"/>
      <c r="P76" s="162"/>
      <c r="Q76" s="162"/>
      <c r="R76" s="162"/>
      <c r="S76" s="162"/>
      <c r="T76" s="163"/>
      <c r="U76" s="162"/>
      <c r="V76" s="152"/>
      <c r="W76" s="152"/>
      <c r="X76" s="152"/>
      <c r="Y76" s="152"/>
      <c r="Z76" s="152"/>
      <c r="AA76" s="152"/>
      <c r="AB76" s="152"/>
      <c r="AC76" s="152"/>
      <c r="AD76" s="152"/>
      <c r="AE76" s="152" t="s">
        <v>110</v>
      </c>
      <c r="AF76" s="152">
        <v>0</v>
      </c>
      <c r="AG76" s="152"/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152"/>
      <c r="AS76" s="152"/>
      <c r="AT76" s="152"/>
      <c r="AU76" s="152"/>
      <c r="AV76" s="152"/>
      <c r="AW76" s="152"/>
      <c r="AX76" s="152"/>
      <c r="AY76" s="152"/>
      <c r="AZ76" s="152"/>
      <c r="BA76" s="152"/>
      <c r="BB76" s="152"/>
      <c r="BC76" s="152"/>
      <c r="BD76" s="152"/>
      <c r="BE76" s="152"/>
      <c r="BF76" s="152"/>
      <c r="BG76" s="152"/>
      <c r="BH76" s="152"/>
    </row>
    <row r="77" spans="1:60" outlineLevel="1" x14ac:dyDescent="0.2">
      <c r="A77" s="153">
        <v>27</v>
      </c>
      <c r="B77" s="160" t="s">
        <v>190</v>
      </c>
      <c r="C77" s="191" t="s">
        <v>191</v>
      </c>
      <c r="D77" s="162" t="s">
        <v>119</v>
      </c>
      <c r="E77" s="167">
        <v>123</v>
      </c>
      <c r="F77" s="170">
        <f>H77+J77</f>
        <v>0</v>
      </c>
      <c r="G77" s="171">
        <f>ROUND(E77*F77,2)</f>
        <v>0</v>
      </c>
      <c r="H77" s="171"/>
      <c r="I77" s="171">
        <f>ROUND(E77*H77,2)</f>
        <v>0</v>
      </c>
      <c r="J77" s="171"/>
      <c r="K77" s="171">
        <f>ROUND(E77*J77,2)</f>
        <v>0</v>
      </c>
      <c r="L77" s="171">
        <v>21</v>
      </c>
      <c r="M77" s="171">
        <f>G77*(1+L77/100)</f>
        <v>0</v>
      </c>
      <c r="N77" s="162">
        <v>0.17244999999999999</v>
      </c>
      <c r="O77" s="162">
        <f>ROUND(E77*N77,5)</f>
        <v>21.211349999999999</v>
      </c>
      <c r="P77" s="162">
        <v>0</v>
      </c>
      <c r="Q77" s="162">
        <f>ROUND(E77*P77,5)</f>
        <v>0</v>
      </c>
      <c r="R77" s="162"/>
      <c r="S77" s="162"/>
      <c r="T77" s="163">
        <v>0</v>
      </c>
      <c r="U77" s="162">
        <f>ROUND(E77*T77,2)</f>
        <v>0</v>
      </c>
      <c r="V77" s="152"/>
      <c r="W77" s="152"/>
      <c r="X77" s="152"/>
      <c r="Y77" s="152"/>
      <c r="Z77" s="152"/>
      <c r="AA77" s="152"/>
      <c r="AB77" s="152"/>
      <c r="AC77" s="152"/>
      <c r="AD77" s="152"/>
      <c r="AE77" s="152" t="s">
        <v>192</v>
      </c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  <c r="AQ77" s="152"/>
      <c r="AR77" s="152"/>
      <c r="AS77" s="152"/>
      <c r="AT77" s="152"/>
      <c r="AU77" s="152"/>
      <c r="AV77" s="152"/>
      <c r="AW77" s="152"/>
      <c r="AX77" s="152"/>
      <c r="AY77" s="152"/>
      <c r="AZ77" s="152"/>
      <c r="BA77" s="152"/>
      <c r="BB77" s="152"/>
      <c r="BC77" s="152"/>
      <c r="BD77" s="152"/>
      <c r="BE77" s="152"/>
      <c r="BF77" s="152"/>
      <c r="BG77" s="152"/>
      <c r="BH77" s="152"/>
    </row>
    <row r="78" spans="1:60" outlineLevel="1" x14ac:dyDescent="0.2">
      <c r="A78" s="153"/>
      <c r="B78" s="160"/>
      <c r="C78" s="192" t="s">
        <v>193</v>
      </c>
      <c r="D78" s="164"/>
      <c r="E78" s="168">
        <v>123</v>
      </c>
      <c r="F78" s="171"/>
      <c r="G78" s="171"/>
      <c r="H78" s="171"/>
      <c r="I78" s="171"/>
      <c r="J78" s="171"/>
      <c r="K78" s="171"/>
      <c r="L78" s="171"/>
      <c r="M78" s="171"/>
      <c r="N78" s="162"/>
      <c r="O78" s="162"/>
      <c r="P78" s="162"/>
      <c r="Q78" s="162"/>
      <c r="R78" s="162"/>
      <c r="S78" s="162"/>
      <c r="T78" s="163"/>
      <c r="U78" s="162"/>
      <c r="V78" s="152"/>
      <c r="W78" s="152"/>
      <c r="X78" s="152"/>
      <c r="Y78" s="152"/>
      <c r="Z78" s="152"/>
      <c r="AA78" s="152"/>
      <c r="AB78" s="152"/>
      <c r="AC78" s="152"/>
      <c r="AD78" s="152"/>
      <c r="AE78" s="152" t="s">
        <v>110</v>
      </c>
      <c r="AF78" s="152">
        <v>0</v>
      </c>
      <c r="AG78" s="152"/>
      <c r="AH78" s="152"/>
      <c r="AI78" s="152"/>
      <c r="AJ78" s="152"/>
      <c r="AK78" s="152"/>
      <c r="AL78" s="152"/>
      <c r="AM78" s="152"/>
      <c r="AN78" s="152"/>
      <c r="AO78" s="152"/>
      <c r="AP78" s="152"/>
      <c r="AQ78" s="152"/>
      <c r="AR78" s="152"/>
      <c r="AS78" s="152"/>
      <c r="AT78" s="152"/>
      <c r="AU78" s="152"/>
      <c r="AV78" s="152"/>
      <c r="AW78" s="152"/>
      <c r="AX78" s="152"/>
      <c r="AY78" s="152"/>
      <c r="AZ78" s="152"/>
      <c r="BA78" s="152"/>
      <c r="BB78" s="152"/>
      <c r="BC78" s="152"/>
      <c r="BD78" s="152"/>
      <c r="BE78" s="152"/>
      <c r="BF78" s="152"/>
      <c r="BG78" s="152"/>
      <c r="BH78" s="152"/>
    </row>
    <row r="79" spans="1:60" ht="22.5" outlineLevel="1" x14ac:dyDescent="0.2">
      <c r="A79" s="153">
        <v>28</v>
      </c>
      <c r="B79" s="160" t="s">
        <v>194</v>
      </c>
      <c r="C79" s="191" t="s">
        <v>195</v>
      </c>
      <c r="D79" s="162" t="s">
        <v>119</v>
      </c>
      <c r="E79" s="167">
        <v>5</v>
      </c>
      <c r="F79" s="170">
        <f>H79+J79</f>
        <v>0</v>
      </c>
      <c r="G79" s="171">
        <f>ROUND(E79*F79,2)</f>
        <v>0</v>
      </c>
      <c r="H79" s="171"/>
      <c r="I79" s="171">
        <f>ROUND(E79*H79,2)</f>
        <v>0</v>
      </c>
      <c r="J79" s="171"/>
      <c r="K79" s="171">
        <f>ROUND(E79*J79,2)</f>
        <v>0</v>
      </c>
      <c r="L79" s="171">
        <v>21</v>
      </c>
      <c r="M79" s="171">
        <f>G79*(1+L79/100)</f>
        <v>0</v>
      </c>
      <c r="N79" s="162">
        <v>0.17824000000000001</v>
      </c>
      <c r="O79" s="162">
        <f>ROUND(E79*N79,5)</f>
        <v>0.89119999999999999</v>
      </c>
      <c r="P79" s="162">
        <v>0</v>
      </c>
      <c r="Q79" s="162">
        <f>ROUND(E79*P79,5)</f>
        <v>0</v>
      </c>
      <c r="R79" s="162"/>
      <c r="S79" s="162"/>
      <c r="T79" s="163">
        <v>0</v>
      </c>
      <c r="U79" s="162">
        <f>ROUND(E79*T79,2)</f>
        <v>0</v>
      </c>
      <c r="V79" s="152"/>
      <c r="W79" s="152"/>
      <c r="X79" s="152"/>
      <c r="Y79" s="152"/>
      <c r="Z79" s="152"/>
      <c r="AA79" s="152"/>
      <c r="AB79" s="152"/>
      <c r="AC79" s="152"/>
      <c r="AD79" s="152"/>
      <c r="AE79" s="152" t="s">
        <v>192</v>
      </c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  <c r="AQ79" s="152"/>
      <c r="AR79" s="152"/>
      <c r="AS79" s="152"/>
      <c r="AT79" s="152"/>
      <c r="AU79" s="152"/>
      <c r="AV79" s="152"/>
      <c r="AW79" s="152"/>
      <c r="AX79" s="152"/>
      <c r="AY79" s="152"/>
      <c r="AZ79" s="152"/>
      <c r="BA79" s="152"/>
      <c r="BB79" s="152"/>
      <c r="BC79" s="152"/>
      <c r="BD79" s="152"/>
      <c r="BE79" s="152"/>
      <c r="BF79" s="152"/>
      <c r="BG79" s="152"/>
      <c r="BH79" s="152"/>
    </row>
    <row r="80" spans="1:60" outlineLevel="1" x14ac:dyDescent="0.2">
      <c r="A80" s="153"/>
      <c r="B80" s="160"/>
      <c r="C80" s="192" t="s">
        <v>196</v>
      </c>
      <c r="D80" s="164"/>
      <c r="E80" s="168">
        <v>5</v>
      </c>
      <c r="F80" s="171"/>
      <c r="G80" s="171"/>
      <c r="H80" s="171"/>
      <c r="I80" s="171"/>
      <c r="J80" s="171"/>
      <c r="K80" s="171"/>
      <c r="L80" s="171"/>
      <c r="M80" s="171"/>
      <c r="N80" s="162"/>
      <c r="O80" s="162"/>
      <c r="P80" s="162"/>
      <c r="Q80" s="162"/>
      <c r="R80" s="162"/>
      <c r="S80" s="162"/>
      <c r="T80" s="163"/>
      <c r="U80" s="162"/>
      <c r="V80" s="152"/>
      <c r="W80" s="152"/>
      <c r="X80" s="152"/>
      <c r="Y80" s="152"/>
      <c r="Z80" s="152"/>
      <c r="AA80" s="152"/>
      <c r="AB80" s="152"/>
      <c r="AC80" s="152"/>
      <c r="AD80" s="152"/>
      <c r="AE80" s="152" t="s">
        <v>110</v>
      </c>
      <c r="AF80" s="152">
        <v>0</v>
      </c>
      <c r="AG80" s="152"/>
      <c r="AH80" s="152"/>
      <c r="AI80" s="152"/>
      <c r="AJ80" s="152"/>
      <c r="AK80" s="152"/>
      <c r="AL80" s="152"/>
      <c r="AM80" s="152"/>
      <c r="AN80" s="152"/>
      <c r="AO80" s="152"/>
      <c r="AP80" s="152"/>
      <c r="AQ80" s="152"/>
      <c r="AR80" s="152"/>
      <c r="AS80" s="152"/>
      <c r="AT80" s="152"/>
      <c r="AU80" s="152"/>
      <c r="AV80" s="152"/>
      <c r="AW80" s="152"/>
      <c r="AX80" s="152"/>
      <c r="AY80" s="152"/>
      <c r="AZ80" s="152"/>
      <c r="BA80" s="152"/>
      <c r="BB80" s="152"/>
      <c r="BC80" s="152"/>
      <c r="BD80" s="152"/>
      <c r="BE80" s="152"/>
      <c r="BF80" s="152"/>
      <c r="BG80" s="152"/>
      <c r="BH80" s="152"/>
    </row>
    <row r="81" spans="1:60" outlineLevel="1" x14ac:dyDescent="0.2">
      <c r="A81" s="153">
        <v>29</v>
      </c>
      <c r="B81" s="160" t="s">
        <v>197</v>
      </c>
      <c r="C81" s="191" t="s">
        <v>198</v>
      </c>
      <c r="D81" s="162" t="s">
        <v>119</v>
      </c>
      <c r="E81" s="167">
        <v>78</v>
      </c>
      <c r="F81" s="170">
        <f>H81+J81</f>
        <v>0</v>
      </c>
      <c r="G81" s="171">
        <f>ROUND(E81*F81,2)</f>
        <v>0</v>
      </c>
      <c r="H81" s="171"/>
      <c r="I81" s="171">
        <f>ROUND(E81*H81,2)</f>
        <v>0</v>
      </c>
      <c r="J81" s="171"/>
      <c r="K81" s="171">
        <f>ROUND(E81*J81,2)</f>
        <v>0</v>
      </c>
      <c r="L81" s="171">
        <v>21</v>
      </c>
      <c r="M81" s="171">
        <f>G81*(1+L81/100)</f>
        <v>0</v>
      </c>
      <c r="N81" s="162">
        <v>5.5449999999999999E-2</v>
      </c>
      <c r="O81" s="162">
        <f>ROUND(E81*N81,5)</f>
        <v>4.3250999999999999</v>
      </c>
      <c r="P81" s="162">
        <v>0</v>
      </c>
      <c r="Q81" s="162">
        <f>ROUND(E81*P81,5)</f>
        <v>0</v>
      </c>
      <c r="R81" s="162"/>
      <c r="S81" s="162"/>
      <c r="T81" s="163">
        <v>0.442</v>
      </c>
      <c r="U81" s="162">
        <f>ROUND(E81*T81,2)</f>
        <v>34.479999999999997</v>
      </c>
      <c r="V81" s="152"/>
      <c r="W81" s="152"/>
      <c r="X81" s="152"/>
      <c r="Y81" s="152"/>
      <c r="Z81" s="152"/>
      <c r="AA81" s="152"/>
      <c r="AB81" s="152"/>
      <c r="AC81" s="152"/>
      <c r="AD81" s="152"/>
      <c r="AE81" s="152" t="s">
        <v>130</v>
      </c>
      <c r="AF81" s="152"/>
      <c r="AG81" s="152"/>
      <c r="AH81" s="152"/>
      <c r="AI81" s="152"/>
      <c r="AJ81" s="152"/>
      <c r="AK81" s="152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2"/>
      <c r="AX81" s="152"/>
      <c r="AY81" s="152"/>
      <c r="AZ81" s="152"/>
      <c r="BA81" s="152"/>
      <c r="BB81" s="152"/>
      <c r="BC81" s="152"/>
      <c r="BD81" s="152"/>
      <c r="BE81" s="152"/>
      <c r="BF81" s="152"/>
      <c r="BG81" s="152"/>
      <c r="BH81" s="152"/>
    </row>
    <row r="82" spans="1:60" ht="22.5" outlineLevel="1" x14ac:dyDescent="0.2">
      <c r="A82" s="153"/>
      <c r="B82" s="160"/>
      <c r="C82" s="252" t="s">
        <v>187</v>
      </c>
      <c r="D82" s="253"/>
      <c r="E82" s="254"/>
      <c r="F82" s="255"/>
      <c r="G82" s="256"/>
      <c r="H82" s="171"/>
      <c r="I82" s="171"/>
      <c r="J82" s="171"/>
      <c r="K82" s="171"/>
      <c r="L82" s="171"/>
      <c r="M82" s="171"/>
      <c r="N82" s="162"/>
      <c r="O82" s="162"/>
      <c r="P82" s="162"/>
      <c r="Q82" s="162"/>
      <c r="R82" s="162"/>
      <c r="S82" s="162"/>
      <c r="T82" s="163"/>
      <c r="U82" s="162"/>
      <c r="V82" s="152"/>
      <c r="W82" s="152"/>
      <c r="X82" s="152"/>
      <c r="Y82" s="152"/>
      <c r="Z82" s="152"/>
      <c r="AA82" s="152"/>
      <c r="AB82" s="152"/>
      <c r="AC82" s="152"/>
      <c r="AD82" s="152"/>
      <c r="AE82" s="152" t="s">
        <v>108</v>
      </c>
      <c r="AF82" s="152"/>
      <c r="AG82" s="152"/>
      <c r="AH82" s="152"/>
      <c r="AI82" s="152"/>
      <c r="AJ82" s="152"/>
      <c r="AK82" s="152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2"/>
      <c r="AX82" s="152"/>
      <c r="AY82" s="152"/>
      <c r="AZ82" s="152"/>
      <c r="BA82" s="155" t="str">
        <f>C82</f>
        <v>s provedením lože z kameniva drceného, s vyplněním spár, s dvojitým hutněním vibrováním, a se smetením přebytečného materiálu na krajnici. S dodáním hmot pro lože a výplň spár</v>
      </c>
      <c r="BB82" s="152"/>
      <c r="BC82" s="152"/>
      <c r="BD82" s="152"/>
      <c r="BE82" s="152"/>
      <c r="BF82" s="152"/>
      <c r="BG82" s="152"/>
      <c r="BH82" s="152"/>
    </row>
    <row r="83" spans="1:60" outlineLevel="1" x14ac:dyDescent="0.2">
      <c r="A83" s="153"/>
      <c r="B83" s="160"/>
      <c r="C83" s="192" t="s">
        <v>199</v>
      </c>
      <c r="D83" s="164"/>
      <c r="E83" s="168">
        <v>67</v>
      </c>
      <c r="F83" s="171"/>
      <c r="G83" s="171"/>
      <c r="H83" s="171"/>
      <c r="I83" s="171"/>
      <c r="J83" s="171"/>
      <c r="K83" s="171"/>
      <c r="L83" s="171"/>
      <c r="M83" s="171"/>
      <c r="N83" s="162"/>
      <c r="O83" s="162"/>
      <c r="P83" s="162"/>
      <c r="Q83" s="162"/>
      <c r="R83" s="162"/>
      <c r="S83" s="162"/>
      <c r="T83" s="163"/>
      <c r="U83" s="162"/>
      <c r="V83" s="152"/>
      <c r="W83" s="152"/>
      <c r="X83" s="152"/>
      <c r="Y83" s="152"/>
      <c r="Z83" s="152"/>
      <c r="AA83" s="152"/>
      <c r="AB83" s="152"/>
      <c r="AC83" s="152"/>
      <c r="AD83" s="152"/>
      <c r="AE83" s="152" t="s">
        <v>110</v>
      </c>
      <c r="AF83" s="152">
        <v>0</v>
      </c>
      <c r="AG83" s="152"/>
      <c r="AH83" s="152"/>
      <c r="AI83" s="152"/>
      <c r="AJ83" s="152"/>
      <c r="AK83" s="152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2"/>
    </row>
    <row r="84" spans="1:60" outlineLevel="1" x14ac:dyDescent="0.2">
      <c r="A84" s="153"/>
      <c r="B84" s="160"/>
      <c r="C84" s="192" t="s">
        <v>200</v>
      </c>
      <c r="D84" s="164"/>
      <c r="E84" s="168">
        <v>3</v>
      </c>
      <c r="F84" s="171"/>
      <c r="G84" s="171"/>
      <c r="H84" s="171"/>
      <c r="I84" s="171"/>
      <c r="J84" s="171"/>
      <c r="K84" s="171"/>
      <c r="L84" s="171"/>
      <c r="M84" s="171"/>
      <c r="N84" s="162"/>
      <c r="O84" s="162"/>
      <c r="P84" s="162"/>
      <c r="Q84" s="162"/>
      <c r="R84" s="162"/>
      <c r="S84" s="162"/>
      <c r="T84" s="163"/>
      <c r="U84" s="162"/>
      <c r="V84" s="152"/>
      <c r="W84" s="152"/>
      <c r="X84" s="152"/>
      <c r="Y84" s="152"/>
      <c r="Z84" s="152"/>
      <c r="AA84" s="152"/>
      <c r="AB84" s="152"/>
      <c r="AC84" s="152"/>
      <c r="AD84" s="152"/>
      <c r="AE84" s="152" t="s">
        <v>110</v>
      </c>
      <c r="AF84" s="152">
        <v>0</v>
      </c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2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2"/>
    </row>
    <row r="85" spans="1:60" outlineLevel="1" x14ac:dyDescent="0.2">
      <c r="A85" s="153"/>
      <c r="B85" s="160"/>
      <c r="C85" s="192" t="s">
        <v>201</v>
      </c>
      <c r="D85" s="164"/>
      <c r="E85" s="168">
        <v>8</v>
      </c>
      <c r="F85" s="171"/>
      <c r="G85" s="171"/>
      <c r="H85" s="171"/>
      <c r="I85" s="171"/>
      <c r="J85" s="171"/>
      <c r="K85" s="171"/>
      <c r="L85" s="171"/>
      <c r="M85" s="171"/>
      <c r="N85" s="162"/>
      <c r="O85" s="162"/>
      <c r="P85" s="162"/>
      <c r="Q85" s="162"/>
      <c r="R85" s="162"/>
      <c r="S85" s="162"/>
      <c r="T85" s="163"/>
      <c r="U85" s="162"/>
      <c r="V85" s="152"/>
      <c r="W85" s="152"/>
      <c r="X85" s="152"/>
      <c r="Y85" s="152"/>
      <c r="Z85" s="152"/>
      <c r="AA85" s="152"/>
      <c r="AB85" s="152"/>
      <c r="AC85" s="152"/>
      <c r="AD85" s="152"/>
      <c r="AE85" s="152" t="s">
        <v>110</v>
      </c>
      <c r="AF85" s="152">
        <v>0</v>
      </c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2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2"/>
    </row>
    <row r="86" spans="1:60" outlineLevel="1" x14ac:dyDescent="0.2">
      <c r="A86" s="153">
        <v>30</v>
      </c>
      <c r="B86" s="160" t="s">
        <v>202</v>
      </c>
      <c r="C86" s="191" t="s">
        <v>203</v>
      </c>
      <c r="D86" s="162" t="s">
        <v>119</v>
      </c>
      <c r="E86" s="167">
        <v>67</v>
      </c>
      <c r="F86" s="170">
        <f>H86+J86</f>
        <v>0</v>
      </c>
      <c r="G86" s="171">
        <f>ROUND(E86*F86,2)</f>
        <v>0</v>
      </c>
      <c r="H86" s="171"/>
      <c r="I86" s="171">
        <f>ROUND(E86*H86,2)</f>
        <v>0</v>
      </c>
      <c r="J86" s="171"/>
      <c r="K86" s="171">
        <f>ROUND(E86*J86,2)</f>
        <v>0</v>
      </c>
      <c r="L86" s="171">
        <v>21</v>
      </c>
      <c r="M86" s="171">
        <f>G86*(1+L86/100)</f>
        <v>0</v>
      </c>
      <c r="N86" s="162">
        <v>0.129</v>
      </c>
      <c r="O86" s="162">
        <f>ROUND(E86*N86,5)</f>
        <v>8.6430000000000007</v>
      </c>
      <c r="P86" s="162">
        <v>0</v>
      </c>
      <c r="Q86" s="162">
        <f>ROUND(E86*P86,5)</f>
        <v>0</v>
      </c>
      <c r="R86" s="162"/>
      <c r="S86" s="162"/>
      <c r="T86" s="163">
        <v>0</v>
      </c>
      <c r="U86" s="162">
        <f>ROUND(E86*T86,2)</f>
        <v>0</v>
      </c>
      <c r="V86" s="152"/>
      <c r="W86" s="152"/>
      <c r="X86" s="152"/>
      <c r="Y86" s="152"/>
      <c r="Z86" s="152"/>
      <c r="AA86" s="152"/>
      <c r="AB86" s="152"/>
      <c r="AC86" s="152"/>
      <c r="AD86" s="152"/>
      <c r="AE86" s="152" t="s">
        <v>192</v>
      </c>
      <c r="AF86" s="152"/>
      <c r="AG86" s="152"/>
      <c r="AH86" s="152"/>
      <c r="AI86" s="152"/>
      <c r="AJ86" s="152"/>
      <c r="AK86" s="15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2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2"/>
    </row>
    <row r="87" spans="1:60" outlineLevel="1" x14ac:dyDescent="0.2">
      <c r="A87" s="153"/>
      <c r="B87" s="160"/>
      <c r="C87" s="192" t="s">
        <v>204</v>
      </c>
      <c r="D87" s="164"/>
      <c r="E87" s="168">
        <v>67</v>
      </c>
      <c r="F87" s="171"/>
      <c r="G87" s="171"/>
      <c r="H87" s="171"/>
      <c r="I87" s="171"/>
      <c r="J87" s="171"/>
      <c r="K87" s="171"/>
      <c r="L87" s="171"/>
      <c r="M87" s="171"/>
      <c r="N87" s="162"/>
      <c r="O87" s="162"/>
      <c r="P87" s="162"/>
      <c r="Q87" s="162"/>
      <c r="R87" s="162"/>
      <c r="S87" s="162"/>
      <c r="T87" s="163"/>
      <c r="U87" s="162"/>
      <c r="V87" s="152"/>
      <c r="W87" s="152"/>
      <c r="X87" s="152"/>
      <c r="Y87" s="152"/>
      <c r="Z87" s="152"/>
      <c r="AA87" s="152"/>
      <c r="AB87" s="152"/>
      <c r="AC87" s="152"/>
      <c r="AD87" s="152"/>
      <c r="AE87" s="152" t="s">
        <v>110</v>
      </c>
      <c r="AF87" s="152">
        <v>0</v>
      </c>
      <c r="AG87" s="152"/>
      <c r="AH87" s="152"/>
      <c r="AI87" s="152"/>
      <c r="AJ87" s="152"/>
      <c r="AK87" s="152"/>
      <c r="AL87" s="152"/>
      <c r="AM87" s="152"/>
      <c r="AN87" s="152"/>
      <c r="AO87" s="152"/>
      <c r="AP87" s="152"/>
      <c r="AQ87" s="152"/>
      <c r="AR87" s="152"/>
      <c r="AS87" s="152"/>
      <c r="AT87" s="152"/>
      <c r="AU87" s="152"/>
      <c r="AV87" s="152"/>
      <c r="AW87" s="152"/>
      <c r="AX87" s="152"/>
      <c r="AY87" s="152"/>
      <c r="AZ87" s="152"/>
      <c r="BA87" s="152"/>
      <c r="BB87" s="152"/>
      <c r="BC87" s="152"/>
      <c r="BD87" s="152"/>
      <c r="BE87" s="152"/>
      <c r="BF87" s="152"/>
      <c r="BG87" s="152"/>
      <c r="BH87" s="152"/>
    </row>
    <row r="88" spans="1:60" ht="22.5" outlineLevel="1" x14ac:dyDescent="0.2">
      <c r="A88" s="153">
        <v>31</v>
      </c>
      <c r="B88" s="160" t="s">
        <v>205</v>
      </c>
      <c r="C88" s="191" t="s">
        <v>206</v>
      </c>
      <c r="D88" s="162" t="s">
        <v>119</v>
      </c>
      <c r="E88" s="167">
        <v>3</v>
      </c>
      <c r="F88" s="170">
        <f>H88+J88</f>
        <v>0</v>
      </c>
      <c r="G88" s="171">
        <f>ROUND(E88*F88,2)</f>
        <v>0</v>
      </c>
      <c r="H88" s="171"/>
      <c r="I88" s="171">
        <f>ROUND(E88*H88,2)</f>
        <v>0</v>
      </c>
      <c r="J88" s="171"/>
      <c r="K88" s="171">
        <f>ROUND(E88*J88,2)</f>
        <v>0</v>
      </c>
      <c r="L88" s="171">
        <v>21</v>
      </c>
      <c r="M88" s="171">
        <f>G88*(1+L88/100)</f>
        <v>0</v>
      </c>
      <c r="N88" s="162">
        <v>0.13150000000000001</v>
      </c>
      <c r="O88" s="162">
        <f>ROUND(E88*N88,5)</f>
        <v>0.39450000000000002</v>
      </c>
      <c r="P88" s="162">
        <v>0</v>
      </c>
      <c r="Q88" s="162">
        <f>ROUND(E88*P88,5)</f>
        <v>0</v>
      </c>
      <c r="R88" s="162"/>
      <c r="S88" s="162"/>
      <c r="T88" s="163">
        <v>0</v>
      </c>
      <c r="U88" s="162">
        <f>ROUND(E88*T88,2)</f>
        <v>0</v>
      </c>
      <c r="V88" s="152"/>
      <c r="W88" s="152"/>
      <c r="X88" s="152"/>
      <c r="Y88" s="152"/>
      <c r="Z88" s="152"/>
      <c r="AA88" s="152"/>
      <c r="AB88" s="152"/>
      <c r="AC88" s="152"/>
      <c r="AD88" s="152"/>
      <c r="AE88" s="152" t="s">
        <v>192</v>
      </c>
      <c r="AF88" s="152"/>
      <c r="AG88" s="152"/>
      <c r="AH88" s="152"/>
      <c r="AI88" s="152"/>
      <c r="AJ88" s="152"/>
      <c r="AK88" s="152"/>
      <c r="AL88" s="152"/>
      <c r="AM88" s="152"/>
      <c r="AN88" s="152"/>
      <c r="AO88" s="152"/>
      <c r="AP88" s="152"/>
      <c r="AQ88" s="152"/>
      <c r="AR88" s="152"/>
      <c r="AS88" s="152"/>
      <c r="AT88" s="152"/>
      <c r="AU88" s="152"/>
      <c r="AV88" s="152"/>
      <c r="AW88" s="152"/>
      <c r="AX88" s="152"/>
      <c r="AY88" s="152"/>
      <c r="AZ88" s="152"/>
      <c r="BA88" s="152"/>
      <c r="BB88" s="152"/>
      <c r="BC88" s="152"/>
      <c r="BD88" s="152"/>
      <c r="BE88" s="152"/>
      <c r="BF88" s="152"/>
      <c r="BG88" s="152"/>
      <c r="BH88" s="152"/>
    </row>
    <row r="89" spans="1:60" outlineLevel="1" x14ac:dyDescent="0.2">
      <c r="A89" s="153"/>
      <c r="B89" s="160"/>
      <c r="C89" s="192" t="s">
        <v>200</v>
      </c>
      <c r="D89" s="164"/>
      <c r="E89" s="168">
        <v>3</v>
      </c>
      <c r="F89" s="171"/>
      <c r="G89" s="171"/>
      <c r="H89" s="171"/>
      <c r="I89" s="171"/>
      <c r="J89" s="171"/>
      <c r="K89" s="171"/>
      <c r="L89" s="171"/>
      <c r="M89" s="171"/>
      <c r="N89" s="162"/>
      <c r="O89" s="162"/>
      <c r="P89" s="162"/>
      <c r="Q89" s="162"/>
      <c r="R89" s="162"/>
      <c r="S89" s="162"/>
      <c r="T89" s="163"/>
      <c r="U89" s="162"/>
      <c r="V89" s="152"/>
      <c r="W89" s="152"/>
      <c r="X89" s="152"/>
      <c r="Y89" s="152"/>
      <c r="Z89" s="152"/>
      <c r="AA89" s="152"/>
      <c r="AB89" s="152"/>
      <c r="AC89" s="152"/>
      <c r="AD89" s="152"/>
      <c r="AE89" s="152" t="s">
        <v>110</v>
      </c>
      <c r="AF89" s="152">
        <v>0</v>
      </c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  <c r="AQ89" s="152"/>
      <c r="AR89" s="152"/>
      <c r="AS89" s="152"/>
      <c r="AT89" s="152"/>
      <c r="AU89" s="152"/>
      <c r="AV89" s="152"/>
      <c r="AW89" s="152"/>
      <c r="AX89" s="152"/>
      <c r="AY89" s="152"/>
      <c r="AZ89" s="152"/>
      <c r="BA89" s="152"/>
      <c r="BB89" s="152"/>
      <c r="BC89" s="152"/>
      <c r="BD89" s="152"/>
      <c r="BE89" s="152"/>
      <c r="BF89" s="152"/>
      <c r="BG89" s="152"/>
      <c r="BH89" s="152"/>
    </row>
    <row r="90" spans="1:60" outlineLevel="1" x14ac:dyDescent="0.2">
      <c r="A90" s="153">
        <v>32</v>
      </c>
      <c r="B90" s="160" t="s">
        <v>207</v>
      </c>
      <c r="C90" s="191" t="s">
        <v>208</v>
      </c>
      <c r="D90" s="162" t="s">
        <v>119</v>
      </c>
      <c r="E90" s="167">
        <v>8</v>
      </c>
      <c r="F90" s="170">
        <f>H90+J90</f>
        <v>0</v>
      </c>
      <c r="G90" s="171">
        <f>ROUND(E90*F90,2)</f>
        <v>0</v>
      </c>
      <c r="H90" s="171"/>
      <c r="I90" s="171">
        <f>ROUND(E90*H90,2)</f>
        <v>0</v>
      </c>
      <c r="J90" s="171"/>
      <c r="K90" s="171">
        <f>ROUND(E90*J90,2)</f>
        <v>0</v>
      </c>
      <c r="L90" s="171">
        <v>21</v>
      </c>
      <c r="M90" s="171">
        <f>G90*(1+L90/100)</f>
        <v>0</v>
      </c>
      <c r="N90" s="162">
        <v>0.129</v>
      </c>
      <c r="O90" s="162">
        <f>ROUND(E90*N90,5)</f>
        <v>1.032</v>
      </c>
      <c r="P90" s="162">
        <v>0</v>
      </c>
      <c r="Q90" s="162">
        <f>ROUND(E90*P90,5)</f>
        <v>0</v>
      </c>
      <c r="R90" s="162"/>
      <c r="S90" s="162"/>
      <c r="T90" s="163">
        <v>0</v>
      </c>
      <c r="U90" s="162">
        <f>ROUND(E90*T90,2)</f>
        <v>0</v>
      </c>
      <c r="V90" s="152"/>
      <c r="W90" s="152"/>
      <c r="X90" s="152"/>
      <c r="Y90" s="152"/>
      <c r="Z90" s="152"/>
      <c r="AA90" s="152"/>
      <c r="AB90" s="152"/>
      <c r="AC90" s="152"/>
      <c r="AD90" s="152"/>
      <c r="AE90" s="152" t="s">
        <v>192</v>
      </c>
      <c r="AF90" s="152"/>
      <c r="AG90" s="152"/>
      <c r="AH90" s="152"/>
      <c r="AI90" s="152"/>
      <c r="AJ90" s="152"/>
      <c r="AK90" s="152"/>
      <c r="AL90" s="152"/>
      <c r="AM90" s="152"/>
      <c r="AN90" s="152"/>
      <c r="AO90" s="152"/>
      <c r="AP90" s="152"/>
      <c r="AQ90" s="152"/>
      <c r="AR90" s="152"/>
      <c r="AS90" s="152"/>
      <c r="AT90" s="152"/>
      <c r="AU90" s="152"/>
      <c r="AV90" s="152"/>
      <c r="AW90" s="152"/>
      <c r="AX90" s="152"/>
      <c r="AY90" s="152"/>
      <c r="AZ90" s="152"/>
      <c r="BA90" s="152"/>
      <c r="BB90" s="152"/>
      <c r="BC90" s="152"/>
      <c r="BD90" s="152"/>
      <c r="BE90" s="152"/>
      <c r="BF90" s="152"/>
      <c r="BG90" s="152"/>
      <c r="BH90" s="152"/>
    </row>
    <row r="91" spans="1:60" outlineLevel="1" x14ac:dyDescent="0.2">
      <c r="A91" s="153"/>
      <c r="B91" s="160"/>
      <c r="C91" s="192" t="s">
        <v>201</v>
      </c>
      <c r="D91" s="164"/>
      <c r="E91" s="168">
        <v>8</v>
      </c>
      <c r="F91" s="171"/>
      <c r="G91" s="171"/>
      <c r="H91" s="171"/>
      <c r="I91" s="171"/>
      <c r="J91" s="171"/>
      <c r="K91" s="171"/>
      <c r="L91" s="171"/>
      <c r="M91" s="171"/>
      <c r="N91" s="162"/>
      <c r="O91" s="162"/>
      <c r="P91" s="162"/>
      <c r="Q91" s="162"/>
      <c r="R91" s="162"/>
      <c r="S91" s="162"/>
      <c r="T91" s="163"/>
      <c r="U91" s="162"/>
      <c r="V91" s="152"/>
      <c r="W91" s="152"/>
      <c r="X91" s="152"/>
      <c r="Y91" s="152"/>
      <c r="Z91" s="152"/>
      <c r="AA91" s="152"/>
      <c r="AB91" s="152"/>
      <c r="AC91" s="152"/>
      <c r="AD91" s="152"/>
      <c r="AE91" s="152" t="s">
        <v>110</v>
      </c>
      <c r="AF91" s="152">
        <v>0</v>
      </c>
      <c r="AG91" s="152"/>
      <c r="AH91" s="152"/>
      <c r="AI91" s="152"/>
      <c r="AJ91" s="152"/>
      <c r="AK91" s="152"/>
      <c r="AL91" s="152"/>
      <c r="AM91" s="152"/>
      <c r="AN91" s="152"/>
      <c r="AO91" s="152"/>
      <c r="AP91" s="152"/>
      <c r="AQ91" s="152"/>
      <c r="AR91" s="152"/>
      <c r="AS91" s="152"/>
      <c r="AT91" s="152"/>
      <c r="AU91" s="152"/>
      <c r="AV91" s="152"/>
      <c r="AW91" s="152"/>
      <c r="AX91" s="152"/>
      <c r="AY91" s="152"/>
      <c r="AZ91" s="152"/>
      <c r="BA91" s="152"/>
      <c r="BB91" s="152"/>
      <c r="BC91" s="152"/>
      <c r="BD91" s="152"/>
      <c r="BE91" s="152"/>
      <c r="BF91" s="152"/>
      <c r="BG91" s="152"/>
      <c r="BH91" s="152"/>
    </row>
    <row r="92" spans="1:60" outlineLevel="1" x14ac:dyDescent="0.2">
      <c r="A92" s="153">
        <v>33</v>
      </c>
      <c r="B92" s="160" t="s">
        <v>209</v>
      </c>
      <c r="C92" s="191" t="s">
        <v>210</v>
      </c>
      <c r="D92" s="162" t="s">
        <v>119</v>
      </c>
      <c r="E92" s="167">
        <v>29</v>
      </c>
      <c r="F92" s="170">
        <f>H92+J92</f>
        <v>0</v>
      </c>
      <c r="G92" s="171">
        <f>ROUND(E92*F92,2)</f>
        <v>0</v>
      </c>
      <c r="H92" s="171"/>
      <c r="I92" s="171">
        <f>ROUND(E92*H92,2)</f>
        <v>0</v>
      </c>
      <c r="J92" s="171"/>
      <c r="K92" s="171">
        <f>ROUND(E92*J92,2)</f>
        <v>0</v>
      </c>
      <c r="L92" s="171">
        <v>21</v>
      </c>
      <c r="M92" s="171">
        <f>G92*(1+L92/100)</f>
        <v>0</v>
      </c>
      <c r="N92" s="162">
        <v>0.31387999999999999</v>
      </c>
      <c r="O92" s="162">
        <f>ROUND(E92*N92,5)</f>
        <v>9.1025200000000002</v>
      </c>
      <c r="P92" s="162">
        <v>0</v>
      </c>
      <c r="Q92" s="162">
        <f>ROUND(E92*P92,5)</f>
        <v>0</v>
      </c>
      <c r="R92" s="162"/>
      <c r="S92" s="162"/>
      <c r="T92" s="163">
        <v>1.208</v>
      </c>
      <c r="U92" s="162">
        <f>ROUND(E92*T92,2)</f>
        <v>35.03</v>
      </c>
      <c r="V92" s="152"/>
      <c r="W92" s="152"/>
      <c r="X92" s="152"/>
      <c r="Y92" s="152"/>
      <c r="Z92" s="152"/>
      <c r="AA92" s="152"/>
      <c r="AB92" s="152"/>
      <c r="AC92" s="152"/>
      <c r="AD92" s="152"/>
      <c r="AE92" s="152" t="s">
        <v>130</v>
      </c>
      <c r="AF92" s="152"/>
      <c r="AG92" s="152"/>
      <c r="AH92" s="152"/>
      <c r="AI92" s="152"/>
      <c r="AJ92" s="152"/>
      <c r="AK92" s="152"/>
      <c r="AL92" s="152"/>
      <c r="AM92" s="152"/>
      <c r="AN92" s="152"/>
      <c r="AO92" s="152"/>
      <c r="AP92" s="152"/>
      <c r="AQ92" s="152"/>
      <c r="AR92" s="152"/>
      <c r="AS92" s="152"/>
      <c r="AT92" s="152"/>
      <c r="AU92" s="152"/>
      <c r="AV92" s="152"/>
      <c r="AW92" s="152"/>
      <c r="AX92" s="152"/>
      <c r="AY92" s="152"/>
      <c r="AZ92" s="152"/>
      <c r="BA92" s="152"/>
      <c r="BB92" s="152"/>
      <c r="BC92" s="152"/>
      <c r="BD92" s="152"/>
      <c r="BE92" s="152"/>
      <c r="BF92" s="152"/>
      <c r="BG92" s="152"/>
      <c r="BH92" s="152"/>
    </row>
    <row r="93" spans="1:60" ht="22.5" outlineLevel="1" x14ac:dyDescent="0.2">
      <c r="A93" s="153"/>
      <c r="B93" s="160"/>
      <c r="C93" s="252" t="s">
        <v>211</v>
      </c>
      <c r="D93" s="253"/>
      <c r="E93" s="254"/>
      <c r="F93" s="255"/>
      <c r="G93" s="256"/>
      <c r="H93" s="171"/>
      <c r="I93" s="171"/>
      <c r="J93" s="171"/>
      <c r="K93" s="171"/>
      <c r="L93" s="171"/>
      <c r="M93" s="171"/>
      <c r="N93" s="162"/>
      <c r="O93" s="162"/>
      <c r="P93" s="162"/>
      <c r="Q93" s="162"/>
      <c r="R93" s="162"/>
      <c r="S93" s="162"/>
      <c r="T93" s="163"/>
      <c r="U93" s="162"/>
      <c r="V93" s="152"/>
      <c r="W93" s="152"/>
      <c r="X93" s="152"/>
      <c r="Y93" s="152"/>
      <c r="Z93" s="152"/>
      <c r="AA93" s="152"/>
      <c r="AB93" s="152"/>
      <c r="AC93" s="152"/>
      <c r="AD93" s="152"/>
      <c r="AE93" s="152" t="s">
        <v>108</v>
      </c>
      <c r="AF93" s="152"/>
      <c r="AG93" s="152"/>
      <c r="AH93" s="152"/>
      <c r="AI93" s="152"/>
      <c r="AJ93" s="152"/>
      <c r="AK93" s="152"/>
      <c r="AL93" s="152"/>
      <c r="AM93" s="152"/>
      <c r="AN93" s="152"/>
      <c r="AO93" s="152"/>
      <c r="AP93" s="152"/>
      <c r="AQ93" s="152"/>
      <c r="AR93" s="152"/>
      <c r="AS93" s="152"/>
      <c r="AT93" s="152"/>
      <c r="AU93" s="152"/>
      <c r="AV93" s="152"/>
      <c r="AW93" s="152"/>
      <c r="AX93" s="152"/>
      <c r="AY93" s="152"/>
      <c r="AZ93" s="152"/>
      <c r="BA93" s="155" t="str">
        <f>C93</f>
        <v>s provedením lože do 50 mm, s vyplněním spár, s dvojím beraněním a se smetením přebytečného materiálu na krajnici</v>
      </c>
      <c r="BB93" s="152"/>
      <c r="BC93" s="152"/>
      <c r="BD93" s="152"/>
      <c r="BE93" s="152"/>
      <c r="BF93" s="152"/>
      <c r="BG93" s="152"/>
      <c r="BH93" s="152"/>
    </row>
    <row r="94" spans="1:60" outlineLevel="1" x14ac:dyDescent="0.2">
      <c r="A94" s="153"/>
      <c r="B94" s="160"/>
      <c r="C94" s="192" t="s">
        <v>212</v>
      </c>
      <c r="D94" s="164"/>
      <c r="E94" s="168">
        <v>29</v>
      </c>
      <c r="F94" s="171"/>
      <c r="G94" s="171"/>
      <c r="H94" s="171"/>
      <c r="I94" s="171"/>
      <c r="J94" s="171"/>
      <c r="K94" s="171"/>
      <c r="L94" s="171"/>
      <c r="M94" s="171"/>
      <c r="N94" s="162"/>
      <c r="O94" s="162"/>
      <c r="P94" s="162"/>
      <c r="Q94" s="162"/>
      <c r="R94" s="162"/>
      <c r="S94" s="162"/>
      <c r="T94" s="163"/>
      <c r="U94" s="162"/>
      <c r="V94" s="152"/>
      <c r="W94" s="152"/>
      <c r="X94" s="152"/>
      <c r="Y94" s="152"/>
      <c r="Z94" s="152"/>
      <c r="AA94" s="152"/>
      <c r="AB94" s="152"/>
      <c r="AC94" s="152"/>
      <c r="AD94" s="152"/>
      <c r="AE94" s="152" t="s">
        <v>110</v>
      </c>
      <c r="AF94" s="152">
        <v>0</v>
      </c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  <c r="AQ94" s="152"/>
      <c r="AR94" s="152"/>
      <c r="AS94" s="152"/>
      <c r="AT94" s="152"/>
      <c r="AU94" s="152"/>
      <c r="AV94" s="152"/>
      <c r="AW94" s="152"/>
      <c r="AX94" s="152"/>
      <c r="AY94" s="152"/>
      <c r="AZ94" s="152"/>
      <c r="BA94" s="152"/>
      <c r="BB94" s="152"/>
      <c r="BC94" s="152"/>
      <c r="BD94" s="152"/>
      <c r="BE94" s="152"/>
      <c r="BF94" s="152"/>
      <c r="BG94" s="152"/>
      <c r="BH94" s="152"/>
    </row>
    <row r="95" spans="1:60" x14ac:dyDescent="0.2">
      <c r="A95" s="154" t="s">
        <v>101</v>
      </c>
      <c r="B95" s="161" t="s">
        <v>66</v>
      </c>
      <c r="C95" s="193" t="s">
        <v>67</v>
      </c>
      <c r="D95" s="165"/>
      <c r="E95" s="169"/>
      <c r="F95" s="172"/>
      <c r="G95" s="172">
        <f>SUMIF(AE96:AE125,"&lt;&gt;NOR",G96:G125)</f>
        <v>0</v>
      </c>
      <c r="H95" s="172"/>
      <c r="I95" s="172">
        <f>SUM(I96:I125)</f>
        <v>0</v>
      </c>
      <c r="J95" s="172"/>
      <c r="K95" s="172">
        <f>SUM(K96:K125)</f>
        <v>0</v>
      </c>
      <c r="L95" s="172"/>
      <c r="M95" s="172">
        <f>SUM(M96:M125)</f>
        <v>0</v>
      </c>
      <c r="N95" s="165"/>
      <c r="O95" s="165">
        <f>SUM(O96:O125)</f>
        <v>36.543199999999985</v>
      </c>
      <c r="P95" s="165"/>
      <c r="Q95" s="165">
        <f>SUM(Q96:Q125)</f>
        <v>0</v>
      </c>
      <c r="R95" s="165"/>
      <c r="S95" s="165"/>
      <c r="T95" s="166"/>
      <c r="U95" s="165">
        <f>SUM(U96:U125)</f>
        <v>51.34</v>
      </c>
      <c r="AE95" t="s">
        <v>102</v>
      </c>
    </row>
    <row r="96" spans="1:60" ht="22.5" outlineLevel="1" x14ac:dyDescent="0.2">
      <c r="A96" s="153">
        <v>34</v>
      </c>
      <c r="B96" s="160" t="s">
        <v>213</v>
      </c>
      <c r="C96" s="191" t="s">
        <v>214</v>
      </c>
      <c r="D96" s="162" t="s">
        <v>105</v>
      </c>
      <c r="E96" s="167">
        <v>15</v>
      </c>
      <c r="F96" s="170">
        <f>H96+J96</f>
        <v>0</v>
      </c>
      <c r="G96" s="171">
        <f>ROUND(E96*F96,2)</f>
        <v>0</v>
      </c>
      <c r="H96" s="171"/>
      <c r="I96" s="171">
        <f>ROUND(E96*H96,2)</f>
        <v>0</v>
      </c>
      <c r="J96" s="171"/>
      <c r="K96" s="171">
        <f>ROUND(E96*J96,2)</f>
        <v>0</v>
      </c>
      <c r="L96" s="171">
        <v>21</v>
      </c>
      <c r="M96" s="171">
        <f>G96*(1+L96/100)</f>
        <v>0</v>
      </c>
      <c r="N96" s="162">
        <v>0.35672999999999999</v>
      </c>
      <c r="O96" s="162">
        <f>ROUND(E96*N96,5)</f>
        <v>5.3509500000000001</v>
      </c>
      <c r="P96" s="162">
        <v>0</v>
      </c>
      <c r="Q96" s="162">
        <f>ROUND(E96*P96,5)</f>
        <v>0</v>
      </c>
      <c r="R96" s="162"/>
      <c r="S96" s="162"/>
      <c r="T96" s="163">
        <v>0.38661000000000001</v>
      </c>
      <c r="U96" s="162">
        <f>ROUND(E96*T96,2)</f>
        <v>5.8</v>
      </c>
      <c r="V96" s="152"/>
      <c r="W96" s="152"/>
      <c r="X96" s="152"/>
      <c r="Y96" s="152"/>
      <c r="Z96" s="152"/>
      <c r="AA96" s="152"/>
      <c r="AB96" s="152"/>
      <c r="AC96" s="152"/>
      <c r="AD96" s="152"/>
      <c r="AE96" s="152" t="s">
        <v>130</v>
      </c>
      <c r="AF96" s="152"/>
      <c r="AG96" s="152"/>
      <c r="AH96" s="152"/>
      <c r="AI96" s="152"/>
      <c r="AJ96" s="152"/>
      <c r="AK96" s="152"/>
      <c r="AL96" s="152"/>
      <c r="AM96" s="152"/>
      <c r="AN96" s="152"/>
      <c r="AO96" s="152"/>
      <c r="AP96" s="152"/>
      <c r="AQ96" s="152"/>
      <c r="AR96" s="152"/>
      <c r="AS96" s="152"/>
      <c r="AT96" s="152"/>
      <c r="AU96" s="152"/>
      <c r="AV96" s="152"/>
      <c r="AW96" s="152"/>
      <c r="AX96" s="152"/>
      <c r="AY96" s="152"/>
      <c r="AZ96" s="152"/>
      <c r="BA96" s="152"/>
      <c r="BB96" s="152"/>
      <c r="BC96" s="152"/>
      <c r="BD96" s="152"/>
      <c r="BE96" s="152"/>
      <c r="BF96" s="152"/>
      <c r="BG96" s="152"/>
      <c r="BH96" s="152"/>
    </row>
    <row r="97" spans="1:60" outlineLevel="1" x14ac:dyDescent="0.2">
      <c r="A97" s="153"/>
      <c r="B97" s="160"/>
      <c r="C97" s="192" t="s">
        <v>215</v>
      </c>
      <c r="D97" s="164"/>
      <c r="E97" s="168">
        <v>15</v>
      </c>
      <c r="F97" s="171"/>
      <c r="G97" s="171"/>
      <c r="H97" s="171"/>
      <c r="I97" s="171"/>
      <c r="J97" s="171"/>
      <c r="K97" s="171"/>
      <c r="L97" s="171"/>
      <c r="M97" s="171"/>
      <c r="N97" s="162"/>
      <c r="O97" s="162"/>
      <c r="P97" s="162"/>
      <c r="Q97" s="162"/>
      <c r="R97" s="162"/>
      <c r="S97" s="162"/>
      <c r="T97" s="163"/>
      <c r="U97" s="162"/>
      <c r="V97" s="152"/>
      <c r="W97" s="152"/>
      <c r="X97" s="152"/>
      <c r="Y97" s="152"/>
      <c r="Z97" s="152"/>
      <c r="AA97" s="152"/>
      <c r="AB97" s="152"/>
      <c r="AC97" s="152"/>
      <c r="AD97" s="152"/>
      <c r="AE97" s="152" t="s">
        <v>110</v>
      </c>
      <c r="AF97" s="152">
        <v>0</v>
      </c>
      <c r="AG97" s="152"/>
      <c r="AH97" s="152"/>
      <c r="AI97" s="152"/>
      <c r="AJ97" s="152"/>
      <c r="AK97" s="152"/>
      <c r="AL97" s="152"/>
      <c r="AM97" s="152"/>
      <c r="AN97" s="152"/>
      <c r="AO97" s="152"/>
      <c r="AP97" s="152"/>
      <c r="AQ97" s="152"/>
      <c r="AR97" s="152"/>
      <c r="AS97" s="152"/>
      <c r="AT97" s="152"/>
      <c r="AU97" s="152"/>
      <c r="AV97" s="152"/>
      <c r="AW97" s="152"/>
      <c r="AX97" s="152"/>
      <c r="AY97" s="152"/>
      <c r="AZ97" s="152"/>
      <c r="BA97" s="152"/>
      <c r="BB97" s="152"/>
      <c r="BC97" s="152"/>
      <c r="BD97" s="152"/>
      <c r="BE97" s="152"/>
      <c r="BF97" s="152"/>
      <c r="BG97" s="152"/>
      <c r="BH97" s="152"/>
    </row>
    <row r="98" spans="1:60" ht="22.5" outlineLevel="1" x14ac:dyDescent="0.2">
      <c r="A98" s="153">
        <v>35</v>
      </c>
      <c r="B98" s="160" t="s">
        <v>216</v>
      </c>
      <c r="C98" s="191" t="s">
        <v>214</v>
      </c>
      <c r="D98" s="162" t="s">
        <v>105</v>
      </c>
      <c r="E98" s="167">
        <v>43</v>
      </c>
      <c r="F98" s="170">
        <f>H98+J98</f>
        <v>0</v>
      </c>
      <c r="G98" s="171">
        <f>ROUND(E98*F98,2)</f>
        <v>0</v>
      </c>
      <c r="H98" s="171"/>
      <c r="I98" s="171">
        <f>ROUND(E98*H98,2)</f>
        <v>0</v>
      </c>
      <c r="J98" s="171"/>
      <c r="K98" s="171">
        <f>ROUND(E98*J98,2)</f>
        <v>0</v>
      </c>
      <c r="L98" s="171">
        <v>21</v>
      </c>
      <c r="M98" s="171">
        <f>G98*(1+L98/100)</f>
        <v>0</v>
      </c>
      <c r="N98" s="162">
        <v>0.32643</v>
      </c>
      <c r="O98" s="162">
        <f>ROUND(E98*N98,5)</f>
        <v>14.036490000000001</v>
      </c>
      <c r="P98" s="162">
        <v>0</v>
      </c>
      <c r="Q98" s="162">
        <f>ROUND(E98*P98,5)</f>
        <v>0</v>
      </c>
      <c r="R98" s="162"/>
      <c r="S98" s="162"/>
      <c r="T98" s="163">
        <v>0.38661000000000001</v>
      </c>
      <c r="U98" s="162">
        <f>ROUND(E98*T98,2)</f>
        <v>16.62</v>
      </c>
      <c r="V98" s="152"/>
      <c r="W98" s="152"/>
      <c r="X98" s="152"/>
      <c r="Y98" s="152"/>
      <c r="Z98" s="152"/>
      <c r="AA98" s="152"/>
      <c r="AB98" s="152"/>
      <c r="AC98" s="152"/>
      <c r="AD98" s="152"/>
      <c r="AE98" s="152" t="s">
        <v>130</v>
      </c>
      <c r="AF98" s="152"/>
      <c r="AG98" s="152"/>
      <c r="AH98" s="152"/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  <c r="BF98" s="152"/>
      <c r="BG98" s="152"/>
      <c r="BH98" s="152"/>
    </row>
    <row r="99" spans="1:60" outlineLevel="1" x14ac:dyDescent="0.2">
      <c r="A99" s="153"/>
      <c r="B99" s="160"/>
      <c r="C99" s="192" t="s">
        <v>217</v>
      </c>
      <c r="D99" s="164"/>
      <c r="E99" s="168">
        <v>43</v>
      </c>
      <c r="F99" s="171"/>
      <c r="G99" s="171"/>
      <c r="H99" s="171"/>
      <c r="I99" s="171"/>
      <c r="J99" s="171"/>
      <c r="K99" s="171"/>
      <c r="L99" s="171"/>
      <c r="M99" s="171"/>
      <c r="N99" s="162"/>
      <c r="O99" s="162"/>
      <c r="P99" s="162"/>
      <c r="Q99" s="162"/>
      <c r="R99" s="162"/>
      <c r="S99" s="162"/>
      <c r="T99" s="163"/>
      <c r="U99" s="162"/>
      <c r="V99" s="152"/>
      <c r="W99" s="152"/>
      <c r="X99" s="152"/>
      <c r="Y99" s="152"/>
      <c r="Z99" s="152"/>
      <c r="AA99" s="152"/>
      <c r="AB99" s="152"/>
      <c r="AC99" s="152"/>
      <c r="AD99" s="152"/>
      <c r="AE99" s="152" t="s">
        <v>110</v>
      </c>
      <c r="AF99" s="152">
        <v>0</v>
      </c>
      <c r="AG99" s="152"/>
      <c r="AH99" s="152"/>
      <c r="AI99" s="152"/>
      <c r="AJ99" s="152"/>
      <c r="AK99" s="152"/>
      <c r="AL99" s="152"/>
      <c r="AM99" s="152"/>
      <c r="AN99" s="152"/>
      <c r="AO99" s="152"/>
      <c r="AP99" s="152"/>
      <c r="AQ99" s="152"/>
      <c r="AR99" s="152"/>
      <c r="AS99" s="152"/>
      <c r="AT99" s="152"/>
      <c r="AU99" s="152"/>
      <c r="AV99" s="152"/>
      <c r="AW99" s="152"/>
      <c r="AX99" s="152"/>
      <c r="AY99" s="152"/>
      <c r="AZ99" s="152"/>
      <c r="BA99" s="152"/>
      <c r="BB99" s="152"/>
      <c r="BC99" s="152"/>
      <c r="BD99" s="152"/>
      <c r="BE99" s="152"/>
      <c r="BF99" s="152"/>
      <c r="BG99" s="152"/>
      <c r="BH99" s="152"/>
    </row>
    <row r="100" spans="1:60" ht="22.5" outlineLevel="1" x14ac:dyDescent="0.2">
      <c r="A100" s="153">
        <v>36</v>
      </c>
      <c r="B100" s="160" t="s">
        <v>218</v>
      </c>
      <c r="C100" s="191" t="s">
        <v>219</v>
      </c>
      <c r="D100" s="162" t="s">
        <v>105</v>
      </c>
      <c r="E100" s="167">
        <v>38</v>
      </c>
      <c r="F100" s="170">
        <f>H100+J100</f>
        <v>0</v>
      </c>
      <c r="G100" s="171">
        <f>ROUND(E100*F100,2)</f>
        <v>0</v>
      </c>
      <c r="H100" s="171"/>
      <c r="I100" s="171">
        <f>ROUND(E100*H100,2)</f>
        <v>0</v>
      </c>
      <c r="J100" s="171"/>
      <c r="K100" s="171">
        <f>ROUND(E100*J100,2)</f>
        <v>0</v>
      </c>
      <c r="L100" s="171">
        <v>21</v>
      </c>
      <c r="M100" s="171">
        <f>G100*(1+L100/100)</f>
        <v>0</v>
      </c>
      <c r="N100" s="162">
        <v>0.26980999999999999</v>
      </c>
      <c r="O100" s="162">
        <f>ROUND(E100*N100,5)</f>
        <v>10.25278</v>
      </c>
      <c r="P100" s="162">
        <v>0</v>
      </c>
      <c r="Q100" s="162">
        <f>ROUND(E100*P100,5)</f>
        <v>0</v>
      </c>
      <c r="R100" s="162"/>
      <c r="S100" s="162"/>
      <c r="T100" s="163">
        <v>0.27200000000000002</v>
      </c>
      <c r="U100" s="162">
        <f>ROUND(E100*T100,2)</f>
        <v>10.34</v>
      </c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 t="s">
        <v>130</v>
      </c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  <c r="BF100" s="152"/>
      <c r="BG100" s="152"/>
      <c r="BH100" s="152"/>
    </row>
    <row r="101" spans="1:60" outlineLevel="1" x14ac:dyDescent="0.2">
      <c r="A101" s="153"/>
      <c r="B101" s="160"/>
      <c r="C101" s="252" t="s">
        <v>220</v>
      </c>
      <c r="D101" s="253"/>
      <c r="E101" s="254"/>
      <c r="F101" s="255"/>
      <c r="G101" s="256"/>
      <c r="H101" s="171"/>
      <c r="I101" s="171"/>
      <c r="J101" s="171"/>
      <c r="K101" s="171"/>
      <c r="L101" s="171"/>
      <c r="M101" s="171"/>
      <c r="N101" s="162"/>
      <c r="O101" s="162"/>
      <c r="P101" s="162"/>
      <c r="Q101" s="162"/>
      <c r="R101" s="162"/>
      <c r="S101" s="162"/>
      <c r="T101" s="163"/>
      <c r="U101" s="162"/>
      <c r="V101" s="152"/>
      <c r="W101" s="152"/>
      <c r="X101" s="152"/>
      <c r="Y101" s="152"/>
      <c r="Z101" s="152"/>
      <c r="AA101" s="152"/>
      <c r="AB101" s="152"/>
      <c r="AC101" s="152"/>
      <c r="AD101" s="152"/>
      <c r="AE101" s="152" t="s">
        <v>108</v>
      </c>
      <c r="AF101" s="152"/>
      <c r="AG101" s="152"/>
      <c r="AH101" s="152"/>
      <c r="AI101" s="152"/>
      <c r="AJ101" s="152"/>
      <c r="AK101" s="152"/>
      <c r="AL101" s="152"/>
      <c r="AM101" s="152"/>
      <c r="AN101" s="152"/>
      <c r="AO101" s="152"/>
      <c r="AP101" s="152"/>
      <c r="AQ101" s="152"/>
      <c r="AR101" s="152"/>
      <c r="AS101" s="152"/>
      <c r="AT101" s="152"/>
      <c r="AU101" s="152"/>
      <c r="AV101" s="152"/>
      <c r="AW101" s="152"/>
      <c r="AX101" s="152"/>
      <c r="AY101" s="152"/>
      <c r="AZ101" s="152"/>
      <c r="BA101" s="155" t="str">
        <f>C101</f>
        <v>včetně obrubníku 100/15/25</v>
      </c>
      <c r="BB101" s="152"/>
      <c r="BC101" s="152"/>
      <c r="BD101" s="152"/>
      <c r="BE101" s="152"/>
      <c r="BF101" s="152"/>
      <c r="BG101" s="152"/>
      <c r="BH101" s="152"/>
    </row>
    <row r="102" spans="1:60" outlineLevel="1" x14ac:dyDescent="0.2">
      <c r="A102" s="153"/>
      <c r="B102" s="160"/>
      <c r="C102" s="192" t="s">
        <v>221</v>
      </c>
      <c r="D102" s="164"/>
      <c r="E102" s="168">
        <v>38</v>
      </c>
      <c r="F102" s="171"/>
      <c r="G102" s="171"/>
      <c r="H102" s="171"/>
      <c r="I102" s="171"/>
      <c r="J102" s="171"/>
      <c r="K102" s="171"/>
      <c r="L102" s="171"/>
      <c r="M102" s="171"/>
      <c r="N102" s="162"/>
      <c r="O102" s="162"/>
      <c r="P102" s="162"/>
      <c r="Q102" s="162"/>
      <c r="R102" s="162"/>
      <c r="S102" s="162"/>
      <c r="T102" s="163"/>
      <c r="U102" s="162"/>
      <c r="V102" s="152"/>
      <c r="W102" s="152"/>
      <c r="X102" s="152"/>
      <c r="Y102" s="152"/>
      <c r="Z102" s="152"/>
      <c r="AA102" s="152"/>
      <c r="AB102" s="152"/>
      <c r="AC102" s="152"/>
      <c r="AD102" s="152"/>
      <c r="AE102" s="152" t="s">
        <v>110</v>
      </c>
      <c r="AF102" s="152">
        <v>0</v>
      </c>
      <c r="AG102" s="152"/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52"/>
      <c r="BE102" s="152"/>
      <c r="BF102" s="152"/>
      <c r="BG102" s="152"/>
      <c r="BH102" s="152"/>
    </row>
    <row r="103" spans="1:60" ht="22.5" outlineLevel="1" x14ac:dyDescent="0.2">
      <c r="A103" s="153">
        <v>37</v>
      </c>
      <c r="B103" s="160" t="s">
        <v>222</v>
      </c>
      <c r="C103" s="191" t="s">
        <v>223</v>
      </c>
      <c r="D103" s="162" t="s">
        <v>105</v>
      </c>
      <c r="E103" s="167">
        <v>32</v>
      </c>
      <c r="F103" s="170">
        <f>H103+J103</f>
        <v>0</v>
      </c>
      <c r="G103" s="171">
        <f>ROUND(E103*F103,2)</f>
        <v>0</v>
      </c>
      <c r="H103" s="171"/>
      <c r="I103" s="171">
        <f>ROUND(E103*H103,2)</f>
        <v>0</v>
      </c>
      <c r="J103" s="171"/>
      <c r="K103" s="171">
        <f>ROUND(E103*J103,2)</f>
        <v>0</v>
      </c>
      <c r="L103" s="171">
        <v>21</v>
      </c>
      <c r="M103" s="171">
        <f>G103*(1+L103/100)</f>
        <v>0</v>
      </c>
      <c r="N103" s="162">
        <v>0.19189000000000001</v>
      </c>
      <c r="O103" s="162">
        <f>ROUND(E103*N103,5)</f>
        <v>6.1404800000000002</v>
      </c>
      <c r="P103" s="162">
        <v>0</v>
      </c>
      <c r="Q103" s="162">
        <f>ROUND(E103*P103,5)</f>
        <v>0</v>
      </c>
      <c r="R103" s="162"/>
      <c r="S103" s="162"/>
      <c r="T103" s="163">
        <v>0.16200000000000001</v>
      </c>
      <c r="U103" s="162">
        <f>ROUND(E103*T103,2)</f>
        <v>5.18</v>
      </c>
      <c r="V103" s="152"/>
      <c r="W103" s="152"/>
      <c r="X103" s="152"/>
      <c r="Y103" s="152"/>
      <c r="Z103" s="152"/>
      <c r="AA103" s="152"/>
      <c r="AB103" s="152"/>
      <c r="AC103" s="152"/>
      <c r="AD103" s="152"/>
      <c r="AE103" s="152" t="s">
        <v>130</v>
      </c>
      <c r="AF103" s="152"/>
      <c r="AG103" s="152"/>
      <c r="AH103" s="152"/>
      <c r="AI103" s="152"/>
      <c r="AJ103" s="152"/>
      <c r="AK103" s="152"/>
      <c r="AL103" s="152"/>
      <c r="AM103" s="152"/>
      <c r="AN103" s="152"/>
      <c r="AO103" s="152"/>
      <c r="AP103" s="152"/>
      <c r="AQ103" s="152"/>
      <c r="AR103" s="152"/>
      <c r="AS103" s="152"/>
      <c r="AT103" s="152"/>
      <c r="AU103" s="152"/>
      <c r="AV103" s="152"/>
      <c r="AW103" s="152"/>
      <c r="AX103" s="152"/>
      <c r="AY103" s="152"/>
      <c r="AZ103" s="152"/>
      <c r="BA103" s="152"/>
      <c r="BB103" s="152"/>
      <c r="BC103" s="152"/>
      <c r="BD103" s="152"/>
      <c r="BE103" s="152"/>
      <c r="BF103" s="152"/>
      <c r="BG103" s="152"/>
      <c r="BH103" s="152"/>
    </row>
    <row r="104" spans="1:60" outlineLevel="1" x14ac:dyDescent="0.2">
      <c r="A104" s="153"/>
      <c r="B104" s="160"/>
      <c r="C104" s="252" t="s">
        <v>224</v>
      </c>
      <c r="D104" s="253"/>
      <c r="E104" s="254"/>
      <c r="F104" s="255"/>
      <c r="G104" s="256"/>
      <c r="H104" s="171"/>
      <c r="I104" s="171"/>
      <c r="J104" s="171"/>
      <c r="K104" s="171"/>
      <c r="L104" s="171"/>
      <c r="M104" s="171"/>
      <c r="N104" s="162"/>
      <c r="O104" s="162"/>
      <c r="P104" s="162"/>
      <c r="Q104" s="162"/>
      <c r="R104" s="162"/>
      <c r="S104" s="162"/>
      <c r="T104" s="163"/>
      <c r="U104" s="162"/>
      <c r="V104" s="152"/>
      <c r="W104" s="152"/>
      <c r="X104" s="152"/>
      <c r="Y104" s="152"/>
      <c r="Z104" s="152"/>
      <c r="AA104" s="152"/>
      <c r="AB104" s="152"/>
      <c r="AC104" s="152"/>
      <c r="AD104" s="152"/>
      <c r="AE104" s="152" t="s">
        <v>108</v>
      </c>
      <c r="AF104" s="152"/>
      <c r="AG104" s="152"/>
      <c r="AH104" s="152"/>
      <c r="AI104" s="152"/>
      <c r="AJ104" s="152"/>
      <c r="AK104" s="152"/>
      <c r="AL104" s="152"/>
      <c r="AM104" s="152"/>
      <c r="AN104" s="152"/>
      <c r="AO104" s="152"/>
      <c r="AP104" s="152"/>
      <c r="AQ104" s="152"/>
      <c r="AR104" s="152"/>
      <c r="AS104" s="152"/>
      <c r="AT104" s="152"/>
      <c r="AU104" s="152"/>
      <c r="AV104" s="152"/>
      <c r="AW104" s="152"/>
      <c r="AX104" s="152"/>
      <c r="AY104" s="152"/>
      <c r="AZ104" s="152"/>
      <c r="BA104" s="155" t="str">
        <f>C104</f>
        <v>lože z betonu prostého C 16/20 tl. 80 až 100 mm</v>
      </c>
      <c r="BB104" s="152"/>
      <c r="BC104" s="152"/>
      <c r="BD104" s="152"/>
      <c r="BE104" s="152"/>
      <c r="BF104" s="152"/>
      <c r="BG104" s="152"/>
      <c r="BH104" s="152"/>
    </row>
    <row r="105" spans="1:60" outlineLevel="1" x14ac:dyDescent="0.2">
      <c r="A105" s="153"/>
      <c r="B105" s="160"/>
      <c r="C105" s="192" t="s">
        <v>225</v>
      </c>
      <c r="D105" s="164"/>
      <c r="E105" s="168">
        <v>32</v>
      </c>
      <c r="F105" s="171"/>
      <c r="G105" s="171"/>
      <c r="H105" s="171"/>
      <c r="I105" s="171"/>
      <c r="J105" s="171"/>
      <c r="K105" s="171"/>
      <c r="L105" s="171"/>
      <c r="M105" s="171"/>
      <c r="N105" s="162"/>
      <c r="O105" s="162"/>
      <c r="P105" s="162"/>
      <c r="Q105" s="162"/>
      <c r="R105" s="162"/>
      <c r="S105" s="162"/>
      <c r="T105" s="163"/>
      <c r="U105" s="162"/>
      <c r="V105" s="152"/>
      <c r="W105" s="152"/>
      <c r="X105" s="152"/>
      <c r="Y105" s="152"/>
      <c r="Z105" s="152"/>
      <c r="AA105" s="152"/>
      <c r="AB105" s="152"/>
      <c r="AC105" s="152"/>
      <c r="AD105" s="152"/>
      <c r="AE105" s="152" t="s">
        <v>110</v>
      </c>
      <c r="AF105" s="152">
        <v>0</v>
      </c>
      <c r="AG105" s="152"/>
      <c r="AH105" s="152"/>
      <c r="AI105" s="152"/>
      <c r="AJ105" s="152"/>
      <c r="AK105" s="152"/>
      <c r="AL105" s="152"/>
      <c r="AM105" s="152"/>
      <c r="AN105" s="152"/>
      <c r="AO105" s="152"/>
      <c r="AP105" s="152"/>
      <c r="AQ105" s="152"/>
      <c r="AR105" s="152"/>
      <c r="AS105" s="152"/>
      <c r="AT105" s="152"/>
      <c r="AU105" s="152"/>
      <c r="AV105" s="152"/>
      <c r="AW105" s="152"/>
      <c r="AX105" s="152"/>
      <c r="AY105" s="152"/>
      <c r="AZ105" s="152"/>
      <c r="BA105" s="152"/>
      <c r="BB105" s="152"/>
      <c r="BC105" s="152"/>
      <c r="BD105" s="152"/>
      <c r="BE105" s="152"/>
      <c r="BF105" s="152"/>
      <c r="BG105" s="152"/>
      <c r="BH105" s="152"/>
    </row>
    <row r="106" spans="1:60" ht="22.5" outlineLevel="1" x14ac:dyDescent="0.2">
      <c r="A106" s="153">
        <v>38</v>
      </c>
      <c r="B106" s="160" t="s">
        <v>226</v>
      </c>
      <c r="C106" s="191" t="s">
        <v>227</v>
      </c>
      <c r="D106" s="162" t="s">
        <v>228</v>
      </c>
      <c r="E106" s="167">
        <v>6</v>
      </c>
      <c r="F106" s="170">
        <f>H106+J106</f>
        <v>0</v>
      </c>
      <c r="G106" s="171">
        <f>ROUND(E106*F106,2)</f>
        <v>0</v>
      </c>
      <c r="H106" s="171"/>
      <c r="I106" s="171">
        <f>ROUND(E106*H106,2)</f>
        <v>0</v>
      </c>
      <c r="J106" s="171"/>
      <c r="K106" s="171">
        <f>ROUND(E106*J106,2)</f>
        <v>0</v>
      </c>
      <c r="L106" s="171">
        <v>21</v>
      </c>
      <c r="M106" s="171">
        <f>G106*(1+L106/100)</f>
        <v>0</v>
      </c>
      <c r="N106" s="162">
        <v>0.11840000000000001</v>
      </c>
      <c r="O106" s="162">
        <f>ROUND(E106*N106,5)</f>
        <v>0.71040000000000003</v>
      </c>
      <c r="P106" s="162">
        <v>0</v>
      </c>
      <c r="Q106" s="162">
        <f>ROUND(E106*P106,5)</f>
        <v>0</v>
      </c>
      <c r="R106" s="162"/>
      <c r="S106" s="162"/>
      <c r="T106" s="163">
        <v>0.91800000000000004</v>
      </c>
      <c r="U106" s="162">
        <f>ROUND(E106*T106,2)</f>
        <v>5.51</v>
      </c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2" t="s">
        <v>130</v>
      </c>
      <c r="AF106" s="152"/>
      <c r="AG106" s="152"/>
      <c r="AH106" s="152"/>
      <c r="AI106" s="152"/>
      <c r="AJ106" s="152"/>
      <c r="AK106" s="152"/>
      <c r="AL106" s="152"/>
      <c r="AM106" s="152"/>
      <c r="AN106" s="152"/>
      <c r="AO106" s="152"/>
      <c r="AP106" s="152"/>
      <c r="AQ106" s="152"/>
      <c r="AR106" s="152"/>
      <c r="AS106" s="152"/>
      <c r="AT106" s="152"/>
      <c r="AU106" s="152"/>
      <c r="AV106" s="152"/>
      <c r="AW106" s="152"/>
      <c r="AX106" s="152"/>
      <c r="AY106" s="152"/>
      <c r="AZ106" s="152"/>
      <c r="BA106" s="152"/>
      <c r="BB106" s="152"/>
      <c r="BC106" s="152"/>
      <c r="BD106" s="152"/>
      <c r="BE106" s="152"/>
      <c r="BF106" s="152"/>
      <c r="BG106" s="152"/>
      <c r="BH106" s="152"/>
    </row>
    <row r="107" spans="1:60" ht="22.5" outlineLevel="1" x14ac:dyDescent="0.2">
      <c r="A107" s="153">
        <v>39</v>
      </c>
      <c r="B107" s="160" t="s">
        <v>229</v>
      </c>
      <c r="C107" s="191" t="s">
        <v>230</v>
      </c>
      <c r="D107" s="162" t="s">
        <v>228</v>
      </c>
      <c r="E107" s="167">
        <v>1</v>
      </c>
      <c r="F107" s="170">
        <f>H107+J107</f>
        <v>0</v>
      </c>
      <c r="G107" s="171">
        <f>ROUND(E107*F107,2)</f>
        <v>0</v>
      </c>
      <c r="H107" s="171"/>
      <c r="I107" s="171">
        <f>ROUND(E107*H107,2)</f>
        <v>0</v>
      </c>
      <c r="J107" s="171"/>
      <c r="K107" s="171">
        <f>ROUND(E107*J107,2)</f>
        <v>0</v>
      </c>
      <c r="L107" s="171">
        <v>21</v>
      </c>
      <c r="M107" s="171">
        <f>G107*(1+L107/100)</f>
        <v>0</v>
      </c>
      <c r="N107" s="162">
        <v>5.1000000000000004E-3</v>
      </c>
      <c r="O107" s="162">
        <f>ROUND(E107*N107,5)</f>
        <v>5.1000000000000004E-3</v>
      </c>
      <c r="P107" s="162">
        <v>0</v>
      </c>
      <c r="Q107" s="162">
        <f>ROUND(E107*P107,5)</f>
        <v>0</v>
      </c>
      <c r="R107" s="162"/>
      <c r="S107" s="162"/>
      <c r="T107" s="163">
        <v>0</v>
      </c>
      <c r="U107" s="162">
        <f>ROUND(E107*T107,2)</f>
        <v>0</v>
      </c>
      <c r="V107" s="152"/>
      <c r="W107" s="152"/>
      <c r="X107" s="152"/>
      <c r="Y107" s="152"/>
      <c r="Z107" s="152"/>
      <c r="AA107" s="152"/>
      <c r="AB107" s="152"/>
      <c r="AC107" s="152"/>
      <c r="AD107" s="152"/>
      <c r="AE107" s="152" t="s">
        <v>192</v>
      </c>
      <c r="AF107" s="152"/>
      <c r="AG107" s="152"/>
      <c r="AH107" s="152"/>
      <c r="AI107" s="152"/>
      <c r="AJ107" s="152"/>
      <c r="AK107" s="152"/>
      <c r="AL107" s="152"/>
      <c r="AM107" s="152"/>
      <c r="AN107" s="152"/>
      <c r="AO107" s="152"/>
      <c r="AP107" s="152"/>
      <c r="AQ107" s="152"/>
      <c r="AR107" s="152"/>
      <c r="AS107" s="152"/>
      <c r="AT107" s="152"/>
      <c r="AU107" s="152"/>
      <c r="AV107" s="152"/>
      <c r="AW107" s="152"/>
      <c r="AX107" s="152"/>
      <c r="AY107" s="152"/>
      <c r="AZ107" s="152"/>
      <c r="BA107" s="152"/>
      <c r="BB107" s="152"/>
      <c r="BC107" s="152"/>
      <c r="BD107" s="152"/>
      <c r="BE107" s="152"/>
      <c r="BF107" s="152"/>
      <c r="BG107" s="152"/>
      <c r="BH107" s="152"/>
    </row>
    <row r="108" spans="1:60" outlineLevel="1" x14ac:dyDescent="0.2">
      <c r="A108" s="153"/>
      <c r="B108" s="160"/>
      <c r="C108" s="192" t="s">
        <v>231</v>
      </c>
      <c r="D108" s="164"/>
      <c r="E108" s="168">
        <v>1</v>
      </c>
      <c r="F108" s="171"/>
      <c r="G108" s="171"/>
      <c r="H108" s="171"/>
      <c r="I108" s="171"/>
      <c r="J108" s="171"/>
      <c r="K108" s="171"/>
      <c r="L108" s="171"/>
      <c r="M108" s="171"/>
      <c r="N108" s="162"/>
      <c r="O108" s="162"/>
      <c r="P108" s="162"/>
      <c r="Q108" s="162"/>
      <c r="R108" s="162"/>
      <c r="S108" s="162"/>
      <c r="T108" s="163"/>
      <c r="U108" s="162"/>
      <c r="V108" s="152"/>
      <c r="W108" s="152"/>
      <c r="X108" s="152"/>
      <c r="Y108" s="152"/>
      <c r="Z108" s="152"/>
      <c r="AA108" s="152"/>
      <c r="AB108" s="152"/>
      <c r="AC108" s="152"/>
      <c r="AD108" s="152"/>
      <c r="AE108" s="152" t="s">
        <v>110</v>
      </c>
      <c r="AF108" s="152">
        <v>0</v>
      </c>
      <c r="AG108" s="152"/>
      <c r="AH108" s="152"/>
      <c r="AI108" s="152"/>
      <c r="AJ108" s="152"/>
      <c r="AK108" s="152"/>
      <c r="AL108" s="152"/>
      <c r="AM108" s="152"/>
      <c r="AN108" s="152"/>
      <c r="AO108" s="152"/>
      <c r="AP108" s="152"/>
      <c r="AQ108" s="152"/>
      <c r="AR108" s="152"/>
      <c r="AS108" s="152"/>
      <c r="AT108" s="152"/>
      <c r="AU108" s="152"/>
      <c r="AV108" s="152"/>
      <c r="AW108" s="152"/>
      <c r="AX108" s="152"/>
      <c r="AY108" s="152"/>
      <c r="AZ108" s="152"/>
      <c r="BA108" s="152"/>
      <c r="BB108" s="152"/>
      <c r="BC108" s="152"/>
      <c r="BD108" s="152"/>
      <c r="BE108" s="152"/>
      <c r="BF108" s="152"/>
      <c r="BG108" s="152"/>
      <c r="BH108" s="152"/>
    </row>
    <row r="109" spans="1:60" ht="22.5" outlineLevel="1" x14ac:dyDescent="0.2">
      <c r="A109" s="153">
        <v>40</v>
      </c>
      <c r="B109" s="160" t="s">
        <v>232</v>
      </c>
      <c r="C109" s="191" t="s">
        <v>233</v>
      </c>
      <c r="D109" s="162" t="s">
        <v>228</v>
      </c>
      <c r="E109" s="167">
        <v>1</v>
      </c>
      <c r="F109" s="170">
        <f>H109+J109</f>
        <v>0</v>
      </c>
      <c r="G109" s="171">
        <f>ROUND(E109*F109,2)</f>
        <v>0</v>
      </c>
      <c r="H109" s="171"/>
      <c r="I109" s="171">
        <f>ROUND(E109*H109,2)</f>
        <v>0</v>
      </c>
      <c r="J109" s="171"/>
      <c r="K109" s="171">
        <f>ROUND(E109*J109,2)</f>
        <v>0</v>
      </c>
      <c r="L109" s="171">
        <v>21</v>
      </c>
      <c r="M109" s="171">
        <f>G109*(1+L109/100)</f>
        <v>0</v>
      </c>
      <c r="N109" s="162">
        <v>5.1000000000000004E-3</v>
      </c>
      <c r="O109" s="162">
        <f>ROUND(E109*N109,5)</f>
        <v>5.1000000000000004E-3</v>
      </c>
      <c r="P109" s="162">
        <v>0</v>
      </c>
      <c r="Q109" s="162">
        <f>ROUND(E109*P109,5)</f>
        <v>0</v>
      </c>
      <c r="R109" s="162"/>
      <c r="S109" s="162"/>
      <c r="T109" s="163">
        <v>0</v>
      </c>
      <c r="U109" s="162">
        <f>ROUND(E109*T109,2)</f>
        <v>0</v>
      </c>
      <c r="V109" s="152"/>
      <c r="W109" s="152"/>
      <c r="X109" s="152"/>
      <c r="Y109" s="152"/>
      <c r="Z109" s="152"/>
      <c r="AA109" s="152"/>
      <c r="AB109" s="152"/>
      <c r="AC109" s="152"/>
      <c r="AD109" s="152"/>
      <c r="AE109" s="152" t="s">
        <v>192</v>
      </c>
      <c r="AF109" s="152"/>
      <c r="AG109" s="152"/>
      <c r="AH109" s="152"/>
      <c r="AI109" s="152"/>
      <c r="AJ109" s="152"/>
      <c r="AK109" s="152"/>
      <c r="AL109" s="152"/>
      <c r="AM109" s="152"/>
      <c r="AN109" s="152"/>
      <c r="AO109" s="152"/>
      <c r="AP109" s="152"/>
      <c r="AQ109" s="152"/>
      <c r="AR109" s="152"/>
      <c r="AS109" s="152"/>
      <c r="AT109" s="152"/>
      <c r="AU109" s="152"/>
      <c r="AV109" s="152"/>
      <c r="AW109" s="152"/>
      <c r="AX109" s="152"/>
      <c r="AY109" s="152"/>
      <c r="AZ109" s="152"/>
      <c r="BA109" s="152"/>
      <c r="BB109" s="152"/>
      <c r="BC109" s="152"/>
      <c r="BD109" s="152"/>
      <c r="BE109" s="152"/>
      <c r="BF109" s="152"/>
      <c r="BG109" s="152"/>
      <c r="BH109" s="152"/>
    </row>
    <row r="110" spans="1:60" outlineLevel="1" x14ac:dyDescent="0.2">
      <c r="A110" s="153"/>
      <c r="B110" s="160"/>
      <c r="C110" s="192" t="s">
        <v>234</v>
      </c>
      <c r="D110" s="164"/>
      <c r="E110" s="168">
        <v>1</v>
      </c>
      <c r="F110" s="171"/>
      <c r="G110" s="171"/>
      <c r="H110" s="171"/>
      <c r="I110" s="171"/>
      <c r="J110" s="171"/>
      <c r="K110" s="171"/>
      <c r="L110" s="171"/>
      <c r="M110" s="171"/>
      <c r="N110" s="162"/>
      <c r="O110" s="162"/>
      <c r="P110" s="162"/>
      <c r="Q110" s="162"/>
      <c r="R110" s="162"/>
      <c r="S110" s="162"/>
      <c r="T110" s="163"/>
      <c r="U110" s="162"/>
      <c r="V110" s="152"/>
      <c r="W110" s="152"/>
      <c r="X110" s="152"/>
      <c r="Y110" s="152"/>
      <c r="Z110" s="152"/>
      <c r="AA110" s="152"/>
      <c r="AB110" s="152"/>
      <c r="AC110" s="152"/>
      <c r="AD110" s="152"/>
      <c r="AE110" s="152" t="s">
        <v>110</v>
      </c>
      <c r="AF110" s="152">
        <v>0</v>
      </c>
      <c r="AG110" s="152"/>
      <c r="AH110" s="152"/>
      <c r="AI110" s="152"/>
      <c r="AJ110" s="152"/>
      <c r="AK110" s="152"/>
      <c r="AL110" s="152"/>
      <c r="AM110" s="152"/>
      <c r="AN110" s="152"/>
      <c r="AO110" s="152"/>
      <c r="AP110" s="152"/>
      <c r="AQ110" s="152"/>
      <c r="AR110" s="152"/>
      <c r="AS110" s="152"/>
      <c r="AT110" s="152"/>
      <c r="AU110" s="152"/>
      <c r="AV110" s="152"/>
      <c r="AW110" s="152"/>
      <c r="AX110" s="152"/>
      <c r="AY110" s="152"/>
      <c r="AZ110" s="152"/>
      <c r="BA110" s="152"/>
      <c r="BB110" s="152"/>
      <c r="BC110" s="152"/>
      <c r="BD110" s="152"/>
      <c r="BE110" s="152"/>
      <c r="BF110" s="152"/>
      <c r="BG110" s="152"/>
      <c r="BH110" s="152"/>
    </row>
    <row r="111" spans="1:60" ht="22.5" outlineLevel="1" x14ac:dyDescent="0.2">
      <c r="A111" s="153">
        <v>41</v>
      </c>
      <c r="B111" s="160" t="s">
        <v>235</v>
      </c>
      <c r="C111" s="191" t="s">
        <v>236</v>
      </c>
      <c r="D111" s="162" t="s">
        <v>228</v>
      </c>
      <c r="E111" s="167">
        <v>2</v>
      </c>
      <c r="F111" s="170">
        <f>H111+J111</f>
        <v>0</v>
      </c>
      <c r="G111" s="171">
        <f>ROUND(E111*F111,2)</f>
        <v>0</v>
      </c>
      <c r="H111" s="171"/>
      <c r="I111" s="171">
        <f>ROUND(E111*H111,2)</f>
        <v>0</v>
      </c>
      <c r="J111" s="171"/>
      <c r="K111" s="171">
        <f>ROUND(E111*J111,2)</f>
        <v>0</v>
      </c>
      <c r="L111" s="171">
        <v>21</v>
      </c>
      <c r="M111" s="171">
        <f>G111*(1+L111/100)</f>
        <v>0</v>
      </c>
      <c r="N111" s="162">
        <v>5.1000000000000004E-3</v>
      </c>
      <c r="O111" s="162">
        <f>ROUND(E111*N111,5)</f>
        <v>1.0200000000000001E-2</v>
      </c>
      <c r="P111" s="162">
        <v>0</v>
      </c>
      <c r="Q111" s="162">
        <f>ROUND(E111*P111,5)</f>
        <v>0</v>
      </c>
      <c r="R111" s="162"/>
      <c r="S111" s="162"/>
      <c r="T111" s="163">
        <v>0</v>
      </c>
      <c r="U111" s="162">
        <f>ROUND(E111*T111,2)</f>
        <v>0</v>
      </c>
      <c r="V111" s="152"/>
      <c r="W111" s="152"/>
      <c r="X111" s="152"/>
      <c r="Y111" s="152"/>
      <c r="Z111" s="152"/>
      <c r="AA111" s="152"/>
      <c r="AB111" s="152"/>
      <c r="AC111" s="152"/>
      <c r="AD111" s="152"/>
      <c r="AE111" s="152" t="s">
        <v>192</v>
      </c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</row>
    <row r="112" spans="1:60" outlineLevel="1" x14ac:dyDescent="0.2">
      <c r="A112" s="153"/>
      <c r="B112" s="160"/>
      <c r="C112" s="192" t="s">
        <v>237</v>
      </c>
      <c r="D112" s="164"/>
      <c r="E112" s="168">
        <v>1</v>
      </c>
      <c r="F112" s="171"/>
      <c r="G112" s="171"/>
      <c r="H112" s="171"/>
      <c r="I112" s="171"/>
      <c r="J112" s="171"/>
      <c r="K112" s="171"/>
      <c r="L112" s="171"/>
      <c r="M112" s="171"/>
      <c r="N112" s="162"/>
      <c r="O112" s="162"/>
      <c r="P112" s="162"/>
      <c r="Q112" s="162"/>
      <c r="R112" s="162"/>
      <c r="S112" s="162"/>
      <c r="T112" s="163"/>
      <c r="U112" s="162"/>
      <c r="V112" s="152"/>
      <c r="W112" s="152"/>
      <c r="X112" s="152"/>
      <c r="Y112" s="152"/>
      <c r="Z112" s="152"/>
      <c r="AA112" s="152"/>
      <c r="AB112" s="152"/>
      <c r="AC112" s="152"/>
      <c r="AD112" s="152"/>
      <c r="AE112" s="152" t="s">
        <v>110</v>
      </c>
      <c r="AF112" s="152">
        <v>0</v>
      </c>
      <c r="AG112" s="152"/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2"/>
      <c r="AW112" s="152"/>
      <c r="AX112" s="152"/>
      <c r="AY112" s="152"/>
      <c r="AZ112" s="152"/>
      <c r="BA112" s="152"/>
      <c r="BB112" s="152"/>
      <c r="BC112" s="152"/>
      <c r="BD112" s="152"/>
      <c r="BE112" s="152"/>
      <c r="BF112" s="152"/>
      <c r="BG112" s="152"/>
      <c r="BH112" s="152"/>
    </row>
    <row r="113" spans="1:60" outlineLevel="1" x14ac:dyDescent="0.2">
      <c r="A113" s="153"/>
      <c r="B113" s="160"/>
      <c r="C113" s="192" t="s">
        <v>238</v>
      </c>
      <c r="D113" s="164"/>
      <c r="E113" s="168">
        <v>1</v>
      </c>
      <c r="F113" s="171"/>
      <c r="G113" s="171"/>
      <c r="H113" s="171"/>
      <c r="I113" s="171"/>
      <c r="J113" s="171"/>
      <c r="K113" s="171"/>
      <c r="L113" s="171"/>
      <c r="M113" s="171"/>
      <c r="N113" s="162"/>
      <c r="O113" s="162"/>
      <c r="P113" s="162"/>
      <c r="Q113" s="162"/>
      <c r="R113" s="162"/>
      <c r="S113" s="162"/>
      <c r="T113" s="163"/>
      <c r="U113" s="162"/>
      <c r="V113" s="152"/>
      <c r="W113" s="152"/>
      <c r="X113" s="152"/>
      <c r="Y113" s="152"/>
      <c r="Z113" s="152"/>
      <c r="AA113" s="152"/>
      <c r="AB113" s="152"/>
      <c r="AC113" s="152"/>
      <c r="AD113" s="152"/>
      <c r="AE113" s="152" t="s">
        <v>110</v>
      </c>
      <c r="AF113" s="152">
        <v>0</v>
      </c>
      <c r="AG113" s="152"/>
      <c r="AH113" s="152"/>
      <c r="AI113" s="152"/>
      <c r="AJ113" s="152"/>
      <c r="AK113" s="152"/>
      <c r="AL113" s="152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2"/>
      <c r="AW113" s="152"/>
      <c r="AX113" s="152"/>
      <c r="AY113" s="152"/>
      <c r="AZ113" s="152"/>
      <c r="BA113" s="152"/>
      <c r="BB113" s="152"/>
      <c r="BC113" s="152"/>
      <c r="BD113" s="152"/>
      <c r="BE113" s="152"/>
      <c r="BF113" s="152"/>
      <c r="BG113" s="152"/>
      <c r="BH113" s="152"/>
    </row>
    <row r="114" spans="1:60" ht="22.5" outlineLevel="1" x14ac:dyDescent="0.2">
      <c r="A114" s="153">
        <v>42</v>
      </c>
      <c r="B114" s="160" t="s">
        <v>239</v>
      </c>
      <c r="C114" s="191" t="s">
        <v>240</v>
      </c>
      <c r="D114" s="162" t="s">
        <v>228</v>
      </c>
      <c r="E114" s="167">
        <v>2</v>
      </c>
      <c r="F114" s="170">
        <f>H114+J114</f>
        <v>0</v>
      </c>
      <c r="G114" s="171">
        <f>ROUND(E114*F114,2)</f>
        <v>0</v>
      </c>
      <c r="H114" s="171"/>
      <c r="I114" s="171">
        <f>ROUND(E114*H114,2)</f>
        <v>0</v>
      </c>
      <c r="J114" s="171"/>
      <c r="K114" s="171">
        <f>ROUND(E114*J114,2)</f>
        <v>0</v>
      </c>
      <c r="L114" s="171">
        <v>21</v>
      </c>
      <c r="M114" s="171">
        <f>G114*(1+L114/100)</f>
        <v>0</v>
      </c>
      <c r="N114" s="162">
        <v>3.0000000000000001E-3</v>
      </c>
      <c r="O114" s="162">
        <f>ROUND(E114*N114,5)</f>
        <v>6.0000000000000001E-3</v>
      </c>
      <c r="P114" s="162">
        <v>0</v>
      </c>
      <c r="Q114" s="162">
        <f>ROUND(E114*P114,5)</f>
        <v>0</v>
      </c>
      <c r="R114" s="162"/>
      <c r="S114" s="162"/>
      <c r="T114" s="163">
        <v>0</v>
      </c>
      <c r="U114" s="162">
        <f>ROUND(E114*T114,2)</f>
        <v>0</v>
      </c>
      <c r="V114" s="152"/>
      <c r="W114" s="152"/>
      <c r="X114" s="152"/>
      <c r="Y114" s="152"/>
      <c r="Z114" s="152"/>
      <c r="AA114" s="152"/>
      <c r="AB114" s="152"/>
      <c r="AC114" s="152"/>
      <c r="AD114" s="152"/>
      <c r="AE114" s="152" t="s">
        <v>192</v>
      </c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</row>
    <row r="115" spans="1:60" outlineLevel="1" x14ac:dyDescent="0.2">
      <c r="A115" s="153"/>
      <c r="B115" s="160"/>
      <c r="C115" s="192" t="s">
        <v>241</v>
      </c>
      <c r="D115" s="164"/>
      <c r="E115" s="168">
        <v>2</v>
      </c>
      <c r="F115" s="171"/>
      <c r="G115" s="171"/>
      <c r="H115" s="171"/>
      <c r="I115" s="171"/>
      <c r="J115" s="171"/>
      <c r="K115" s="171"/>
      <c r="L115" s="171"/>
      <c r="M115" s="171"/>
      <c r="N115" s="162"/>
      <c r="O115" s="162"/>
      <c r="P115" s="162"/>
      <c r="Q115" s="162"/>
      <c r="R115" s="162"/>
      <c r="S115" s="162"/>
      <c r="T115" s="163"/>
      <c r="U115" s="16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2" t="s">
        <v>110</v>
      </c>
      <c r="AF115" s="152">
        <v>0</v>
      </c>
      <c r="AG115" s="152"/>
      <c r="AH115" s="152"/>
      <c r="AI115" s="152"/>
      <c r="AJ115" s="152"/>
      <c r="AK115" s="152"/>
      <c r="AL115" s="152"/>
      <c r="AM115" s="152"/>
      <c r="AN115" s="152"/>
      <c r="AO115" s="152"/>
      <c r="AP115" s="152"/>
      <c r="AQ115" s="152"/>
      <c r="AR115" s="152"/>
      <c r="AS115" s="152"/>
      <c r="AT115" s="152"/>
      <c r="AU115" s="152"/>
      <c r="AV115" s="152"/>
      <c r="AW115" s="152"/>
      <c r="AX115" s="152"/>
      <c r="AY115" s="152"/>
      <c r="AZ115" s="152"/>
      <c r="BA115" s="152"/>
      <c r="BB115" s="152"/>
      <c r="BC115" s="152"/>
      <c r="BD115" s="152"/>
      <c r="BE115" s="152"/>
      <c r="BF115" s="152"/>
      <c r="BG115" s="152"/>
      <c r="BH115" s="152"/>
    </row>
    <row r="116" spans="1:60" ht="22.5" outlineLevel="1" x14ac:dyDescent="0.2">
      <c r="A116" s="153">
        <v>43</v>
      </c>
      <c r="B116" s="160" t="s">
        <v>242</v>
      </c>
      <c r="C116" s="191" t="s">
        <v>243</v>
      </c>
      <c r="D116" s="162" t="s">
        <v>228</v>
      </c>
      <c r="E116" s="167">
        <v>2</v>
      </c>
      <c r="F116" s="170">
        <f>H116+J116</f>
        <v>0</v>
      </c>
      <c r="G116" s="171">
        <f>ROUND(E116*F116,2)</f>
        <v>0</v>
      </c>
      <c r="H116" s="171"/>
      <c r="I116" s="171">
        <f>ROUND(E116*H116,2)</f>
        <v>0</v>
      </c>
      <c r="J116" s="171"/>
      <c r="K116" s="171">
        <f>ROUND(E116*J116,2)</f>
        <v>0</v>
      </c>
      <c r="L116" s="171">
        <v>21</v>
      </c>
      <c r="M116" s="171">
        <f>G116*(1+L116/100)</f>
        <v>0</v>
      </c>
      <c r="N116" s="162">
        <v>5.1000000000000004E-3</v>
      </c>
      <c r="O116" s="162">
        <f>ROUND(E116*N116,5)</f>
        <v>1.0200000000000001E-2</v>
      </c>
      <c r="P116" s="162">
        <v>0</v>
      </c>
      <c r="Q116" s="162">
        <f>ROUND(E116*P116,5)</f>
        <v>0</v>
      </c>
      <c r="R116" s="162"/>
      <c r="S116" s="162"/>
      <c r="T116" s="163">
        <v>0</v>
      </c>
      <c r="U116" s="162">
        <f>ROUND(E116*T116,2)</f>
        <v>0</v>
      </c>
      <c r="V116" s="152"/>
      <c r="W116" s="152"/>
      <c r="X116" s="152"/>
      <c r="Y116" s="152"/>
      <c r="Z116" s="152"/>
      <c r="AA116" s="152"/>
      <c r="AB116" s="152"/>
      <c r="AC116" s="152"/>
      <c r="AD116" s="152"/>
      <c r="AE116" s="152" t="s">
        <v>192</v>
      </c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</row>
    <row r="117" spans="1:60" outlineLevel="1" x14ac:dyDescent="0.2">
      <c r="A117" s="153"/>
      <c r="B117" s="160"/>
      <c r="C117" s="192" t="s">
        <v>244</v>
      </c>
      <c r="D117" s="164"/>
      <c r="E117" s="168">
        <v>2</v>
      </c>
      <c r="F117" s="171"/>
      <c r="G117" s="171"/>
      <c r="H117" s="171"/>
      <c r="I117" s="171"/>
      <c r="J117" s="171"/>
      <c r="K117" s="171"/>
      <c r="L117" s="171"/>
      <c r="M117" s="171"/>
      <c r="N117" s="162"/>
      <c r="O117" s="162"/>
      <c r="P117" s="162"/>
      <c r="Q117" s="162"/>
      <c r="R117" s="162"/>
      <c r="S117" s="162"/>
      <c r="T117" s="163"/>
      <c r="U117" s="16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2" t="s">
        <v>110</v>
      </c>
      <c r="AF117" s="152">
        <v>0</v>
      </c>
      <c r="AG117" s="152"/>
      <c r="AH117" s="152"/>
      <c r="AI117" s="152"/>
      <c r="AJ117" s="152"/>
      <c r="AK117" s="152"/>
      <c r="AL117" s="152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2"/>
      <c r="AW117" s="152"/>
      <c r="AX117" s="152"/>
      <c r="AY117" s="152"/>
      <c r="AZ117" s="152"/>
      <c r="BA117" s="152"/>
      <c r="BB117" s="152"/>
      <c r="BC117" s="152"/>
      <c r="BD117" s="152"/>
      <c r="BE117" s="152"/>
      <c r="BF117" s="152"/>
      <c r="BG117" s="152"/>
      <c r="BH117" s="152"/>
    </row>
    <row r="118" spans="1:60" ht="22.5" outlineLevel="1" x14ac:dyDescent="0.2">
      <c r="A118" s="153">
        <v>44</v>
      </c>
      <c r="B118" s="160" t="s">
        <v>245</v>
      </c>
      <c r="C118" s="191" t="s">
        <v>246</v>
      </c>
      <c r="D118" s="162" t="s">
        <v>228</v>
      </c>
      <c r="E118" s="167">
        <v>1</v>
      </c>
      <c r="F118" s="170">
        <f>H118+J118</f>
        <v>0</v>
      </c>
      <c r="G118" s="171">
        <f>ROUND(E118*F118,2)</f>
        <v>0</v>
      </c>
      <c r="H118" s="171"/>
      <c r="I118" s="171">
        <f>ROUND(E118*H118,2)</f>
        <v>0</v>
      </c>
      <c r="J118" s="171"/>
      <c r="K118" s="171">
        <f>ROUND(E118*J118,2)</f>
        <v>0</v>
      </c>
      <c r="L118" s="171">
        <v>21</v>
      </c>
      <c r="M118" s="171">
        <f>G118*(1+L118/100)</f>
        <v>0</v>
      </c>
      <c r="N118" s="162">
        <v>5.1000000000000004E-3</v>
      </c>
      <c r="O118" s="162">
        <f>ROUND(E118*N118,5)</f>
        <v>5.1000000000000004E-3</v>
      </c>
      <c r="P118" s="162">
        <v>0</v>
      </c>
      <c r="Q118" s="162">
        <f>ROUND(E118*P118,5)</f>
        <v>0</v>
      </c>
      <c r="R118" s="162"/>
      <c r="S118" s="162"/>
      <c r="T118" s="163">
        <v>0</v>
      </c>
      <c r="U118" s="162">
        <f>ROUND(E118*T118,2)</f>
        <v>0</v>
      </c>
      <c r="V118" s="152"/>
      <c r="W118" s="152"/>
      <c r="X118" s="152"/>
      <c r="Y118" s="152"/>
      <c r="Z118" s="152"/>
      <c r="AA118" s="152"/>
      <c r="AB118" s="152"/>
      <c r="AC118" s="152"/>
      <c r="AD118" s="152"/>
      <c r="AE118" s="152" t="s">
        <v>192</v>
      </c>
      <c r="AF118" s="152"/>
      <c r="AG118" s="152"/>
      <c r="AH118" s="152"/>
      <c r="AI118" s="152"/>
      <c r="AJ118" s="152"/>
      <c r="AK118" s="152"/>
      <c r="AL118" s="152"/>
      <c r="AM118" s="152"/>
      <c r="AN118" s="152"/>
      <c r="AO118" s="152"/>
      <c r="AP118" s="152"/>
      <c r="AQ118" s="152"/>
      <c r="AR118" s="152"/>
      <c r="AS118" s="152"/>
      <c r="AT118" s="152"/>
      <c r="AU118" s="152"/>
      <c r="AV118" s="152"/>
      <c r="AW118" s="152"/>
      <c r="AX118" s="152"/>
      <c r="AY118" s="152"/>
      <c r="AZ118" s="152"/>
      <c r="BA118" s="152"/>
      <c r="BB118" s="152"/>
      <c r="BC118" s="152"/>
      <c r="BD118" s="152"/>
      <c r="BE118" s="152"/>
      <c r="BF118" s="152"/>
      <c r="BG118" s="152"/>
      <c r="BH118" s="152"/>
    </row>
    <row r="119" spans="1:60" outlineLevel="1" x14ac:dyDescent="0.2">
      <c r="A119" s="153"/>
      <c r="B119" s="160"/>
      <c r="C119" s="192" t="s">
        <v>247</v>
      </c>
      <c r="D119" s="164"/>
      <c r="E119" s="168">
        <v>1</v>
      </c>
      <c r="F119" s="171"/>
      <c r="G119" s="171"/>
      <c r="H119" s="171"/>
      <c r="I119" s="171"/>
      <c r="J119" s="171"/>
      <c r="K119" s="171"/>
      <c r="L119" s="171"/>
      <c r="M119" s="171"/>
      <c r="N119" s="162"/>
      <c r="O119" s="162"/>
      <c r="P119" s="162"/>
      <c r="Q119" s="162"/>
      <c r="R119" s="162"/>
      <c r="S119" s="162"/>
      <c r="T119" s="163"/>
      <c r="U119" s="162"/>
      <c r="V119" s="152"/>
      <c r="W119" s="152"/>
      <c r="X119" s="152"/>
      <c r="Y119" s="152"/>
      <c r="Z119" s="152"/>
      <c r="AA119" s="152"/>
      <c r="AB119" s="152"/>
      <c r="AC119" s="152"/>
      <c r="AD119" s="152"/>
      <c r="AE119" s="152" t="s">
        <v>110</v>
      </c>
      <c r="AF119" s="152">
        <v>0</v>
      </c>
      <c r="AG119" s="152"/>
      <c r="AH119" s="152"/>
      <c r="AI119" s="152"/>
      <c r="AJ119" s="152"/>
      <c r="AK119" s="152"/>
      <c r="AL119" s="152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2"/>
      <c r="AW119" s="152"/>
      <c r="AX119" s="152"/>
      <c r="AY119" s="152"/>
      <c r="AZ119" s="152"/>
      <c r="BA119" s="152"/>
      <c r="BB119" s="152"/>
      <c r="BC119" s="152"/>
      <c r="BD119" s="152"/>
      <c r="BE119" s="152"/>
      <c r="BF119" s="152"/>
      <c r="BG119" s="152"/>
      <c r="BH119" s="152"/>
    </row>
    <row r="120" spans="1:60" ht="22.5" outlineLevel="1" x14ac:dyDescent="0.2">
      <c r="A120" s="153">
        <v>45</v>
      </c>
      <c r="B120" s="160" t="s">
        <v>232</v>
      </c>
      <c r="C120" s="191" t="s">
        <v>233</v>
      </c>
      <c r="D120" s="162" t="s">
        <v>228</v>
      </c>
      <c r="E120" s="167">
        <v>1</v>
      </c>
      <c r="F120" s="170">
        <f>H120+J120</f>
        <v>0</v>
      </c>
      <c r="G120" s="171">
        <f>ROUND(E120*F120,2)</f>
        <v>0</v>
      </c>
      <c r="H120" s="171"/>
      <c r="I120" s="171">
        <f>ROUND(E120*H120,2)</f>
        <v>0</v>
      </c>
      <c r="J120" s="171"/>
      <c r="K120" s="171">
        <f>ROUND(E120*J120,2)</f>
        <v>0</v>
      </c>
      <c r="L120" s="171">
        <v>21</v>
      </c>
      <c r="M120" s="171">
        <f>G120*(1+L120/100)</f>
        <v>0</v>
      </c>
      <c r="N120" s="162">
        <v>5.1000000000000004E-3</v>
      </c>
      <c r="O120" s="162">
        <f>ROUND(E120*N120,5)</f>
        <v>5.1000000000000004E-3</v>
      </c>
      <c r="P120" s="162">
        <v>0</v>
      </c>
      <c r="Q120" s="162">
        <f>ROUND(E120*P120,5)</f>
        <v>0</v>
      </c>
      <c r="R120" s="162"/>
      <c r="S120" s="162"/>
      <c r="T120" s="163">
        <v>0</v>
      </c>
      <c r="U120" s="162">
        <f>ROUND(E120*T120,2)</f>
        <v>0</v>
      </c>
      <c r="V120" s="152"/>
      <c r="W120" s="152"/>
      <c r="X120" s="152"/>
      <c r="Y120" s="152"/>
      <c r="Z120" s="152"/>
      <c r="AA120" s="152"/>
      <c r="AB120" s="152"/>
      <c r="AC120" s="152"/>
      <c r="AD120" s="152"/>
      <c r="AE120" s="152" t="s">
        <v>192</v>
      </c>
      <c r="AF120" s="152"/>
      <c r="AG120" s="152"/>
      <c r="AH120" s="152"/>
      <c r="AI120" s="152"/>
      <c r="AJ120" s="152"/>
      <c r="AK120" s="152"/>
      <c r="AL120" s="152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2"/>
      <c r="AW120" s="152"/>
      <c r="AX120" s="152"/>
      <c r="AY120" s="152"/>
      <c r="AZ120" s="152"/>
      <c r="BA120" s="152"/>
      <c r="BB120" s="152"/>
      <c r="BC120" s="152"/>
      <c r="BD120" s="152"/>
      <c r="BE120" s="152"/>
      <c r="BF120" s="152"/>
      <c r="BG120" s="152"/>
      <c r="BH120" s="152"/>
    </row>
    <row r="121" spans="1:60" outlineLevel="1" x14ac:dyDescent="0.2">
      <c r="A121" s="153"/>
      <c r="B121" s="160"/>
      <c r="C121" s="192" t="s">
        <v>248</v>
      </c>
      <c r="D121" s="164"/>
      <c r="E121" s="168">
        <v>1</v>
      </c>
      <c r="F121" s="171"/>
      <c r="G121" s="171"/>
      <c r="H121" s="171"/>
      <c r="I121" s="171"/>
      <c r="J121" s="171"/>
      <c r="K121" s="171"/>
      <c r="L121" s="171"/>
      <c r="M121" s="171"/>
      <c r="N121" s="162"/>
      <c r="O121" s="162"/>
      <c r="P121" s="162"/>
      <c r="Q121" s="162"/>
      <c r="R121" s="162"/>
      <c r="S121" s="162"/>
      <c r="T121" s="163"/>
      <c r="U121" s="162"/>
      <c r="V121" s="152"/>
      <c r="W121" s="152"/>
      <c r="X121" s="152"/>
      <c r="Y121" s="152"/>
      <c r="Z121" s="152"/>
      <c r="AA121" s="152"/>
      <c r="AB121" s="152"/>
      <c r="AC121" s="152"/>
      <c r="AD121" s="152"/>
      <c r="AE121" s="152" t="s">
        <v>110</v>
      </c>
      <c r="AF121" s="152">
        <v>0</v>
      </c>
      <c r="AG121" s="152"/>
      <c r="AH121" s="152"/>
      <c r="AI121" s="152"/>
      <c r="AJ121" s="152"/>
      <c r="AK121" s="152"/>
      <c r="AL121" s="152"/>
      <c r="AM121" s="152"/>
      <c r="AN121" s="152"/>
      <c r="AO121" s="152"/>
      <c r="AP121" s="152"/>
      <c r="AQ121" s="152"/>
      <c r="AR121" s="152"/>
      <c r="AS121" s="152"/>
      <c r="AT121" s="152"/>
      <c r="AU121" s="152"/>
      <c r="AV121" s="152"/>
      <c r="AW121" s="152"/>
      <c r="AX121" s="152"/>
      <c r="AY121" s="152"/>
      <c r="AZ121" s="152"/>
      <c r="BA121" s="152"/>
      <c r="BB121" s="152"/>
      <c r="BC121" s="152"/>
      <c r="BD121" s="152"/>
      <c r="BE121" s="152"/>
      <c r="BF121" s="152"/>
      <c r="BG121" s="152"/>
      <c r="BH121" s="152"/>
    </row>
    <row r="122" spans="1:60" ht="22.5" outlineLevel="1" x14ac:dyDescent="0.2">
      <c r="A122" s="153">
        <v>46</v>
      </c>
      <c r="B122" s="160" t="s">
        <v>249</v>
      </c>
      <c r="C122" s="191" t="s">
        <v>250</v>
      </c>
      <c r="D122" s="162" t="s">
        <v>105</v>
      </c>
      <c r="E122" s="167">
        <v>30</v>
      </c>
      <c r="F122" s="170">
        <f>H122+J122</f>
        <v>0</v>
      </c>
      <c r="G122" s="171">
        <f>ROUND(E122*F122,2)</f>
        <v>0</v>
      </c>
      <c r="H122" s="171"/>
      <c r="I122" s="171">
        <f>ROUND(E122*H122,2)</f>
        <v>0</v>
      </c>
      <c r="J122" s="171"/>
      <c r="K122" s="171">
        <f>ROUND(E122*J122,2)</f>
        <v>0</v>
      </c>
      <c r="L122" s="171">
        <v>21</v>
      </c>
      <c r="M122" s="171">
        <f>G122*(1+L122/100)</f>
        <v>0</v>
      </c>
      <c r="N122" s="162">
        <v>1.2999999999999999E-4</v>
      </c>
      <c r="O122" s="162">
        <f>ROUND(E122*N122,5)</f>
        <v>3.8999999999999998E-3</v>
      </c>
      <c r="P122" s="162">
        <v>0</v>
      </c>
      <c r="Q122" s="162">
        <f>ROUND(E122*P122,5)</f>
        <v>0</v>
      </c>
      <c r="R122" s="162"/>
      <c r="S122" s="162"/>
      <c r="T122" s="163">
        <v>2.1999999999999999E-2</v>
      </c>
      <c r="U122" s="162">
        <f>ROUND(E122*T122,2)</f>
        <v>0.66</v>
      </c>
      <c r="V122" s="152"/>
      <c r="W122" s="152"/>
      <c r="X122" s="152"/>
      <c r="Y122" s="152"/>
      <c r="Z122" s="152"/>
      <c r="AA122" s="152"/>
      <c r="AB122" s="152"/>
      <c r="AC122" s="152"/>
      <c r="AD122" s="152"/>
      <c r="AE122" s="152" t="s">
        <v>130</v>
      </c>
      <c r="AF122" s="152"/>
      <c r="AG122" s="152"/>
      <c r="AH122" s="152"/>
      <c r="AI122" s="152"/>
      <c r="AJ122" s="152"/>
      <c r="AK122" s="152"/>
      <c r="AL122" s="152"/>
      <c r="AM122" s="152"/>
      <c r="AN122" s="152"/>
      <c r="AO122" s="152"/>
      <c r="AP122" s="152"/>
      <c r="AQ122" s="152"/>
      <c r="AR122" s="152"/>
      <c r="AS122" s="152"/>
      <c r="AT122" s="152"/>
      <c r="AU122" s="152"/>
      <c r="AV122" s="152"/>
      <c r="AW122" s="152"/>
      <c r="AX122" s="152"/>
      <c r="AY122" s="152"/>
      <c r="AZ122" s="152"/>
      <c r="BA122" s="152"/>
      <c r="BB122" s="152"/>
      <c r="BC122" s="152"/>
      <c r="BD122" s="152"/>
      <c r="BE122" s="152"/>
      <c r="BF122" s="152"/>
      <c r="BG122" s="152"/>
      <c r="BH122" s="152"/>
    </row>
    <row r="123" spans="1:60" outlineLevel="1" x14ac:dyDescent="0.2">
      <c r="A123" s="153"/>
      <c r="B123" s="160"/>
      <c r="C123" s="192" t="s">
        <v>251</v>
      </c>
      <c r="D123" s="164"/>
      <c r="E123" s="168">
        <v>30</v>
      </c>
      <c r="F123" s="171"/>
      <c r="G123" s="171"/>
      <c r="H123" s="171"/>
      <c r="I123" s="171"/>
      <c r="J123" s="171"/>
      <c r="K123" s="171"/>
      <c r="L123" s="171"/>
      <c r="M123" s="171"/>
      <c r="N123" s="162"/>
      <c r="O123" s="162"/>
      <c r="P123" s="162"/>
      <c r="Q123" s="162"/>
      <c r="R123" s="162"/>
      <c r="S123" s="162"/>
      <c r="T123" s="163"/>
      <c r="U123" s="162"/>
      <c r="V123" s="152"/>
      <c r="W123" s="152"/>
      <c r="X123" s="152"/>
      <c r="Y123" s="152"/>
      <c r="Z123" s="152"/>
      <c r="AA123" s="152"/>
      <c r="AB123" s="152"/>
      <c r="AC123" s="152"/>
      <c r="AD123" s="152"/>
      <c r="AE123" s="152" t="s">
        <v>110</v>
      </c>
      <c r="AF123" s="152">
        <v>0</v>
      </c>
      <c r="AG123" s="152"/>
      <c r="AH123" s="152"/>
      <c r="AI123" s="152"/>
      <c r="AJ123" s="152"/>
      <c r="AK123" s="152"/>
      <c r="AL123" s="152"/>
      <c r="AM123" s="152"/>
      <c r="AN123" s="152"/>
      <c r="AO123" s="152"/>
      <c r="AP123" s="152"/>
      <c r="AQ123" s="152"/>
      <c r="AR123" s="152"/>
      <c r="AS123" s="152"/>
      <c r="AT123" s="152"/>
      <c r="AU123" s="152"/>
      <c r="AV123" s="152"/>
      <c r="AW123" s="152"/>
      <c r="AX123" s="152"/>
      <c r="AY123" s="152"/>
      <c r="AZ123" s="152"/>
      <c r="BA123" s="152"/>
      <c r="BB123" s="152"/>
      <c r="BC123" s="152"/>
      <c r="BD123" s="152"/>
      <c r="BE123" s="152"/>
      <c r="BF123" s="152"/>
      <c r="BG123" s="152"/>
      <c r="BH123" s="152"/>
    </row>
    <row r="124" spans="1:60" outlineLevel="1" x14ac:dyDescent="0.2">
      <c r="A124" s="153">
        <v>47</v>
      </c>
      <c r="B124" s="160" t="s">
        <v>252</v>
      </c>
      <c r="C124" s="191" t="s">
        <v>253</v>
      </c>
      <c r="D124" s="162" t="s">
        <v>119</v>
      </c>
      <c r="E124" s="167">
        <v>10</v>
      </c>
      <c r="F124" s="170">
        <f>H124+J124</f>
        <v>0</v>
      </c>
      <c r="G124" s="171">
        <f>ROUND(E124*F124,2)</f>
        <v>0</v>
      </c>
      <c r="H124" s="171"/>
      <c r="I124" s="171">
        <f>ROUND(E124*H124,2)</f>
        <v>0</v>
      </c>
      <c r="J124" s="171"/>
      <c r="K124" s="171">
        <f>ROUND(E124*J124,2)</f>
        <v>0</v>
      </c>
      <c r="L124" s="171">
        <v>21</v>
      </c>
      <c r="M124" s="171">
        <f>G124*(1+L124/100)</f>
        <v>0</v>
      </c>
      <c r="N124" s="162">
        <v>1.3999999999999999E-4</v>
      </c>
      <c r="O124" s="162">
        <f>ROUND(E124*N124,5)</f>
        <v>1.4E-3</v>
      </c>
      <c r="P124" s="162">
        <v>0</v>
      </c>
      <c r="Q124" s="162">
        <f>ROUND(E124*P124,5)</f>
        <v>0</v>
      </c>
      <c r="R124" s="162"/>
      <c r="S124" s="162"/>
      <c r="T124" s="163">
        <v>0.72299999999999998</v>
      </c>
      <c r="U124" s="162">
        <f>ROUND(E124*T124,2)</f>
        <v>7.23</v>
      </c>
      <c r="V124" s="152"/>
      <c r="W124" s="152"/>
      <c r="X124" s="152"/>
      <c r="Y124" s="152"/>
      <c r="Z124" s="152"/>
      <c r="AA124" s="152"/>
      <c r="AB124" s="152"/>
      <c r="AC124" s="152"/>
      <c r="AD124" s="152"/>
      <c r="AE124" s="152" t="s">
        <v>130</v>
      </c>
      <c r="AF124" s="152"/>
      <c r="AG124" s="152"/>
      <c r="AH124" s="152"/>
      <c r="AI124" s="152"/>
      <c r="AJ124" s="152"/>
      <c r="AK124" s="152"/>
      <c r="AL124" s="152"/>
      <c r="AM124" s="152"/>
      <c r="AN124" s="152"/>
      <c r="AO124" s="152"/>
      <c r="AP124" s="152"/>
      <c r="AQ124" s="152"/>
      <c r="AR124" s="152"/>
      <c r="AS124" s="152"/>
      <c r="AT124" s="152"/>
      <c r="AU124" s="152"/>
      <c r="AV124" s="152"/>
      <c r="AW124" s="152"/>
      <c r="AX124" s="152"/>
      <c r="AY124" s="152"/>
      <c r="AZ124" s="152"/>
      <c r="BA124" s="152"/>
      <c r="BB124" s="152"/>
      <c r="BC124" s="152"/>
      <c r="BD124" s="152"/>
      <c r="BE124" s="152"/>
      <c r="BF124" s="152"/>
      <c r="BG124" s="152"/>
      <c r="BH124" s="152"/>
    </row>
    <row r="125" spans="1:60" outlineLevel="1" x14ac:dyDescent="0.2">
      <c r="A125" s="153"/>
      <c r="B125" s="160"/>
      <c r="C125" s="192" t="s">
        <v>254</v>
      </c>
      <c r="D125" s="164"/>
      <c r="E125" s="168">
        <v>10</v>
      </c>
      <c r="F125" s="171"/>
      <c r="G125" s="171"/>
      <c r="H125" s="171"/>
      <c r="I125" s="171"/>
      <c r="J125" s="171"/>
      <c r="K125" s="171"/>
      <c r="L125" s="171"/>
      <c r="M125" s="171"/>
      <c r="N125" s="162"/>
      <c r="O125" s="162"/>
      <c r="P125" s="162"/>
      <c r="Q125" s="162"/>
      <c r="R125" s="162"/>
      <c r="S125" s="162"/>
      <c r="T125" s="163"/>
      <c r="U125" s="162"/>
      <c r="V125" s="152"/>
      <c r="W125" s="152"/>
      <c r="X125" s="152"/>
      <c r="Y125" s="152"/>
      <c r="Z125" s="152"/>
      <c r="AA125" s="152"/>
      <c r="AB125" s="152"/>
      <c r="AC125" s="152"/>
      <c r="AD125" s="152"/>
      <c r="AE125" s="152" t="s">
        <v>110</v>
      </c>
      <c r="AF125" s="152">
        <v>0</v>
      </c>
      <c r="AG125" s="152"/>
      <c r="AH125" s="152"/>
      <c r="AI125" s="152"/>
      <c r="AJ125" s="152"/>
      <c r="AK125" s="152"/>
      <c r="AL125" s="152"/>
      <c r="AM125" s="152"/>
      <c r="AN125" s="152"/>
      <c r="AO125" s="152"/>
      <c r="AP125" s="152"/>
      <c r="AQ125" s="152"/>
      <c r="AR125" s="152"/>
      <c r="AS125" s="152"/>
      <c r="AT125" s="152"/>
      <c r="AU125" s="152"/>
      <c r="AV125" s="152"/>
      <c r="AW125" s="152"/>
      <c r="AX125" s="152"/>
      <c r="AY125" s="152"/>
      <c r="AZ125" s="152"/>
      <c r="BA125" s="152"/>
      <c r="BB125" s="152"/>
      <c r="BC125" s="152"/>
      <c r="BD125" s="152"/>
      <c r="BE125" s="152"/>
      <c r="BF125" s="152"/>
      <c r="BG125" s="152"/>
      <c r="BH125" s="152"/>
    </row>
    <row r="126" spans="1:60" x14ac:dyDescent="0.2">
      <c r="A126" s="154" t="s">
        <v>101</v>
      </c>
      <c r="B126" s="161" t="s">
        <v>68</v>
      </c>
      <c r="C126" s="193" t="s">
        <v>69</v>
      </c>
      <c r="D126" s="165"/>
      <c r="E126" s="169"/>
      <c r="F126" s="172"/>
      <c r="G126" s="172">
        <f>SUMIF(AE127:AE129,"&lt;&gt;NOR",G127:G129)</f>
        <v>0</v>
      </c>
      <c r="H126" s="172"/>
      <c r="I126" s="172">
        <f>SUM(I127:I129)</f>
        <v>0</v>
      </c>
      <c r="J126" s="172"/>
      <c r="K126" s="172">
        <f>SUM(K127:K129)</f>
        <v>0</v>
      </c>
      <c r="L126" s="172"/>
      <c r="M126" s="172">
        <f>SUM(M127:M129)</f>
        <v>0</v>
      </c>
      <c r="N126" s="165"/>
      <c r="O126" s="165">
        <f>SUM(O127:O129)</f>
        <v>0</v>
      </c>
      <c r="P126" s="165"/>
      <c r="Q126" s="165">
        <f>SUM(Q127:Q129)</f>
        <v>0</v>
      </c>
      <c r="R126" s="165"/>
      <c r="S126" s="165"/>
      <c r="T126" s="166"/>
      <c r="U126" s="165">
        <f>SUM(U127:U129)</f>
        <v>0.75</v>
      </c>
      <c r="AE126" t="s">
        <v>102</v>
      </c>
    </row>
    <row r="127" spans="1:60" outlineLevel="1" x14ac:dyDescent="0.2">
      <c r="A127" s="153">
        <v>48</v>
      </c>
      <c r="B127" s="160" t="s">
        <v>255</v>
      </c>
      <c r="C127" s="191" t="s">
        <v>256</v>
      </c>
      <c r="D127" s="162" t="s">
        <v>228</v>
      </c>
      <c r="E127" s="167">
        <v>3</v>
      </c>
      <c r="F127" s="170">
        <f>H127+J127</f>
        <v>0</v>
      </c>
      <c r="G127" s="171">
        <f>ROUND(E127*F127,2)</f>
        <v>0</v>
      </c>
      <c r="H127" s="171"/>
      <c r="I127" s="171">
        <f>ROUND(E127*H127,2)</f>
        <v>0</v>
      </c>
      <c r="J127" s="171"/>
      <c r="K127" s="171">
        <f>ROUND(E127*J127,2)</f>
        <v>0</v>
      </c>
      <c r="L127" s="171">
        <v>21</v>
      </c>
      <c r="M127" s="171">
        <f>G127*(1+L127/100)</f>
        <v>0</v>
      </c>
      <c r="N127" s="162">
        <v>0</v>
      </c>
      <c r="O127" s="162">
        <f>ROUND(E127*N127,5)</f>
        <v>0</v>
      </c>
      <c r="P127" s="162">
        <v>0</v>
      </c>
      <c r="Q127" s="162">
        <f>ROUND(E127*P127,5)</f>
        <v>0</v>
      </c>
      <c r="R127" s="162"/>
      <c r="S127" s="162"/>
      <c r="T127" s="163">
        <v>0.25</v>
      </c>
      <c r="U127" s="162">
        <f>ROUND(E127*T127,2)</f>
        <v>0.75</v>
      </c>
      <c r="V127" s="152"/>
      <c r="W127" s="152"/>
      <c r="X127" s="152"/>
      <c r="Y127" s="152"/>
      <c r="Z127" s="152"/>
      <c r="AA127" s="152"/>
      <c r="AB127" s="152"/>
      <c r="AC127" s="152"/>
      <c r="AD127" s="152"/>
      <c r="AE127" s="152" t="s">
        <v>130</v>
      </c>
      <c r="AF127" s="152"/>
      <c r="AG127" s="152"/>
      <c r="AH127" s="152"/>
      <c r="AI127" s="152"/>
      <c r="AJ127" s="152"/>
      <c r="AK127" s="152"/>
      <c r="AL127" s="152"/>
      <c r="AM127" s="152"/>
      <c r="AN127" s="152"/>
      <c r="AO127" s="152"/>
      <c r="AP127" s="152"/>
      <c r="AQ127" s="152"/>
      <c r="AR127" s="152"/>
      <c r="AS127" s="152"/>
      <c r="AT127" s="152"/>
      <c r="AU127" s="152"/>
      <c r="AV127" s="152"/>
      <c r="AW127" s="152"/>
      <c r="AX127" s="152"/>
      <c r="AY127" s="152"/>
      <c r="AZ127" s="152"/>
      <c r="BA127" s="152"/>
      <c r="BB127" s="152"/>
      <c r="BC127" s="152"/>
      <c r="BD127" s="152"/>
      <c r="BE127" s="152"/>
      <c r="BF127" s="152"/>
      <c r="BG127" s="152"/>
      <c r="BH127" s="152"/>
    </row>
    <row r="128" spans="1:60" outlineLevel="1" x14ac:dyDescent="0.2">
      <c r="A128" s="153"/>
      <c r="B128" s="160"/>
      <c r="C128" s="252" t="s">
        <v>257</v>
      </c>
      <c r="D128" s="253"/>
      <c r="E128" s="254"/>
      <c r="F128" s="255"/>
      <c r="G128" s="256"/>
      <c r="H128" s="171"/>
      <c r="I128" s="171"/>
      <c r="J128" s="171"/>
      <c r="K128" s="171"/>
      <c r="L128" s="171"/>
      <c r="M128" s="171"/>
      <c r="N128" s="162"/>
      <c r="O128" s="162"/>
      <c r="P128" s="162"/>
      <c r="Q128" s="162"/>
      <c r="R128" s="162"/>
      <c r="S128" s="162"/>
      <c r="T128" s="163"/>
      <c r="U128" s="162"/>
      <c r="V128" s="152"/>
      <c r="W128" s="152"/>
      <c r="X128" s="152"/>
      <c r="Y128" s="152"/>
      <c r="Z128" s="152"/>
      <c r="AA128" s="152"/>
      <c r="AB128" s="152"/>
      <c r="AC128" s="152"/>
      <c r="AD128" s="152"/>
      <c r="AE128" s="152" t="s">
        <v>108</v>
      </c>
      <c r="AF128" s="152"/>
      <c r="AG128" s="152"/>
      <c r="AH128" s="152"/>
      <c r="AI128" s="152"/>
      <c r="AJ128" s="152"/>
      <c r="AK128" s="152"/>
      <c r="AL128" s="152"/>
      <c r="AM128" s="152"/>
      <c r="AN128" s="152"/>
      <c r="AO128" s="152"/>
      <c r="AP128" s="152"/>
      <c r="AQ128" s="152"/>
      <c r="AR128" s="152"/>
      <c r="AS128" s="152"/>
      <c r="AT128" s="152"/>
      <c r="AU128" s="152"/>
      <c r="AV128" s="152"/>
      <c r="AW128" s="152"/>
      <c r="AX128" s="152"/>
      <c r="AY128" s="152"/>
      <c r="AZ128" s="152"/>
      <c r="BA128" s="155" t="str">
        <f>C128</f>
        <v>s odklizením materiálu na skládku na vzdálenost do 20 m nebo s naložením na dopravní prostředek</v>
      </c>
      <c r="BB128" s="152"/>
      <c r="BC128" s="152"/>
      <c r="BD128" s="152"/>
      <c r="BE128" s="152"/>
      <c r="BF128" s="152"/>
      <c r="BG128" s="152"/>
      <c r="BH128" s="152"/>
    </row>
    <row r="129" spans="1:60" ht="22.5" outlineLevel="1" x14ac:dyDescent="0.2">
      <c r="A129" s="153">
        <v>49</v>
      </c>
      <c r="B129" s="160" t="s">
        <v>258</v>
      </c>
      <c r="C129" s="191" t="s">
        <v>259</v>
      </c>
      <c r="D129" s="162" t="s">
        <v>260</v>
      </c>
      <c r="E129" s="167">
        <v>1</v>
      </c>
      <c r="F129" s="170">
        <f>H129+J129</f>
        <v>0</v>
      </c>
      <c r="G129" s="171">
        <f>ROUND(E129*F129,2)</f>
        <v>0</v>
      </c>
      <c r="H129" s="171"/>
      <c r="I129" s="171">
        <f>ROUND(E129*H129,2)</f>
        <v>0</v>
      </c>
      <c r="J129" s="171"/>
      <c r="K129" s="171">
        <f>ROUND(E129*J129,2)</f>
        <v>0</v>
      </c>
      <c r="L129" s="171">
        <v>21</v>
      </c>
      <c r="M129" s="171">
        <f>G129*(1+L129/100)</f>
        <v>0</v>
      </c>
      <c r="N129" s="162">
        <v>0</v>
      </c>
      <c r="O129" s="162">
        <f>ROUND(E129*N129,5)</f>
        <v>0</v>
      </c>
      <c r="P129" s="162">
        <v>0</v>
      </c>
      <c r="Q129" s="162">
        <f>ROUND(E129*P129,5)</f>
        <v>0</v>
      </c>
      <c r="R129" s="162"/>
      <c r="S129" s="162"/>
      <c r="T129" s="163">
        <v>0</v>
      </c>
      <c r="U129" s="162">
        <f>ROUND(E129*T129,2)</f>
        <v>0</v>
      </c>
      <c r="V129" s="152"/>
      <c r="W129" s="152"/>
      <c r="X129" s="152"/>
      <c r="Y129" s="152"/>
      <c r="Z129" s="152"/>
      <c r="AA129" s="152"/>
      <c r="AB129" s="152"/>
      <c r="AC129" s="152"/>
      <c r="AD129" s="152"/>
      <c r="AE129" s="152" t="s">
        <v>130</v>
      </c>
      <c r="AF129" s="152"/>
      <c r="AG129" s="152"/>
      <c r="AH129" s="152"/>
      <c r="AI129" s="152"/>
      <c r="AJ129" s="152"/>
      <c r="AK129" s="152"/>
      <c r="AL129" s="152"/>
      <c r="AM129" s="152"/>
      <c r="AN129" s="152"/>
      <c r="AO129" s="152"/>
      <c r="AP129" s="152"/>
      <c r="AQ129" s="152"/>
      <c r="AR129" s="152"/>
      <c r="AS129" s="152"/>
      <c r="AT129" s="152"/>
      <c r="AU129" s="152"/>
      <c r="AV129" s="152"/>
      <c r="AW129" s="152"/>
      <c r="AX129" s="152"/>
      <c r="AY129" s="152"/>
      <c r="AZ129" s="152"/>
      <c r="BA129" s="152"/>
      <c r="BB129" s="152"/>
      <c r="BC129" s="152"/>
      <c r="BD129" s="152"/>
      <c r="BE129" s="152"/>
      <c r="BF129" s="152"/>
      <c r="BG129" s="152"/>
      <c r="BH129" s="152"/>
    </row>
    <row r="130" spans="1:60" x14ac:dyDescent="0.2">
      <c r="A130" s="154" t="s">
        <v>101</v>
      </c>
      <c r="B130" s="161" t="s">
        <v>70</v>
      </c>
      <c r="C130" s="193" t="s">
        <v>71</v>
      </c>
      <c r="D130" s="165"/>
      <c r="E130" s="169"/>
      <c r="F130" s="172"/>
      <c r="G130" s="172">
        <f>SUMIF(AE131:AE137,"&lt;&gt;NOR",G131:G137)</f>
        <v>0</v>
      </c>
      <c r="H130" s="172"/>
      <c r="I130" s="172">
        <f>SUM(I131:I137)</f>
        <v>0</v>
      </c>
      <c r="J130" s="172"/>
      <c r="K130" s="172">
        <f>SUM(K131:K137)</f>
        <v>0</v>
      </c>
      <c r="L130" s="172"/>
      <c r="M130" s="172">
        <f>SUM(M131:M137)</f>
        <v>0</v>
      </c>
      <c r="N130" s="165"/>
      <c r="O130" s="165">
        <f>SUM(O131:O137)</f>
        <v>0</v>
      </c>
      <c r="P130" s="165"/>
      <c r="Q130" s="165">
        <f>SUM(Q131:Q137)</f>
        <v>0</v>
      </c>
      <c r="R130" s="165"/>
      <c r="S130" s="165"/>
      <c r="T130" s="166"/>
      <c r="U130" s="165">
        <f>SUM(U131:U137)</f>
        <v>0</v>
      </c>
      <c r="AE130" t="s">
        <v>102</v>
      </c>
    </row>
    <row r="131" spans="1:60" outlineLevel="1" x14ac:dyDescent="0.2">
      <c r="A131" s="153">
        <v>50</v>
      </c>
      <c r="B131" s="160" t="s">
        <v>261</v>
      </c>
      <c r="C131" s="191" t="s">
        <v>262</v>
      </c>
      <c r="D131" s="162" t="s">
        <v>145</v>
      </c>
      <c r="E131" s="167">
        <v>2123.37</v>
      </c>
      <c r="F131" s="170">
        <f>H131+J131</f>
        <v>0</v>
      </c>
      <c r="G131" s="171">
        <f>ROUND(E131*F131,2)</f>
        <v>0</v>
      </c>
      <c r="H131" s="171"/>
      <c r="I131" s="171">
        <f>ROUND(E131*H131,2)</f>
        <v>0</v>
      </c>
      <c r="J131" s="171"/>
      <c r="K131" s="171">
        <f>ROUND(E131*J131,2)</f>
        <v>0</v>
      </c>
      <c r="L131" s="171">
        <v>21</v>
      </c>
      <c r="M131" s="171">
        <f>G131*(1+L131/100)</f>
        <v>0</v>
      </c>
      <c r="N131" s="162">
        <v>0</v>
      </c>
      <c r="O131" s="162">
        <f>ROUND(E131*N131,5)</f>
        <v>0</v>
      </c>
      <c r="P131" s="162">
        <v>0</v>
      </c>
      <c r="Q131" s="162">
        <f>ROUND(E131*P131,5)</f>
        <v>0</v>
      </c>
      <c r="R131" s="162"/>
      <c r="S131" s="162"/>
      <c r="T131" s="163">
        <v>0</v>
      </c>
      <c r="U131" s="162">
        <f>ROUND(E131*T131,2)</f>
        <v>0</v>
      </c>
      <c r="V131" s="152"/>
      <c r="W131" s="152"/>
      <c r="X131" s="152"/>
      <c r="Y131" s="152"/>
      <c r="Z131" s="152"/>
      <c r="AA131" s="152"/>
      <c r="AB131" s="152"/>
      <c r="AC131" s="152"/>
      <c r="AD131" s="152"/>
      <c r="AE131" s="152" t="s">
        <v>130</v>
      </c>
      <c r="AF131" s="152"/>
      <c r="AG131" s="152"/>
      <c r="AH131" s="152"/>
      <c r="AI131" s="152"/>
      <c r="AJ131" s="152"/>
      <c r="AK131" s="152"/>
      <c r="AL131" s="152"/>
      <c r="AM131" s="152"/>
      <c r="AN131" s="152"/>
      <c r="AO131" s="152"/>
      <c r="AP131" s="152"/>
      <c r="AQ131" s="152"/>
      <c r="AR131" s="152"/>
      <c r="AS131" s="152"/>
      <c r="AT131" s="152"/>
      <c r="AU131" s="152"/>
      <c r="AV131" s="152"/>
      <c r="AW131" s="152"/>
      <c r="AX131" s="152"/>
      <c r="AY131" s="152"/>
      <c r="AZ131" s="152"/>
      <c r="BA131" s="152"/>
      <c r="BB131" s="152"/>
      <c r="BC131" s="152"/>
      <c r="BD131" s="152"/>
      <c r="BE131" s="152"/>
      <c r="BF131" s="152"/>
      <c r="BG131" s="152"/>
      <c r="BH131" s="152"/>
    </row>
    <row r="132" spans="1:60" outlineLevel="1" x14ac:dyDescent="0.2">
      <c r="A132" s="153"/>
      <c r="B132" s="160"/>
      <c r="C132" s="192" t="s">
        <v>263</v>
      </c>
      <c r="D132" s="164"/>
      <c r="E132" s="168">
        <v>2123.37</v>
      </c>
      <c r="F132" s="171"/>
      <c r="G132" s="171"/>
      <c r="H132" s="171"/>
      <c r="I132" s="171"/>
      <c r="J132" s="171"/>
      <c r="K132" s="171"/>
      <c r="L132" s="171"/>
      <c r="M132" s="171"/>
      <c r="N132" s="162"/>
      <c r="O132" s="162"/>
      <c r="P132" s="162"/>
      <c r="Q132" s="162"/>
      <c r="R132" s="162"/>
      <c r="S132" s="162"/>
      <c r="T132" s="163"/>
      <c r="U132" s="162"/>
      <c r="V132" s="152"/>
      <c r="W132" s="152"/>
      <c r="X132" s="152"/>
      <c r="Y132" s="152"/>
      <c r="Z132" s="152"/>
      <c r="AA132" s="152"/>
      <c r="AB132" s="152"/>
      <c r="AC132" s="152"/>
      <c r="AD132" s="152"/>
      <c r="AE132" s="152" t="s">
        <v>110</v>
      </c>
      <c r="AF132" s="152">
        <v>0</v>
      </c>
      <c r="AG132" s="152"/>
      <c r="AH132" s="152"/>
      <c r="AI132" s="152"/>
      <c r="AJ132" s="152"/>
      <c r="AK132" s="152"/>
      <c r="AL132" s="152"/>
      <c r="AM132" s="152"/>
      <c r="AN132" s="152"/>
      <c r="AO132" s="152"/>
      <c r="AP132" s="152"/>
      <c r="AQ132" s="152"/>
      <c r="AR132" s="152"/>
      <c r="AS132" s="152"/>
      <c r="AT132" s="152"/>
      <c r="AU132" s="152"/>
      <c r="AV132" s="152"/>
      <c r="AW132" s="152"/>
      <c r="AX132" s="152"/>
      <c r="AY132" s="152"/>
      <c r="AZ132" s="152"/>
      <c r="BA132" s="152"/>
      <c r="BB132" s="152"/>
      <c r="BC132" s="152"/>
      <c r="BD132" s="152"/>
      <c r="BE132" s="152"/>
      <c r="BF132" s="152"/>
      <c r="BG132" s="152"/>
      <c r="BH132" s="152"/>
    </row>
    <row r="133" spans="1:60" outlineLevel="1" x14ac:dyDescent="0.2">
      <c r="A133" s="153">
        <v>51</v>
      </c>
      <c r="B133" s="160" t="s">
        <v>264</v>
      </c>
      <c r="C133" s="191" t="s">
        <v>265</v>
      </c>
      <c r="D133" s="162" t="s">
        <v>145</v>
      </c>
      <c r="E133" s="167">
        <v>148.9425</v>
      </c>
      <c r="F133" s="170">
        <f>H133+J133</f>
        <v>0</v>
      </c>
      <c r="G133" s="171">
        <f>ROUND(E133*F133,2)</f>
        <v>0</v>
      </c>
      <c r="H133" s="171"/>
      <c r="I133" s="171">
        <f>ROUND(E133*H133,2)</f>
        <v>0</v>
      </c>
      <c r="J133" s="171"/>
      <c r="K133" s="171">
        <f>ROUND(E133*J133,2)</f>
        <v>0</v>
      </c>
      <c r="L133" s="171">
        <v>21</v>
      </c>
      <c r="M133" s="171">
        <f>G133*(1+L133/100)</f>
        <v>0</v>
      </c>
      <c r="N133" s="162">
        <v>0</v>
      </c>
      <c r="O133" s="162">
        <f>ROUND(E133*N133,5)</f>
        <v>0</v>
      </c>
      <c r="P133" s="162">
        <v>0</v>
      </c>
      <c r="Q133" s="162">
        <f>ROUND(E133*P133,5)</f>
        <v>0</v>
      </c>
      <c r="R133" s="162"/>
      <c r="S133" s="162"/>
      <c r="T133" s="163">
        <v>0</v>
      </c>
      <c r="U133" s="162">
        <f>ROUND(E133*T133,2)</f>
        <v>0</v>
      </c>
      <c r="V133" s="152"/>
      <c r="W133" s="152"/>
      <c r="X133" s="152"/>
      <c r="Y133" s="152"/>
      <c r="Z133" s="152"/>
      <c r="AA133" s="152"/>
      <c r="AB133" s="152"/>
      <c r="AC133" s="152"/>
      <c r="AD133" s="152"/>
      <c r="AE133" s="152" t="s">
        <v>130</v>
      </c>
      <c r="AF133" s="152"/>
      <c r="AG133" s="152"/>
      <c r="AH133" s="152"/>
      <c r="AI133" s="152"/>
      <c r="AJ133" s="152"/>
      <c r="AK133" s="152"/>
      <c r="AL133" s="152"/>
      <c r="AM133" s="152"/>
      <c r="AN133" s="152"/>
      <c r="AO133" s="152"/>
      <c r="AP133" s="152"/>
      <c r="AQ133" s="152"/>
      <c r="AR133" s="152"/>
      <c r="AS133" s="152"/>
      <c r="AT133" s="152"/>
      <c r="AU133" s="152"/>
      <c r="AV133" s="152"/>
      <c r="AW133" s="152"/>
      <c r="AX133" s="152"/>
      <c r="AY133" s="152"/>
      <c r="AZ133" s="152"/>
      <c r="BA133" s="152"/>
      <c r="BB133" s="152"/>
      <c r="BC133" s="152"/>
      <c r="BD133" s="152"/>
      <c r="BE133" s="152"/>
      <c r="BF133" s="152"/>
      <c r="BG133" s="152"/>
      <c r="BH133" s="152"/>
    </row>
    <row r="134" spans="1:60" outlineLevel="1" x14ac:dyDescent="0.2">
      <c r="A134" s="153"/>
      <c r="B134" s="160"/>
      <c r="C134" s="192" t="s">
        <v>266</v>
      </c>
      <c r="D134" s="164"/>
      <c r="E134" s="168">
        <v>148.9425</v>
      </c>
      <c r="F134" s="171"/>
      <c r="G134" s="171"/>
      <c r="H134" s="171"/>
      <c r="I134" s="171"/>
      <c r="J134" s="171"/>
      <c r="K134" s="171"/>
      <c r="L134" s="171"/>
      <c r="M134" s="171"/>
      <c r="N134" s="162"/>
      <c r="O134" s="162"/>
      <c r="P134" s="162"/>
      <c r="Q134" s="162"/>
      <c r="R134" s="162"/>
      <c r="S134" s="162"/>
      <c r="T134" s="163"/>
      <c r="U134" s="162"/>
      <c r="V134" s="152"/>
      <c r="W134" s="152"/>
      <c r="X134" s="152"/>
      <c r="Y134" s="152"/>
      <c r="Z134" s="152"/>
      <c r="AA134" s="152"/>
      <c r="AB134" s="152"/>
      <c r="AC134" s="152"/>
      <c r="AD134" s="152"/>
      <c r="AE134" s="152" t="s">
        <v>110</v>
      </c>
      <c r="AF134" s="152">
        <v>0</v>
      </c>
      <c r="AG134" s="152"/>
      <c r="AH134" s="152"/>
      <c r="AI134" s="152"/>
      <c r="AJ134" s="152"/>
      <c r="AK134" s="152"/>
      <c r="AL134" s="152"/>
      <c r="AM134" s="152"/>
      <c r="AN134" s="152"/>
      <c r="AO134" s="152"/>
      <c r="AP134" s="152"/>
      <c r="AQ134" s="152"/>
      <c r="AR134" s="152"/>
      <c r="AS134" s="152"/>
      <c r="AT134" s="152"/>
      <c r="AU134" s="152"/>
      <c r="AV134" s="152"/>
      <c r="AW134" s="152"/>
      <c r="AX134" s="152"/>
      <c r="AY134" s="152"/>
      <c r="AZ134" s="152"/>
      <c r="BA134" s="152"/>
      <c r="BB134" s="152"/>
      <c r="BC134" s="152"/>
      <c r="BD134" s="152"/>
      <c r="BE134" s="152"/>
      <c r="BF134" s="152"/>
      <c r="BG134" s="152"/>
      <c r="BH134" s="152"/>
    </row>
    <row r="135" spans="1:60" ht="22.5" outlineLevel="1" x14ac:dyDescent="0.2">
      <c r="A135" s="153">
        <v>52</v>
      </c>
      <c r="B135" s="160" t="s">
        <v>267</v>
      </c>
      <c r="C135" s="191" t="s">
        <v>268</v>
      </c>
      <c r="D135" s="162" t="s">
        <v>145</v>
      </c>
      <c r="E135" s="167">
        <v>86.987499999999997</v>
      </c>
      <c r="F135" s="170">
        <f>H135+J135</f>
        <v>0</v>
      </c>
      <c r="G135" s="171">
        <f>ROUND(E135*F135,2)</f>
        <v>0</v>
      </c>
      <c r="H135" s="171"/>
      <c r="I135" s="171">
        <f>ROUND(E135*H135,2)</f>
        <v>0</v>
      </c>
      <c r="J135" s="171"/>
      <c r="K135" s="171">
        <f>ROUND(E135*J135,2)</f>
        <v>0</v>
      </c>
      <c r="L135" s="171">
        <v>21</v>
      </c>
      <c r="M135" s="171">
        <f>G135*(1+L135/100)</f>
        <v>0</v>
      </c>
      <c r="N135" s="162">
        <v>0</v>
      </c>
      <c r="O135" s="162">
        <f>ROUND(E135*N135,5)</f>
        <v>0</v>
      </c>
      <c r="P135" s="162">
        <v>0</v>
      </c>
      <c r="Q135" s="162">
        <f>ROUND(E135*P135,5)</f>
        <v>0</v>
      </c>
      <c r="R135" s="162"/>
      <c r="S135" s="162"/>
      <c r="T135" s="163">
        <v>0</v>
      </c>
      <c r="U135" s="162">
        <f>ROUND(E135*T135,2)</f>
        <v>0</v>
      </c>
      <c r="V135" s="152"/>
      <c r="W135" s="152"/>
      <c r="X135" s="152"/>
      <c r="Y135" s="152"/>
      <c r="Z135" s="152"/>
      <c r="AA135" s="152"/>
      <c r="AB135" s="152"/>
      <c r="AC135" s="152"/>
      <c r="AD135" s="152"/>
      <c r="AE135" s="152" t="s">
        <v>130</v>
      </c>
      <c r="AF135" s="152"/>
      <c r="AG135" s="152"/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2"/>
      <c r="AT135" s="152"/>
      <c r="AU135" s="152"/>
      <c r="AV135" s="152"/>
      <c r="AW135" s="152"/>
      <c r="AX135" s="152"/>
      <c r="AY135" s="152"/>
      <c r="AZ135" s="152"/>
      <c r="BA135" s="152"/>
      <c r="BB135" s="152"/>
      <c r="BC135" s="152"/>
      <c r="BD135" s="152"/>
      <c r="BE135" s="152"/>
      <c r="BF135" s="152"/>
      <c r="BG135" s="152"/>
      <c r="BH135" s="152"/>
    </row>
    <row r="136" spans="1:60" outlineLevel="1" x14ac:dyDescent="0.2">
      <c r="A136" s="153"/>
      <c r="B136" s="160"/>
      <c r="C136" s="192" t="s">
        <v>269</v>
      </c>
      <c r="D136" s="164"/>
      <c r="E136" s="168">
        <v>37.340000000000003</v>
      </c>
      <c r="F136" s="171"/>
      <c r="G136" s="171"/>
      <c r="H136" s="171"/>
      <c r="I136" s="171"/>
      <c r="J136" s="171"/>
      <c r="K136" s="171"/>
      <c r="L136" s="171"/>
      <c r="M136" s="171"/>
      <c r="N136" s="162"/>
      <c r="O136" s="162"/>
      <c r="P136" s="162"/>
      <c r="Q136" s="162"/>
      <c r="R136" s="162"/>
      <c r="S136" s="162"/>
      <c r="T136" s="163"/>
      <c r="U136" s="162"/>
      <c r="V136" s="152"/>
      <c r="W136" s="152"/>
      <c r="X136" s="152"/>
      <c r="Y136" s="152"/>
      <c r="Z136" s="152"/>
      <c r="AA136" s="152"/>
      <c r="AB136" s="152"/>
      <c r="AC136" s="152"/>
      <c r="AD136" s="152"/>
      <c r="AE136" s="152" t="s">
        <v>110</v>
      </c>
      <c r="AF136" s="152">
        <v>0</v>
      </c>
      <c r="AG136" s="152"/>
      <c r="AH136" s="152"/>
      <c r="AI136" s="152"/>
      <c r="AJ136" s="152"/>
      <c r="AK136" s="152"/>
      <c r="AL136" s="152"/>
      <c r="AM136" s="152"/>
      <c r="AN136" s="152"/>
      <c r="AO136" s="152"/>
      <c r="AP136" s="152"/>
      <c r="AQ136" s="152"/>
      <c r="AR136" s="152"/>
      <c r="AS136" s="152"/>
      <c r="AT136" s="152"/>
      <c r="AU136" s="152"/>
      <c r="AV136" s="152"/>
      <c r="AW136" s="152"/>
      <c r="AX136" s="152"/>
      <c r="AY136" s="152"/>
      <c r="AZ136" s="152"/>
      <c r="BA136" s="152"/>
      <c r="BB136" s="152"/>
      <c r="BC136" s="152"/>
      <c r="BD136" s="152"/>
      <c r="BE136" s="152"/>
      <c r="BF136" s="152"/>
      <c r="BG136" s="152"/>
      <c r="BH136" s="152"/>
    </row>
    <row r="137" spans="1:60" outlineLevel="1" x14ac:dyDescent="0.2">
      <c r="A137" s="153"/>
      <c r="B137" s="160"/>
      <c r="C137" s="192" t="s">
        <v>270</v>
      </c>
      <c r="D137" s="164"/>
      <c r="E137" s="168">
        <v>49.647500000000001</v>
      </c>
      <c r="F137" s="171"/>
      <c r="G137" s="171"/>
      <c r="H137" s="171"/>
      <c r="I137" s="171"/>
      <c r="J137" s="171"/>
      <c r="K137" s="171"/>
      <c r="L137" s="171"/>
      <c r="M137" s="171"/>
      <c r="N137" s="162"/>
      <c r="O137" s="162"/>
      <c r="P137" s="162"/>
      <c r="Q137" s="162"/>
      <c r="R137" s="162"/>
      <c r="S137" s="162"/>
      <c r="T137" s="163"/>
      <c r="U137" s="162"/>
      <c r="V137" s="152"/>
      <c r="W137" s="152"/>
      <c r="X137" s="152"/>
      <c r="Y137" s="152"/>
      <c r="Z137" s="152"/>
      <c r="AA137" s="152"/>
      <c r="AB137" s="152"/>
      <c r="AC137" s="152"/>
      <c r="AD137" s="152"/>
      <c r="AE137" s="152" t="s">
        <v>110</v>
      </c>
      <c r="AF137" s="152">
        <v>0</v>
      </c>
      <c r="AG137" s="152"/>
      <c r="AH137" s="152"/>
      <c r="AI137" s="152"/>
      <c r="AJ137" s="152"/>
      <c r="AK137" s="152"/>
      <c r="AL137" s="152"/>
      <c r="AM137" s="152"/>
      <c r="AN137" s="152"/>
      <c r="AO137" s="152"/>
      <c r="AP137" s="152"/>
      <c r="AQ137" s="152"/>
      <c r="AR137" s="152"/>
      <c r="AS137" s="152"/>
      <c r="AT137" s="152"/>
      <c r="AU137" s="152"/>
      <c r="AV137" s="152"/>
      <c r="AW137" s="152"/>
      <c r="AX137" s="152"/>
      <c r="AY137" s="152"/>
      <c r="AZ137" s="152"/>
      <c r="BA137" s="152"/>
      <c r="BB137" s="152"/>
      <c r="BC137" s="152"/>
      <c r="BD137" s="152"/>
      <c r="BE137" s="152"/>
      <c r="BF137" s="152"/>
      <c r="BG137" s="152"/>
      <c r="BH137" s="152"/>
    </row>
    <row r="138" spans="1:60" x14ac:dyDescent="0.2">
      <c r="A138" s="154" t="s">
        <v>101</v>
      </c>
      <c r="B138" s="161" t="s">
        <v>72</v>
      </c>
      <c r="C138" s="193" t="s">
        <v>73</v>
      </c>
      <c r="D138" s="165"/>
      <c r="E138" s="169"/>
      <c r="F138" s="172"/>
      <c r="G138" s="172">
        <f>SUMIF(AE139:AE139,"&lt;&gt;NOR",G139:G139)</f>
        <v>0</v>
      </c>
      <c r="H138" s="172"/>
      <c r="I138" s="172">
        <f>SUM(I139:I139)</f>
        <v>0</v>
      </c>
      <c r="J138" s="172"/>
      <c r="K138" s="172">
        <f>SUM(K139:K139)</f>
        <v>0</v>
      </c>
      <c r="L138" s="172"/>
      <c r="M138" s="172">
        <f>SUM(M139:M139)</f>
        <v>0</v>
      </c>
      <c r="N138" s="165"/>
      <c r="O138" s="165">
        <f>SUM(O139:O139)</f>
        <v>0</v>
      </c>
      <c r="P138" s="165"/>
      <c r="Q138" s="165">
        <f>SUM(Q139:Q139)</f>
        <v>0</v>
      </c>
      <c r="R138" s="165"/>
      <c r="S138" s="165"/>
      <c r="T138" s="166"/>
      <c r="U138" s="165">
        <f>SUM(U139:U139)</f>
        <v>0.39</v>
      </c>
      <c r="AE138" t="s">
        <v>102</v>
      </c>
    </row>
    <row r="139" spans="1:60" outlineLevel="1" x14ac:dyDescent="0.2">
      <c r="A139" s="153">
        <v>53</v>
      </c>
      <c r="B139" s="160" t="s">
        <v>271</v>
      </c>
      <c r="C139" s="191" t="s">
        <v>272</v>
      </c>
      <c r="D139" s="162" t="s">
        <v>260</v>
      </c>
      <c r="E139" s="167">
        <v>1</v>
      </c>
      <c r="F139" s="170">
        <f>H139+J139</f>
        <v>0</v>
      </c>
      <c r="G139" s="171">
        <f>ROUND(E139*F139,2)</f>
        <v>0</v>
      </c>
      <c r="H139" s="171"/>
      <c r="I139" s="171">
        <f>ROUND(E139*H139,2)</f>
        <v>0</v>
      </c>
      <c r="J139" s="171"/>
      <c r="K139" s="171">
        <f>ROUND(E139*J139,2)</f>
        <v>0</v>
      </c>
      <c r="L139" s="171">
        <v>21</v>
      </c>
      <c r="M139" s="171">
        <f>G139*(1+L139/100)</f>
        <v>0</v>
      </c>
      <c r="N139" s="162">
        <v>0</v>
      </c>
      <c r="O139" s="162">
        <f>ROUND(E139*N139,5)</f>
        <v>0</v>
      </c>
      <c r="P139" s="162">
        <v>0</v>
      </c>
      <c r="Q139" s="162">
        <f>ROUND(E139*P139,5)</f>
        <v>0</v>
      </c>
      <c r="R139" s="162"/>
      <c r="S139" s="162"/>
      <c r="T139" s="163">
        <v>0.39</v>
      </c>
      <c r="U139" s="162">
        <f>ROUND(E139*T139,2)</f>
        <v>0.39</v>
      </c>
      <c r="V139" s="152"/>
      <c r="W139" s="152"/>
      <c r="X139" s="152"/>
      <c r="Y139" s="152"/>
      <c r="Z139" s="152"/>
      <c r="AA139" s="152"/>
      <c r="AB139" s="152"/>
      <c r="AC139" s="152"/>
      <c r="AD139" s="152"/>
      <c r="AE139" s="152" t="s">
        <v>130</v>
      </c>
      <c r="AF139" s="152"/>
      <c r="AG139" s="152"/>
      <c r="AH139" s="152"/>
      <c r="AI139" s="152"/>
      <c r="AJ139" s="152"/>
      <c r="AK139" s="152"/>
      <c r="AL139" s="152"/>
      <c r="AM139" s="152"/>
      <c r="AN139" s="152"/>
      <c r="AO139" s="152"/>
      <c r="AP139" s="152"/>
      <c r="AQ139" s="152"/>
      <c r="AR139" s="152"/>
      <c r="AS139" s="152"/>
      <c r="AT139" s="152"/>
      <c r="AU139" s="152"/>
      <c r="AV139" s="152"/>
      <c r="AW139" s="152"/>
      <c r="AX139" s="152"/>
      <c r="AY139" s="152"/>
      <c r="AZ139" s="152"/>
      <c r="BA139" s="152"/>
      <c r="BB139" s="152"/>
      <c r="BC139" s="152"/>
      <c r="BD139" s="152"/>
      <c r="BE139" s="152"/>
      <c r="BF139" s="152"/>
      <c r="BG139" s="152"/>
      <c r="BH139" s="152"/>
    </row>
    <row r="140" spans="1:60" x14ac:dyDescent="0.2">
      <c r="A140" s="154" t="s">
        <v>101</v>
      </c>
      <c r="B140" s="161" t="s">
        <v>74</v>
      </c>
      <c r="C140" s="193" t="s">
        <v>26</v>
      </c>
      <c r="D140" s="165"/>
      <c r="E140" s="169"/>
      <c r="F140" s="172"/>
      <c r="G140" s="172">
        <f>SUMIF(AE141:AE148,"&lt;&gt;NOR",G141:G148)</f>
        <v>0</v>
      </c>
      <c r="H140" s="172"/>
      <c r="I140" s="172">
        <f>SUM(I141:I148)</f>
        <v>0</v>
      </c>
      <c r="J140" s="172"/>
      <c r="K140" s="172">
        <f>SUM(K141:K148)</f>
        <v>0</v>
      </c>
      <c r="L140" s="172"/>
      <c r="M140" s="172">
        <f>SUM(M141:M148)</f>
        <v>0</v>
      </c>
      <c r="N140" s="165"/>
      <c r="O140" s="165">
        <f>SUM(O141:O148)</f>
        <v>0</v>
      </c>
      <c r="P140" s="165"/>
      <c r="Q140" s="165">
        <f>SUM(Q141:Q148)</f>
        <v>0</v>
      </c>
      <c r="R140" s="165"/>
      <c r="S140" s="165"/>
      <c r="T140" s="166"/>
      <c r="U140" s="165">
        <f>SUM(U141:U148)</f>
        <v>0</v>
      </c>
      <c r="AE140" t="s">
        <v>102</v>
      </c>
    </row>
    <row r="141" spans="1:60" outlineLevel="1" x14ac:dyDescent="0.2">
      <c r="A141" s="153">
        <v>54</v>
      </c>
      <c r="B141" s="160" t="s">
        <v>273</v>
      </c>
      <c r="C141" s="191" t="s">
        <v>274</v>
      </c>
      <c r="D141" s="162" t="s">
        <v>275</v>
      </c>
      <c r="E141" s="167">
        <v>1</v>
      </c>
      <c r="F141" s="170">
        <f t="shared" ref="F141:F148" si="0">H141+J141</f>
        <v>0</v>
      </c>
      <c r="G141" s="171">
        <f t="shared" ref="G141:G148" si="1">ROUND(E141*F141,2)</f>
        <v>0</v>
      </c>
      <c r="H141" s="171"/>
      <c r="I141" s="171">
        <f t="shared" ref="I141:I148" si="2">ROUND(E141*H141,2)</f>
        <v>0</v>
      </c>
      <c r="J141" s="171"/>
      <c r="K141" s="171">
        <f t="shared" ref="K141:K148" si="3">ROUND(E141*J141,2)</f>
        <v>0</v>
      </c>
      <c r="L141" s="171">
        <v>21</v>
      </c>
      <c r="M141" s="171">
        <f t="shared" ref="M141:M148" si="4">G141*(1+L141/100)</f>
        <v>0</v>
      </c>
      <c r="N141" s="162">
        <v>0</v>
      </c>
      <c r="O141" s="162">
        <f t="shared" ref="O141:O148" si="5">ROUND(E141*N141,5)</f>
        <v>0</v>
      </c>
      <c r="P141" s="162">
        <v>0</v>
      </c>
      <c r="Q141" s="162">
        <f t="shared" ref="Q141:Q148" si="6">ROUND(E141*P141,5)</f>
        <v>0</v>
      </c>
      <c r="R141" s="162"/>
      <c r="S141" s="162"/>
      <c r="T141" s="163">
        <v>0</v>
      </c>
      <c r="U141" s="162">
        <f t="shared" ref="U141:U148" si="7">ROUND(E141*T141,2)</f>
        <v>0</v>
      </c>
      <c r="V141" s="152"/>
      <c r="W141" s="152"/>
      <c r="X141" s="152"/>
      <c r="Y141" s="152"/>
      <c r="Z141" s="152"/>
      <c r="AA141" s="152"/>
      <c r="AB141" s="152"/>
      <c r="AC141" s="152"/>
      <c r="AD141" s="152"/>
      <c r="AE141" s="152" t="s">
        <v>130</v>
      </c>
      <c r="AF141" s="152"/>
      <c r="AG141" s="152"/>
      <c r="AH141" s="152"/>
      <c r="AI141" s="152"/>
      <c r="AJ141" s="152"/>
      <c r="AK141" s="152"/>
      <c r="AL141" s="152"/>
      <c r="AM141" s="152"/>
      <c r="AN141" s="152"/>
      <c r="AO141" s="152"/>
      <c r="AP141" s="152"/>
      <c r="AQ141" s="152"/>
      <c r="AR141" s="152"/>
      <c r="AS141" s="152"/>
      <c r="AT141" s="152"/>
      <c r="AU141" s="152"/>
      <c r="AV141" s="152"/>
      <c r="AW141" s="152"/>
      <c r="AX141" s="152"/>
      <c r="AY141" s="152"/>
      <c r="AZ141" s="152"/>
      <c r="BA141" s="152"/>
      <c r="BB141" s="152"/>
      <c r="BC141" s="152"/>
      <c r="BD141" s="152"/>
      <c r="BE141" s="152"/>
      <c r="BF141" s="152"/>
      <c r="BG141" s="152"/>
      <c r="BH141" s="152"/>
    </row>
    <row r="142" spans="1:60" outlineLevel="1" x14ac:dyDescent="0.2">
      <c r="A142" s="153">
        <v>55</v>
      </c>
      <c r="B142" s="160" t="s">
        <v>276</v>
      </c>
      <c r="C142" s="191" t="s">
        <v>277</v>
      </c>
      <c r="D142" s="162" t="s">
        <v>275</v>
      </c>
      <c r="E142" s="167">
        <v>1</v>
      </c>
      <c r="F142" s="170">
        <f t="shared" si="0"/>
        <v>0</v>
      </c>
      <c r="G142" s="171">
        <f t="shared" si="1"/>
        <v>0</v>
      </c>
      <c r="H142" s="171"/>
      <c r="I142" s="171">
        <f t="shared" si="2"/>
        <v>0</v>
      </c>
      <c r="J142" s="171"/>
      <c r="K142" s="171">
        <f t="shared" si="3"/>
        <v>0</v>
      </c>
      <c r="L142" s="171">
        <v>21</v>
      </c>
      <c r="M142" s="171">
        <f t="shared" si="4"/>
        <v>0</v>
      </c>
      <c r="N142" s="162">
        <v>0</v>
      </c>
      <c r="O142" s="162">
        <f t="shared" si="5"/>
        <v>0</v>
      </c>
      <c r="P142" s="162">
        <v>0</v>
      </c>
      <c r="Q142" s="162">
        <f t="shared" si="6"/>
        <v>0</v>
      </c>
      <c r="R142" s="162"/>
      <c r="S142" s="162"/>
      <c r="T142" s="163">
        <v>0</v>
      </c>
      <c r="U142" s="162">
        <f t="shared" si="7"/>
        <v>0</v>
      </c>
      <c r="V142" s="152"/>
      <c r="W142" s="152"/>
      <c r="X142" s="152"/>
      <c r="Y142" s="152"/>
      <c r="Z142" s="152"/>
      <c r="AA142" s="152"/>
      <c r="AB142" s="152"/>
      <c r="AC142" s="152"/>
      <c r="AD142" s="152"/>
      <c r="AE142" s="152" t="s">
        <v>130</v>
      </c>
      <c r="AF142" s="152"/>
      <c r="AG142" s="152"/>
      <c r="AH142" s="152"/>
      <c r="AI142" s="152"/>
      <c r="AJ142" s="152"/>
      <c r="AK142" s="152"/>
      <c r="AL142" s="152"/>
      <c r="AM142" s="152"/>
      <c r="AN142" s="152"/>
      <c r="AO142" s="152"/>
      <c r="AP142" s="152"/>
      <c r="AQ142" s="152"/>
      <c r="AR142" s="152"/>
      <c r="AS142" s="152"/>
      <c r="AT142" s="152"/>
      <c r="AU142" s="152"/>
      <c r="AV142" s="152"/>
      <c r="AW142" s="152"/>
      <c r="AX142" s="152"/>
      <c r="AY142" s="152"/>
      <c r="AZ142" s="152"/>
      <c r="BA142" s="152"/>
      <c r="BB142" s="152"/>
      <c r="BC142" s="152"/>
      <c r="BD142" s="152"/>
      <c r="BE142" s="152"/>
      <c r="BF142" s="152"/>
      <c r="BG142" s="152"/>
      <c r="BH142" s="152"/>
    </row>
    <row r="143" spans="1:60" outlineLevel="1" x14ac:dyDescent="0.2">
      <c r="A143" s="153">
        <v>56</v>
      </c>
      <c r="B143" s="160" t="s">
        <v>278</v>
      </c>
      <c r="C143" s="191" t="s">
        <v>279</v>
      </c>
      <c r="D143" s="162" t="s">
        <v>275</v>
      </c>
      <c r="E143" s="167">
        <v>1</v>
      </c>
      <c r="F143" s="170">
        <f t="shared" si="0"/>
        <v>0</v>
      </c>
      <c r="G143" s="171">
        <f t="shared" si="1"/>
        <v>0</v>
      </c>
      <c r="H143" s="171"/>
      <c r="I143" s="171">
        <f t="shared" si="2"/>
        <v>0</v>
      </c>
      <c r="J143" s="171"/>
      <c r="K143" s="171">
        <f t="shared" si="3"/>
        <v>0</v>
      </c>
      <c r="L143" s="171">
        <v>21</v>
      </c>
      <c r="M143" s="171">
        <f t="shared" si="4"/>
        <v>0</v>
      </c>
      <c r="N143" s="162">
        <v>0</v>
      </c>
      <c r="O143" s="162">
        <f t="shared" si="5"/>
        <v>0</v>
      </c>
      <c r="P143" s="162">
        <v>0</v>
      </c>
      <c r="Q143" s="162">
        <f t="shared" si="6"/>
        <v>0</v>
      </c>
      <c r="R143" s="162"/>
      <c r="S143" s="162"/>
      <c r="T143" s="163">
        <v>0</v>
      </c>
      <c r="U143" s="162">
        <f t="shared" si="7"/>
        <v>0</v>
      </c>
      <c r="V143" s="152"/>
      <c r="W143" s="152"/>
      <c r="X143" s="152"/>
      <c r="Y143" s="152"/>
      <c r="Z143" s="152"/>
      <c r="AA143" s="152"/>
      <c r="AB143" s="152"/>
      <c r="AC143" s="152"/>
      <c r="AD143" s="152"/>
      <c r="AE143" s="152" t="s">
        <v>130</v>
      </c>
      <c r="AF143" s="152"/>
      <c r="AG143" s="152"/>
      <c r="AH143" s="152"/>
      <c r="AI143" s="152"/>
      <c r="AJ143" s="152"/>
      <c r="AK143" s="152"/>
      <c r="AL143" s="152"/>
      <c r="AM143" s="152"/>
      <c r="AN143" s="152"/>
      <c r="AO143" s="152"/>
      <c r="AP143" s="152"/>
      <c r="AQ143" s="152"/>
      <c r="AR143" s="152"/>
      <c r="AS143" s="152"/>
      <c r="AT143" s="152"/>
      <c r="AU143" s="152"/>
      <c r="AV143" s="152"/>
      <c r="AW143" s="152"/>
      <c r="AX143" s="152"/>
      <c r="AY143" s="152"/>
      <c r="AZ143" s="152"/>
      <c r="BA143" s="152"/>
      <c r="BB143" s="152"/>
      <c r="BC143" s="152"/>
      <c r="BD143" s="152"/>
      <c r="BE143" s="152"/>
      <c r="BF143" s="152"/>
      <c r="BG143" s="152"/>
      <c r="BH143" s="152"/>
    </row>
    <row r="144" spans="1:60" outlineLevel="1" x14ac:dyDescent="0.2">
      <c r="A144" s="153">
        <v>57</v>
      </c>
      <c r="B144" s="160" t="s">
        <v>280</v>
      </c>
      <c r="C144" s="191" t="s">
        <v>281</v>
      </c>
      <c r="D144" s="162" t="s">
        <v>275</v>
      </c>
      <c r="E144" s="167">
        <v>1</v>
      </c>
      <c r="F144" s="170">
        <f t="shared" si="0"/>
        <v>0</v>
      </c>
      <c r="G144" s="171">
        <f t="shared" si="1"/>
        <v>0</v>
      </c>
      <c r="H144" s="171"/>
      <c r="I144" s="171">
        <f t="shared" si="2"/>
        <v>0</v>
      </c>
      <c r="J144" s="171"/>
      <c r="K144" s="171">
        <f t="shared" si="3"/>
        <v>0</v>
      </c>
      <c r="L144" s="171">
        <v>21</v>
      </c>
      <c r="M144" s="171">
        <f t="shared" si="4"/>
        <v>0</v>
      </c>
      <c r="N144" s="162">
        <v>0</v>
      </c>
      <c r="O144" s="162">
        <f t="shared" si="5"/>
        <v>0</v>
      </c>
      <c r="P144" s="162">
        <v>0</v>
      </c>
      <c r="Q144" s="162">
        <f t="shared" si="6"/>
        <v>0</v>
      </c>
      <c r="R144" s="162"/>
      <c r="S144" s="162"/>
      <c r="T144" s="163">
        <v>0</v>
      </c>
      <c r="U144" s="162">
        <f t="shared" si="7"/>
        <v>0</v>
      </c>
      <c r="V144" s="152"/>
      <c r="W144" s="152"/>
      <c r="X144" s="152"/>
      <c r="Y144" s="152"/>
      <c r="Z144" s="152"/>
      <c r="AA144" s="152"/>
      <c r="AB144" s="152"/>
      <c r="AC144" s="152"/>
      <c r="AD144" s="152"/>
      <c r="AE144" s="152" t="s">
        <v>130</v>
      </c>
      <c r="AF144" s="152"/>
      <c r="AG144" s="152"/>
      <c r="AH144" s="152"/>
      <c r="AI144" s="152"/>
      <c r="AJ144" s="152"/>
      <c r="AK144" s="152"/>
      <c r="AL144" s="152"/>
      <c r="AM144" s="152"/>
      <c r="AN144" s="152"/>
      <c r="AO144" s="152"/>
      <c r="AP144" s="152"/>
      <c r="AQ144" s="152"/>
      <c r="AR144" s="152"/>
      <c r="AS144" s="152"/>
      <c r="AT144" s="152"/>
      <c r="AU144" s="152"/>
      <c r="AV144" s="152"/>
      <c r="AW144" s="152"/>
      <c r="AX144" s="152"/>
      <c r="AY144" s="152"/>
      <c r="AZ144" s="152"/>
      <c r="BA144" s="152"/>
      <c r="BB144" s="152"/>
      <c r="BC144" s="152"/>
      <c r="BD144" s="152"/>
      <c r="BE144" s="152"/>
      <c r="BF144" s="152"/>
      <c r="BG144" s="152"/>
      <c r="BH144" s="152"/>
    </row>
    <row r="145" spans="1:60" ht="22.5" outlineLevel="1" x14ac:dyDescent="0.2">
      <c r="A145" s="153">
        <v>58</v>
      </c>
      <c r="B145" s="160" t="s">
        <v>282</v>
      </c>
      <c r="C145" s="191" t="s">
        <v>283</v>
      </c>
      <c r="D145" s="162" t="s">
        <v>275</v>
      </c>
      <c r="E145" s="167">
        <v>1</v>
      </c>
      <c r="F145" s="170">
        <f t="shared" si="0"/>
        <v>0</v>
      </c>
      <c r="G145" s="171">
        <f t="shared" si="1"/>
        <v>0</v>
      </c>
      <c r="H145" s="171"/>
      <c r="I145" s="171">
        <f t="shared" si="2"/>
        <v>0</v>
      </c>
      <c r="J145" s="171"/>
      <c r="K145" s="171">
        <f t="shared" si="3"/>
        <v>0</v>
      </c>
      <c r="L145" s="171">
        <v>21</v>
      </c>
      <c r="M145" s="171">
        <f t="shared" si="4"/>
        <v>0</v>
      </c>
      <c r="N145" s="162">
        <v>0</v>
      </c>
      <c r="O145" s="162">
        <f t="shared" si="5"/>
        <v>0</v>
      </c>
      <c r="P145" s="162">
        <v>0</v>
      </c>
      <c r="Q145" s="162">
        <f t="shared" si="6"/>
        <v>0</v>
      </c>
      <c r="R145" s="162"/>
      <c r="S145" s="162"/>
      <c r="T145" s="163">
        <v>0</v>
      </c>
      <c r="U145" s="162">
        <f t="shared" si="7"/>
        <v>0</v>
      </c>
      <c r="V145" s="152"/>
      <c r="W145" s="152"/>
      <c r="X145" s="152"/>
      <c r="Y145" s="152"/>
      <c r="Z145" s="152"/>
      <c r="AA145" s="152"/>
      <c r="AB145" s="152"/>
      <c r="AC145" s="152"/>
      <c r="AD145" s="152"/>
      <c r="AE145" s="152" t="s">
        <v>130</v>
      </c>
      <c r="AF145" s="152"/>
      <c r="AG145" s="152"/>
      <c r="AH145" s="152"/>
      <c r="AI145" s="152"/>
      <c r="AJ145" s="152"/>
      <c r="AK145" s="152"/>
      <c r="AL145" s="152"/>
      <c r="AM145" s="152"/>
      <c r="AN145" s="152"/>
      <c r="AO145" s="152"/>
      <c r="AP145" s="152"/>
      <c r="AQ145" s="152"/>
      <c r="AR145" s="152"/>
      <c r="AS145" s="152"/>
      <c r="AT145" s="152"/>
      <c r="AU145" s="152"/>
      <c r="AV145" s="152"/>
      <c r="AW145" s="152"/>
      <c r="AX145" s="152"/>
      <c r="AY145" s="152"/>
      <c r="AZ145" s="152"/>
      <c r="BA145" s="152"/>
      <c r="BB145" s="152"/>
      <c r="BC145" s="152"/>
      <c r="BD145" s="152"/>
      <c r="BE145" s="152"/>
      <c r="BF145" s="152"/>
      <c r="BG145" s="152"/>
      <c r="BH145" s="152"/>
    </row>
    <row r="146" spans="1:60" outlineLevel="1" x14ac:dyDescent="0.2">
      <c r="A146" s="153">
        <v>59</v>
      </c>
      <c r="B146" s="160" t="s">
        <v>284</v>
      </c>
      <c r="C146" s="191" t="s">
        <v>285</v>
      </c>
      <c r="D146" s="162" t="s">
        <v>275</v>
      </c>
      <c r="E146" s="167">
        <v>1</v>
      </c>
      <c r="F146" s="170">
        <f t="shared" si="0"/>
        <v>0</v>
      </c>
      <c r="G146" s="171">
        <f t="shared" si="1"/>
        <v>0</v>
      </c>
      <c r="H146" s="171"/>
      <c r="I146" s="171">
        <f t="shared" si="2"/>
        <v>0</v>
      </c>
      <c r="J146" s="171"/>
      <c r="K146" s="171">
        <f t="shared" si="3"/>
        <v>0</v>
      </c>
      <c r="L146" s="171">
        <v>21</v>
      </c>
      <c r="M146" s="171">
        <f t="shared" si="4"/>
        <v>0</v>
      </c>
      <c r="N146" s="162">
        <v>0</v>
      </c>
      <c r="O146" s="162">
        <f t="shared" si="5"/>
        <v>0</v>
      </c>
      <c r="P146" s="162">
        <v>0</v>
      </c>
      <c r="Q146" s="162">
        <f t="shared" si="6"/>
        <v>0</v>
      </c>
      <c r="R146" s="162"/>
      <c r="S146" s="162"/>
      <c r="T146" s="163">
        <v>0</v>
      </c>
      <c r="U146" s="162">
        <f t="shared" si="7"/>
        <v>0</v>
      </c>
      <c r="V146" s="152"/>
      <c r="W146" s="152"/>
      <c r="X146" s="152"/>
      <c r="Y146" s="152"/>
      <c r="Z146" s="152"/>
      <c r="AA146" s="152"/>
      <c r="AB146" s="152"/>
      <c r="AC146" s="152"/>
      <c r="AD146" s="152"/>
      <c r="AE146" s="152" t="s">
        <v>130</v>
      </c>
      <c r="AF146" s="152"/>
      <c r="AG146" s="152"/>
      <c r="AH146" s="152"/>
      <c r="AI146" s="152"/>
      <c r="AJ146" s="152"/>
      <c r="AK146" s="152"/>
      <c r="AL146" s="152"/>
      <c r="AM146" s="152"/>
      <c r="AN146" s="152"/>
      <c r="AO146" s="152"/>
      <c r="AP146" s="152"/>
      <c r="AQ146" s="152"/>
      <c r="AR146" s="152"/>
      <c r="AS146" s="152"/>
      <c r="AT146" s="152"/>
      <c r="AU146" s="152"/>
      <c r="AV146" s="152"/>
      <c r="AW146" s="152"/>
      <c r="AX146" s="152"/>
      <c r="AY146" s="152"/>
      <c r="AZ146" s="152"/>
      <c r="BA146" s="152"/>
      <c r="BB146" s="152"/>
      <c r="BC146" s="152"/>
      <c r="BD146" s="152"/>
      <c r="BE146" s="152"/>
      <c r="BF146" s="152"/>
      <c r="BG146" s="152"/>
      <c r="BH146" s="152"/>
    </row>
    <row r="147" spans="1:60" outlineLevel="1" x14ac:dyDescent="0.2">
      <c r="A147" s="153">
        <v>60</v>
      </c>
      <c r="B147" s="160" t="s">
        <v>286</v>
      </c>
      <c r="C147" s="191" t="s">
        <v>287</v>
      </c>
      <c r="D147" s="162" t="s">
        <v>275</v>
      </c>
      <c r="E147" s="167">
        <v>1</v>
      </c>
      <c r="F147" s="170">
        <f t="shared" si="0"/>
        <v>0</v>
      </c>
      <c r="G147" s="171">
        <f t="shared" si="1"/>
        <v>0</v>
      </c>
      <c r="H147" s="171"/>
      <c r="I147" s="171">
        <f t="shared" si="2"/>
        <v>0</v>
      </c>
      <c r="J147" s="171"/>
      <c r="K147" s="171">
        <f t="shared" si="3"/>
        <v>0</v>
      </c>
      <c r="L147" s="171">
        <v>21</v>
      </c>
      <c r="M147" s="171">
        <f t="shared" si="4"/>
        <v>0</v>
      </c>
      <c r="N147" s="162">
        <v>0</v>
      </c>
      <c r="O147" s="162">
        <f t="shared" si="5"/>
        <v>0</v>
      </c>
      <c r="P147" s="162">
        <v>0</v>
      </c>
      <c r="Q147" s="162">
        <f t="shared" si="6"/>
        <v>0</v>
      </c>
      <c r="R147" s="162"/>
      <c r="S147" s="162"/>
      <c r="T147" s="163">
        <v>0</v>
      </c>
      <c r="U147" s="162">
        <f t="shared" si="7"/>
        <v>0</v>
      </c>
      <c r="V147" s="152"/>
      <c r="W147" s="152"/>
      <c r="X147" s="152"/>
      <c r="Y147" s="152"/>
      <c r="Z147" s="152"/>
      <c r="AA147" s="152"/>
      <c r="AB147" s="152"/>
      <c r="AC147" s="152"/>
      <c r="AD147" s="152"/>
      <c r="AE147" s="152" t="s">
        <v>130</v>
      </c>
      <c r="AF147" s="152"/>
      <c r="AG147" s="152"/>
      <c r="AH147" s="152"/>
      <c r="AI147" s="152"/>
      <c r="AJ147" s="152"/>
      <c r="AK147" s="152"/>
      <c r="AL147" s="152"/>
      <c r="AM147" s="152"/>
      <c r="AN147" s="152"/>
      <c r="AO147" s="152"/>
      <c r="AP147" s="152"/>
      <c r="AQ147" s="152"/>
      <c r="AR147" s="152"/>
      <c r="AS147" s="152"/>
      <c r="AT147" s="152"/>
      <c r="AU147" s="152"/>
      <c r="AV147" s="152"/>
      <c r="AW147" s="152"/>
      <c r="AX147" s="152"/>
      <c r="AY147" s="152"/>
      <c r="AZ147" s="152"/>
      <c r="BA147" s="152"/>
      <c r="BB147" s="152"/>
      <c r="BC147" s="152"/>
      <c r="BD147" s="152"/>
      <c r="BE147" s="152"/>
      <c r="BF147" s="152"/>
      <c r="BG147" s="152"/>
      <c r="BH147" s="152"/>
    </row>
    <row r="148" spans="1:60" outlineLevel="1" x14ac:dyDescent="0.2">
      <c r="A148" s="180">
        <v>61</v>
      </c>
      <c r="B148" s="181" t="s">
        <v>288</v>
      </c>
      <c r="C148" s="194" t="s">
        <v>289</v>
      </c>
      <c r="D148" s="182" t="s">
        <v>275</v>
      </c>
      <c r="E148" s="183">
        <v>1</v>
      </c>
      <c r="F148" s="184">
        <f t="shared" si="0"/>
        <v>0</v>
      </c>
      <c r="G148" s="185">
        <f t="shared" si="1"/>
        <v>0</v>
      </c>
      <c r="H148" s="185"/>
      <c r="I148" s="185">
        <f t="shared" si="2"/>
        <v>0</v>
      </c>
      <c r="J148" s="185"/>
      <c r="K148" s="185">
        <f t="shared" si="3"/>
        <v>0</v>
      </c>
      <c r="L148" s="185">
        <v>21</v>
      </c>
      <c r="M148" s="185">
        <f t="shared" si="4"/>
        <v>0</v>
      </c>
      <c r="N148" s="182">
        <v>0</v>
      </c>
      <c r="O148" s="182">
        <f t="shared" si="5"/>
        <v>0</v>
      </c>
      <c r="P148" s="182">
        <v>0</v>
      </c>
      <c r="Q148" s="182">
        <f t="shared" si="6"/>
        <v>0</v>
      </c>
      <c r="R148" s="182"/>
      <c r="S148" s="182"/>
      <c r="T148" s="186">
        <v>0</v>
      </c>
      <c r="U148" s="182">
        <f t="shared" si="7"/>
        <v>0</v>
      </c>
      <c r="V148" s="152"/>
      <c r="W148" s="152"/>
      <c r="X148" s="152"/>
      <c r="Y148" s="152"/>
      <c r="Z148" s="152"/>
      <c r="AA148" s="152"/>
      <c r="AB148" s="152"/>
      <c r="AC148" s="152"/>
      <c r="AD148" s="152"/>
      <c r="AE148" s="152" t="s">
        <v>130</v>
      </c>
      <c r="AF148" s="152"/>
      <c r="AG148" s="152"/>
      <c r="AH148" s="152"/>
      <c r="AI148" s="152"/>
      <c r="AJ148" s="152"/>
      <c r="AK148" s="152"/>
      <c r="AL148" s="152"/>
      <c r="AM148" s="152"/>
      <c r="AN148" s="152"/>
      <c r="AO148" s="152"/>
      <c r="AP148" s="152"/>
      <c r="AQ148" s="152"/>
      <c r="AR148" s="152"/>
      <c r="AS148" s="152"/>
      <c r="AT148" s="152"/>
      <c r="AU148" s="152"/>
      <c r="AV148" s="152"/>
      <c r="AW148" s="152"/>
      <c r="AX148" s="152"/>
      <c r="AY148" s="152"/>
      <c r="AZ148" s="152"/>
      <c r="BA148" s="152"/>
      <c r="BB148" s="152"/>
      <c r="BC148" s="152"/>
      <c r="BD148" s="152"/>
      <c r="BE148" s="152"/>
      <c r="BF148" s="152"/>
      <c r="BG148" s="152"/>
      <c r="BH148" s="152"/>
    </row>
    <row r="149" spans="1:60" x14ac:dyDescent="0.2">
      <c r="A149" s="6"/>
      <c r="B149" s="7" t="s">
        <v>290</v>
      </c>
      <c r="C149" s="195" t="s">
        <v>290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AC149">
        <v>12</v>
      </c>
      <c r="AD149">
        <v>21</v>
      </c>
    </row>
    <row r="150" spans="1:60" x14ac:dyDescent="0.2">
      <c r="A150" s="187"/>
      <c r="B150" s="188" t="s">
        <v>28</v>
      </c>
      <c r="C150" s="196" t="s">
        <v>290</v>
      </c>
      <c r="D150" s="189"/>
      <c r="E150" s="189"/>
      <c r="F150" s="189"/>
      <c r="G150" s="190">
        <f>G8+G60+G64+G95+G126+G130+G138+G140</f>
        <v>0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AC150">
        <f>SUMIF(L7:L148,AC149,G7:G148)</f>
        <v>0</v>
      </c>
      <c r="AD150">
        <f>SUMIF(L7:L148,AD149,G7:G148)</f>
        <v>0</v>
      </c>
      <c r="AE150" t="s">
        <v>291</v>
      </c>
    </row>
    <row r="151" spans="1:60" x14ac:dyDescent="0.2">
      <c r="A151" s="6"/>
      <c r="B151" s="7" t="s">
        <v>290</v>
      </c>
      <c r="C151" s="195" t="s">
        <v>290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60" x14ac:dyDescent="0.2">
      <c r="A152" s="6"/>
      <c r="B152" s="7" t="s">
        <v>290</v>
      </c>
      <c r="C152" s="195" t="s">
        <v>290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60" x14ac:dyDescent="0.2">
      <c r="A153" s="257" t="s">
        <v>292</v>
      </c>
      <c r="B153" s="257"/>
      <c r="C153" s="258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60" x14ac:dyDescent="0.2">
      <c r="A154" s="259"/>
      <c r="B154" s="260"/>
      <c r="C154" s="261"/>
      <c r="D154" s="260"/>
      <c r="E154" s="260"/>
      <c r="F154" s="260"/>
      <c r="G154" s="262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AE154" t="s">
        <v>293</v>
      </c>
    </row>
    <row r="155" spans="1:60" x14ac:dyDescent="0.2">
      <c r="A155" s="263"/>
      <c r="B155" s="264"/>
      <c r="C155" s="265"/>
      <c r="D155" s="264"/>
      <c r="E155" s="264"/>
      <c r="F155" s="264"/>
      <c r="G155" s="26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60" x14ac:dyDescent="0.2">
      <c r="A156" s="263"/>
      <c r="B156" s="264"/>
      <c r="C156" s="265"/>
      <c r="D156" s="264"/>
      <c r="E156" s="264"/>
      <c r="F156" s="264"/>
      <c r="G156" s="26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60" x14ac:dyDescent="0.2">
      <c r="A157" s="263"/>
      <c r="B157" s="264"/>
      <c r="C157" s="265"/>
      <c r="D157" s="264"/>
      <c r="E157" s="264"/>
      <c r="F157" s="264"/>
      <c r="G157" s="26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60" x14ac:dyDescent="0.2">
      <c r="A158" s="267"/>
      <c r="B158" s="268"/>
      <c r="C158" s="269"/>
      <c r="D158" s="268"/>
      <c r="E158" s="268"/>
      <c r="F158" s="268"/>
      <c r="G158" s="270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:60" x14ac:dyDescent="0.2">
      <c r="A159" s="6"/>
      <c r="B159" s="7" t="s">
        <v>290</v>
      </c>
      <c r="C159" s="195" t="s">
        <v>290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60" x14ac:dyDescent="0.2">
      <c r="C160" s="197"/>
      <c r="AE160" t="s">
        <v>294</v>
      </c>
    </row>
  </sheetData>
  <mergeCells count="23">
    <mergeCell ref="C13:G13"/>
    <mergeCell ref="A1:G1"/>
    <mergeCell ref="C2:G2"/>
    <mergeCell ref="C3:G3"/>
    <mergeCell ref="C4:G4"/>
    <mergeCell ref="C10:G10"/>
    <mergeCell ref="C93:G93"/>
    <mergeCell ref="C24:G24"/>
    <mergeCell ref="C27:G27"/>
    <mergeCell ref="C36:G36"/>
    <mergeCell ref="C45:G45"/>
    <mergeCell ref="C48:G48"/>
    <mergeCell ref="C51:G51"/>
    <mergeCell ref="C54:G54"/>
    <mergeCell ref="C62:G62"/>
    <mergeCell ref="C66:G66"/>
    <mergeCell ref="C74:G74"/>
    <mergeCell ref="C82:G82"/>
    <mergeCell ref="C101:G101"/>
    <mergeCell ref="C104:G104"/>
    <mergeCell ref="C128:G128"/>
    <mergeCell ref="A153:C153"/>
    <mergeCell ref="A154:G158"/>
  </mergeCells>
  <pageMargins left="0.39370078740157499" right="0.19685039370078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Olsa</dc:creator>
  <cp:lastModifiedBy>Škarpichová Kateřina</cp:lastModifiedBy>
  <cp:lastPrinted>2014-02-28T09:52:57Z</cp:lastPrinted>
  <dcterms:created xsi:type="dcterms:W3CDTF">2009-04-08T07:15:50Z</dcterms:created>
  <dcterms:modified xsi:type="dcterms:W3CDTF">2026-02-04T13:44:40Z</dcterms:modified>
</cp:coreProperties>
</file>