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f9c1cecf29e5fbf/Plocha/Projekty/00-2025/25-67 HH rozpočet zastávka Bystřice pH/"/>
    </mc:Choice>
  </mc:AlternateContent>
  <xr:revisionPtr revIDLastSave="0" documentId="8_{37937079-2E79-495F-A254-D68EC333E7C4}" xr6:coauthVersionLast="47" xr6:coauthVersionMax="47" xr10:uidLastSave="{00000000-0000-0000-0000-000000000000}"/>
  <bookViews>
    <workbookView xWindow="38280" yWindow="3405" windowWidth="290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.01 Pol" sheetId="12" r:id="rId4"/>
    <sheet name="01 01.02 Pol" sheetId="13" r:id="rId5"/>
    <sheet name="01 01.03 Pol" sheetId="14" r:id="rId6"/>
    <sheet name="02 02.01 Pol" sheetId="15" r:id="rId7"/>
    <sheet name="VRN VRN Pol" sheetId="16" r:id="rId8"/>
  </sheets>
  <externalReferences>
    <externalReference r:id="rId9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01.01 Pol'!$1:$7</definedName>
    <definedName name="_xlnm.Print_Titles" localSheetId="4">'01 01.02 Pol'!$1:$7</definedName>
    <definedName name="_xlnm.Print_Titles" localSheetId="5">'01 01.03 Pol'!$1:$7</definedName>
    <definedName name="_xlnm.Print_Titles" localSheetId="6">'02 02.01 Pol'!$1:$7</definedName>
    <definedName name="_xlnm.Print_Titles" localSheetId="7">'VRN VRN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01.01 Pol'!$A$1:$Y$264</definedName>
    <definedName name="_xlnm.Print_Area" localSheetId="4">'01 01.02 Pol'!$A$1:$Y$161</definedName>
    <definedName name="_xlnm.Print_Area" localSheetId="5">'01 01.03 Pol'!$A$1:$Y$55</definedName>
    <definedName name="_xlnm.Print_Area" localSheetId="6">'02 02.01 Pol'!$A$1:$Y$118</definedName>
    <definedName name="_xlnm.Print_Area" localSheetId="1">Stavba!$A$1:$J$88</definedName>
    <definedName name="_xlnm.Print_Area" localSheetId="7">'VRN VRN Pol'!$A$1:$Y$26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7" i="1" l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25" i="16"/>
  <c r="G9" i="16"/>
  <c r="G8" i="16" s="1"/>
  <c r="I9" i="16"/>
  <c r="I8" i="16" s="1"/>
  <c r="K9" i="16"/>
  <c r="K8" i="16" s="1"/>
  <c r="M9" i="16"/>
  <c r="O9" i="16"/>
  <c r="O8" i="16" s="1"/>
  <c r="Q9" i="16"/>
  <c r="V9" i="16"/>
  <c r="G10" i="16"/>
  <c r="I10" i="16"/>
  <c r="K10" i="16"/>
  <c r="M10" i="16"/>
  <c r="O10" i="16"/>
  <c r="Q10" i="16"/>
  <c r="Q8" i="16" s="1"/>
  <c r="V10" i="16"/>
  <c r="V8" i="16" s="1"/>
  <c r="G11" i="16"/>
  <c r="M11" i="16" s="1"/>
  <c r="I11" i="16"/>
  <c r="K11" i="16"/>
  <c r="O11" i="16"/>
  <c r="Q11" i="16"/>
  <c r="V11" i="16"/>
  <c r="G12" i="16"/>
  <c r="I12" i="16"/>
  <c r="K12" i="16"/>
  <c r="M12" i="16"/>
  <c r="O12" i="16"/>
  <c r="Q12" i="16"/>
  <c r="V12" i="16"/>
  <c r="G13" i="16"/>
  <c r="M13" i="16" s="1"/>
  <c r="I13" i="16"/>
  <c r="K13" i="16"/>
  <c r="O13" i="16"/>
  <c r="Q13" i="16"/>
  <c r="V13" i="16"/>
  <c r="G14" i="16"/>
  <c r="I14" i="16"/>
  <c r="K14" i="16"/>
  <c r="M14" i="16"/>
  <c r="O14" i="16"/>
  <c r="Q14" i="16"/>
  <c r="V14" i="16"/>
  <c r="G16" i="16"/>
  <c r="G15" i="16" s="1"/>
  <c r="I16" i="16"/>
  <c r="I15" i="16" s="1"/>
  <c r="K16" i="16"/>
  <c r="K15" i="16" s="1"/>
  <c r="M16" i="16"/>
  <c r="M15" i="16" s="1"/>
  <c r="O16" i="16"/>
  <c r="Q16" i="16"/>
  <c r="V16" i="16"/>
  <c r="G17" i="16"/>
  <c r="I17" i="16"/>
  <c r="K17" i="16"/>
  <c r="M17" i="16"/>
  <c r="O17" i="16"/>
  <c r="O15" i="16" s="1"/>
  <c r="Q17" i="16"/>
  <c r="Q15" i="16" s="1"/>
  <c r="V17" i="16"/>
  <c r="V15" i="16" s="1"/>
  <c r="G18" i="16"/>
  <c r="M18" i="16" s="1"/>
  <c r="I18" i="16"/>
  <c r="K18" i="16"/>
  <c r="O18" i="16"/>
  <c r="Q18" i="16"/>
  <c r="V18" i="16"/>
  <c r="G19" i="16"/>
  <c r="I19" i="16"/>
  <c r="K19" i="16"/>
  <c r="M19" i="16"/>
  <c r="O19" i="16"/>
  <c r="Q19" i="16"/>
  <c r="V19" i="16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I23" i="16"/>
  <c r="K23" i="16"/>
  <c r="M23" i="16"/>
  <c r="O23" i="16"/>
  <c r="Q23" i="16"/>
  <c r="V23" i="16"/>
  <c r="AE25" i="16"/>
  <c r="G117" i="15"/>
  <c r="BA77" i="15"/>
  <c r="BA71" i="15"/>
  <c r="BA70" i="15"/>
  <c r="BA65" i="15"/>
  <c r="BA62" i="15"/>
  <c r="BA43" i="15"/>
  <c r="BA26" i="15"/>
  <c r="BA16" i="15"/>
  <c r="BA13" i="15"/>
  <c r="BA10" i="15"/>
  <c r="G9" i="15"/>
  <c r="I9" i="15"/>
  <c r="K9" i="15"/>
  <c r="K8" i="15" s="1"/>
  <c r="M9" i="15"/>
  <c r="O9" i="15"/>
  <c r="O8" i="15" s="1"/>
  <c r="Q9" i="15"/>
  <c r="Q8" i="15" s="1"/>
  <c r="V9" i="15"/>
  <c r="V8" i="15" s="1"/>
  <c r="G12" i="15"/>
  <c r="I12" i="15"/>
  <c r="K12" i="15"/>
  <c r="M12" i="15"/>
  <c r="O12" i="15"/>
  <c r="Q12" i="15"/>
  <c r="V12" i="15"/>
  <c r="G15" i="15"/>
  <c r="I15" i="15"/>
  <c r="K15" i="15"/>
  <c r="M15" i="15"/>
  <c r="O15" i="15"/>
  <c r="Q15" i="15"/>
  <c r="V15" i="15"/>
  <c r="G18" i="15"/>
  <c r="I18" i="15"/>
  <c r="K18" i="15"/>
  <c r="M18" i="15"/>
  <c r="O18" i="15"/>
  <c r="Q18" i="15"/>
  <c r="V18" i="15"/>
  <c r="G22" i="15"/>
  <c r="M22" i="15" s="1"/>
  <c r="I22" i="15"/>
  <c r="K22" i="15"/>
  <c r="O22" i="15"/>
  <c r="Q22" i="15"/>
  <c r="V22" i="15"/>
  <c r="G25" i="15"/>
  <c r="I25" i="15"/>
  <c r="K25" i="15"/>
  <c r="M25" i="15"/>
  <c r="O25" i="15"/>
  <c r="Q25" i="15"/>
  <c r="V25" i="15"/>
  <c r="G28" i="15"/>
  <c r="M28" i="15" s="1"/>
  <c r="I28" i="15"/>
  <c r="K28" i="15"/>
  <c r="O28" i="15"/>
  <c r="Q28" i="15"/>
  <c r="V28" i="15"/>
  <c r="G32" i="15"/>
  <c r="I32" i="15"/>
  <c r="K32" i="15"/>
  <c r="M32" i="15"/>
  <c r="O32" i="15"/>
  <c r="Q32" i="15"/>
  <c r="V32" i="15"/>
  <c r="G34" i="15"/>
  <c r="I34" i="15"/>
  <c r="K34" i="15"/>
  <c r="M34" i="15"/>
  <c r="O34" i="15"/>
  <c r="Q34" i="15"/>
  <c r="V34" i="15"/>
  <c r="G36" i="15"/>
  <c r="I36" i="15"/>
  <c r="K36" i="15"/>
  <c r="M36" i="15"/>
  <c r="O36" i="15"/>
  <c r="Q36" i="15"/>
  <c r="V36" i="15"/>
  <c r="G42" i="15"/>
  <c r="I42" i="15"/>
  <c r="K42" i="15"/>
  <c r="M42" i="15"/>
  <c r="O42" i="15"/>
  <c r="Q42" i="15"/>
  <c r="V42" i="15"/>
  <c r="G45" i="15"/>
  <c r="M45" i="15" s="1"/>
  <c r="I45" i="15"/>
  <c r="I8" i="15" s="1"/>
  <c r="K45" i="15"/>
  <c r="O45" i="15"/>
  <c r="Q45" i="15"/>
  <c r="V45" i="15"/>
  <c r="G47" i="15"/>
  <c r="I47" i="15"/>
  <c r="K47" i="15"/>
  <c r="M47" i="15"/>
  <c r="O47" i="15"/>
  <c r="Q47" i="15"/>
  <c r="V47" i="15"/>
  <c r="G48" i="15"/>
  <c r="I48" i="15"/>
  <c r="K48" i="15"/>
  <c r="M48" i="15"/>
  <c r="O48" i="15"/>
  <c r="Q48" i="15"/>
  <c r="V48" i="15"/>
  <c r="G52" i="15"/>
  <c r="I52" i="15"/>
  <c r="K52" i="15"/>
  <c r="M52" i="15"/>
  <c r="O52" i="15"/>
  <c r="Q52" i="15"/>
  <c r="Q51" i="15" s="1"/>
  <c r="V52" i="15"/>
  <c r="V51" i="15" s="1"/>
  <c r="G55" i="15"/>
  <c r="M55" i="15" s="1"/>
  <c r="I55" i="15"/>
  <c r="I51" i="15" s="1"/>
  <c r="K55" i="15"/>
  <c r="K51" i="15" s="1"/>
  <c r="O55" i="15"/>
  <c r="Q55" i="15"/>
  <c r="V55" i="15"/>
  <c r="G57" i="15"/>
  <c r="I57" i="15"/>
  <c r="K57" i="15"/>
  <c r="M57" i="15"/>
  <c r="O57" i="15"/>
  <c r="Q57" i="15"/>
  <c r="V57" i="15"/>
  <c r="G59" i="15"/>
  <c r="M59" i="15" s="1"/>
  <c r="I59" i="15"/>
  <c r="K59" i="15"/>
  <c r="O59" i="15"/>
  <c r="Q59" i="15"/>
  <c r="V59" i="15"/>
  <c r="G60" i="15"/>
  <c r="I60" i="15"/>
  <c r="K60" i="15"/>
  <c r="M60" i="15"/>
  <c r="O60" i="15"/>
  <c r="Q60" i="15"/>
  <c r="V60" i="15"/>
  <c r="G61" i="15"/>
  <c r="I61" i="15"/>
  <c r="K61" i="15"/>
  <c r="M61" i="15"/>
  <c r="O61" i="15"/>
  <c r="Q61" i="15"/>
  <c r="V61" i="15"/>
  <c r="G64" i="15"/>
  <c r="I64" i="15"/>
  <c r="K64" i="15"/>
  <c r="M64" i="15"/>
  <c r="O64" i="15"/>
  <c r="Q64" i="15"/>
  <c r="V64" i="15"/>
  <c r="G72" i="15"/>
  <c r="I72" i="15"/>
  <c r="K72" i="15"/>
  <c r="M72" i="15"/>
  <c r="O72" i="15"/>
  <c r="Q72" i="15"/>
  <c r="V72" i="15"/>
  <c r="G78" i="15"/>
  <c r="M78" i="15" s="1"/>
  <c r="I78" i="15"/>
  <c r="K78" i="15"/>
  <c r="O78" i="15"/>
  <c r="Q78" i="15"/>
  <c r="V78" i="15"/>
  <c r="G80" i="15"/>
  <c r="I80" i="15"/>
  <c r="K80" i="15"/>
  <c r="M80" i="15"/>
  <c r="O80" i="15"/>
  <c r="Q80" i="15"/>
  <c r="V80" i="15"/>
  <c r="G82" i="15"/>
  <c r="I82" i="15"/>
  <c r="K82" i="15"/>
  <c r="M82" i="15"/>
  <c r="O82" i="15"/>
  <c r="Q82" i="15"/>
  <c r="V82" i="15"/>
  <c r="G85" i="15"/>
  <c r="I85" i="15"/>
  <c r="K85" i="15"/>
  <c r="M85" i="15"/>
  <c r="O85" i="15"/>
  <c r="O51" i="15" s="1"/>
  <c r="Q85" i="15"/>
  <c r="V85" i="15"/>
  <c r="G86" i="15"/>
  <c r="I86" i="15"/>
  <c r="K86" i="15"/>
  <c r="M86" i="15"/>
  <c r="O86" i="15"/>
  <c r="Q86" i="15"/>
  <c r="V86" i="15"/>
  <c r="G88" i="15"/>
  <c r="M88" i="15" s="1"/>
  <c r="I88" i="15"/>
  <c r="K88" i="15"/>
  <c r="O88" i="15"/>
  <c r="Q88" i="15"/>
  <c r="V88" i="15"/>
  <c r="G89" i="15"/>
  <c r="I89" i="15"/>
  <c r="K89" i="15"/>
  <c r="M89" i="15"/>
  <c r="O89" i="15"/>
  <c r="Q89" i="15"/>
  <c r="V89" i="15"/>
  <c r="G91" i="15"/>
  <c r="M91" i="15" s="1"/>
  <c r="I91" i="15"/>
  <c r="K91" i="15"/>
  <c r="O91" i="15"/>
  <c r="Q91" i="15"/>
  <c r="V91" i="15"/>
  <c r="G93" i="15"/>
  <c r="I93" i="15"/>
  <c r="K93" i="15"/>
  <c r="M93" i="15"/>
  <c r="O93" i="15"/>
  <c r="Q93" i="15"/>
  <c r="V93" i="15"/>
  <c r="G95" i="15"/>
  <c r="I95" i="15"/>
  <c r="K95" i="15"/>
  <c r="M95" i="15"/>
  <c r="O95" i="15"/>
  <c r="Q95" i="15"/>
  <c r="V95" i="15"/>
  <c r="G96" i="15"/>
  <c r="I96" i="15"/>
  <c r="K96" i="15"/>
  <c r="M96" i="15"/>
  <c r="O96" i="15"/>
  <c r="Q96" i="15"/>
  <c r="V96" i="15"/>
  <c r="G97" i="15"/>
  <c r="I97" i="15"/>
  <c r="K97" i="15"/>
  <c r="M97" i="15"/>
  <c r="O97" i="15"/>
  <c r="Q97" i="15"/>
  <c r="V97" i="15"/>
  <c r="G98" i="15"/>
  <c r="M98" i="15" s="1"/>
  <c r="I98" i="15"/>
  <c r="K98" i="15"/>
  <c r="O98" i="15"/>
  <c r="Q98" i="15"/>
  <c r="V98" i="15"/>
  <c r="G100" i="15"/>
  <c r="I100" i="15"/>
  <c r="K100" i="15"/>
  <c r="M100" i="15"/>
  <c r="O100" i="15"/>
  <c r="Q100" i="15"/>
  <c r="V100" i="15"/>
  <c r="G101" i="15"/>
  <c r="I101" i="15"/>
  <c r="K101" i="15"/>
  <c r="M101" i="15"/>
  <c r="O101" i="15"/>
  <c r="Q101" i="15"/>
  <c r="V101" i="15"/>
  <c r="O104" i="15"/>
  <c r="G105" i="15"/>
  <c r="I105" i="15"/>
  <c r="K105" i="15"/>
  <c r="M105" i="15"/>
  <c r="O105" i="15"/>
  <c r="Q105" i="15"/>
  <c r="Q104" i="15" s="1"/>
  <c r="V105" i="15"/>
  <c r="V104" i="15" s="1"/>
  <c r="G106" i="15"/>
  <c r="M106" i="15" s="1"/>
  <c r="I106" i="15"/>
  <c r="I104" i="15" s="1"/>
  <c r="K106" i="15"/>
  <c r="K104" i="15" s="1"/>
  <c r="O106" i="15"/>
  <c r="Q106" i="15"/>
  <c r="V106" i="15"/>
  <c r="G107" i="15"/>
  <c r="I107" i="15"/>
  <c r="K107" i="15"/>
  <c r="M107" i="15"/>
  <c r="O107" i="15"/>
  <c r="Q107" i="15"/>
  <c r="V107" i="15"/>
  <c r="G108" i="15"/>
  <c r="M108" i="15" s="1"/>
  <c r="I108" i="15"/>
  <c r="K108" i="15"/>
  <c r="O108" i="15"/>
  <c r="Q108" i="15"/>
  <c r="V108" i="15"/>
  <c r="G109" i="15"/>
  <c r="I109" i="15"/>
  <c r="K109" i="15"/>
  <c r="M109" i="15"/>
  <c r="O109" i="15"/>
  <c r="Q109" i="15"/>
  <c r="V109" i="15"/>
  <c r="G110" i="15"/>
  <c r="I110" i="15"/>
  <c r="K110" i="15"/>
  <c r="M110" i="15"/>
  <c r="O110" i="15"/>
  <c r="Q110" i="15"/>
  <c r="V110" i="15"/>
  <c r="G112" i="15"/>
  <c r="I112" i="15"/>
  <c r="K112" i="15"/>
  <c r="M112" i="15"/>
  <c r="O112" i="15"/>
  <c r="Q112" i="15"/>
  <c r="V112" i="15"/>
  <c r="G114" i="15"/>
  <c r="I114" i="15"/>
  <c r="K114" i="15"/>
  <c r="M114" i="15"/>
  <c r="O114" i="15"/>
  <c r="Q114" i="15"/>
  <c r="V114" i="15"/>
  <c r="AE117" i="15"/>
  <c r="AF117" i="15"/>
  <c r="G54" i="14"/>
  <c r="BA50" i="14"/>
  <c r="BA48" i="14"/>
  <c r="BA36" i="14"/>
  <c r="BA33" i="14"/>
  <c r="BA16" i="14"/>
  <c r="BA10" i="14"/>
  <c r="Q8" i="14"/>
  <c r="G9" i="14"/>
  <c r="I9" i="14"/>
  <c r="K9" i="14"/>
  <c r="M9" i="14"/>
  <c r="O9" i="14"/>
  <c r="Q9" i="14"/>
  <c r="V9" i="14"/>
  <c r="V8" i="14" s="1"/>
  <c r="G12" i="14"/>
  <c r="G8" i="14" s="1"/>
  <c r="I12" i="14"/>
  <c r="I8" i="14" s="1"/>
  <c r="K12" i="14"/>
  <c r="K8" i="14" s="1"/>
  <c r="M12" i="14"/>
  <c r="M8" i="14" s="1"/>
  <c r="O12" i="14"/>
  <c r="Q12" i="14"/>
  <c r="V12" i="14"/>
  <c r="G15" i="14"/>
  <c r="I15" i="14"/>
  <c r="K15" i="14"/>
  <c r="M15" i="14"/>
  <c r="O15" i="14"/>
  <c r="Q15" i="14"/>
  <c r="V15" i="14"/>
  <c r="G18" i="14"/>
  <c r="M18" i="14" s="1"/>
  <c r="I18" i="14"/>
  <c r="K18" i="14"/>
  <c r="O18" i="14"/>
  <c r="Q18" i="14"/>
  <c r="V18" i="14"/>
  <c r="G21" i="14"/>
  <c r="I21" i="14"/>
  <c r="K21" i="14"/>
  <c r="M21" i="14"/>
  <c r="O21" i="14"/>
  <c r="Q21" i="14"/>
  <c r="V21" i="14"/>
  <c r="G23" i="14"/>
  <c r="I23" i="14"/>
  <c r="K23" i="14"/>
  <c r="M23" i="14"/>
  <c r="O23" i="14"/>
  <c r="Q23" i="14"/>
  <c r="V23" i="14"/>
  <c r="G25" i="14"/>
  <c r="I25" i="14"/>
  <c r="K25" i="14"/>
  <c r="M25" i="14"/>
  <c r="O25" i="14"/>
  <c r="O8" i="14" s="1"/>
  <c r="Q25" i="14"/>
  <c r="V25" i="14"/>
  <c r="G28" i="14"/>
  <c r="M28" i="14" s="1"/>
  <c r="I28" i="14"/>
  <c r="I27" i="14" s="1"/>
  <c r="K28" i="14"/>
  <c r="K27" i="14" s="1"/>
  <c r="O28" i="14"/>
  <c r="Q28" i="14"/>
  <c r="V28" i="14"/>
  <c r="G30" i="14"/>
  <c r="I30" i="14"/>
  <c r="K30" i="14"/>
  <c r="M30" i="14"/>
  <c r="O30" i="14"/>
  <c r="O27" i="14" s="1"/>
  <c r="Q30" i="14"/>
  <c r="Q27" i="14" s="1"/>
  <c r="V30" i="14"/>
  <c r="V27" i="14" s="1"/>
  <c r="G32" i="14"/>
  <c r="M32" i="14" s="1"/>
  <c r="I32" i="14"/>
  <c r="K32" i="14"/>
  <c r="O32" i="14"/>
  <c r="Q32" i="14"/>
  <c r="V32" i="14"/>
  <c r="G35" i="14"/>
  <c r="I35" i="14"/>
  <c r="K35" i="14"/>
  <c r="M35" i="14"/>
  <c r="O35" i="14"/>
  <c r="Q35" i="14"/>
  <c r="V35" i="14"/>
  <c r="O39" i="14"/>
  <c r="Q39" i="14"/>
  <c r="V39" i="14"/>
  <c r="G40" i="14"/>
  <c r="G39" i="14" s="1"/>
  <c r="I40" i="14"/>
  <c r="I39" i="14" s="1"/>
  <c r="K40" i="14"/>
  <c r="K39" i="14" s="1"/>
  <c r="M40" i="14"/>
  <c r="M39" i="14" s="1"/>
  <c r="O40" i="14"/>
  <c r="Q40" i="14"/>
  <c r="V40" i="14"/>
  <c r="G42" i="14"/>
  <c r="M42" i="14" s="1"/>
  <c r="M41" i="14" s="1"/>
  <c r="I42" i="14"/>
  <c r="I41" i="14" s="1"/>
  <c r="K42" i="14"/>
  <c r="O42" i="14"/>
  <c r="Q42" i="14"/>
  <c r="V42" i="14"/>
  <c r="G49" i="14"/>
  <c r="I49" i="14"/>
  <c r="K49" i="14"/>
  <c r="K41" i="14" s="1"/>
  <c r="M49" i="14"/>
  <c r="O49" i="14"/>
  <c r="O41" i="14" s="1"/>
  <c r="Q49" i="14"/>
  <c r="Q41" i="14" s="1"/>
  <c r="V49" i="14"/>
  <c r="V41" i="14" s="1"/>
  <c r="G51" i="14"/>
  <c r="I51" i="14"/>
  <c r="K51" i="14"/>
  <c r="M51" i="14"/>
  <c r="O51" i="14"/>
  <c r="Q51" i="14"/>
  <c r="V51" i="14"/>
  <c r="AE54" i="14"/>
  <c r="G160" i="13"/>
  <c r="BA131" i="13"/>
  <c r="BA109" i="13"/>
  <c r="BA97" i="13"/>
  <c r="BA96" i="13"/>
  <c r="BA91" i="13"/>
  <c r="BA88" i="13"/>
  <c r="BA73" i="13"/>
  <c r="BA50" i="13"/>
  <c r="BA33" i="13"/>
  <c r="BA23" i="13"/>
  <c r="BA17" i="13"/>
  <c r="BA14" i="13"/>
  <c r="G9" i="13"/>
  <c r="G8" i="13" s="1"/>
  <c r="I9" i="13"/>
  <c r="I8" i="13" s="1"/>
  <c r="K9" i="13"/>
  <c r="K8" i="13" s="1"/>
  <c r="M9" i="13"/>
  <c r="M8" i="13" s="1"/>
  <c r="O9" i="13"/>
  <c r="O8" i="13" s="1"/>
  <c r="Q9" i="13"/>
  <c r="V9" i="13"/>
  <c r="G11" i="13"/>
  <c r="I11" i="13"/>
  <c r="K11" i="13"/>
  <c r="M11" i="13"/>
  <c r="O11" i="13"/>
  <c r="Q11" i="13"/>
  <c r="Q8" i="13" s="1"/>
  <c r="V11" i="13"/>
  <c r="V8" i="13" s="1"/>
  <c r="G13" i="13"/>
  <c r="M13" i="13" s="1"/>
  <c r="I13" i="13"/>
  <c r="K13" i="13"/>
  <c r="O13" i="13"/>
  <c r="Q13" i="13"/>
  <c r="V13" i="13"/>
  <c r="G16" i="13"/>
  <c r="I16" i="13"/>
  <c r="K16" i="13"/>
  <c r="M16" i="13"/>
  <c r="O16" i="13"/>
  <c r="Q16" i="13"/>
  <c r="V16" i="13"/>
  <c r="G22" i="13"/>
  <c r="M22" i="13" s="1"/>
  <c r="I22" i="13"/>
  <c r="K22" i="13"/>
  <c r="O22" i="13"/>
  <c r="Q22" i="13"/>
  <c r="V22" i="13"/>
  <c r="G25" i="13"/>
  <c r="I25" i="13"/>
  <c r="K25" i="13"/>
  <c r="M25" i="13"/>
  <c r="O25" i="13"/>
  <c r="Q25" i="13"/>
  <c r="V25" i="13"/>
  <c r="G29" i="13"/>
  <c r="I29" i="13"/>
  <c r="K29" i="13"/>
  <c r="M29" i="13"/>
  <c r="O29" i="13"/>
  <c r="Q29" i="13"/>
  <c r="V29" i="13"/>
  <c r="G32" i="13"/>
  <c r="I32" i="13"/>
  <c r="K32" i="13"/>
  <c r="M32" i="13"/>
  <c r="O32" i="13"/>
  <c r="Q32" i="13"/>
  <c r="V32" i="13"/>
  <c r="G35" i="13"/>
  <c r="I35" i="13"/>
  <c r="K35" i="13"/>
  <c r="M35" i="13"/>
  <c r="O35" i="13"/>
  <c r="Q35" i="13"/>
  <c r="V35" i="13"/>
  <c r="G39" i="13"/>
  <c r="M39" i="13" s="1"/>
  <c r="I39" i="13"/>
  <c r="K39" i="13"/>
  <c r="O39" i="13"/>
  <c r="Q39" i="13"/>
  <c r="V39" i="13"/>
  <c r="G41" i="13"/>
  <c r="I41" i="13"/>
  <c r="K41" i="13"/>
  <c r="M41" i="13"/>
  <c r="O41" i="13"/>
  <c r="Q41" i="13"/>
  <c r="V41" i="13"/>
  <c r="G43" i="13"/>
  <c r="M43" i="13" s="1"/>
  <c r="I43" i="13"/>
  <c r="K43" i="13"/>
  <c r="O43" i="13"/>
  <c r="Q43" i="13"/>
  <c r="V43" i="13"/>
  <c r="G49" i="13"/>
  <c r="I49" i="13"/>
  <c r="K49" i="13"/>
  <c r="M49" i="13"/>
  <c r="O49" i="13"/>
  <c r="Q49" i="13"/>
  <c r="V49" i="13"/>
  <c r="G55" i="13"/>
  <c r="I55" i="13"/>
  <c r="K55" i="13"/>
  <c r="M55" i="13"/>
  <c r="O55" i="13"/>
  <c r="Q55" i="13"/>
  <c r="V55" i="13"/>
  <c r="G57" i="13"/>
  <c r="I57" i="13"/>
  <c r="K57" i="13"/>
  <c r="G58" i="13"/>
  <c r="I58" i="13"/>
  <c r="K58" i="13"/>
  <c r="M58" i="13"/>
  <c r="M57" i="13" s="1"/>
  <c r="O58" i="13"/>
  <c r="O57" i="13" s="1"/>
  <c r="Q58" i="13"/>
  <c r="Q57" i="13" s="1"/>
  <c r="V58" i="13"/>
  <c r="V57" i="13" s="1"/>
  <c r="G62" i="13"/>
  <c r="V62" i="13"/>
  <c r="G63" i="13"/>
  <c r="I63" i="13"/>
  <c r="I62" i="13" s="1"/>
  <c r="K63" i="13"/>
  <c r="K62" i="13" s="1"/>
  <c r="M63" i="13"/>
  <c r="M62" i="13" s="1"/>
  <c r="O63" i="13"/>
  <c r="O62" i="13" s="1"/>
  <c r="Q63" i="13"/>
  <c r="Q62" i="13" s="1"/>
  <c r="V63" i="13"/>
  <c r="G70" i="13"/>
  <c r="G69" i="13" s="1"/>
  <c r="I70" i="13"/>
  <c r="I69" i="13" s="1"/>
  <c r="K70" i="13"/>
  <c r="K69" i="13" s="1"/>
  <c r="M70" i="13"/>
  <c r="M69" i="13" s="1"/>
  <c r="O70" i="13"/>
  <c r="Q70" i="13"/>
  <c r="V70" i="13"/>
  <c r="G72" i="13"/>
  <c r="I72" i="13"/>
  <c r="K72" i="13"/>
  <c r="M72" i="13"/>
  <c r="O72" i="13"/>
  <c r="O69" i="13" s="1"/>
  <c r="Q72" i="13"/>
  <c r="Q69" i="13" s="1"/>
  <c r="V72" i="13"/>
  <c r="V69" i="13" s="1"/>
  <c r="G76" i="13"/>
  <c r="I76" i="13"/>
  <c r="K76" i="13"/>
  <c r="K75" i="13" s="1"/>
  <c r="M76" i="13"/>
  <c r="O76" i="13"/>
  <c r="O75" i="13" s="1"/>
  <c r="Q76" i="13"/>
  <c r="Q75" i="13" s="1"/>
  <c r="V76" i="13"/>
  <c r="V75" i="13" s="1"/>
  <c r="G79" i="13"/>
  <c r="M79" i="13" s="1"/>
  <c r="I79" i="13"/>
  <c r="K79" i="13"/>
  <c r="O79" i="13"/>
  <c r="Q79" i="13"/>
  <c r="V79" i="13"/>
  <c r="G82" i="13"/>
  <c r="I82" i="13"/>
  <c r="K82" i="13"/>
  <c r="M82" i="13"/>
  <c r="O82" i="13"/>
  <c r="Q82" i="13"/>
  <c r="V82" i="13"/>
  <c r="G84" i="13"/>
  <c r="I84" i="13"/>
  <c r="K84" i="13"/>
  <c r="M84" i="13"/>
  <c r="O84" i="13"/>
  <c r="Q84" i="13"/>
  <c r="V84" i="13"/>
  <c r="G85" i="13"/>
  <c r="M85" i="13" s="1"/>
  <c r="I85" i="13"/>
  <c r="K85" i="13"/>
  <c r="O85" i="13"/>
  <c r="Q85" i="13"/>
  <c r="V85" i="13"/>
  <c r="G86" i="13"/>
  <c r="I86" i="13"/>
  <c r="K86" i="13"/>
  <c r="M86" i="13"/>
  <c r="O86" i="13"/>
  <c r="Q86" i="13"/>
  <c r="V86" i="13"/>
  <c r="G87" i="13"/>
  <c r="G75" i="13" s="1"/>
  <c r="I87" i="13"/>
  <c r="K87" i="13"/>
  <c r="O87" i="13"/>
  <c r="Q87" i="13"/>
  <c r="V87" i="13"/>
  <c r="G90" i="13"/>
  <c r="I90" i="13"/>
  <c r="K90" i="13"/>
  <c r="M90" i="13"/>
  <c r="O90" i="13"/>
  <c r="Q90" i="13"/>
  <c r="V90" i="13"/>
  <c r="G98" i="13"/>
  <c r="I98" i="13"/>
  <c r="K98" i="13"/>
  <c r="M98" i="13"/>
  <c r="O98" i="13"/>
  <c r="Q98" i="13"/>
  <c r="V98" i="13"/>
  <c r="G102" i="13"/>
  <c r="I102" i="13"/>
  <c r="K102" i="13"/>
  <c r="M102" i="13"/>
  <c r="O102" i="13"/>
  <c r="Q102" i="13"/>
  <c r="V102" i="13"/>
  <c r="G104" i="13"/>
  <c r="I104" i="13"/>
  <c r="K104" i="13"/>
  <c r="M104" i="13"/>
  <c r="O104" i="13"/>
  <c r="Q104" i="13"/>
  <c r="V104" i="13"/>
  <c r="G110" i="13"/>
  <c r="M110" i="13" s="1"/>
  <c r="I110" i="13"/>
  <c r="I75" i="13" s="1"/>
  <c r="K110" i="13"/>
  <c r="O110" i="13"/>
  <c r="Q110" i="13"/>
  <c r="V110" i="13"/>
  <c r="G112" i="13"/>
  <c r="I112" i="13"/>
  <c r="K112" i="13"/>
  <c r="M112" i="13"/>
  <c r="O112" i="13"/>
  <c r="Q112" i="13"/>
  <c r="V112" i="13"/>
  <c r="G114" i="13"/>
  <c r="M114" i="13" s="1"/>
  <c r="I114" i="13"/>
  <c r="K114" i="13"/>
  <c r="O114" i="13"/>
  <c r="Q114" i="13"/>
  <c r="V114" i="13"/>
  <c r="G117" i="13"/>
  <c r="I117" i="13"/>
  <c r="K117" i="13"/>
  <c r="M117" i="13"/>
  <c r="O117" i="13"/>
  <c r="Q117" i="13"/>
  <c r="V117" i="13"/>
  <c r="G119" i="13"/>
  <c r="I119" i="13"/>
  <c r="K119" i="13"/>
  <c r="M119" i="13"/>
  <c r="O119" i="13"/>
  <c r="Q119" i="13"/>
  <c r="V119" i="13"/>
  <c r="G120" i="13"/>
  <c r="M120" i="13" s="1"/>
  <c r="I120" i="13"/>
  <c r="K120" i="13"/>
  <c r="O120" i="13"/>
  <c r="Q120" i="13"/>
  <c r="V120" i="13"/>
  <c r="G122" i="13"/>
  <c r="I122" i="13"/>
  <c r="K122" i="13"/>
  <c r="M122" i="13"/>
  <c r="O122" i="13"/>
  <c r="Q122" i="13"/>
  <c r="V122" i="13"/>
  <c r="G123" i="13"/>
  <c r="M123" i="13" s="1"/>
  <c r="I123" i="13"/>
  <c r="K123" i="13"/>
  <c r="O123" i="13"/>
  <c r="Q123" i="13"/>
  <c r="V123" i="13"/>
  <c r="G124" i="13"/>
  <c r="I124" i="13"/>
  <c r="K124" i="13"/>
  <c r="M124" i="13"/>
  <c r="O124" i="13"/>
  <c r="Q124" i="13"/>
  <c r="V124" i="13"/>
  <c r="G125" i="13"/>
  <c r="I125" i="13"/>
  <c r="K125" i="13"/>
  <c r="M125" i="13"/>
  <c r="O125" i="13"/>
  <c r="Q125" i="13"/>
  <c r="V125" i="13"/>
  <c r="G127" i="13"/>
  <c r="I127" i="13"/>
  <c r="K127" i="13"/>
  <c r="M127" i="13"/>
  <c r="O127" i="13"/>
  <c r="Q127" i="13"/>
  <c r="V127" i="13"/>
  <c r="G128" i="13"/>
  <c r="I128" i="13"/>
  <c r="K128" i="13"/>
  <c r="M128" i="13"/>
  <c r="O128" i="13"/>
  <c r="Q128" i="13"/>
  <c r="V128" i="13"/>
  <c r="G129" i="13"/>
  <c r="I129" i="13"/>
  <c r="G130" i="13"/>
  <c r="I130" i="13"/>
  <c r="K130" i="13"/>
  <c r="K129" i="13" s="1"/>
  <c r="M130" i="13"/>
  <c r="M129" i="13" s="1"/>
  <c r="O130" i="13"/>
  <c r="O129" i="13" s="1"/>
  <c r="Q130" i="13"/>
  <c r="Q129" i="13" s="1"/>
  <c r="V130" i="13"/>
  <c r="V129" i="13" s="1"/>
  <c r="Q133" i="13"/>
  <c r="V133" i="13"/>
  <c r="G134" i="13"/>
  <c r="G133" i="13" s="1"/>
  <c r="I134" i="13"/>
  <c r="I133" i="13" s="1"/>
  <c r="K134" i="13"/>
  <c r="K133" i="13" s="1"/>
  <c r="M134" i="13"/>
  <c r="M133" i="13" s="1"/>
  <c r="O134" i="13"/>
  <c r="O133" i="13" s="1"/>
  <c r="Q134" i="13"/>
  <c r="V134" i="13"/>
  <c r="G138" i="13"/>
  <c r="M138" i="13" s="1"/>
  <c r="M137" i="13" s="1"/>
  <c r="I138" i="13"/>
  <c r="I137" i="13" s="1"/>
  <c r="K138" i="13"/>
  <c r="K137" i="13" s="1"/>
  <c r="O138" i="13"/>
  <c r="Q138" i="13"/>
  <c r="V138" i="13"/>
  <c r="G139" i="13"/>
  <c r="I139" i="13"/>
  <c r="K139" i="13"/>
  <c r="M139" i="13"/>
  <c r="O139" i="13"/>
  <c r="O137" i="13" s="1"/>
  <c r="Q139" i="13"/>
  <c r="Q137" i="13" s="1"/>
  <c r="V139" i="13"/>
  <c r="V137" i="13" s="1"/>
  <c r="G140" i="13"/>
  <c r="M140" i="13" s="1"/>
  <c r="I140" i="13"/>
  <c r="K140" i="13"/>
  <c r="O140" i="13"/>
  <c r="Q140" i="13"/>
  <c r="V140" i="13"/>
  <c r="G142" i="13"/>
  <c r="I142" i="13"/>
  <c r="K142" i="13"/>
  <c r="M142" i="13"/>
  <c r="O142" i="13"/>
  <c r="Q142" i="13"/>
  <c r="V142" i="13"/>
  <c r="G144" i="13"/>
  <c r="I144" i="13"/>
  <c r="K144" i="13"/>
  <c r="M144" i="13"/>
  <c r="O144" i="13"/>
  <c r="Q144" i="13"/>
  <c r="V144" i="13"/>
  <c r="G145" i="13"/>
  <c r="I145" i="13"/>
  <c r="K145" i="13"/>
  <c r="M145" i="13"/>
  <c r="O145" i="13"/>
  <c r="Q145" i="13"/>
  <c r="V145" i="13"/>
  <c r="G146" i="13"/>
  <c r="I146" i="13"/>
  <c r="K146" i="13"/>
  <c r="M146" i="13"/>
  <c r="O146" i="13"/>
  <c r="Q146" i="13"/>
  <c r="V146" i="13"/>
  <c r="G148" i="13"/>
  <c r="M148" i="13" s="1"/>
  <c r="I148" i="13"/>
  <c r="K148" i="13"/>
  <c r="O148" i="13"/>
  <c r="Q148" i="13"/>
  <c r="V148" i="13"/>
  <c r="G150" i="13"/>
  <c r="I150" i="13"/>
  <c r="K150" i="13"/>
  <c r="M150" i="13"/>
  <c r="O150" i="13"/>
  <c r="Q150" i="13"/>
  <c r="V150" i="13"/>
  <c r="G152" i="13"/>
  <c r="G151" i="13" s="1"/>
  <c r="I152" i="13"/>
  <c r="I151" i="13" s="1"/>
  <c r="K152" i="13"/>
  <c r="K151" i="13" s="1"/>
  <c r="M152" i="13"/>
  <c r="M151" i="13" s="1"/>
  <c r="O152" i="13"/>
  <c r="O151" i="13" s="1"/>
  <c r="Q152" i="13"/>
  <c r="V152" i="13"/>
  <c r="G153" i="13"/>
  <c r="I153" i="13"/>
  <c r="K153" i="13"/>
  <c r="M153" i="13"/>
  <c r="O153" i="13"/>
  <c r="Q153" i="13"/>
  <c r="Q151" i="13" s="1"/>
  <c r="V153" i="13"/>
  <c r="V151" i="13" s="1"/>
  <c r="G154" i="13"/>
  <c r="M154" i="13" s="1"/>
  <c r="I154" i="13"/>
  <c r="K154" i="13"/>
  <c r="O154" i="13"/>
  <c r="Q154" i="13"/>
  <c r="V154" i="13"/>
  <c r="G155" i="13"/>
  <c r="I155" i="13"/>
  <c r="K155" i="13"/>
  <c r="M155" i="13"/>
  <c r="O155" i="13"/>
  <c r="Q155" i="13"/>
  <c r="V155" i="13"/>
  <c r="G157" i="13"/>
  <c r="V157" i="13"/>
  <c r="G158" i="13"/>
  <c r="I158" i="13"/>
  <c r="I157" i="13" s="1"/>
  <c r="K158" i="13"/>
  <c r="K157" i="13" s="1"/>
  <c r="M158" i="13"/>
  <c r="M157" i="13" s="1"/>
  <c r="O158" i="13"/>
  <c r="O157" i="13" s="1"/>
  <c r="Q158" i="13"/>
  <c r="Q157" i="13" s="1"/>
  <c r="V158" i="13"/>
  <c r="AE160" i="13"/>
  <c r="G263" i="12"/>
  <c r="BA106" i="12"/>
  <c r="BA103" i="12"/>
  <c r="BA99" i="12"/>
  <c r="BA89" i="12"/>
  <c r="BA86" i="12"/>
  <c r="BA79" i="12"/>
  <c r="BA76" i="12"/>
  <c r="BA64" i="12"/>
  <c r="BA60" i="12"/>
  <c r="BA27" i="12"/>
  <c r="BA24" i="12"/>
  <c r="BA21" i="12"/>
  <c r="BA18" i="12"/>
  <c r="BA14" i="12"/>
  <c r="BA10" i="12"/>
  <c r="G9" i="12"/>
  <c r="M9" i="12" s="1"/>
  <c r="I9" i="12"/>
  <c r="K9" i="12"/>
  <c r="O9" i="12"/>
  <c r="Q9" i="12"/>
  <c r="Q8" i="12" s="1"/>
  <c r="V9" i="12"/>
  <c r="V8" i="12" s="1"/>
  <c r="G13" i="12"/>
  <c r="I13" i="12"/>
  <c r="I8" i="12" s="1"/>
  <c r="K13" i="12"/>
  <c r="K8" i="12" s="1"/>
  <c r="M13" i="12"/>
  <c r="O13" i="12"/>
  <c r="Q13" i="12"/>
  <c r="V13" i="12"/>
  <c r="G17" i="12"/>
  <c r="I17" i="12"/>
  <c r="K17" i="12"/>
  <c r="M17" i="12"/>
  <c r="O17" i="12"/>
  <c r="Q17" i="12"/>
  <c r="V17" i="12"/>
  <c r="G20" i="12"/>
  <c r="I20" i="12"/>
  <c r="K20" i="12"/>
  <c r="M20" i="12"/>
  <c r="O20" i="12"/>
  <c r="Q20" i="12"/>
  <c r="V20" i="12"/>
  <c r="G23" i="12"/>
  <c r="I23" i="12"/>
  <c r="K23" i="12"/>
  <c r="M23" i="12"/>
  <c r="O23" i="12"/>
  <c r="O8" i="12" s="1"/>
  <c r="Q23" i="12"/>
  <c r="V23" i="12"/>
  <c r="G26" i="12"/>
  <c r="M26" i="12" s="1"/>
  <c r="I26" i="12"/>
  <c r="K26" i="12"/>
  <c r="O26" i="12"/>
  <c r="Q26" i="12"/>
  <c r="V26" i="12"/>
  <c r="G30" i="12"/>
  <c r="I30" i="12"/>
  <c r="K30" i="12"/>
  <c r="M30" i="12"/>
  <c r="O30" i="12"/>
  <c r="Q30" i="12"/>
  <c r="V30" i="12"/>
  <c r="G33" i="12"/>
  <c r="I33" i="12"/>
  <c r="K33" i="12"/>
  <c r="M33" i="12"/>
  <c r="O33" i="12"/>
  <c r="Q33" i="12"/>
  <c r="V33" i="12"/>
  <c r="G35" i="12"/>
  <c r="M35" i="12" s="1"/>
  <c r="I35" i="12"/>
  <c r="K35" i="12"/>
  <c r="O35" i="12"/>
  <c r="Q35" i="12"/>
  <c r="V35" i="12"/>
  <c r="G37" i="12"/>
  <c r="I37" i="12"/>
  <c r="K37" i="12"/>
  <c r="M37" i="12"/>
  <c r="O37" i="12"/>
  <c r="Q37" i="12"/>
  <c r="V37" i="12"/>
  <c r="G41" i="12"/>
  <c r="M41" i="12" s="1"/>
  <c r="I41" i="12"/>
  <c r="K41" i="12"/>
  <c r="O41" i="12"/>
  <c r="Q41" i="12"/>
  <c r="V41" i="12"/>
  <c r="G46" i="12"/>
  <c r="M46" i="12" s="1"/>
  <c r="I46" i="12"/>
  <c r="K46" i="12"/>
  <c r="O46" i="12"/>
  <c r="Q46" i="12"/>
  <c r="V46" i="12"/>
  <c r="G48" i="12"/>
  <c r="M48" i="12" s="1"/>
  <c r="I48" i="12"/>
  <c r="K48" i="12"/>
  <c r="O48" i="12"/>
  <c r="Q48" i="12"/>
  <c r="V48" i="12"/>
  <c r="G51" i="12"/>
  <c r="I51" i="12"/>
  <c r="K51" i="12"/>
  <c r="M51" i="12"/>
  <c r="O51" i="12"/>
  <c r="O50" i="12" s="1"/>
  <c r="Q51" i="12"/>
  <c r="Q50" i="12" s="1"/>
  <c r="V51" i="12"/>
  <c r="V50" i="12" s="1"/>
  <c r="G55" i="12"/>
  <c r="I55" i="12"/>
  <c r="I50" i="12" s="1"/>
  <c r="K55" i="12"/>
  <c r="M55" i="12"/>
  <c r="O55" i="12"/>
  <c r="Q55" i="12"/>
  <c r="V55" i="12"/>
  <c r="G59" i="12"/>
  <c r="I59" i="12"/>
  <c r="K59" i="12"/>
  <c r="M59" i="12"/>
  <c r="O59" i="12"/>
  <c r="Q59" i="12"/>
  <c r="V59" i="12"/>
  <c r="G63" i="12"/>
  <c r="M63" i="12" s="1"/>
  <c r="I63" i="12"/>
  <c r="K63" i="12"/>
  <c r="O63" i="12"/>
  <c r="Q63" i="12"/>
  <c r="V63" i="12"/>
  <c r="G67" i="12"/>
  <c r="I67" i="12"/>
  <c r="K67" i="12"/>
  <c r="M67" i="12"/>
  <c r="O67" i="12"/>
  <c r="Q67" i="12"/>
  <c r="V67" i="12"/>
  <c r="G71" i="12"/>
  <c r="I71" i="12"/>
  <c r="K71" i="12"/>
  <c r="M71" i="12"/>
  <c r="O71" i="12"/>
  <c r="Q71" i="12"/>
  <c r="V71" i="12"/>
  <c r="G73" i="12"/>
  <c r="M73" i="12" s="1"/>
  <c r="I73" i="12"/>
  <c r="K73" i="12"/>
  <c r="K50" i="12" s="1"/>
  <c r="O73" i="12"/>
  <c r="Q73" i="12"/>
  <c r="V73" i="12"/>
  <c r="G75" i="12"/>
  <c r="I75" i="12"/>
  <c r="K75" i="12"/>
  <c r="M75" i="12"/>
  <c r="O75" i="12"/>
  <c r="Q75" i="12"/>
  <c r="V75" i="12"/>
  <c r="G78" i="12"/>
  <c r="M78" i="12" s="1"/>
  <c r="I78" i="12"/>
  <c r="K78" i="12"/>
  <c r="O78" i="12"/>
  <c r="Q78" i="12"/>
  <c r="V78" i="12"/>
  <c r="G82" i="12"/>
  <c r="M82" i="12" s="1"/>
  <c r="I82" i="12"/>
  <c r="K82" i="12"/>
  <c r="O82" i="12"/>
  <c r="Q82" i="12"/>
  <c r="V82" i="12"/>
  <c r="G85" i="12"/>
  <c r="M85" i="12" s="1"/>
  <c r="I85" i="12"/>
  <c r="K85" i="12"/>
  <c r="O85" i="12"/>
  <c r="Q85" i="12"/>
  <c r="V85" i="12"/>
  <c r="G88" i="12"/>
  <c r="G50" i="12" s="1"/>
  <c r="I88" i="12"/>
  <c r="K88" i="12"/>
  <c r="O88" i="12"/>
  <c r="Q88" i="12"/>
  <c r="V88" i="12"/>
  <c r="G92" i="12"/>
  <c r="I92" i="12"/>
  <c r="K92" i="12"/>
  <c r="M92" i="12"/>
  <c r="O92" i="12"/>
  <c r="Q92" i="12"/>
  <c r="V92" i="12"/>
  <c r="G95" i="12"/>
  <c r="I95" i="12"/>
  <c r="K95" i="12"/>
  <c r="M95" i="12"/>
  <c r="O95" i="12"/>
  <c r="Q95" i="12"/>
  <c r="V95" i="12"/>
  <c r="G98" i="12"/>
  <c r="M98" i="12" s="1"/>
  <c r="I98" i="12"/>
  <c r="I97" i="12" s="1"/>
  <c r="K98" i="12"/>
  <c r="O98" i="12"/>
  <c r="Q98" i="12"/>
  <c r="V98" i="12"/>
  <c r="V97" i="12" s="1"/>
  <c r="G102" i="12"/>
  <c r="G97" i="12" s="1"/>
  <c r="I102" i="12"/>
  <c r="K102" i="12"/>
  <c r="K97" i="12" s="1"/>
  <c r="M102" i="12"/>
  <c r="O102" i="12"/>
  <c r="O97" i="12" s="1"/>
  <c r="Q102" i="12"/>
  <c r="V102" i="12"/>
  <c r="G105" i="12"/>
  <c r="I105" i="12"/>
  <c r="K105" i="12"/>
  <c r="M105" i="12"/>
  <c r="O105" i="12"/>
  <c r="Q105" i="12"/>
  <c r="V105" i="12"/>
  <c r="G108" i="12"/>
  <c r="M108" i="12" s="1"/>
  <c r="I108" i="12"/>
  <c r="K108" i="12"/>
  <c r="O108" i="12"/>
  <c r="Q108" i="12"/>
  <c r="V108" i="12"/>
  <c r="G110" i="12"/>
  <c r="I110" i="12"/>
  <c r="K110" i="12"/>
  <c r="M110" i="12"/>
  <c r="O110" i="12"/>
  <c r="Q110" i="12"/>
  <c r="V110" i="12"/>
  <c r="G113" i="12"/>
  <c r="M113" i="12" s="1"/>
  <c r="I113" i="12"/>
  <c r="K113" i="12"/>
  <c r="O113" i="12"/>
  <c r="Q113" i="12"/>
  <c r="V113" i="12"/>
  <c r="G114" i="12"/>
  <c r="M114" i="12" s="1"/>
  <c r="I114" i="12"/>
  <c r="K114" i="12"/>
  <c r="O114" i="12"/>
  <c r="Q114" i="12"/>
  <c r="Q97" i="12" s="1"/>
  <c r="V114" i="12"/>
  <c r="O116" i="12"/>
  <c r="V116" i="12"/>
  <c r="G117" i="12"/>
  <c r="M117" i="12" s="1"/>
  <c r="M116" i="12" s="1"/>
  <c r="I117" i="12"/>
  <c r="I116" i="12" s="1"/>
  <c r="K117" i="12"/>
  <c r="K116" i="12" s="1"/>
  <c r="O117" i="12"/>
  <c r="Q117" i="12"/>
  <c r="Q116" i="12" s="1"/>
  <c r="V117" i="12"/>
  <c r="K119" i="12"/>
  <c r="O119" i="12"/>
  <c r="Q119" i="12"/>
  <c r="V119" i="12"/>
  <c r="G120" i="12"/>
  <c r="G119" i="12" s="1"/>
  <c r="I120" i="12"/>
  <c r="I119" i="12" s="1"/>
  <c r="K120" i="12"/>
  <c r="M120" i="12"/>
  <c r="M119" i="12" s="1"/>
  <c r="O120" i="12"/>
  <c r="Q120" i="12"/>
  <c r="V120" i="12"/>
  <c r="G124" i="12"/>
  <c r="K124" i="12"/>
  <c r="M124" i="12"/>
  <c r="O124" i="12"/>
  <c r="Q124" i="12"/>
  <c r="G125" i="12"/>
  <c r="I125" i="12"/>
  <c r="I124" i="12" s="1"/>
  <c r="K125" i="12"/>
  <c r="M125" i="12"/>
  <c r="O125" i="12"/>
  <c r="Q125" i="12"/>
  <c r="V125" i="12"/>
  <c r="V124" i="12" s="1"/>
  <c r="I126" i="12"/>
  <c r="G127" i="12"/>
  <c r="I127" i="12"/>
  <c r="K127" i="12"/>
  <c r="M127" i="12"/>
  <c r="O127" i="12"/>
  <c r="O126" i="12" s="1"/>
  <c r="Q127" i="12"/>
  <c r="Q126" i="12" s="1"/>
  <c r="V127" i="12"/>
  <c r="V126" i="12" s="1"/>
  <c r="G129" i="12"/>
  <c r="M129" i="12" s="1"/>
  <c r="I129" i="12"/>
  <c r="K129" i="12"/>
  <c r="K126" i="12" s="1"/>
  <c r="O129" i="12"/>
  <c r="Q129" i="12"/>
  <c r="V129" i="12"/>
  <c r="G131" i="12"/>
  <c r="I131" i="12"/>
  <c r="K131" i="12"/>
  <c r="M131" i="12"/>
  <c r="O131" i="12"/>
  <c r="Q131" i="12"/>
  <c r="V131" i="12"/>
  <c r="G133" i="12"/>
  <c r="G126" i="12" s="1"/>
  <c r="I133" i="12"/>
  <c r="K133" i="12"/>
  <c r="O133" i="12"/>
  <c r="Q133" i="12"/>
  <c r="V133" i="12"/>
  <c r="G136" i="12"/>
  <c r="M136" i="12" s="1"/>
  <c r="I136" i="12"/>
  <c r="K136" i="12"/>
  <c r="O136" i="12"/>
  <c r="Q136" i="12"/>
  <c r="Q135" i="12" s="1"/>
  <c r="V136" i="12"/>
  <c r="V135" i="12" s="1"/>
  <c r="G138" i="12"/>
  <c r="M138" i="12" s="1"/>
  <c r="I138" i="12"/>
  <c r="K138" i="12"/>
  <c r="O138" i="12"/>
  <c r="Q138" i="12"/>
  <c r="V138" i="12"/>
  <c r="G142" i="12"/>
  <c r="I142" i="12"/>
  <c r="K142" i="12"/>
  <c r="M142" i="12"/>
  <c r="O142" i="12"/>
  <c r="O135" i="12" s="1"/>
  <c r="Q142" i="12"/>
  <c r="V142" i="12"/>
  <c r="G146" i="12"/>
  <c r="I146" i="12"/>
  <c r="K146" i="12"/>
  <c r="M146" i="12"/>
  <c r="O146" i="12"/>
  <c r="Q146" i="12"/>
  <c r="V146" i="12"/>
  <c r="G150" i="12"/>
  <c r="I150" i="12"/>
  <c r="I135" i="12" s="1"/>
  <c r="K150" i="12"/>
  <c r="M150" i="12"/>
  <c r="O150" i="12"/>
  <c r="Q150" i="12"/>
  <c r="V150" i="12"/>
  <c r="G154" i="12"/>
  <c r="I154" i="12"/>
  <c r="K154" i="12"/>
  <c r="M154" i="12"/>
  <c r="O154" i="12"/>
  <c r="Q154" i="12"/>
  <c r="V154" i="12"/>
  <c r="G157" i="12"/>
  <c r="M157" i="12" s="1"/>
  <c r="I157" i="12"/>
  <c r="K157" i="12"/>
  <c r="O157" i="12"/>
  <c r="Q157" i="12"/>
  <c r="V157" i="12"/>
  <c r="G159" i="12"/>
  <c r="I159" i="12"/>
  <c r="K159" i="12"/>
  <c r="M159" i="12"/>
  <c r="O159" i="12"/>
  <c r="Q159" i="12"/>
  <c r="V159" i="12"/>
  <c r="G161" i="12"/>
  <c r="M161" i="12" s="1"/>
  <c r="I161" i="12"/>
  <c r="K161" i="12"/>
  <c r="O161" i="12"/>
  <c r="Q161" i="12"/>
  <c r="V161" i="12"/>
  <c r="G163" i="12"/>
  <c r="I163" i="12"/>
  <c r="K163" i="12"/>
  <c r="M163" i="12"/>
  <c r="O163" i="12"/>
  <c r="Q163" i="12"/>
  <c r="V163" i="12"/>
  <c r="G165" i="12"/>
  <c r="M165" i="12" s="1"/>
  <c r="I165" i="12"/>
  <c r="K165" i="12"/>
  <c r="O165" i="12"/>
  <c r="Q165" i="12"/>
  <c r="V165" i="12"/>
  <c r="G167" i="12"/>
  <c r="M167" i="12" s="1"/>
  <c r="I167" i="12"/>
  <c r="K167" i="12"/>
  <c r="K135" i="12" s="1"/>
  <c r="O167" i="12"/>
  <c r="Q167" i="12"/>
  <c r="V167" i="12"/>
  <c r="G169" i="12"/>
  <c r="M169" i="12" s="1"/>
  <c r="I169" i="12"/>
  <c r="K169" i="12"/>
  <c r="O169" i="12"/>
  <c r="Q169" i="12"/>
  <c r="V169" i="12"/>
  <c r="G171" i="12"/>
  <c r="M171" i="12" s="1"/>
  <c r="I171" i="12"/>
  <c r="K171" i="12"/>
  <c r="O171" i="12"/>
  <c r="Q171" i="12"/>
  <c r="V171" i="12"/>
  <c r="G173" i="12"/>
  <c r="I173" i="12"/>
  <c r="K173" i="12"/>
  <c r="M173" i="12"/>
  <c r="O173" i="12"/>
  <c r="Q173" i="12"/>
  <c r="V173" i="12"/>
  <c r="G176" i="12"/>
  <c r="I176" i="12"/>
  <c r="K176" i="12"/>
  <c r="M176" i="12"/>
  <c r="O176" i="12"/>
  <c r="Q176" i="12"/>
  <c r="V176" i="12"/>
  <c r="K178" i="12"/>
  <c r="Q178" i="12"/>
  <c r="G179" i="12"/>
  <c r="I179" i="12"/>
  <c r="I178" i="12" s="1"/>
  <c r="K179" i="12"/>
  <c r="M179" i="12"/>
  <c r="O179" i="12"/>
  <c r="Q179" i="12"/>
  <c r="V179" i="12"/>
  <c r="V178" i="12" s="1"/>
  <c r="G180" i="12"/>
  <c r="G178" i="12" s="1"/>
  <c r="I180" i="12"/>
  <c r="K180" i="12"/>
  <c r="O180" i="12"/>
  <c r="O178" i="12" s="1"/>
  <c r="Q180" i="12"/>
  <c r="V180" i="12"/>
  <c r="G183" i="12"/>
  <c r="M183" i="12" s="1"/>
  <c r="I183" i="12"/>
  <c r="I182" i="12" s="1"/>
  <c r="K183" i="12"/>
  <c r="K182" i="12" s="1"/>
  <c r="O183" i="12"/>
  <c r="O182" i="12" s="1"/>
  <c r="Q183" i="12"/>
  <c r="V183" i="12"/>
  <c r="G186" i="12"/>
  <c r="I186" i="12"/>
  <c r="K186" i="12"/>
  <c r="M186" i="12"/>
  <c r="O186" i="12"/>
  <c r="Q186" i="12"/>
  <c r="V186" i="12"/>
  <c r="G188" i="12"/>
  <c r="G182" i="12" s="1"/>
  <c r="I188" i="12"/>
  <c r="K188" i="12"/>
  <c r="O188" i="12"/>
  <c r="Q188" i="12"/>
  <c r="V188" i="12"/>
  <c r="G190" i="12"/>
  <c r="M190" i="12" s="1"/>
  <c r="I190" i="12"/>
  <c r="K190" i="12"/>
  <c r="O190" i="12"/>
  <c r="Q190" i="12"/>
  <c r="V190" i="12"/>
  <c r="G192" i="12"/>
  <c r="M192" i="12" s="1"/>
  <c r="I192" i="12"/>
  <c r="K192" i="12"/>
  <c r="O192" i="12"/>
  <c r="Q192" i="12"/>
  <c r="V192" i="12"/>
  <c r="G194" i="12"/>
  <c r="M194" i="12" s="1"/>
  <c r="I194" i="12"/>
  <c r="K194" i="12"/>
  <c r="O194" i="12"/>
  <c r="Q194" i="12"/>
  <c r="Q182" i="12" s="1"/>
  <c r="V194" i="12"/>
  <c r="G196" i="12"/>
  <c r="I196" i="12"/>
  <c r="K196" i="12"/>
  <c r="M196" i="12"/>
  <c r="O196" i="12"/>
  <c r="Q196" i="12"/>
  <c r="V196" i="12"/>
  <c r="G198" i="12"/>
  <c r="I198" i="12"/>
  <c r="K198" i="12"/>
  <c r="M198" i="12"/>
  <c r="O198" i="12"/>
  <c r="Q198" i="12"/>
  <c r="V198" i="12"/>
  <c r="G201" i="12"/>
  <c r="I201" i="12"/>
  <c r="K201" i="12"/>
  <c r="M201" i="12"/>
  <c r="O201" i="12"/>
  <c r="Q201" i="12"/>
  <c r="V201" i="12"/>
  <c r="G205" i="12"/>
  <c r="I205" i="12"/>
  <c r="K205" i="12"/>
  <c r="M205" i="12"/>
  <c r="O205" i="12"/>
  <c r="Q205" i="12"/>
  <c r="V205" i="12"/>
  <c r="G208" i="12"/>
  <c r="M208" i="12" s="1"/>
  <c r="I208" i="12"/>
  <c r="K208" i="12"/>
  <c r="O208" i="12"/>
  <c r="Q208" i="12"/>
  <c r="V208" i="12"/>
  <c r="G210" i="12"/>
  <c r="M210" i="12" s="1"/>
  <c r="I210" i="12"/>
  <c r="K210" i="12"/>
  <c r="O210" i="12"/>
  <c r="Q210" i="12"/>
  <c r="V210" i="12"/>
  <c r="V182" i="12" s="1"/>
  <c r="G213" i="12"/>
  <c r="M213" i="12" s="1"/>
  <c r="I213" i="12"/>
  <c r="K213" i="12"/>
  <c r="O213" i="12"/>
  <c r="Q213" i="12"/>
  <c r="V213" i="12"/>
  <c r="G218" i="12"/>
  <c r="I218" i="12"/>
  <c r="K218" i="12"/>
  <c r="M218" i="12"/>
  <c r="O218" i="12"/>
  <c r="Q218" i="12"/>
  <c r="V218" i="12"/>
  <c r="G220" i="12"/>
  <c r="M220" i="12" s="1"/>
  <c r="I220" i="12"/>
  <c r="K220" i="12"/>
  <c r="O220" i="12"/>
  <c r="Q220" i="12"/>
  <c r="V220" i="12"/>
  <c r="G222" i="12"/>
  <c r="M222" i="12" s="1"/>
  <c r="I222" i="12"/>
  <c r="K222" i="12"/>
  <c r="O222" i="12"/>
  <c r="Q222" i="12"/>
  <c r="V222" i="12"/>
  <c r="G223" i="12"/>
  <c r="M223" i="12" s="1"/>
  <c r="I223" i="12"/>
  <c r="K223" i="12"/>
  <c r="O223" i="12"/>
  <c r="Q223" i="12"/>
  <c r="V223" i="12"/>
  <c r="G225" i="12"/>
  <c r="G226" i="12"/>
  <c r="I226" i="12"/>
  <c r="K226" i="12"/>
  <c r="M226" i="12"/>
  <c r="O226" i="12"/>
  <c r="O225" i="12" s="1"/>
  <c r="Q226" i="12"/>
  <c r="Q225" i="12" s="1"/>
  <c r="V226" i="12"/>
  <c r="G228" i="12"/>
  <c r="I228" i="12"/>
  <c r="I225" i="12" s="1"/>
  <c r="K228" i="12"/>
  <c r="M228" i="12"/>
  <c r="M225" i="12" s="1"/>
  <c r="O228" i="12"/>
  <c r="Q228" i="12"/>
  <c r="V228" i="12"/>
  <c r="G231" i="12"/>
  <c r="I231" i="12"/>
  <c r="K231" i="12"/>
  <c r="K225" i="12" s="1"/>
  <c r="M231" i="12"/>
  <c r="O231" i="12"/>
  <c r="Q231" i="12"/>
  <c r="V231" i="12"/>
  <c r="V225" i="12" s="1"/>
  <c r="G233" i="12"/>
  <c r="I233" i="12"/>
  <c r="K233" i="12"/>
  <c r="M233" i="12"/>
  <c r="O233" i="12"/>
  <c r="Q233" i="12"/>
  <c r="V233" i="12"/>
  <c r="G235" i="12"/>
  <c r="I235" i="12"/>
  <c r="G236" i="12"/>
  <c r="M236" i="12" s="1"/>
  <c r="I236" i="12"/>
  <c r="K236" i="12"/>
  <c r="O236" i="12"/>
  <c r="Q236" i="12"/>
  <c r="Q235" i="12" s="1"/>
  <c r="V236" i="12"/>
  <c r="V235" i="12" s="1"/>
  <c r="G238" i="12"/>
  <c r="M238" i="12" s="1"/>
  <c r="I238" i="12"/>
  <c r="K238" i="12"/>
  <c r="K235" i="12" s="1"/>
  <c r="O238" i="12"/>
  <c r="O235" i="12" s="1"/>
  <c r="Q238" i="12"/>
  <c r="V238" i="12"/>
  <c r="G242" i="12"/>
  <c r="I242" i="12"/>
  <c r="K242" i="12"/>
  <c r="M242" i="12"/>
  <c r="O242" i="12"/>
  <c r="Q242" i="12"/>
  <c r="V242" i="12"/>
  <c r="G243" i="12"/>
  <c r="M243" i="12" s="1"/>
  <c r="I243" i="12"/>
  <c r="K243" i="12"/>
  <c r="O243" i="12"/>
  <c r="Q243" i="12"/>
  <c r="V243" i="12"/>
  <c r="K245" i="12"/>
  <c r="O245" i="12"/>
  <c r="G246" i="12"/>
  <c r="M246" i="12" s="1"/>
  <c r="I246" i="12"/>
  <c r="K246" i="12"/>
  <c r="O246" i="12"/>
  <c r="Q246" i="12"/>
  <c r="V246" i="12"/>
  <c r="V245" i="12" s="1"/>
  <c r="G248" i="12"/>
  <c r="M248" i="12" s="1"/>
  <c r="I248" i="12"/>
  <c r="K248" i="12"/>
  <c r="O248" i="12"/>
  <c r="Q248" i="12"/>
  <c r="Q245" i="12" s="1"/>
  <c r="V248" i="12"/>
  <c r="G253" i="12"/>
  <c r="I253" i="12"/>
  <c r="K253" i="12"/>
  <c r="M253" i="12"/>
  <c r="O253" i="12"/>
  <c r="Q253" i="12"/>
  <c r="V253" i="12"/>
  <c r="G255" i="12"/>
  <c r="I255" i="12"/>
  <c r="I245" i="12" s="1"/>
  <c r="K255" i="12"/>
  <c r="M255" i="12"/>
  <c r="O255" i="12"/>
  <c r="Q255" i="12"/>
  <c r="V255" i="12"/>
  <c r="G257" i="12"/>
  <c r="M257" i="12"/>
  <c r="O257" i="12"/>
  <c r="Q257" i="12"/>
  <c r="V257" i="12"/>
  <c r="G258" i="12"/>
  <c r="I258" i="12"/>
  <c r="I257" i="12" s="1"/>
  <c r="K258" i="12"/>
  <c r="K257" i="12" s="1"/>
  <c r="M258" i="12"/>
  <c r="O258" i="12"/>
  <c r="Q258" i="12"/>
  <c r="V258" i="12"/>
  <c r="AE263" i="12"/>
  <c r="AF263" i="12"/>
  <c r="I20" i="1"/>
  <c r="I19" i="1"/>
  <c r="I18" i="1"/>
  <c r="I17" i="1"/>
  <c r="I16" i="1"/>
  <c r="I88" i="1"/>
  <c r="J87" i="1" s="1"/>
  <c r="F49" i="1"/>
  <c r="G49" i="1"/>
  <c r="G25" i="1" s="1"/>
  <c r="A25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H49" i="1" s="1"/>
  <c r="J28" i="1"/>
  <c r="J26" i="1"/>
  <c r="G38" i="1"/>
  <c r="F38" i="1"/>
  <c r="J23" i="1"/>
  <c r="J24" i="1"/>
  <c r="J25" i="1"/>
  <c r="J27" i="1"/>
  <c r="E24" i="1"/>
  <c r="E26" i="1"/>
  <c r="J85" i="1" l="1"/>
  <c r="J68" i="1"/>
  <c r="J78" i="1"/>
  <c r="J65" i="1"/>
  <c r="J74" i="1"/>
  <c r="J67" i="1"/>
  <c r="J84" i="1"/>
  <c r="J80" i="1"/>
  <c r="J73" i="1"/>
  <c r="J79" i="1"/>
  <c r="J72" i="1"/>
  <c r="J66" i="1"/>
  <c r="J75" i="1"/>
  <c r="J76" i="1"/>
  <c r="J69" i="1"/>
  <c r="J81" i="1"/>
  <c r="J70" i="1"/>
  <c r="J82" i="1"/>
  <c r="J71" i="1"/>
  <c r="J77" i="1"/>
  <c r="J83" i="1"/>
  <c r="J86" i="1"/>
  <c r="G26" i="1"/>
  <c r="A26" i="1"/>
  <c r="G28" i="1"/>
  <c r="G23" i="1"/>
  <c r="M8" i="16"/>
  <c r="AF25" i="16"/>
  <c r="M104" i="15"/>
  <c r="M51" i="15"/>
  <c r="M8" i="15"/>
  <c r="G8" i="15"/>
  <c r="G51" i="15"/>
  <c r="G104" i="15"/>
  <c r="M27" i="14"/>
  <c r="G41" i="14"/>
  <c r="AF54" i="14"/>
  <c r="G27" i="14"/>
  <c r="AF160" i="13"/>
  <c r="G137" i="13"/>
  <c r="M87" i="13"/>
  <c r="M75" i="13" s="1"/>
  <c r="M135" i="12"/>
  <c r="M245" i="12"/>
  <c r="M8" i="12"/>
  <c r="M235" i="12"/>
  <c r="M97" i="12"/>
  <c r="M188" i="12"/>
  <c r="M182" i="12" s="1"/>
  <c r="M133" i="12"/>
  <c r="M126" i="12" s="1"/>
  <c r="G116" i="12"/>
  <c r="M88" i="12"/>
  <c r="M50" i="12" s="1"/>
  <c r="M180" i="12"/>
  <c r="M178" i="12" s="1"/>
  <c r="G245" i="12"/>
  <c r="G135" i="12"/>
  <c r="G8" i="12"/>
  <c r="I21" i="1"/>
  <c r="I39" i="1"/>
  <c r="I49" i="1" s="1"/>
  <c r="J88" i="1" l="1"/>
  <c r="A23" i="1"/>
  <c r="J44" i="1"/>
  <c r="J39" i="1"/>
  <c r="J49" i="1" s="1"/>
  <c r="J47" i="1"/>
  <c r="J43" i="1"/>
  <c r="J42" i="1"/>
  <c r="J45" i="1"/>
  <c r="J48" i="1"/>
  <c r="J41" i="1"/>
  <c r="J46" i="1"/>
  <c r="A24" i="1" l="1"/>
  <c r="G24" i="1"/>
  <c r="A27" i="1" s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C95A1D1F-3D43-4E1B-8287-2E7D0FBB3DB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4EECA57-63A7-406B-BA6D-57AD4D5B8C9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F485958D-DFB4-4837-8B8F-6A1F2DAF9AB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97A0EF9-D5AF-4F59-92BA-D4FAD5A0EDD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BC705EDF-93F2-407E-A698-1CCA7874401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447559D-4108-4C1A-957A-D5C7DB84111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CC753A0F-48A9-47CB-ADDF-EDA449F7416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1FEC8E3-E002-48D2-B7AC-BDAD8E5BC60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Darebníček</author>
  </authors>
  <commentList>
    <comment ref="S6" authorId="0" shapeId="0" xr:uid="{4B20F7AC-8EAD-4CC4-8179-B332339439F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199D647-EC68-414F-807D-CD93AD98477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<sst xmlns="http://schemas.openxmlformats.org/spreadsheetml/2006/main" count="3090" uniqueCount="787">
  <si>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</si>
  <si>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</si>
  <si>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</si>
  <si>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</si>
  <si>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</si>
  <si>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</si>
  <si>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</si>
  <si>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</si>
  <si>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</si>
  <si>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</si>
  <si>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</si>
  <si>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</si>
  <si>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</si>
  <si>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</si>
  <si>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</si>
  <si>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</si>
  <si>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</si>
  <si>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</si>
  <si>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</si>
  <si>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</si>
  <si>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</si>
  <si>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</si>
  <si>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</si>
  <si>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</si>
  <si>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</si>
  <si>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</si>
  <si>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</si>
  <si>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</si>
  <si>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</si>
  <si>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</si>
  <si>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</si>
  <si>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</si>
  <si>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</si>
  <si>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</si>
  <si>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</si>
  <si>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</si>
  <si>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</si>
  <si>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</si>
  <si>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</si>
  <si>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</si>
  <si>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</si>
  <si>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</si>
  <si>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</si>
  <si>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HL2025-09.06</t>
  </si>
  <si>
    <t>Autobusová zastávka Bystřice pH, náměstí na parc.č. 2879/37, kú Bystřice pH</t>
  </si>
  <si>
    <t>Město Bystřice pod Hostýnem</t>
  </si>
  <si>
    <t>Masarykovo nám. 137</t>
  </si>
  <si>
    <t>Bystřice pod Hostýnem</t>
  </si>
  <si>
    <t>76861</t>
  </si>
  <si>
    <t>00287113</t>
  </si>
  <si>
    <t>CZ00287113</t>
  </si>
  <si>
    <t>Stavba</t>
  </si>
  <si>
    <t>Stavební objekt</t>
  </si>
  <si>
    <t>01</t>
  </si>
  <si>
    <t>Autobusová zastávka</t>
  </si>
  <si>
    <t>01.01</t>
  </si>
  <si>
    <t>Stavební rozpočet</t>
  </si>
  <si>
    <t>01.02</t>
  </si>
  <si>
    <t>Přípojky a venkovní rozvody NN</t>
  </si>
  <si>
    <t>01.03</t>
  </si>
  <si>
    <t>Provizorní autobusová zastávka</t>
  </si>
  <si>
    <t>02</t>
  </si>
  <si>
    <t>Přeložka vodovodního řadu</t>
  </si>
  <si>
    <t>02.01</t>
  </si>
  <si>
    <t>Rozpočet</t>
  </si>
  <si>
    <t>VRN</t>
  </si>
  <si>
    <t>Celkem za stavbu</t>
  </si>
  <si>
    <t>CZK</t>
  </si>
  <si>
    <t>#POPS</t>
  </si>
  <si>
    <t>Popis stavby: HL2025-09.06 - Autobusová zastávka Bystřice pH, náměstí na parc.č. 2879/37, kú Bystřice pH</t>
  </si>
  <si>
    <t>#POPO</t>
  </si>
  <si>
    <t>Popis objektu: 01 - Autobusová zastávka</t>
  </si>
  <si>
    <t>#POPR</t>
  </si>
  <si>
    <t>Popis rozpočtu: 01.01 - Stavební rozpočet</t>
  </si>
  <si>
    <t>Popis rozpočtu: 01.02 - Přípojky a venkovní rozvody NN</t>
  </si>
  <si>
    <t>Popis rozpočtu: 01.03 - Provizorní autobusová zastávka</t>
  </si>
  <si>
    <t>Popis objektu: 02 - Přeložka vodovodního řadu</t>
  </si>
  <si>
    <t>Popis rozpočtu: 02.01 - Rozpočet</t>
  </si>
  <si>
    <t>Popis objektu: VRN - Vedlejší náklady</t>
  </si>
  <si>
    <t>Popis rozpočtu: VRN - Vedlejší náklady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</si>
  <si>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</si>
  <si>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</si>
  <si>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</si>
  <si>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</si>
  <si>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</si>
  <si>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</si>
  <si>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</si>
  <si>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</si>
  <si>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</si>
  <si>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</si>
  <si>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</si>
  <si>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</si>
  <si>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8</t>
  </si>
  <si>
    <t>Trubní vedení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</si>
  <si>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</si>
  <si>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</si>
  <si>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</si>
  <si>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</si>
  <si>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</si>
  <si>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</si>
  <si>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</si>
  <si>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</si>
  <si>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</si>
  <si>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</si>
  <si>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721</t>
  </si>
  <si>
    <t>Vnitřní kanalizace</t>
  </si>
  <si>
    <t>762</t>
  </si>
  <si>
    <t>Konstrukce tesařské</t>
  </si>
  <si>
    <t>763</t>
  </si>
  <si>
    <t>Dřevostavby</t>
  </si>
  <si>
    <t>764</t>
  </si>
  <si>
    <t>Konstrukce klempířské</t>
  </si>
  <si>
    <t>767</t>
  </si>
  <si>
    <t>Konstrukce zámečnické</t>
  </si>
  <si>
    <t>783</t>
  </si>
  <si>
    <t>Nátěry</t>
  </si>
  <si>
    <t>M21</t>
  </si>
  <si>
    <t>Elektromontáže</t>
  </si>
  <si>
    <t>M22</t>
  </si>
  <si>
    <t>Montáž sdělovací a zabezp. techniky</t>
  </si>
  <si>
    <t>M23</t>
  </si>
  <si>
    <t>Montáže potrubí</t>
  </si>
  <si>
    <t>M65</t>
  </si>
  <si>
    <t>Elektroinstalace a veřejné osvětlení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</si>
  <si>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</si>
  <si>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</si>
  <si>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</si>
  <si>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</si>
  <si>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</si>
  <si>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</si>
  <si>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</si>
  <si>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</si>
  <si>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</si>
  <si>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</si>
  <si>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</si>
  <si>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</si>
  <si>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</si>
  <si>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</si>
  <si>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</si>
  <si>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</si>
  <si>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</si>
  <si>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</si>
  <si>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</si>
  <si>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</si>
  <si>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</si>
  <si>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</si>
  <si>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</si>
  <si>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</si>
  <si>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</si>
  <si>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</si>
  <si>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</si>
  <si>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</si>
  <si>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</si>
  <si>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</si>
  <si>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</si>
  <si>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130001101R00</t>
  </si>
  <si>
    <t>Příplatek k cenám za ztížené vykopávky v horninách jakékoliv třídy</t>
  </si>
  <si>
    <t>m3</t>
  </si>
  <si>
    <t>800-1</t>
  </si>
  <si>
    <t>RTS 26/ I</t>
  </si>
  <si>
    <t>RTS 25/ II</t>
  </si>
  <si>
    <t>Práce</t>
  </si>
  <si>
    <t>Běžná</t>
  </si>
  <si>
    <t>POL1_</t>
  </si>
  <si>
    <t>Příplatek k cenám hloubených vykopávek za ztížení vykopávky v blízkosti podzemního vedení nebo výbušnin pro jakoukoliv třídu horniny.</t>
  </si>
  <si>
    <t>SPI</t>
  </si>
  <si>
    <t>Odkaz na mn. položky pořadí 2 : 18,91440</t>
  </si>
  <si>
    <t>VV</t>
  </si>
  <si>
    <t>Odkaz na mn. položky pořadí 4 : 2,24553</t>
  </si>
  <si>
    <t>131201110R00</t>
  </si>
  <si>
    <t>Hloubení nezapažených jam a zářezů do 50 m3, v hornině 3, hloubení strojně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</si>
  <si>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</si>
  <si>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>základ pod WC modul : 4,3*5,2*0,74</t>
  </si>
  <si>
    <t>základové patky zastávky : 0,8*0,8*0,74*5</t>
  </si>
  <si>
    <t>131201119R00</t>
  </si>
  <si>
    <t xml:space="preserve">Hloubení nezapažených jam a zářezů příplatek za lepivost, v hornině 3,  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</si>
  <si>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</si>
  <si>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</si>
  <si>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</si>
  <si>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základ zastávky : 8,67*0,35*0,74</t>
  </si>
  <si>
    <t>132201119R00</t>
  </si>
  <si>
    <t xml:space="preserve">Hloubení rýh šířky do 60 cm příplatek za lepivost, v hornině 3,  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</si>
  <si>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</si>
  <si>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</si>
  <si>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</si>
  <si>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162401102R00</t>
  </si>
  <si>
    <t>Vodorovné přemístění výkopku z horniny 1 až 4, na vzdálenost přes 1 500  do 2 000 m</t>
  </si>
  <si>
    <t>po suchu, bez naložení výkopku, avšak se složením bez rozhrnutí, zpáteční cesta vozidla.</t>
  </si>
  <si>
    <t>Odkaz na mn. položky pořadí 8 : 21,15993</t>
  </si>
  <si>
    <t>167101101R00</t>
  </si>
  <si>
    <t>Nakládání, skládání, překládání neulehlého výkopku nakládání výkopku  do 100 m3, z horniny 1 až 4</t>
  </si>
  <si>
    <t>Odkaz na mn. položky pořadí 6 : 21,15993</t>
  </si>
  <si>
    <t>171201201R00</t>
  </si>
  <si>
    <t>Uložení sypaniny na dočasnou skládku tak, že na 1 m2 plochy připadá přes 2 m3 výkopku nebo ornice</t>
  </si>
  <si>
    <t>Odkaz na mn. položky pořadí 7 : 21,15993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</si>
  <si>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</si>
  <si>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</si>
  <si>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</si>
  <si>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</si>
  <si>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POP</t>
  </si>
  <si>
    <t>základ pod WC modul : 4,3*5,2*0,6-0,2*3,86*2,98-0,4*1,0*1,0</t>
  </si>
  <si>
    <t>181101102R00</t>
  </si>
  <si>
    <t>Úprava pláně v zářezech v hornině 1 až 4, se zhutněním</t>
  </si>
  <si>
    <t>m2</t>
  </si>
  <si>
    <t>vyrovnáním výškových rozdílů, ploch vodorovných a ploch do sklonu 1 : 5.</t>
  </si>
  <si>
    <t>základ pod WC modul : 4,3*5,2</t>
  </si>
  <si>
    <t>základ zastávky : 8,67*0,35</t>
  </si>
  <si>
    <t>základové patky zastávky : 0,8*0,8*5</t>
  </si>
  <si>
    <t>199000002R00</t>
  </si>
  <si>
    <t>Poplatky za skládku horniny 1- 4, skupina 17 05 04 z Katalogu odpadů</t>
  </si>
  <si>
    <t>Odkaz na mn. položky pořadí 9 : 21,15993</t>
  </si>
  <si>
    <t>583426831R</t>
  </si>
  <si>
    <t>Kamenivo přírodní drcené; frakce 16,0 až 32,0 mm</t>
  </si>
  <si>
    <t>t</t>
  </si>
  <si>
    <t>SPCM</t>
  </si>
  <si>
    <t>Specifikace</t>
  </si>
  <si>
    <t>POL3_</t>
  </si>
  <si>
    <t>Odkaz na mn. položky pořadí 10 : 10,71544*1,7</t>
  </si>
  <si>
    <t>271313511R00</t>
  </si>
  <si>
    <t xml:space="preserve">Betonování podkladu základových konstrukcí </t>
  </si>
  <si>
    <t>801-1</t>
  </si>
  <si>
    <t>prostý</t>
  </si>
  <si>
    <t>základové patky zastávky : 0,8*0,8*0,1*5</t>
  </si>
  <si>
    <t>základový pas zastávky : 0,35*8,67*0,1</t>
  </si>
  <si>
    <t>273321321R00</t>
  </si>
  <si>
    <t>Beton základových desek železový třídy C 20/25</t>
  </si>
  <si>
    <t>bez dodávky a uložení výztuže</t>
  </si>
  <si>
    <t>základová deska WC modulu : 0,2*(3,86*2,98-1,0*1,0)</t>
  </si>
  <si>
    <t>základová deska šachty : 0,1*1,4*1,4</t>
  </si>
  <si>
    <t>273351215R00</t>
  </si>
  <si>
    <t>Bednění stěn základových desek zřízení</t>
  </si>
  <si>
    <t>svislé nebo šikmé (odkloněné) , půdorysně přímé nebo zalomené, stěn základových desek ve volných nebo zapažených jámách, rýhách, šachtách, včetně případných vzpěr,</t>
  </si>
  <si>
    <t>základová deska WC modulu : 0,2*2*(3,86+2,98+2*1,0)</t>
  </si>
  <si>
    <t>základová deska šachty : 0,1*2*1,4*4</t>
  </si>
  <si>
    <t>273351216R00</t>
  </si>
  <si>
    <t>Bednění stěn základových desek odstranění</t>
  </si>
  <si>
    <t>Včetně očištění, vytřídění a uložení bednicího materiálu.</t>
  </si>
  <si>
    <t>Odkaz na mn. položky pořadí 16 : 4,65600</t>
  </si>
  <si>
    <t>273361921RT4</t>
  </si>
  <si>
    <t>Uložení výztuže základových desek ze svařovaných sítí průměr drátu 6 mm, velikost oka 100/100 mm</t>
  </si>
  <si>
    <t>včetně distančních prvků</t>
  </si>
  <si>
    <t>základová deska WC modulu : 2*3,86*2,98*4,44*1,25/1000</t>
  </si>
  <si>
    <t>základová deska šachty : 1,4*1,4*4,44*1,25/1000</t>
  </si>
  <si>
    <t>274354032R00</t>
  </si>
  <si>
    <t>Bednění prostupu základy průřezu do 0,05 m2, délky prostupu do 0,5 m</t>
  </si>
  <si>
    <t>kus</t>
  </si>
  <si>
    <t>úprava trouby na potřebný rozměr, uložení a  ukotvení trouby v bednění. Včetně dodávky trouby.</t>
  </si>
  <si>
    <t>275313621R00</t>
  </si>
  <si>
    <t>Beton základových patek prostý třídy C 20/25</t>
  </si>
  <si>
    <t>základové patky zastávky : 0,8*0,8*0,92*5</t>
  </si>
  <si>
    <t>275351215R00</t>
  </si>
  <si>
    <t>Bednění stěn základových patek zřízení</t>
  </si>
  <si>
    <t>bednění svislé nebo šikmé (odkloněné), půdorysně přímé nebo zalomené, stěn základových patek ve volných nebo zapažených jámách, rýhách, šachtách, včetně případných vzpěr,</t>
  </si>
  <si>
    <t>základové patky zastávky : 4*0,8*0,92*2+4*0,8*0,18*3</t>
  </si>
  <si>
    <t>275351216R00</t>
  </si>
  <si>
    <t>Bednění stěn základových patek odstranění</t>
  </si>
  <si>
    <t>Včetně očištění, vytřídění a uložení bednícího materiálu.</t>
  </si>
  <si>
    <t>Odkaz na mn. položky pořadí 21 : 7,61600</t>
  </si>
  <si>
    <t>279321312R00</t>
  </si>
  <si>
    <t>Beton základových zdí železový třídy C 20/25</t>
  </si>
  <si>
    <t>bez výztuže</t>
  </si>
  <si>
    <t>šachta : 0,5*(1,0*1,0-0,8*0,8)</t>
  </si>
  <si>
    <t>279351105R00</t>
  </si>
  <si>
    <t>Bednění základových zdí oboustranné, zřízení</t>
  </si>
  <si>
    <t>bednění svislé nebo šikmé (odkloněné), půdorysně přímé nebo zalomené základových zdí ve volných nebo zapažených jámách, rýhách, šachtách, včetně případných vzpěr,</t>
  </si>
  <si>
    <t>šachta : 0,5*(1,0*4+0,8*4)</t>
  </si>
  <si>
    <t>279351106R00</t>
  </si>
  <si>
    <t>Bednění základových zdí oboustranné, odstranění</t>
  </si>
  <si>
    <t>Včetně  očištění, vytřídění a uložení bednicího materiálu.</t>
  </si>
  <si>
    <t>Odkaz na mn. položky pořadí 24 : 3,60000</t>
  </si>
  <si>
    <t>279361921RT4</t>
  </si>
  <si>
    <t>Výztuž základových zdí ze svařovaných sítí průměr drátu 6 mm, velikost oka 100/100 mm</t>
  </si>
  <si>
    <t>šachta : 0,5*1,0*4*4,44*1,25/1000</t>
  </si>
  <si>
    <t>289970111R00</t>
  </si>
  <si>
    <t>Geotextílie separační, filtrační, zpevňující polypropylén, 300 g/m2</t>
  </si>
  <si>
    <t>800-2</t>
  </si>
  <si>
    <t>základ pod WC modul : 0,74*2*(4,3+5,2)+4,3*5,2*2+0,2*2*(3,86+2,98)</t>
  </si>
  <si>
    <t>311321825R00</t>
  </si>
  <si>
    <t>Beton nadzákladových zdí železový pohledový třídy PB 2 v přírodní barvě drtí a přísad z betonu třídy C 25/30</t>
  </si>
  <si>
    <t>nosných, výplňových, obkladových, půdních, štítových, poprsních apod. (bez výztuže), s pomocným lešením o výšce podlahy do 1900 mm a pro zatížení 1,5 kPa,</t>
  </si>
  <si>
    <t>Včetně pomocného lešení o výšce podlahy do 1900 mm a pro zatížení 1,5 kPa.</t>
  </si>
  <si>
    <t>základový pas zastávky : 0,35*8,67*1,42</t>
  </si>
  <si>
    <t>311351805R00</t>
  </si>
  <si>
    <t>Bednění nadzákladových zdí oboustranné za každou stranu pro beton pohledový, zřízení</t>
  </si>
  <si>
    <t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t>
  </si>
  <si>
    <t>2*0,35*0,7+2*8,67*0,7</t>
  </si>
  <si>
    <t>311351806R00</t>
  </si>
  <si>
    <t>Bednění nadzákladových zdí oboustranné za každou stranu pro beton pohledový, odstranění</t>
  </si>
  <si>
    <t>Odkaz na mn. položky pořadí 29 : 12,62800</t>
  </si>
  <si>
    <t>311351922R00</t>
  </si>
  <si>
    <t>Lišta do bednění pro sražení hran monolit. konstrukcí průřez 10/10/14 mm</t>
  </si>
  <si>
    <t>m</t>
  </si>
  <si>
    <t>0,35*2+0,7*4+8,67*2</t>
  </si>
  <si>
    <t>311361921RT4</t>
  </si>
  <si>
    <t>Výztuž nadzákladových zdí ze svařovaných sítí průměr drátu 6 mm, velikost oka 100/100 mm</t>
  </si>
  <si>
    <t>(1,42*(8,67+0,35)*2+0,35*8,67)*(4,44*1,2/1000)</t>
  </si>
  <si>
    <t>CN.003.101</t>
  </si>
  <si>
    <t>D+M WC modulu, vč. vybavení a rozvodů ZTI, EI ..., dle PD</t>
  </si>
  <si>
    <t xml:space="preserve">ks    </t>
  </si>
  <si>
    <t>Vlastní</t>
  </si>
  <si>
    <t>Indiv</t>
  </si>
  <si>
    <t>171156606000R</t>
  </si>
  <si>
    <t>Jeřáb mobil. na autopodvozku  AD 28 (T815)</t>
  </si>
  <si>
    <t>Sh</t>
  </si>
  <si>
    <t>STROJ</t>
  </si>
  <si>
    <t>Stroj</t>
  </si>
  <si>
    <t>POL6_</t>
  </si>
  <si>
    <t>Liebherr</t>
  </si>
  <si>
    <t>564841113RT2</t>
  </si>
  <si>
    <t>Podklad ze štěrkodrti s rozprostřením a zhutněním frakce 0-32 mm, tloušťka po zhutnění 140 mm</t>
  </si>
  <si>
    <t>822-1</t>
  </si>
  <si>
    <t>základ pod WC modul : 4,3*5,2-3,69*2,84</t>
  </si>
  <si>
    <t>953981104R00</t>
  </si>
  <si>
    <t>Chemické kotvy do betonu, do cihelného zdiva do betonu, hloubky 125 mm, M 16, ampule pro chemickou kotvu</t>
  </si>
  <si>
    <t>801-4</t>
  </si>
  <si>
    <t xml:space="preserve">kotvení ocelových sloupů zastávky : </t>
  </si>
  <si>
    <t>tr d100x4mm : 5*4</t>
  </si>
  <si>
    <t>tr d70x4mm : 6*4</t>
  </si>
  <si>
    <t>998014011R00</t>
  </si>
  <si>
    <t>Přesun hmot, budovy mont. jednopodl. s pláštěm</t>
  </si>
  <si>
    <t>Přesun hmot</t>
  </si>
  <si>
    <t>POL7_</t>
  </si>
  <si>
    <t>711801003RT3</t>
  </si>
  <si>
    <t>Vrstvy zelené střechy montáž fólie TPO včetně podkladní  getotextilie, tloušťka fólie 1,5 mm, včetně dodávky materiálu</t>
  </si>
  <si>
    <t>800-711</t>
  </si>
  <si>
    <t>Odkaz na mn. položky pořadí 40 : 32,48388</t>
  </si>
  <si>
    <t>711801021R00</t>
  </si>
  <si>
    <t>Vrstvy zelené střechy montáž hydroakumulační a drenážní desky,  , bez dodávky materiálu</t>
  </si>
  <si>
    <t>12,62*2,34</t>
  </si>
  <si>
    <t>283231431R</t>
  </si>
  <si>
    <t>Fólie profilovaná funkce: drenážní; materiál: PE-HD; tl = 1,00 mm; v. nopů = 20 mm</t>
  </si>
  <si>
    <t>Odkaz na mn. položky pořadí 39 : 29,53080*1,1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</si>
  <si>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</si>
  <si>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</si>
  <si>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</si>
  <si>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712371801RZ5</t>
  </si>
  <si>
    <t>Povlakové krytiny střech do 10° z termoplastické fólie volně položené,  ,  , včetně dodávky fólie, tloušťky 2 mm</t>
  </si>
  <si>
    <t>Odkaz na mn. položky pořadí 48 : 40,41580</t>
  </si>
  <si>
    <t>712378002R00</t>
  </si>
  <si>
    <t>Povlakové krytiny střech do 10° z termoplastické fólie Klempířské doplňky k povlakovým krytinám z fólií atiková okapnice, RŠ 200 mm, z pozinkovaného plechu s povrchovou úpravou PVC</t>
  </si>
  <si>
    <t xml:space="preserve">  včetně dodávek výrobků</t>
  </si>
  <si>
    <t>Úprava délky a připevnění okapnice natloukacími hmoždinkami včetně dodávky okapnice.</t>
  </si>
  <si>
    <t>Odkaz na mn. položky pořadí 47 : 25,24000</t>
  </si>
  <si>
    <t>712378003R00</t>
  </si>
  <si>
    <t>Povlakové krytiny střech do 10° z termoplastické fólie Klempířské doplňky k povlakovým krytinám z fólií atiková okapnice, RŠ 250 mm, z pozinkovaného plechu s povrchovou úpravou PVC</t>
  </si>
  <si>
    <t>2*2,84+12,62+2*0,20</t>
  </si>
  <si>
    <t>712378006R00</t>
  </si>
  <si>
    <t>Povlakové krytiny střech do 10° z termoplastické fólie Klempířské doplňky k povlakovým krytinám z fólií rohová lišta vnější, RŠ 100 mm, z pozinkovaného plechu s povrchovou úpravou PVC</t>
  </si>
  <si>
    <t>Úprava délky a připevnění rohové lišty natloukacími hmoždinkami včetně dodávky lišty.</t>
  </si>
  <si>
    <t>2*2,84+12,62</t>
  </si>
  <si>
    <t>712378007R00</t>
  </si>
  <si>
    <t>Povlakové krytiny střech do 10° z termoplastické fólie Klempířské doplňky k povlakovým krytinám z fólií rohová lišta vnitřní, RŠ 100 mm, z pozinkovaného plechu s povrchovou úpravou PVC</t>
  </si>
  <si>
    <t>Odkaz na mn. položky pořadí 45 : 18,30000</t>
  </si>
  <si>
    <t>712378021RT6</t>
  </si>
  <si>
    <t>Povlakové krytiny střech do 10° z termoplastické fólie Klempířské doplňky k povlakovým krytinám z fólií kačírková lišta z poplastovaného plechu, výšky 90 mm, včetně dodávky materiálu</t>
  </si>
  <si>
    <t>12,62*2</t>
  </si>
  <si>
    <t>712391171RZ7</t>
  </si>
  <si>
    <t>Povlakové krytiny střech do 10° ostatní Textílie na střechách do 10° podkladní, včetně dodávky netkané sklovláknité textílie plošné hmotnosti 120 g/m2</t>
  </si>
  <si>
    <t>12,62*2,84+0,25*(2*2,84+12,62)</t>
  </si>
  <si>
    <t>712391172RZ7</t>
  </si>
  <si>
    <t>Povlakové krytiny střech do 10° ostatní Textílie na střechách do 10° ochranná, včetně dodávky netkané sklovláknité textílie plošné hmotnosti 120 g/m2</t>
  </si>
  <si>
    <t>12,62*2,84+0,20*(2*2,84+12,62)</t>
  </si>
  <si>
    <t>712391382RZ1</t>
  </si>
  <si>
    <t>Povlakové krytiny střech do 10° ostatní násypem z hrubého kameniva frakce 16-22  včetně dodávky kameniva tl. 50 mm</t>
  </si>
  <si>
    <t>0,5*12,62</t>
  </si>
  <si>
    <t>712391482RZ1</t>
  </si>
  <si>
    <t>Povlakové krytiny střech do 10° ostatní násypem z hrubého kameniva frakce 16-22  příplatek k ceně  za každých dolších 10 mm, včetně dodávky kameniva</t>
  </si>
  <si>
    <t>Odkaz na mn. položky pořadí 50 : 6,31000*5</t>
  </si>
  <si>
    <t>712391388R00</t>
  </si>
  <si>
    <t>Provedení násypu, tl. 50 mm</t>
  </si>
  <si>
    <t>Odkaz na mn. položky pořadí 38 : 32,48388</t>
  </si>
  <si>
    <t>712391489R00</t>
  </si>
  <si>
    <t>Příplatek za další 10 mm tloušťky násypu</t>
  </si>
  <si>
    <t>Odkaz na mn. položky pořadí 52 : 32,48388*5</t>
  </si>
  <si>
    <t>712409120R00</t>
  </si>
  <si>
    <t>Montáž rozchodníkové rohože</t>
  </si>
  <si>
    <t xml:space="preserve">m2    </t>
  </si>
  <si>
    <t>Odkaz na mn. položky pořadí 52 : 32,48388</t>
  </si>
  <si>
    <t>00590031R</t>
  </si>
  <si>
    <t>Koberec travní složení: rozchodník, kokosová rohož, PP síťka; tl. 25 až 40 mm</t>
  </si>
  <si>
    <t>Odkaz na mn. položky pořadí 54 : 32,48388*1,05</t>
  </si>
  <si>
    <t>10371520R</t>
  </si>
  <si>
    <t>Substrát střešní, extenzivní</t>
  </si>
  <si>
    <t xml:space="preserve">+5% : </t>
  </si>
  <si>
    <t>Odkaz na mn. položky pořadí 52 : 32,48390*0,105</t>
  </si>
  <si>
    <t>998712201R00</t>
  </si>
  <si>
    <t>Přesun hmot pro povlakové krytiny objektů výšky do 6 m</t>
  </si>
  <si>
    <t>50 m vodorovně</t>
  </si>
  <si>
    <t>721242111R00</t>
  </si>
  <si>
    <t>Lapač střešních splavenin D 110 mm, s košem pro zachyt.nečistot,se suchou a nezámr.klapkou proti zápachu, čistícím víčkem a vylam.těs.kroužky potrubních svodů D 75, 90, 100 a 110 mm, včetně dodávky materiálu</t>
  </si>
  <si>
    <t>800-721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</si>
  <si>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</si>
  <si>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</si>
  <si>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</si>
  <si>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762123110R00</t>
  </si>
  <si>
    <t>Konstrukce dřevěných stěn a příček vázaných montáž  z fošen, hranolů a hranolků , průřezové plochy do 100 cm2</t>
  </si>
  <si>
    <t>800-762</t>
  </si>
  <si>
    <t>atika : 20*0,25+2*(8,99+2,84)+6*0,673</t>
  </si>
  <si>
    <t>rošt stěn (obkladů) : (21*3,16+5*(2,84+2*3,69+2,42)+6*5*0,884)+2*(14*2,5+6*8,54+4*6*0,884)</t>
  </si>
  <si>
    <t>762132135R00</t>
  </si>
  <si>
    <t>Bednění stěn montáž  z prken hoblovaných 32 mm na sraz, s olištováním spár</t>
  </si>
  <si>
    <t>0,25*(8,99+2,84)+2,5*2*8,54+3,16*(2,42+2*3,69+2,84)-(2,1*1,16+0,8*2,20)</t>
  </si>
  <si>
    <t>762195000R00</t>
  </si>
  <si>
    <t>Spojovací a ochranné prostředky hřebíky, svory, fixační prkna, impregnace</t>
  </si>
  <si>
    <t>Odkaz na mn. položky pořadí 73 : 444,05926*0,00405</t>
  </si>
  <si>
    <t>762341220R00</t>
  </si>
  <si>
    <t xml:space="preserve">Montáž bednění z velkoplošných desek na bázi dřeva včetně vyřezání otvorů,  </t>
  </si>
  <si>
    <t>záklop střechy : 2*12,62*2,84</t>
  </si>
  <si>
    <t>762395000R00</t>
  </si>
  <si>
    <t>Spojovací a ochranné prostředky svory, prkna, hřebíky, pásová ocel, vruty, impregnace</t>
  </si>
  <si>
    <t>Odkaz na mn. položky pořadí 71 : 83,88233*0,03</t>
  </si>
  <si>
    <t>762441112R00</t>
  </si>
  <si>
    <t>Obložení atiky montáž z dřevoštěpkových desek, 1 vrstva, šroubováním</t>
  </si>
  <si>
    <t>0,25*(2,84*2+12,62)</t>
  </si>
  <si>
    <t>762495000R00</t>
  </si>
  <si>
    <t>Spojovací a ochranné prostředky hřebíky, vruty</t>
  </si>
  <si>
    <t>Odkaz na mn. položky pořadí 74 : 89,54429</t>
  </si>
  <si>
    <t>762712120R00</t>
  </si>
  <si>
    <t>Prostorové vázané konstrukce z řeziva montáž hraněného , průřezové plochy přes 120 do 224 cm2</t>
  </si>
  <si>
    <t>včetně vyvrtání děr, osazení svorníků a dotažení rektifikačních článků.</t>
  </si>
  <si>
    <t>T1 : 2,8*12</t>
  </si>
  <si>
    <t>762712140R00</t>
  </si>
  <si>
    <t>Prostorové vázané konstrukce z řeziva montáž hraněného , průřezové plochy přes 228 do 450 cm2</t>
  </si>
  <si>
    <t>T2 : 2,8*2</t>
  </si>
  <si>
    <t>T3 : 12,62*2</t>
  </si>
  <si>
    <t>762712150R00</t>
  </si>
  <si>
    <t>Prostorové vázané konstrukce z řeziva montáž hraněného , průřezové plochy přes 450 do 600 cm2</t>
  </si>
  <si>
    <t>dřevěné sloupy zastávky : 1*2,8+2*2,4</t>
  </si>
  <si>
    <t>762795000R00</t>
  </si>
  <si>
    <t>Spojovací a ochranné prostředky hřebíky, svory, fiksační prkna, impregnace</t>
  </si>
  <si>
    <t>Odkaz na mn. položky pořadí 72 : 2,21725</t>
  </si>
  <si>
    <t>60726012.AR</t>
  </si>
  <si>
    <t>Deska z plochých třísek (OSB) typ: 3; tl = 15,0 mm; povrch: nebroušený; hrana: P + D</t>
  </si>
  <si>
    <t>Odkaz na mn. položky pořadí 63 : 71,68160*1,1</t>
  </si>
  <si>
    <t>Odkaz na mn. položky pořadí 65 : 4,57500*1,1</t>
  </si>
  <si>
    <t>CN.762.001</t>
  </si>
  <si>
    <t>BSH (CLT) lepené modřínové řezivo</t>
  </si>
  <si>
    <t xml:space="preserve">m3    </t>
  </si>
  <si>
    <t>T1 : (0,08*0,20)*2,8*12*1,1</t>
  </si>
  <si>
    <t>T2 : (0,18*0,20)*2,8*2*1,1</t>
  </si>
  <si>
    <t>T3 : (0,18*0,20)*12,62*2*1,1</t>
  </si>
  <si>
    <t>dřevěné sloupy zastávky : (0,22*0,22)*(1*2,8+2*2,4)*1,1</t>
  </si>
  <si>
    <t>CN.762.002</t>
  </si>
  <si>
    <t>Hranolek roštu stěn 45 x 90 mm, modřín - masiv</t>
  </si>
  <si>
    <t xml:space="preserve">m     </t>
  </si>
  <si>
    <t>Odkaz na mn. položky pořadí 60 : 403,69000*1,1</t>
  </si>
  <si>
    <t>CN.762.003</t>
  </si>
  <si>
    <t>Obkladový profil modřín 20x115mm</t>
  </si>
  <si>
    <t>Odkaz na mn. položky pořadí 61 : 81,40390*1,1</t>
  </si>
  <si>
    <t>CN.762.101</t>
  </si>
  <si>
    <t>D+M dřevěná lavička z modřínu, dl.2,50m - dle PD, vč. základů</t>
  </si>
  <si>
    <t>998762202R00</t>
  </si>
  <si>
    <t>Přesun hmot pro konstrukce tesařské v objektech výšky do 12 m</t>
  </si>
  <si>
    <t>763183111R00</t>
  </si>
  <si>
    <t>Montáž prefabrikovaných dřevěných sendvičových panelů  obvodových stěn</t>
  </si>
  <si>
    <t>800-763</t>
  </si>
  <si>
    <t>CLT panel mezi sloupy : 2,4*8,54</t>
  </si>
  <si>
    <t>763612131R00</t>
  </si>
  <si>
    <t>Montáž obložení stěn, z desek tl. do 18 mm, na sraz, šroubováním, bez dodávky desky</t>
  </si>
  <si>
    <t>vč. dodávky a montáže spojovacího materiálu</t>
  </si>
  <si>
    <t>Odkaz na mn. položky pořadí 77 : 20,49600*2</t>
  </si>
  <si>
    <t>59590777R</t>
  </si>
  <si>
    <t>deska cementotřísková l = 3 350 mm; š = 1 250 mm; tl. 12,0 mm; povrch. úprava základní nátěr; dvouvrstvý; oboustranný</t>
  </si>
  <si>
    <t>Odkaz na mn. položky pořadí 78 : 40,99200*1,1</t>
  </si>
  <si>
    <t>Odkaz na mn. položky pořadí 77 : 20,49602*0,088</t>
  </si>
  <si>
    <t>764819213R00</t>
  </si>
  <si>
    <t>Odpadní trouby kruhové, průměr 120 mm, z lakovaného pozinkovaného plechu,  , dodávka a montáž</t>
  </si>
  <si>
    <t>800-764</t>
  </si>
  <si>
    <t>včetně kolena, objímky, spojovacího materiálu a zednické výpomoci.</t>
  </si>
  <si>
    <t>764815212R00</t>
  </si>
  <si>
    <t>Žlaby podokapní půlkruhové, z lakovaného pozinkovaného plechu, rš 330 mm, dodávka a montáž</t>
  </si>
  <si>
    <t>včetně háků, čel, rohů, rovných hrdel a dilatací</t>
  </si>
  <si>
    <t>včetně háku, čela a spojky.</t>
  </si>
  <si>
    <t>Odkaz na mn. položky pořadí 43 : 25,24000</t>
  </si>
  <si>
    <t>764815812R00</t>
  </si>
  <si>
    <t>Ostatní prvky ke žlabům a odpadním troubám kotlík žlabový oválného tvaru o rozměru 330/120 mm, z lakovaného pozinkovaného plechu,  , dodávka a montáž</t>
  </si>
  <si>
    <t>998764201R00</t>
  </si>
  <si>
    <t>Přesun hmot pro konstrukce klempířské v objektech výšky do 6 m</t>
  </si>
  <si>
    <t>767951112R00</t>
  </si>
  <si>
    <t>Pozinkování ocelových výrobků objem zakázky od 10 do 50 kg</t>
  </si>
  <si>
    <t>kg</t>
  </si>
  <si>
    <t>800-767</t>
  </si>
  <si>
    <t>Odkaz na mn. položky pořadí 85 : 0,17503*1000</t>
  </si>
  <si>
    <t>767995103R00</t>
  </si>
  <si>
    <t>Výroba a montáž atypických kovovových doplňků staveb hmotnosti přes 10 do 20 kg</t>
  </si>
  <si>
    <t xml:space="preserve">ocelové sloupy zastávky : </t>
  </si>
  <si>
    <t>tr d100x4mm : (3*2,8+2*2,4)*9,346</t>
  </si>
  <si>
    <t>tr d70x4mm : 8*0,28*6,71</t>
  </si>
  <si>
    <t>plotny 200/200/6 : 11*0,2*0,2*47,1</t>
  </si>
  <si>
    <t>CN.767.001</t>
  </si>
  <si>
    <t>Ocelové prvky z materiálu S235JR</t>
  </si>
  <si>
    <t>Odkaz na mn. položky pořadí 84 : 159,11818*0,0011</t>
  </si>
  <si>
    <t>998767201R00</t>
  </si>
  <si>
    <t>Přesun hmot pro kovové stavební doplňk. konstrukce v objektech výšky do 6 m</t>
  </si>
  <si>
    <t>783893123R00</t>
  </si>
  <si>
    <t>Nátěr betonových povrchů vodotěsný  , stěn, trojnásobný</t>
  </si>
  <si>
    <t>800-783</t>
  </si>
  <si>
    <t/>
  </si>
  <si>
    <t>vč. podkladního nátěru,  montáže, dodávky a demontáže pomocného lešení.</t>
  </si>
  <si>
    <t>Odkaz na mn. položky pořadí 78 : 40,99200</t>
  </si>
  <si>
    <t>SUM</t>
  </si>
  <si>
    <t>END</t>
  </si>
  <si>
    <t>113106231R00</t>
  </si>
  <si>
    <t>Rozebrání vozovek a ploch s jakoukoliv výplní spár   v jakékoliv ploše, ze zámkové dlažky, kladených do lože z kameniva</t>
  </si>
  <si>
    <t>s přemístěním hmot na skládku na vzdálenost do 3 m nebo s naložením na dopravní prostředek</t>
  </si>
  <si>
    <t>113107615R00</t>
  </si>
  <si>
    <t>Odstranění podkladů nebo krytů z kameniva hrubého drceného, v ploše jednotlivě nad 50 m2, tloušťka vrstvy 150 mm</t>
  </si>
  <si>
    <t>Odkaz na mn. položky pořadí 1 : 8,00000</t>
  </si>
  <si>
    <t>Odkaz na mn. položky pořadí 5 : 10,62000</t>
  </si>
  <si>
    <t>voda : 0,6*2,0*1,5</t>
  </si>
  <si>
    <t>kanaliace : 0,6*6,0*2,0</t>
  </si>
  <si>
    <t>NN : 0,3*0,6*8,0</t>
  </si>
  <si>
    <t>internet : 0,3*0,6*1,0</t>
  </si>
  <si>
    <t>Odkaz na mn. položky pořadí 4 : 10,62000</t>
  </si>
  <si>
    <t>151101101R00</t>
  </si>
  <si>
    <t>Zřízení pažení a rozepření stěn rýh příložné  pro jakoukoliv mezerovitost, hloubky do 2 m</t>
  </si>
  <si>
    <t>pro podzemní vedení pro všechny šířky rýhy,</t>
  </si>
  <si>
    <t>voda : 2*2,0*1,5</t>
  </si>
  <si>
    <t>kanaliace : 2*6,0*2,0</t>
  </si>
  <si>
    <t>151101111R00</t>
  </si>
  <si>
    <t>Odstranění pažení a rozepření rýh příložné , hloubky do 2 m</t>
  </si>
  <si>
    <t>pro podzemní vedení s uložením materiálu na vzdálenost do 3 m od kraje výkopu,</t>
  </si>
  <si>
    <t>Odkaz na mn. položky pořadí 6 : 30,00000</t>
  </si>
  <si>
    <t>Odkaz na mn. položky pořadí 10 : 10,62000</t>
  </si>
  <si>
    <t>Odkaz na mn. položky pořadí 12 : 6,88500*-1</t>
  </si>
  <si>
    <t>Odkaz na mn. položky pořadí 8 : 10,62000</t>
  </si>
  <si>
    <t>Odkaz na mn. položky pořadí 9 : 3,73500</t>
  </si>
  <si>
    <t>Odkaz na mn. položky pořadí 13 : 2,98500*-1</t>
  </si>
  <si>
    <t>Odkaz na mn. položky pořadí 16 : 0,75000*-1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</si>
  <si>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</si>
  <si>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</si>
  <si>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</si>
  <si>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>voda : 0,6*2,0*0,35</t>
  </si>
  <si>
    <t>kanaliace : 0,6*6,0*0,45</t>
  </si>
  <si>
    <t>NN : 0,3*0,35*8,0</t>
  </si>
  <si>
    <t>internet : 0,3*0,35*1,0</t>
  </si>
  <si>
    <t>Odkaz na mn. položky pořadí 11 : 3,73500</t>
  </si>
  <si>
    <t>388996111R00</t>
  </si>
  <si>
    <t>Trubky tělesa trubkového kabelovodu chránička kabelu z HDPE, do DN 63 , v otevřeném výkopu</t>
  </si>
  <si>
    <t>828-1</t>
  </si>
  <si>
    <t>Včetně spojovacího materiálu.</t>
  </si>
  <si>
    <t>NN : 10</t>
  </si>
  <si>
    <t>internet : 12</t>
  </si>
  <si>
    <t>451572111R00</t>
  </si>
  <si>
    <t>Lože pod potrubí, stoky a drobné objekty z kameniva drobného těženého 0÷4 mm</t>
  </si>
  <si>
    <t>827-1</t>
  </si>
  <si>
    <t>v otevřeném výkopu,</t>
  </si>
  <si>
    <t>voda : 0,6*2,0*0,1</t>
  </si>
  <si>
    <t>kanaliace : 0,6*6,0*0,1</t>
  </si>
  <si>
    <t>NN : 0,3*0,1*8,0</t>
  </si>
  <si>
    <t>internet : 0,3*0,1*1,0</t>
  </si>
  <si>
    <t>564851111RT2</t>
  </si>
  <si>
    <t>Podklad ze štěrkodrti s rozprostřením a zhutněním frakce 0-32 mm, tloušťka po zhutnění 150 mm</t>
  </si>
  <si>
    <t>Odkaz na mn. položky pořadí 2 : 8,00000</t>
  </si>
  <si>
    <t>596215021R00</t>
  </si>
  <si>
    <t>Kladení zámkové dlažby do drtě tloušťka dlažby 60 mm, tloušťka lože 40 mm</t>
  </si>
  <si>
    <t>s provedením lože z kameniva drceného, s vyplněním spár, s dvojitým hutněním a se smetením přebytečného materiálu na krajnici. S dodáním hmot pro lože a výplň spár.</t>
  </si>
  <si>
    <t>871161121R00</t>
  </si>
  <si>
    <t>Montáž potrubí z plastických hmot z tlakových trubek polyetylenových, vnějšího průměru 32 mm</t>
  </si>
  <si>
    <t>Potrubí DN32 : 2</t>
  </si>
  <si>
    <t>871313121R00</t>
  </si>
  <si>
    <t>Montáž potrubí z trub z plastů těsněných gumovým kroužkem  DN 150</t>
  </si>
  <si>
    <t>v otevřeném výkopu ve sklonu do 20 %,</t>
  </si>
  <si>
    <t>kanaliazce : 6,0</t>
  </si>
  <si>
    <t>877353121RT5</t>
  </si>
  <si>
    <t>Montáž tvarovek na potrubí z trub z plastů těsněných gumovým kroužkem odbočných včetně dodávky odbočky  D 160/110 mm/60°</t>
  </si>
  <si>
    <t>877395122RT2</t>
  </si>
  <si>
    <t>Montáž nalepovací odbočné tvarovky z trub z plastů včetně dodávky odbočky nalepovací  D 400/160 mm</t>
  </si>
  <si>
    <t>891269111R00</t>
  </si>
  <si>
    <t>Montáž vodovodních armatur na potrubí navrtávacích pasů s ventilem Jt 1 Mpa na potrubí z trub osinkocementových, litinových, ocelových nebo plastických hmot, DN 100</t>
  </si>
  <si>
    <t>891181111R00</t>
  </si>
  <si>
    <t>Montáž vodovodních armatur na potrubí šoupátek v otevřeném výkopu nebo v šachtách s osazením zemní soupravy (bez poklopů), DN 40 mm</t>
  </si>
  <si>
    <t>892241111R00</t>
  </si>
  <si>
    <t>Tlakové zkoušky vodovodního potrubí DN do 80 mm</t>
  </si>
  <si>
    <t>přísun, montáže, demontáže a odsunu zkoušecího čerpadla, napuštění tlakovou vodou a dodání vody pro tlakovou zkoušku,</t>
  </si>
  <si>
    <t>Odkaz na mn. položky pořadí 19 : 2,00000</t>
  </si>
  <si>
    <t>892372111R00</t>
  </si>
  <si>
    <t>Zabezpečení konců vodovodního potrubí při tlakových zkouškách DN do 300 mm</t>
  </si>
  <si>
    <t>POL1_1</t>
  </si>
  <si>
    <t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t>
  </si>
  <si>
    <t>Tlakové zkoušky vodou zabezpečení konců potrubí při tlakových zkouškách DN do 300</t>
  </si>
  <si>
    <t>Poznámka k souboru cen:</t>
  </si>
  <si>
    <t>1. Ceny -2111 jsou určeny pro zabezpečení jednoho konce zkoušeného úseku jakéhokoliv druhu potrubí.</t>
  </si>
  <si>
    <t>2. V cenách jsou započteny náklady:</t>
  </si>
  <si>
    <t>a) u cen -1111 - na přísun, montáž, demontáž a odsun zkoušecího čerpadla, napuštění tlakovou vodou a dodání vody pro tlakovou zkoušku,</t>
  </si>
  <si>
    <t>b) u cen -2111 - na montáž a demontáž výrobků nebo dílců pro zabezpečení konce zkoušeného úseku potrubí, na montáž a demontáž koncových tvarovek, na montáž zaslepovací příruby, na zaslepení odboček pro hydranty, vzdušníky a jiné armatury a odbočky pro odbočující řady,</t>
  </si>
  <si>
    <t>892571111R00</t>
  </si>
  <si>
    <t>Zkoušky těsnosti kanalizačního potrubí zkouška těsnosti kanalizačního potrubí vodou  do DN 200</t>
  </si>
  <si>
    <t>vodou nebo vzduchem,</t>
  </si>
  <si>
    <t>Odkaz na mn. položky pořadí 20 : 6,00000</t>
  </si>
  <si>
    <t>Odkaz na mn. položky pořadí 43 : 3,00000</t>
  </si>
  <si>
    <t>892573111R00</t>
  </si>
  <si>
    <t>Zkoušky těsnosti kanalizačního potrubí zabezpečení konců kanalizačního potrubí při tlakových zkouškách vodou  do DN 200</t>
  </si>
  <si>
    <t>úsek</t>
  </si>
  <si>
    <t>899401112R00</t>
  </si>
  <si>
    <t>Osazení poklopů litinových šoupátkových</t>
  </si>
  <si>
    <t>včetně podezdění</t>
  </si>
  <si>
    <t>1. V cenách osazení poklopů jsou započteny i náklady na jejich podezdění.</t>
  </si>
  <si>
    <t>2. V cenách nejsou započteny náklady na dodání poklopů; tyto se oceňují ve specifikaci. Ztratné se nestanoví.</t>
  </si>
  <si>
    <t>899721112R00</t>
  </si>
  <si>
    <t>Výstražné fólie výstražná fólie pro vodovod, šířka 30 cm</t>
  </si>
  <si>
    <t>Odkaz na mn. položky pořadí 25 : 2,00000</t>
  </si>
  <si>
    <t>899731114R00</t>
  </si>
  <si>
    <t>Signalizační vodič CYY, 6 mm2</t>
  </si>
  <si>
    <t>Odkaz na mn. položky pořadí 30 : 2,00000</t>
  </si>
  <si>
    <t>722290234R00</t>
  </si>
  <si>
    <t>Proplach a dezinfekce vodovodního potrubí do DN 80</t>
  </si>
  <si>
    <t>Včetně dodání desinfekčního prostředku.</t>
  </si>
  <si>
    <t>286111034R</t>
  </si>
  <si>
    <t>Trubka plastová kanalizační materiál: PVC-U; skladba: pěnová střední vrstva; povrch: hladký; DN = 150; de = 160,0 mm; tl. stěny = 4,7 mm; SN 8</t>
  </si>
  <si>
    <t>Odkaz na mn. položky pořadí 20 : 6,00000*1,1</t>
  </si>
  <si>
    <t>28613070.MR</t>
  </si>
  <si>
    <t>Odbočka sedlová plastová otočná se třmenem; materiál: PE 100; DN = 100; di = 110,0 mm; de3 = 32,0 mm; PN 16; SDR 11,0</t>
  </si>
  <si>
    <t>286136742R</t>
  </si>
  <si>
    <t>trubka vícevrstvá PE100 RC; PE100 RC; PE100 RC; hladká; SDR 11,0; da = 32,0 mm; di = 26,0 mm; s = 3,00 mm;  použití pro vodovody</t>
  </si>
  <si>
    <t>RTS 23/ II</t>
  </si>
  <si>
    <t>Odkaz na mn. položky pořadí 19 : 2,00000*1,1</t>
  </si>
  <si>
    <t>42228150R</t>
  </si>
  <si>
    <t>šoupátko pro domovní přípojky pro vodovod; DN 1"; provedení -  na obou stranách s vnitřním závitem; PN 16; L = 100 mm; médium pro agresivní vodu a vodu s nečistotami; těleso mosaz</t>
  </si>
  <si>
    <t>422915501R</t>
  </si>
  <si>
    <t>deska podkladová pro šoupátkové poklopy</t>
  </si>
  <si>
    <t>42293140R</t>
  </si>
  <si>
    <t>souprava zemní teleskopická pro domovní přípojky se šroub.napojením; DN 3/4" - 2"; krycí hloubka 1,3 - 1,8 m</t>
  </si>
  <si>
    <t>POL3_0</t>
  </si>
  <si>
    <t>56230633</t>
  </si>
  <si>
    <t>poklop uliční šoupátkový kulatý plastový PA s litinovým víkem</t>
  </si>
  <si>
    <t>URS</t>
  </si>
  <si>
    <t>5999000110</t>
  </si>
  <si>
    <t>Další nespecifikovaný materiál</t>
  </si>
  <si>
    <t>kompl.</t>
  </si>
  <si>
    <t>CN.008.001</t>
  </si>
  <si>
    <t>D+M vodoměrná sestava, dle standardu VaK KM a.s.</t>
  </si>
  <si>
    <t>979054441R00</t>
  </si>
  <si>
    <t xml:space="preserve">Očištění vybouraných obrubníků, dlaždic dlaždic, desek nebo tvarovek s původním vyplněním spár kamenivem těženým </t>
  </si>
  <si>
    <t>krajníků, desek nebo panelů od spojovacího materiálu s odklizením a uložením očištěných hmot a spojovacího materiálu na skládku na vzdálenost do 10 m</t>
  </si>
  <si>
    <t>721176222R00</t>
  </si>
  <si>
    <t>Potrubí KG svodné (ležaté) v zemi vnější průměr D 110 mm, tloušťka stěny 3,2 mm, DN 100</t>
  </si>
  <si>
    <t>včetně tvarovek, objímek. Bez zednických výpomocí.</t>
  </si>
  <si>
    <t>napojení dešťové kanalizace (svod ze střechy) : 3,0</t>
  </si>
  <si>
    <t>210100003R00</t>
  </si>
  <si>
    <t>Ukončení vodičů  v rozvaděči včetně zapojení a vodičové koncovky,  , průřez do 16 mm2</t>
  </si>
  <si>
    <t>210111031RT2</t>
  </si>
  <si>
    <t xml:space="preserve">Montáž zásuvky domovní v krabici včetně zapojení, venkovní, včetně dodávky zásuvky jednonásobné, s ochranným kolíkem, s víčkem,  , provedení 2P+PE,  </t>
  </si>
  <si>
    <t>210201528R00</t>
  </si>
  <si>
    <t>Montáž svítidla LED reflektoru,  , na dva upevňovací body</t>
  </si>
  <si>
    <t>s vestavěným LED modulem</t>
  </si>
  <si>
    <t>210220022RT1</t>
  </si>
  <si>
    <t>Montáž uzemňovacího vedení v zemi, včetně svorek, propojení a izolace spojů, z drátů ocelových pozinkovaných  (FeZn),  , včetně dodávky drátu průměru 10 mm</t>
  </si>
  <si>
    <t>včetně montáže svorek spojovacích, odbočných, upevňovacích a spojovacího materiálu.</t>
  </si>
  <si>
    <t>210810005RT1</t>
  </si>
  <si>
    <t>Montáž kabelu CYKY 750 V, 3 x 1,5 mm2, volně uloženého, včetně dodávky kabelu</t>
  </si>
  <si>
    <t>210810006RT1</t>
  </si>
  <si>
    <t>Montáž kabelu CYKY 750 V, 3 x 2,5 mm2, volně uloženého, včetně dodávky kabelu</t>
  </si>
  <si>
    <t>947      R00</t>
  </si>
  <si>
    <t>HZS třída 7</t>
  </si>
  <si>
    <t>h</t>
  </si>
  <si>
    <t>Práce prováděné při přípojce NN a k internetu</t>
  </si>
  <si>
    <t>348360222R</t>
  </si>
  <si>
    <t>Svítidlo LED parkové; použití: do exteriéru; příkon = 60 W; IP 66; materiál: hliník; průměr = 422 mm; výška = 539 mm</t>
  </si>
  <si>
    <t>Odkaz na mn. položky pořadí 46 : 3,00000</t>
  </si>
  <si>
    <t>CN.M21.001</t>
  </si>
  <si>
    <t>Drobný materiál k provedení přípojky NN a k internetu</t>
  </si>
  <si>
    <t>220301022R00</t>
  </si>
  <si>
    <t>Lišta elektroinstalační L 40</t>
  </si>
  <si>
    <t>222080101R00</t>
  </si>
  <si>
    <t>Optický kabel v trubce HDPE</t>
  </si>
  <si>
    <t>CN.M22.001</t>
  </si>
  <si>
    <t>D+M kamerového systému a wi-fi připojení, dle standartů investora</t>
  </si>
  <si>
    <t>341335013R</t>
  </si>
  <si>
    <t>kabel optický vlákno SM 9/125 µm; počet vláken 12, konstrukce FO kabelu suchá s vlákny 250µm; vnější průměr 3 mm; plášť PU slonovina; teplota použití -20 až 60 °C; teplota provozní -20 až 60 °C; teplota pro pokládku a montáž -5 až 40 °C; použití instalace uvnitř i vně budov, instalace převěsů až do vzdálenosti 120 m bez dalších opor; 500 N; 2000 m kabelu na cívce</t>
  </si>
  <si>
    <t>Odkaz na mn. položky pořadí 54 : 25,00000*1,1</t>
  </si>
  <si>
    <t>650125219RT2</t>
  </si>
  <si>
    <t>Uložení Cu kabelu 5 x 10 mm2, do trubky, včetně dodávky kabelu CYKY</t>
  </si>
  <si>
    <t>Odkaz na mn. položky pořadí 2 : 0,37500</t>
  </si>
  <si>
    <t>139601102R00</t>
  </si>
  <si>
    <t>Ruční výkop jam, rýh a šachet v hornině 3</t>
  </si>
  <si>
    <t>s přehozením na vzdálenost do 5 m nebo s naložením na ruční dopravní prostředek</t>
  </si>
  <si>
    <t>základové patky pro zastávku : 5*0,5*0,5*0,3</t>
  </si>
  <si>
    <t>Odkaz na mn. položky pořadí 3 : 0,37500</t>
  </si>
  <si>
    <t>Odkaz na mn. položky pořadí 4 : 0,37500</t>
  </si>
  <si>
    <t>Odkaz na mn. položky pořadí 6 : 0,37500</t>
  </si>
  <si>
    <t>271531113R00</t>
  </si>
  <si>
    <t>Polštáře zhutněné pod základy kamenivo hrubé, drcené, frakce 16 - 32 mm</t>
  </si>
  <si>
    <t>základové patky pro zastávku : 5*0,5*0,5*0,1</t>
  </si>
  <si>
    <t>275351215RT1</t>
  </si>
  <si>
    <t>základové patky pro zastávku : 5*4*0,5*0,3</t>
  </si>
  <si>
    <t>Odkaz na mn. položky pořadí 10 : 3,00000</t>
  </si>
  <si>
    <t>Autobusový přístřešek typový, včetně příslušenství</t>
  </si>
  <si>
    <t>Rozměr přestřešení: 4210x1820mm</t>
  </si>
  <si>
    <t>Rozměr konstrukce: 2670x970mm</t>
  </si>
  <si>
    <t>Boční stěna: 970mm</t>
  </si>
  <si>
    <t>Barva: 7016 antracit</t>
  </si>
  <si>
    <t>Střecha: dutinkový polykarbonát bronz</t>
  </si>
  <si>
    <t>Příslušenství: 2ks dřevěných laviček s opěradlem, 1ks tabulka na jízdní řád pro 3ks A4, 5ks skleněných výplní tl.6mm, 1ks odpadkového koše</t>
  </si>
  <si>
    <t>CN.767.002</t>
  </si>
  <si>
    <t>Doprava + montáž autobusového přístřešku typového, včetně příslušenství</t>
  </si>
  <si>
    <t>Poznámka: demontáž autobusové zastávky, odstranění základových patek a zapravení terénu bude řešeno investorem na vlastní náklady.</t>
  </si>
  <si>
    <t>Odkaz na mn. položky pořadí 3 : 36,00000</t>
  </si>
  <si>
    <t>30,0*0,8*1,5</t>
  </si>
  <si>
    <t>Odkaz na mn. položky pořadí 2 : 36,00000</t>
  </si>
  <si>
    <t>Odkaz na mn. položky pořadí 4 : 30,00000</t>
  </si>
  <si>
    <t>Odkaz na mn. položky pořadí 8 : 36,00000</t>
  </si>
  <si>
    <t>Odkaz na mn. položky pořadí 10 : 22,80000*-1</t>
  </si>
  <si>
    <t>Odkaz na mn. položky pořadí 6 : 36,00000</t>
  </si>
  <si>
    <t>Odkaz na mn. položky pořadí 7 : 13,20000</t>
  </si>
  <si>
    <t>Odkaz na mn. položky pořadí 11 : 10,80000*-1</t>
  </si>
  <si>
    <t>Odkaz na mn. položky pořadí 13 : 2,40000*-1</t>
  </si>
  <si>
    <t>30,0*0,8*0,45</t>
  </si>
  <si>
    <t>Odkaz na mn. položky pořadí 9 : 13,20000</t>
  </si>
  <si>
    <t>30,0*0,8*0,1</t>
  </si>
  <si>
    <t>871251121R00</t>
  </si>
  <si>
    <t>Montáž potrubí z plastických hmot z tlakových trubek polyetylenových, vnějšího průměru 110 mm</t>
  </si>
  <si>
    <t>28,0</t>
  </si>
  <si>
    <t>877162121R00</t>
  </si>
  <si>
    <t>Montáž elektrotvarovek přirážka za 1 spoj elektrotvarovky, vnějšího průměru 32 mm</t>
  </si>
  <si>
    <t>877252121R00</t>
  </si>
  <si>
    <t>Montáž elektrotvarovek přirážka za 1 spoj elektrotvarovky, vnějšího průměru 110 mm</t>
  </si>
  <si>
    <t>Odkaz na mn. položky pořadí 14 : 28,00000</t>
  </si>
  <si>
    <t>Odkaz na mn. položky pořadí 19 : 28,00000</t>
  </si>
  <si>
    <t>Odkaz na mn. položky pořadí 22 : 28,00000</t>
  </si>
  <si>
    <t>822110925R00</t>
  </si>
  <si>
    <t>Propojení dosavadního potrubí</t>
  </si>
  <si>
    <t>89971313R</t>
  </si>
  <si>
    <t>D+M betonového bloku pro vodovod - různé tvary</t>
  </si>
  <si>
    <t>28613102.M1</t>
  </si>
  <si>
    <t>Elektrospojka d  32 mm SDR 11 PE 100</t>
  </si>
  <si>
    <t>RTS 22/ I</t>
  </si>
  <si>
    <t>Odkaz na mn. položky pořadí 15 : 2,00000</t>
  </si>
  <si>
    <t>28613107.MR</t>
  </si>
  <si>
    <t>spojka/nátrubek PE 100; SDR 11,0; D = 110,0 mm; spoj elektrosvařovaný</t>
  </si>
  <si>
    <t>Odkaz na mn. položky pořadí 16 : 2,00000</t>
  </si>
  <si>
    <t>286134633R</t>
  </si>
  <si>
    <t>trubka plastová vodovodní hladká; s certifikací dle PAS 1075; PE 100 RC; SDR 17,0; PN 10; D = 110,0 mm; s = 6,60 mm</t>
  </si>
  <si>
    <t>Odkaz na mn. položky pořadí 14 : 28,00000*1,1</t>
  </si>
  <si>
    <t>998276101R00</t>
  </si>
  <si>
    <t>Přesun hmot pro trubní vedení z trub plastových nebo sklolaminátových v otevřeném výkopu</t>
  </si>
  <si>
    <t>vodovodu nebo kanalizace ražené nebo hloubené (827 1.1, 827 1.9, 827 2.1, 827 2.9), drobných objektů</t>
  </si>
  <si>
    <t>na vzdálenost 15 m od hrany výkopu nebo od okraje šachty</t>
  </si>
  <si>
    <t>230191027R00</t>
  </si>
  <si>
    <t>Uložení chráničky ve výkopu PE 160x6,2 mm</t>
  </si>
  <si>
    <t>230192027R00</t>
  </si>
  <si>
    <t>Spoj chráničky svařováním na tupo PE 160x6,2 mm</t>
  </si>
  <si>
    <t>230193005R00</t>
  </si>
  <si>
    <t>Nasunutí potrubní sekce do chráničky DN 150</t>
  </si>
  <si>
    <t>230194005R00</t>
  </si>
  <si>
    <t>Utěsnění chráničky manžetou DN 150</t>
  </si>
  <si>
    <t>230195007R00</t>
  </si>
  <si>
    <t>Montáž distanční objímky celistvých d 106-123 mm</t>
  </si>
  <si>
    <t>273443887R</t>
  </si>
  <si>
    <t>manžeta těsnicí na chráničky; EPDM; D trubky = 110 mm; D chráničky = 160 mm; DN 100; DN chráničky 150</t>
  </si>
  <si>
    <t>Odkaz na mn. položky pořadí 39 : 2,00000</t>
  </si>
  <si>
    <t>28614066R</t>
  </si>
  <si>
    <t>trubka ochranná HDPE; SDR 26,0; vnější průměr 160,0 mm; vnitřní průměr 147,6 mm; s = 6,20 mm; barva černá se žlutým pruhem</t>
  </si>
  <si>
    <t>Odkaz na mn. položky pořadí 36 : 28,00000*1,1</t>
  </si>
  <si>
    <t>2865350015R</t>
  </si>
  <si>
    <t>objímka distanční PE HD; d potrubí = 100 až 111 mm; h lamely = 15 mm; š = 100 mm</t>
  </si>
  <si>
    <t>Odkaz na mn. položky pořadí 40 : 17,00000</t>
  </si>
  <si>
    <t>005122</t>
  </si>
  <si>
    <t>Vytyčení hranic jednotlivých parcel</t>
  </si>
  <si>
    <t>soubor</t>
  </si>
  <si>
    <t>005125</t>
  </si>
  <si>
    <t>Dočasná dopravní opatření</t>
  </si>
  <si>
    <t>005111020R</t>
  </si>
  <si>
    <t>Vytyčení stavby</t>
  </si>
  <si>
    <t>Soubor</t>
  </si>
  <si>
    <t>POL99_8</t>
  </si>
  <si>
    <t>005111021R</t>
  </si>
  <si>
    <t>Vytyčení inženýrských sítí</t>
  </si>
  <si>
    <t>005124010R</t>
  </si>
  <si>
    <t>Koordinační činnost</t>
  </si>
  <si>
    <t>005121 R</t>
  </si>
  <si>
    <t>Zařízení staveniště (zřízení, provoz, odstranění, vč. zajištění energií, poplatků atd)</t>
  </si>
  <si>
    <t>005211010R</t>
  </si>
  <si>
    <t>Předání a převzetí staveniště</t>
  </si>
  <si>
    <t>005211020R</t>
  </si>
  <si>
    <t>Ochrana stávaj. inženýrských sítí na staveništi</t>
  </si>
  <si>
    <t>005231020R</t>
  </si>
  <si>
    <t>Individuální a komplexní vyzkoušení</t>
  </si>
  <si>
    <t>005231040R</t>
  </si>
  <si>
    <t>Provozní řády</t>
  </si>
  <si>
    <t>Revize atd.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</si>
  <si>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</si>
  <si>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</si>
  <si>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</si>
  <si>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</si>
  <si>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00524 R</t>
  </si>
  <si>
    <t>Předání a převzetí díla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</si>
</sst>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0" fontId="18" fillId="0" borderId="0" xfId="0" applyFont="1" applyBorder="1" applyAlignment="1">
      <alignment horizontal="center" vertical="top" shrinkToFit="1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6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03" t="s">
        <v>39</v>
      </c>
      <c r="B2" s="103"/>
      <c r="C2" s="103"/>
      <c r="D2" s="103"/>
      <c r="E2" s="103"/>
      <c r="F2" s="103"/>
      <c r="G2" s="103"/>
    </row>
  </sheetData>
  <sheetProtection algorithmName="SHA-512" hashValue="QKr60ljn9ldgZ0kXUyYB2YiLhdq7Pn1y8bfKAqZTqahiMjHG4KpxMOxWzJN3Qx/SDi3oPwHuvZN9MMjA5a0ZvA==" saltValue="Kmxp+9S/UdbU9AE06ACPz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1"/>
  <sheetViews>
    <sheetView showGridLines="0" tabSelected="1" topLeftCell="B1" zoomScaleNormal="100" zoomScaleSheetLayoutView="75" workbookViewId="0">
      <selection activeCell="D11" sqref="D11:G1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6" t="s">
        <v>41</v>
      </c>
      <c r="C1" s="77"/>
      <c r="D1" s="77"/>
      <c r="E1" s="77"/>
      <c r="F1" s="77"/>
      <c r="G1" s="77"/>
      <c r="H1" s="77"/>
      <c r="I1" s="77"/>
      <c r="J1" s="78"/>
    </row>
    <row r="2" spans="1:15" ht="36" customHeight="1" x14ac:dyDescent="0.2">
      <c r="A2" s="2"/>
      <c r="B2" s="108" t="s">
        <v>22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42</v>
      </c>
      <c r="D5" s="124" t="s">
        <v>45</v>
      </c>
      <c r="E5" s="90"/>
      <c r="F5" s="90"/>
      <c r="G5" s="90"/>
      <c r="H5" s="18" t="s">
        <v>40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1"/>
      <c r="F6" s="91"/>
      <c r="G6" s="91"/>
      <c r="H6" s="18" t="s">
        <v>34</v>
      </c>
      <c r="I6" s="128" t="s">
        <v>50</v>
      </c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2"/>
      <c r="G7" s="92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5"/>
      <c r="F15" s="85"/>
      <c r="G15" s="86"/>
      <c r="H15" s="86"/>
      <c r="I15" s="86" t="s">
        <v>29</v>
      </c>
      <c r="J15" s="87"/>
    </row>
    <row r="16" spans="1:15" ht="23.25" customHeight="1" x14ac:dyDescent="0.2">
      <c r="A16" s="196" t="s">
        <v>24</v>
      </c>
      <c r="B16" s="38" t="s">
        <v>24</v>
      </c>
      <c r="C16" s="62"/>
      <c r="D16" s="63"/>
      <c r="E16" s="82"/>
      <c r="F16" s="83"/>
      <c r="G16" s="82"/>
      <c r="H16" s="83"/>
      <c r="I16" s="82">
        <f>SUMIF(F65:F87,A16,I65:I87)+SUMIF(F65:F87,"PSU",I65:I87)</f>
        <v>0</v>
      </c>
      <c r="J16" s="84"/>
    </row>
    <row r="17" spans="1:10" ht="23.25" customHeight="1" x14ac:dyDescent="0.2">
      <c r="A17" s="196" t="s">
        <v>25</v>
      </c>
      <c r="B17" s="38" t="s">
        <v>25</v>
      </c>
      <c r="C17" s="62"/>
      <c r="D17" s="63"/>
      <c r="E17" s="82"/>
      <c r="F17" s="83"/>
      <c r="G17" s="82"/>
      <c r="H17" s="83"/>
      <c r="I17" s="82">
        <f>SUMIF(F65:F87,A17,I65:I87)</f>
        <v>0</v>
      </c>
      <c r="J17" s="84"/>
    </row>
    <row r="18" spans="1:10" ht="23.25" customHeight="1" x14ac:dyDescent="0.2">
      <c r="A18" s="196" t="s">
        <v>26</v>
      </c>
      <c r="B18" s="38" t="s">
        <v>26</v>
      </c>
      <c r="C18" s="62"/>
      <c r="D18" s="63"/>
      <c r="E18" s="82"/>
      <c r="F18" s="83"/>
      <c r="G18" s="82"/>
      <c r="H18" s="83"/>
      <c r="I18" s="82">
        <f>SUMIF(F65:F87,A18,I65:I87)</f>
        <v>0</v>
      </c>
      <c r="J18" s="84"/>
    </row>
    <row r="19" spans="1:10" ht="23.25" customHeight="1" x14ac:dyDescent="0.2">
      <c r="A19" s="196" t="s">
        <v>124</v>
      </c>
      <c r="B19" s="38" t="s">
        <v>27</v>
      </c>
      <c r="C19" s="62"/>
      <c r="D19" s="63"/>
      <c r="E19" s="82"/>
      <c r="F19" s="83"/>
      <c r="G19" s="82"/>
      <c r="H19" s="83"/>
      <c r="I19" s="82">
        <f>SUMIF(F65:F87,A19,I65:I87)</f>
        <v>0</v>
      </c>
      <c r="J19" s="84"/>
    </row>
    <row r="20" spans="1:10" ht="23.25" customHeight="1" x14ac:dyDescent="0.2">
      <c r="A20" s="196" t="s">
        <v>125</v>
      </c>
      <c r="B20" s="38" t="s">
        <v>28</v>
      </c>
      <c r="C20" s="62"/>
      <c r="D20" s="63"/>
      <c r="E20" s="82"/>
      <c r="F20" s="83"/>
      <c r="G20" s="82"/>
      <c r="H20" s="83"/>
      <c r="I20" s="82">
        <f>SUMIF(F65:F87,A20,I65:I87)</f>
        <v>0</v>
      </c>
      <c r="J20" s="84"/>
    </row>
    <row r="21" spans="1:10" ht="23.25" customHeight="1" x14ac:dyDescent="0.2">
      <c r="A21" s="2"/>
      <c r="B21" s="48" t="s">
        <v>29</v>
      </c>
      <c r="C21" s="64"/>
      <c r="D21" s="65"/>
      <c r="E21" s="88"/>
      <c r="F21" s="89"/>
      <c r="G21" s="88"/>
      <c r="H21" s="89"/>
      <c r="I21" s="88">
        <f>SUM(I16:J20)</f>
        <v>0</v>
      </c>
      <c r="J21" s="98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96">
        <f>ZakladDPHSniVypocet</f>
        <v>0</v>
      </c>
      <c r="H23" s="97"/>
      <c r="I23" s="97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4">
        <f>A23</f>
        <v>0</v>
      </c>
      <c r="H24" s="95"/>
      <c r="I24" s="95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6">
        <f>ZakladDPHZaklVypocet</f>
        <v>0</v>
      </c>
      <c r="H25" s="97"/>
      <c r="I25" s="97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79">
        <f>A25</f>
        <v>0</v>
      </c>
      <c r="H26" s="80"/>
      <c r="I26" s="80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1">
        <f>CenaCelkem-(ZakladDPHSni+DPHSni+ZakladDPHZakl+DPHZakl)</f>
        <v>0</v>
      </c>
      <c r="H27" s="81"/>
      <c r="I27" s="81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67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99"/>
      <c r="E34" s="100"/>
      <c r="G34" s="101"/>
      <c r="H34" s="102"/>
      <c r="I34" s="102"/>
      <c r="J34" s="25"/>
    </row>
    <row r="35" spans="1:10" ht="12.75" customHeight="1" x14ac:dyDescent="0.2">
      <c r="A35" s="2"/>
      <c r="B35" s="2"/>
      <c r="D35" s="93" t="s">
        <v>2</v>
      </c>
      <c r="E35" s="93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51</v>
      </c>
      <c r="C39" s="147"/>
      <c r="D39" s="147"/>
      <c r="E39" s="147"/>
      <c r="F39" s="148">
        <f>'01 01.01 Pol'!AE263+'01 01.02 Pol'!AE160+'01 01.03 Pol'!AE54+'02 02.01 Pol'!AE117+'VRN VRN Pol'!AE25</f>
        <v>0</v>
      </c>
      <c r="G39" s="149">
        <f>'01 01.01 Pol'!AF263+'01 01.02 Pol'!AF160+'01 01.03 Pol'!AF54+'02 02.01 Pol'!AF117+'VRN VRN Pol'!AF25</f>
        <v>0</v>
      </c>
      <c r="H39" s="150">
        <f>(F39*SazbaDPH1/100)+(G39*SazbaDPH2/100)</f>
        <v>0</v>
      </c>
      <c r="I39" s="150">
        <f>F39+G39+H39</f>
        <v>0</v>
      </c>
      <c r="J39" s="151" t="str">
        <f>IF(_xlfn.SINGLE(CenaCelkemVypocet)=0,"",I39/_xlfn.SINGLE(CenaCelkemVypocet)*100)</f>
        <v/>
      </c>
    </row>
    <row r="40" spans="1:10" ht="25.5" customHeight="1" x14ac:dyDescent="0.2">
      <c r="A40" s="136">
        <v>2</v>
      </c>
      <c r="B40" s="152"/>
      <c r="C40" s="153" t="s">
        <v>52</v>
      </c>
      <c r="D40" s="153"/>
      <c r="E40" s="153"/>
      <c r="F40" s="154"/>
      <c r="G40" s="155"/>
      <c r="H40" s="155">
        <f>(F40*SazbaDPH1/100)+(G40*SazbaDPH2/100)</f>
        <v>0</v>
      </c>
      <c r="I40" s="155"/>
      <c r="J40" s="156"/>
    </row>
    <row r="41" spans="1:10" ht="25.5" customHeight="1" x14ac:dyDescent="0.2">
      <c r="A41" s="136">
        <v>2</v>
      </c>
      <c r="B41" s="152" t="s">
        <v>53</v>
      </c>
      <c r="C41" s="153" t="s">
        <v>54</v>
      </c>
      <c r="D41" s="153"/>
      <c r="E41" s="153"/>
      <c r="F41" s="154">
        <f>'01 01.01 Pol'!AE263+'01 01.02 Pol'!AE160+'01 01.03 Pol'!AE54</f>
        <v>0</v>
      </c>
      <c r="G41" s="155">
        <f>'01 01.01 Pol'!AF263+'01 01.02 Pol'!AF160+'01 01.03 Pol'!AF54</f>
        <v>0</v>
      </c>
      <c r="H41" s="155">
        <f>(F41*SazbaDPH1/100)+(G41*SazbaDPH2/100)</f>
        <v>0</v>
      </c>
      <c r="I41" s="155">
        <f>F41+G41+H41</f>
        <v>0</v>
      </c>
      <c r="J41" s="156" t="str">
        <f>IF(_xlfn.SINGLE(CenaCelkemVypocet)=0,"",I41/_xlfn.SINGLE(CenaCelkemVypocet)*100)</f>
        <v/>
      </c>
    </row>
    <row r="42" spans="1:10" ht="25.5" customHeight="1" x14ac:dyDescent="0.2">
      <c r="A42" s="136">
        <v>3</v>
      </c>
      <c r="B42" s="157" t="s">
        <v>55</v>
      </c>
      <c r="C42" s="147" t="s">
        <v>56</v>
      </c>
      <c r="D42" s="147"/>
      <c r="E42" s="147"/>
      <c r="F42" s="158">
        <f>'01 01.01 Pol'!AE263</f>
        <v>0</v>
      </c>
      <c r="G42" s="150">
        <f>'01 01.01 Pol'!AF263</f>
        <v>0</v>
      </c>
      <c r="H42" s="150">
        <f>(F42*SazbaDPH1/100)+(G42*SazbaDPH2/100)</f>
        <v>0</v>
      </c>
      <c r="I42" s="150">
        <f>F42+G42+H42</f>
        <v>0</v>
      </c>
      <c r="J42" s="151" t="str">
        <f>IF(_xlfn.SINGLE(CenaCelkemVypocet)=0,"",I42/_xlfn.SINGLE(CenaCelkemVypocet)*100)</f>
        <v/>
      </c>
    </row>
    <row r="43" spans="1:10" ht="25.5" customHeight="1" x14ac:dyDescent="0.2">
      <c r="A43" s="136">
        <v>3</v>
      </c>
      <c r="B43" s="157" t="s">
        <v>57</v>
      </c>
      <c r="C43" s="147" t="s">
        <v>58</v>
      </c>
      <c r="D43" s="147"/>
      <c r="E43" s="147"/>
      <c r="F43" s="158">
        <f>'01 01.02 Pol'!AE160</f>
        <v>0</v>
      </c>
      <c r="G43" s="150">
        <f>'01 01.02 Pol'!AF160</f>
        <v>0</v>
      </c>
      <c r="H43" s="150">
        <f>(F43*SazbaDPH1/100)+(G43*SazbaDPH2/100)</f>
        <v>0</v>
      </c>
      <c r="I43" s="150">
        <f>F43+G43+H43</f>
        <v>0</v>
      </c>
      <c r="J43" s="151" t="str">
        <f>IF(_xlfn.SINGLE(CenaCelkemVypocet)=0,"",I43/_xlfn.SINGLE(CenaCelkemVypocet)*100)</f>
        <v/>
      </c>
    </row>
    <row r="44" spans="1:10" ht="25.5" customHeight="1" x14ac:dyDescent="0.2">
      <c r="A44" s="136">
        <v>3</v>
      </c>
      <c r="B44" s="157" t="s">
        <v>59</v>
      </c>
      <c r="C44" s="147" t="s">
        <v>60</v>
      </c>
      <c r="D44" s="147"/>
      <c r="E44" s="147"/>
      <c r="F44" s="158">
        <f>'01 01.03 Pol'!AE54</f>
        <v>0</v>
      </c>
      <c r="G44" s="150">
        <f>'01 01.03 Pol'!AF54</f>
        <v>0</v>
      </c>
      <c r="H44" s="150">
        <f>(F44*SazbaDPH1/100)+(G44*SazbaDPH2/100)</f>
        <v>0</v>
      </c>
      <c r="I44" s="150">
        <f>F44+G44+H44</f>
        <v>0</v>
      </c>
      <c r="J44" s="151" t="str">
        <f>IF(_xlfn.SINGLE(CenaCelkemVypocet)=0,"",I44/_xlfn.SINGLE(CenaCelkemVypocet)*100)</f>
        <v/>
      </c>
    </row>
    <row r="45" spans="1:10" ht="25.5" customHeight="1" x14ac:dyDescent="0.2">
      <c r="A45" s="136">
        <v>2</v>
      </c>
      <c r="B45" s="152" t="s">
        <v>61</v>
      </c>
      <c r="C45" s="153" t="s">
        <v>62</v>
      </c>
      <c r="D45" s="153"/>
      <c r="E45" s="153"/>
      <c r="F45" s="154">
        <f>'02 02.01 Pol'!AE117</f>
        <v>0</v>
      </c>
      <c r="G45" s="155">
        <f>'02 02.01 Pol'!AF117</f>
        <v>0</v>
      </c>
      <c r="H45" s="155">
        <f>(F45*SazbaDPH1/100)+(G45*SazbaDPH2/100)</f>
        <v>0</v>
      </c>
      <c r="I45" s="155">
        <f>F45+G45+H45</f>
        <v>0</v>
      </c>
      <c r="J45" s="156" t="str">
        <f>IF(_xlfn.SINGLE(CenaCelkemVypocet)=0,"",I45/_xlfn.SINGLE(CenaCelkemVypocet)*100)</f>
        <v/>
      </c>
    </row>
    <row r="46" spans="1:10" ht="25.5" customHeight="1" x14ac:dyDescent="0.2">
      <c r="A46" s="136">
        <v>3</v>
      </c>
      <c r="B46" s="157" t="s">
        <v>63</v>
      </c>
      <c r="C46" s="147" t="s">
        <v>64</v>
      </c>
      <c r="D46" s="147"/>
      <c r="E46" s="147"/>
      <c r="F46" s="158">
        <f>'02 02.01 Pol'!AE117</f>
        <v>0</v>
      </c>
      <c r="G46" s="150">
        <f>'02 02.01 Pol'!AF117</f>
        <v>0</v>
      </c>
      <c r="H46" s="150">
        <f>(F46*SazbaDPH1/100)+(G46*SazbaDPH2/100)</f>
        <v>0</v>
      </c>
      <c r="I46" s="150">
        <f>F46+G46+H46</f>
        <v>0</v>
      </c>
      <c r="J46" s="151" t="str">
        <f>IF(_xlfn.SINGLE(CenaCelkemVypocet)=0,"",I46/_xlfn.SINGLE(CenaCelkemVypocet)*100)</f>
        <v/>
      </c>
    </row>
    <row r="47" spans="1:10" ht="25.5" customHeight="1" x14ac:dyDescent="0.2">
      <c r="A47" s="136">
        <v>2</v>
      </c>
      <c r="B47" s="152" t="s">
        <v>65</v>
      </c>
      <c r="C47" s="153" t="s">
        <v>27</v>
      </c>
      <c r="D47" s="153"/>
      <c r="E47" s="153"/>
      <c r="F47" s="154">
        <f>'VRN VRN Pol'!AE25</f>
        <v>0</v>
      </c>
      <c r="G47" s="155">
        <f>'VRN VRN Pol'!AF25</f>
        <v>0</v>
      </c>
      <c r="H47" s="155">
        <f>(F47*SazbaDPH1/100)+(G47*SazbaDPH2/100)</f>
        <v>0</v>
      </c>
      <c r="I47" s="155">
        <f>F47+G47+H47</f>
        <v>0</v>
      </c>
      <c r="J47" s="156" t="str">
        <f>IF(_xlfn.SINGLE(CenaCelkemVypocet)=0,"",I47/_xlfn.SINGLE(CenaCelkemVypocet)*100)</f>
        <v/>
      </c>
    </row>
    <row r="48" spans="1:10" ht="25.5" customHeight="1" x14ac:dyDescent="0.2">
      <c r="A48" s="136">
        <v>3</v>
      </c>
      <c r="B48" s="157" t="s">
        <v>65</v>
      </c>
      <c r="C48" s="147" t="s">
        <v>27</v>
      </c>
      <c r="D48" s="147"/>
      <c r="E48" s="147"/>
      <c r="F48" s="158">
        <f>'VRN VRN Pol'!AE25</f>
        <v>0</v>
      </c>
      <c r="G48" s="150">
        <f>'VRN VRN Pol'!AF25</f>
        <v>0</v>
      </c>
      <c r="H48" s="150">
        <f>(F48*SazbaDPH1/100)+(G48*SazbaDPH2/100)</f>
        <v>0</v>
      </c>
      <c r="I48" s="150">
        <f>F48+G48+H48</f>
        <v>0</v>
      </c>
      <c r="J48" s="151" t="str">
        <f>IF(_xlfn.SINGLE(CenaCelkemVypocet)=0,"",I48/_xlfn.SINGLE(CenaCelkemVypocet)*100)</f>
        <v/>
      </c>
    </row>
    <row r="49" spans="1:10" ht="25.5" customHeight="1" x14ac:dyDescent="0.2">
      <c r="A49" s="136"/>
      <c r="B49" s="159" t="s">
        <v>66</v>
      </c>
      <c r="C49" s="160"/>
      <c r="D49" s="160"/>
      <c r="E49" s="161"/>
      <c r="F49" s="162">
        <f>SUMIF(A39:A48,"=1",F39:F48)</f>
        <v>0</v>
      </c>
      <c r="G49" s="163">
        <f>SUMIF(A39:A48,"=1",G39:G48)</f>
        <v>0</v>
      </c>
      <c r="H49" s="163">
        <f>SUMIF(A39:A48,"=1",H39:H48)</f>
        <v>0</v>
      </c>
      <c r="I49" s="163">
        <f>SUMIF(A39:A48,"=1",I39:I48)</f>
        <v>0</v>
      </c>
      <c r="J49" s="164">
        <f>SUMIF(A39:A48,"=1",J39:J48)</f>
        <v>0</v>
      </c>
    </row>
    <row r="51" spans="1:10" x14ac:dyDescent="0.2">
      <c r="A51" t="s">
        <v>68</v>
      </c>
      <c r="B51" t="s">
        <v>69</v>
      </c>
    </row>
    <row r="52" spans="1:10" x14ac:dyDescent="0.2">
      <c r="A52" t="s">
        <v>70</v>
      </c>
      <c r="B52" t="s">
        <v>71</v>
      </c>
    </row>
    <row r="53" spans="1:10" x14ac:dyDescent="0.2">
      <c r="A53" t="s">
        <v>72</v>
      </c>
      <c r="B53" t="s">
        <v>73</v>
      </c>
    </row>
    <row r="54" spans="1:10" x14ac:dyDescent="0.2">
      <c r="A54" t="s">
        <v>72</v>
      </c>
      <c r="B54" t="s">
        <v>74</v>
      </c>
    </row>
    <row r="55" spans="1:10" x14ac:dyDescent="0.2">
      <c r="A55" t="s">
        <v>72</v>
      </c>
      <c r="B55" t="s">
        <v>75</v>
      </c>
    </row>
    <row r="56" spans="1:10" x14ac:dyDescent="0.2">
      <c r="A56" t="s">
        <v>70</v>
      </c>
      <c r="B56" t="s">
        <v>76</v>
      </c>
    </row>
    <row r="57" spans="1:10" x14ac:dyDescent="0.2">
      <c r="A57" t="s">
        <v>72</v>
      </c>
      <c r="B57" t="s">
        <v>77</v>
      </c>
    </row>
    <row r="58" spans="1:10" x14ac:dyDescent="0.2">
      <c r="A58" t="s">
        <v>70</v>
      </c>
      <c r="B58" t="s">
        <v>78</v>
      </c>
    </row>
    <row r="59" spans="1:10" x14ac:dyDescent="0.2">
      <c r="A59" t="s">
        <v>72</v>
      </c>
      <c r="B59" t="s">
        <v>79</v>
      </c>
    </row>
    <row r="62" spans="1:10" ht="15.75" x14ac:dyDescent="0.25">
      <c r="B62" s="175" t="s">
        <v>80</v>
      </c>
    </row>
    <row r="64" spans="1:10" ht="25.5" customHeight="1" x14ac:dyDescent="0.2">
      <c r="A64" s="177"/>
      <c r="B64" s="180" t="s">
        <v>17</v>
      </c>
      <c r="C64" s="180" t="s">
        <v>5</v>
      </c>
      <c r="D64" s="181"/>
      <c r="E64" s="181"/>
      <c r="F64" s="182" t="s">
        <v>81</v>
      </c>
      <c r="G64" s="182"/>
      <c r="H64" s="182"/>
      <c r="I64" s="182" t="s">
        <v>29</v>
      </c>
      <c r="J64" s="182" t="s">
        <v>0</v>
      </c>
    </row>
    <row r="65" spans="1:10" ht="36.75" customHeight="1" x14ac:dyDescent="0.2">
      <c r="A65" s="178"/>
      <c r="B65" s="183" t="s">
        <v>82</v>
      </c>
      <c r="C65" s="184" t="s">
        <v>83</v>
      </c>
      <c r="D65" s="185"/>
      <c r="E65" s="185"/>
      <c r="F65" s="192" t="s">
        <v>24</v>
      </c>
      <c r="G65" s="193"/>
      <c r="H65" s="193"/>
      <c r="I65" s="193">
        <f>'01 01.01 Pol'!G8+'01 01.02 Pol'!G8+'01 01.03 Pol'!G8+'02 02.01 Pol'!G8</f>
        <v>0</v>
      </c>
      <c r="J65" s="189" t="str">
        <f>IF(I88=0,"",I65/I88*100)</f>
        <v/>
      </c>
    </row>
    <row r="66" spans="1:10" ht="36.75" customHeight="1" x14ac:dyDescent="0.2">
      <c r="A66" s="178"/>
      <c r="B66" s="183" t="s">
        <v>84</v>
      </c>
      <c r="C66" s="184" t="s">
        <v>85</v>
      </c>
      <c r="D66" s="185"/>
      <c r="E66" s="185"/>
      <c r="F66" s="192" t="s">
        <v>24</v>
      </c>
      <c r="G66" s="193"/>
      <c r="H66" s="193"/>
      <c r="I66" s="193">
        <f>'01 01.01 Pol'!G50+'01 01.03 Pol'!G27</f>
        <v>0</v>
      </c>
      <c r="J66" s="189" t="str">
        <f>IF(I88=0,"",I66/I88*100)</f>
        <v/>
      </c>
    </row>
    <row r="67" spans="1:10" ht="36.75" customHeight="1" x14ac:dyDescent="0.2">
      <c r="A67" s="178"/>
      <c r="B67" s="183" t="s">
        <v>86</v>
      </c>
      <c r="C67" s="184" t="s">
        <v>87</v>
      </c>
      <c r="D67" s="185"/>
      <c r="E67" s="185"/>
      <c r="F67" s="192" t="s">
        <v>24</v>
      </c>
      <c r="G67" s="193"/>
      <c r="H67" s="193"/>
      <c r="I67" s="193">
        <f>'01 01.01 Pol'!G97+'01 01.02 Pol'!G57</f>
        <v>0</v>
      </c>
      <c r="J67" s="189" t="str">
        <f>IF(I88=0,"",I67/I88*100)</f>
        <v/>
      </c>
    </row>
    <row r="68" spans="1:10" ht="36.75" customHeight="1" x14ac:dyDescent="0.2">
      <c r="A68" s="178"/>
      <c r="B68" s="183" t="s">
        <v>88</v>
      </c>
      <c r="C68" s="184" t="s">
        <v>89</v>
      </c>
      <c r="D68" s="185"/>
      <c r="E68" s="185"/>
      <c r="F68" s="192" t="s">
        <v>24</v>
      </c>
      <c r="G68" s="193"/>
      <c r="H68" s="193"/>
      <c r="I68" s="193">
        <f>'01 01.02 Pol'!G62+'02 02.01 Pol'!G47</f>
        <v>0</v>
      </c>
      <c r="J68" s="189" t="str">
        <f>IF(I88=0,"",I68/I88*100)</f>
        <v/>
      </c>
    </row>
    <row r="69" spans="1:10" ht="36.75" customHeight="1" x14ac:dyDescent="0.2">
      <c r="A69" s="178"/>
      <c r="B69" s="183" t="s">
        <v>90</v>
      </c>
      <c r="C69" s="184" t="s">
        <v>91</v>
      </c>
      <c r="D69" s="185"/>
      <c r="E69" s="185"/>
      <c r="F69" s="192" t="s">
        <v>24</v>
      </c>
      <c r="G69" s="193"/>
      <c r="H69" s="193"/>
      <c r="I69" s="193">
        <f>'01 01.01 Pol'!G116+'01 01.02 Pol'!G69</f>
        <v>0</v>
      </c>
      <c r="J69" s="189" t="str">
        <f>IF(I88=0,"",I69/I88*100)</f>
        <v/>
      </c>
    </row>
    <row r="70" spans="1:10" ht="36.75" customHeight="1" x14ac:dyDescent="0.2">
      <c r="A70" s="178"/>
      <c r="B70" s="183" t="s">
        <v>92</v>
      </c>
      <c r="C70" s="184" t="s">
        <v>93</v>
      </c>
      <c r="D70" s="185"/>
      <c r="E70" s="185"/>
      <c r="F70" s="192" t="s">
        <v>24</v>
      </c>
      <c r="G70" s="193"/>
      <c r="H70" s="193"/>
      <c r="I70" s="193">
        <f>'01 01.02 Pol'!G75+'02 02.01 Pol'!G51</f>
        <v>0</v>
      </c>
      <c r="J70" s="189" t="str">
        <f>IF(I88=0,"",I70/I88*100)</f>
        <v/>
      </c>
    </row>
    <row r="71" spans="1:10" ht="36.75" customHeight="1" x14ac:dyDescent="0.2">
      <c r="A71" s="178"/>
      <c r="B71" s="183" t="s">
        <v>94</v>
      </c>
      <c r="C71" s="184" t="s">
        <v>95</v>
      </c>
      <c r="D71" s="185"/>
      <c r="E71" s="185"/>
      <c r="F71" s="192" t="s">
        <v>24</v>
      </c>
      <c r="G71" s="193"/>
      <c r="H71" s="193"/>
      <c r="I71" s="193">
        <f>'01 01.01 Pol'!G119</f>
        <v>0</v>
      </c>
      <c r="J71" s="189" t="str">
        <f>IF(I88=0,"",I71/I88*100)</f>
        <v/>
      </c>
    </row>
    <row r="72" spans="1:10" ht="36.75" customHeight="1" x14ac:dyDescent="0.2">
      <c r="A72" s="178"/>
      <c r="B72" s="183" t="s">
        <v>96</v>
      </c>
      <c r="C72" s="184" t="s">
        <v>97</v>
      </c>
      <c r="D72" s="185"/>
      <c r="E72" s="185"/>
      <c r="F72" s="192" t="s">
        <v>24</v>
      </c>
      <c r="G72" s="193"/>
      <c r="H72" s="193"/>
      <c r="I72" s="193">
        <f>'01 01.02 Pol'!G129</f>
        <v>0</v>
      </c>
      <c r="J72" s="189" t="str">
        <f>IF(I88=0,"",I72/I88*100)</f>
        <v/>
      </c>
    </row>
    <row r="73" spans="1:10" ht="36.75" customHeight="1" x14ac:dyDescent="0.2">
      <c r="A73" s="178"/>
      <c r="B73" s="183" t="s">
        <v>98</v>
      </c>
      <c r="C73" s="184" t="s">
        <v>99</v>
      </c>
      <c r="D73" s="185"/>
      <c r="E73" s="185"/>
      <c r="F73" s="192" t="s">
        <v>24</v>
      </c>
      <c r="G73" s="193"/>
      <c r="H73" s="193"/>
      <c r="I73" s="193">
        <f>'01 01.01 Pol'!G124+'01 01.03 Pol'!G39+'02 02.01 Pol'!G100</f>
        <v>0</v>
      </c>
      <c r="J73" s="189" t="str">
        <f>IF(I88=0,"",I73/I88*100)</f>
        <v/>
      </c>
    </row>
    <row r="74" spans="1:10" ht="36.75" customHeight="1" x14ac:dyDescent="0.2">
      <c r="A74" s="178"/>
      <c r="B74" s="183" t="s">
        <v>100</v>
      </c>
      <c r="C74" s="184" t="s">
        <v>101</v>
      </c>
      <c r="D74" s="185"/>
      <c r="E74" s="185"/>
      <c r="F74" s="192" t="s">
        <v>25</v>
      </c>
      <c r="G74" s="193"/>
      <c r="H74" s="193"/>
      <c r="I74" s="193">
        <f>'01 01.01 Pol'!G126</f>
        <v>0</v>
      </c>
      <c r="J74" s="189" t="str">
        <f>IF(I88=0,"",I74/I88*100)</f>
        <v/>
      </c>
    </row>
    <row r="75" spans="1:10" ht="36.75" customHeight="1" x14ac:dyDescent="0.2">
      <c r="A75" s="178"/>
      <c r="B75" s="183" t="s">
        <v>102</v>
      </c>
      <c r="C75" s="184" t="s">
        <v>103</v>
      </c>
      <c r="D75" s="185"/>
      <c r="E75" s="185"/>
      <c r="F75" s="192" t="s">
        <v>25</v>
      </c>
      <c r="G75" s="193"/>
      <c r="H75" s="193"/>
      <c r="I75" s="193">
        <f>'01 01.01 Pol'!G135</f>
        <v>0</v>
      </c>
      <c r="J75" s="189" t="str">
        <f>IF(I88=0,"",I75/I88*100)</f>
        <v/>
      </c>
    </row>
    <row r="76" spans="1:10" ht="36.75" customHeight="1" x14ac:dyDescent="0.2">
      <c r="A76" s="178"/>
      <c r="B76" s="183" t="s">
        <v>104</v>
      </c>
      <c r="C76" s="184" t="s">
        <v>105</v>
      </c>
      <c r="D76" s="185"/>
      <c r="E76" s="185"/>
      <c r="F76" s="192" t="s">
        <v>25</v>
      </c>
      <c r="G76" s="193"/>
      <c r="H76" s="193"/>
      <c r="I76" s="193">
        <f>'01 01.01 Pol'!G178+'01 01.02 Pol'!G133</f>
        <v>0</v>
      </c>
      <c r="J76" s="189" t="str">
        <f>IF(I88=0,"",I76/I88*100)</f>
        <v/>
      </c>
    </row>
    <row r="77" spans="1:10" ht="36.75" customHeight="1" x14ac:dyDescent="0.2">
      <c r="A77" s="178"/>
      <c r="B77" s="183" t="s">
        <v>106</v>
      </c>
      <c r="C77" s="184" t="s">
        <v>107</v>
      </c>
      <c r="D77" s="185"/>
      <c r="E77" s="185"/>
      <c r="F77" s="192" t="s">
        <v>25</v>
      </c>
      <c r="G77" s="193"/>
      <c r="H77" s="193"/>
      <c r="I77" s="193">
        <f>'01 01.01 Pol'!G182</f>
        <v>0</v>
      </c>
      <c r="J77" s="189" t="str">
        <f>IF(I88=0,"",I77/I88*100)</f>
        <v/>
      </c>
    </row>
    <row r="78" spans="1:10" ht="36.75" customHeight="1" x14ac:dyDescent="0.2">
      <c r="A78" s="178"/>
      <c r="B78" s="183" t="s">
        <v>108</v>
      </c>
      <c r="C78" s="184" t="s">
        <v>109</v>
      </c>
      <c r="D78" s="185"/>
      <c r="E78" s="185"/>
      <c r="F78" s="192" t="s">
        <v>25</v>
      </c>
      <c r="G78" s="193"/>
      <c r="H78" s="193"/>
      <c r="I78" s="193">
        <f>'01 01.01 Pol'!G225</f>
        <v>0</v>
      </c>
      <c r="J78" s="189" t="str">
        <f>IF(I88=0,"",I78/I88*100)</f>
        <v/>
      </c>
    </row>
    <row r="79" spans="1:10" ht="36.75" customHeight="1" x14ac:dyDescent="0.2">
      <c r="A79" s="178"/>
      <c r="B79" s="183" t="s">
        <v>110</v>
      </c>
      <c r="C79" s="184" t="s">
        <v>111</v>
      </c>
      <c r="D79" s="185"/>
      <c r="E79" s="185"/>
      <c r="F79" s="192" t="s">
        <v>25</v>
      </c>
      <c r="G79" s="193"/>
      <c r="H79" s="193"/>
      <c r="I79" s="193">
        <f>'01 01.01 Pol'!G235</f>
        <v>0</v>
      </c>
      <c r="J79" s="189" t="str">
        <f>IF(I88=0,"",I79/I88*100)</f>
        <v/>
      </c>
    </row>
    <row r="80" spans="1:10" ht="36.75" customHeight="1" x14ac:dyDescent="0.2">
      <c r="A80" s="178"/>
      <c r="B80" s="183" t="s">
        <v>112</v>
      </c>
      <c r="C80" s="184" t="s">
        <v>113</v>
      </c>
      <c r="D80" s="185"/>
      <c r="E80" s="185"/>
      <c r="F80" s="192" t="s">
        <v>25</v>
      </c>
      <c r="G80" s="193"/>
      <c r="H80" s="193"/>
      <c r="I80" s="193">
        <f>'01 01.01 Pol'!G245+'01 01.03 Pol'!G41</f>
        <v>0</v>
      </c>
      <c r="J80" s="189" t="str">
        <f>IF(I88=0,"",I80/I88*100)</f>
        <v/>
      </c>
    </row>
    <row r="81" spans="1:10" ht="36.75" customHeight="1" x14ac:dyDescent="0.2">
      <c r="A81" s="178"/>
      <c r="B81" s="183" t="s">
        <v>114</v>
      </c>
      <c r="C81" s="184" t="s">
        <v>115</v>
      </c>
      <c r="D81" s="185"/>
      <c r="E81" s="185"/>
      <c r="F81" s="192" t="s">
        <v>25</v>
      </c>
      <c r="G81" s="193"/>
      <c r="H81" s="193"/>
      <c r="I81" s="193">
        <f>'01 01.01 Pol'!G257</f>
        <v>0</v>
      </c>
      <c r="J81" s="189" t="str">
        <f>IF(I88=0,"",I81/I88*100)</f>
        <v/>
      </c>
    </row>
    <row r="82" spans="1:10" ht="36.75" customHeight="1" x14ac:dyDescent="0.2">
      <c r="A82" s="178"/>
      <c r="B82" s="183" t="s">
        <v>116</v>
      </c>
      <c r="C82" s="184" t="s">
        <v>117</v>
      </c>
      <c r="D82" s="185"/>
      <c r="E82" s="185"/>
      <c r="F82" s="192" t="s">
        <v>26</v>
      </c>
      <c r="G82" s="193"/>
      <c r="H82" s="193"/>
      <c r="I82" s="193">
        <f>'01 01.02 Pol'!G137</f>
        <v>0</v>
      </c>
      <c r="J82" s="189" t="str">
        <f>IF(I88=0,"",I82/I88*100)</f>
        <v/>
      </c>
    </row>
    <row r="83" spans="1:10" ht="36.75" customHeight="1" x14ac:dyDescent="0.2">
      <c r="A83" s="178"/>
      <c r="B83" s="183" t="s">
        <v>118</v>
      </c>
      <c r="C83" s="184" t="s">
        <v>119</v>
      </c>
      <c r="D83" s="185"/>
      <c r="E83" s="185"/>
      <c r="F83" s="192" t="s">
        <v>26</v>
      </c>
      <c r="G83" s="193"/>
      <c r="H83" s="193"/>
      <c r="I83" s="193">
        <f>'01 01.02 Pol'!G151</f>
        <v>0</v>
      </c>
      <c r="J83" s="189" t="str">
        <f>IF(I88=0,"",I83/I88*100)</f>
        <v/>
      </c>
    </row>
    <row r="84" spans="1:10" ht="36.75" customHeight="1" x14ac:dyDescent="0.2">
      <c r="A84" s="178"/>
      <c r="B84" s="183" t="s">
        <v>120</v>
      </c>
      <c r="C84" s="184" t="s">
        <v>121</v>
      </c>
      <c r="D84" s="185"/>
      <c r="E84" s="185"/>
      <c r="F84" s="192" t="s">
        <v>26</v>
      </c>
      <c r="G84" s="193"/>
      <c r="H84" s="193"/>
      <c r="I84" s="193">
        <f>'02 02.01 Pol'!G104</f>
        <v>0</v>
      </c>
      <c r="J84" s="189" t="str">
        <f>IF(I88=0,"",I84/I88*100)</f>
        <v/>
      </c>
    </row>
    <row r="85" spans="1:10" ht="36.75" customHeight="1" x14ac:dyDescent="0.2">
      <c r="A85" s="178"/>
      <c r="B85" s="183" t="s">
        <v>122</v>
      </c>
      <c r="C85" s="184" t="s">
        <v>123</v>
      </c>
      <c r="D85" s="185"/>
      <c r="E85" s="185"/>
      <c r="F85" s="192" t="s">
        <v>26</v>
      </c>
      <c r="G85" s="193"/>
      <c r="H85" s="193"/>
      <c r="I85" s="193">
        <f>'01 01.02 Pol'!G157</f>
        <v>0</v>
      </c>
      <c r="J85" s="189" t="str">
        <f>IF(I88=0,"",I85/I88*100)</f>
        <v/>
      </c>
    </row>
    <row r="86" spans="1:10" ht="36.75" customHeight="1" x14ac:dyDescent="0.2">
      <c r="A86" s="178"/>
      <c r="B86" s="183" t="s">
        <v>124</v>
      </c>
      <c r="C86" s="184" t="s">
        <v>27</v>
      </c>
      <c r="D86" s="185"/>
      <c r="E86" s="185"/>
      <c r="F86" s="192" t="s">
        <v>124</v>
      </c>
      <c r="G86" s="193"/>
      <c r="H86" s="193"/>
      <c r="I86" s="193">
        <f>'VRN VRN Pol'!G8</f>
        <v>0</v>
      </c>
      <c r="J86" s="189" t="str">
        <f>IF(I88=0,"",I86/I88*100)</f>
        <v/>
      </c>
    </row>
    <row r="87" spans="1:10" ht="36.75" customHeight="1" x14ac:dyDescent="0.2">
      <c r="A87" s="178"/>
      <c r="B87" s="183" t="s">
        <v>125</v>
      </c>
      <c r="C87" s="184" t="s">
        <v>28</v>
      </c>
      <c r="D87" s="185"/>
      <c r="E87" s="185"/>
      <c r="F87" s="192" t="s">
        <v>125</v>
      </c>
      <c r="G87" s="193"/>
      <c r="H87" s="193"/>
      <c r="I87" s="193">
        <f>'VRN VRN Pol'!G15</f>
        <v>0</v>
      </c>
      <c r="J87" s="189" t="str">
        <f>IF(I88=0,"",I87/I88*100)</f>
        <v/>
      </c>
    </row>
    <row r="88" spans="1:10" ht="25.5" customHeight="1" x14ac:dyDescent="0.2">
      <c r="A88" s="179"/>
      <c r="B88" s="186" t="s">
        <v>1</v>
      </c>
      <c r="C88" s="187"/>
      <c r="D88" s="188"/>
      <c r="E88" s="188"/>
      <c r="F88" s="194"/>
      <c r="G88" s="195"/>
      <c r="H88" s="195"/>
      <c r="I88" s="195">
        <f>SUM(I65:I87)</f>
        <v>0</v>
      </c>
      <c r="J88" s="190">
        <f>SUM(J65:J87)</f>
        <v>0</v>
      </c>
    </row>
    <row r="89" spans="1:10" x14ac:dyDescent="0.2">
      <c r="F89" s="135"/>
      <c r="G89" s="135"/>
      <c r="H89" s="135"/>
      <c r="I89" s="135"/>
      <c r="J89" s="191"/>
    </row>
    <row r="90" spans="1:10" x14ac:dyDescent="0.2">
      <c r="F90" s="135"/>
      <c r="G90" s="135"/>
      <c r="H90" s="135"/>
      <c r="I90" s="135"/>
      <c r="J90" s="191"/>
    </row>
    <row r="91" spans="1:10" x14ac:dyDescent="0.2">
      <c r="F91" s="135"/>
      <c r="G91" s="135"/>
      <c r="H91" s="135"/>
      <c r="I91" s="135"/>
      <c r="J91" s="191"/>
    </row>
  </sheetData>
  <sheetProtection algorithmName="SHA-512" hashValue="HOnqsIBVMtNqP99pRDt2uDltnzfDuRg7k85N1zMEARnedxKKsE7yVr7XcoI1M0nSSLXoXm9eM1aTsZEamWDXQg==" saltValue="gW+U5RmSPpsuSn9Njveb3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5">
    <mergeCell ref="C84:E84"/>
    <mergeCell ref="C85:E85"/>
    <mergeCell ref="C86:E86"/>
    <mergeCell ref="C87:E87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B49:E49"/>
    <mergeCell ref="C65:E65"/>
    <mergeCell ref="C66:E66"/>
    <mergeCell ref="C67:E67"/>
    <mergeCell ref="C68:E68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6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7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8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9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algorithmName="SHA-512" hashValue="AWOdYjkD3Yg9BYQmIUqRdrzJB8Pmm5hHifh8DPitzb8RBwj7+BU1pvrIrk3sKyrQzRlGUSdcu2RYBqAp+8BoTA==" saltValue="ZIkaVBQo6H225I5E6CVM0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76C4F-535C-4468-AAC3-8802BE56C5A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126</v>
      </c>
      <c r="B1" s="197"/>
      <c r="C1" s="197"/>
      <c r="D1" s="197"/>
      <c r="E1" s="197"/>
      <c r="F1" s="197"/>
      <c r="G1" s="197"/>
      <c r="AG1" t="s">
        <v>127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128</v>
      </c>
    </row>
    <row r="3" spans="1:60" ht="24.95" customHeight="1" x14ac:dyDescent="0.2">
      <c r="A3" s="198" t="s">
        <v>8</v>
      </c>
      <c r="B3" s="49" t="s">
        <v>53</v>
      </c>
      <c r="C3" s="201" t="s">
        <v>54</v>
      </c>
      <c r="D3" s="199"/>
      <c r="E3" s="199"/>
      <c r="F3" s="199"/>
      <c r="G3" s="200"/>
      <c r="AC3" s="176" t="s">
        <v>128</v>
      </c>
      <c r="AG3" t="s">
        <v>129</v>
      </c>
    </row>
    <row r="4" spans="1:60" ht="24.95" customHeight="1" x14ac:dyDescent="0.2">
      <c r="A4" s="202" t="s">
        <v>9</v>
      </c>
      <c r="B4" s="203" t="s">
        <v>55</v>
      </c>
      <c r="C4" s="204" t="s">
        <v>56</v>
      </c>
      <c r="D4" s="205"/>
      <c r="E4" s="205"/>
      <c r="F4" s="205"/>
      <c r="G4" s="206"/>
      <c r="AG4" t="s">
        <v>130</v>
      </c>
    </row>
    <row r="5" spans="1:60" x14ac:dyDescent="0.2">
      <c r="D5" s="10"/>
    </row>
    <row r="6" spans="1:60" ht="38.25" x14ac:dyDescent="0.2">
      <c r="A6" s="208" t="s">
        <v>131</v>
      </c>
      <c r="B6" s="210" t="s">
        <v>132</v>
      </c>
      <c r="C6" s="210" t="s">
        <v>133</v>
      </c>
      <c r="D6" s="209" t="s">
        <v>134</v>
      </c>
      <c r="E6" s="208" t="s">
        <v>135</v>
      </c>
      <c r="F6" s="207" t="s">
        <v>136</v>
      </c>
      <c r="G6" s="208" t="s">
        <v>29</v>
      </c>
      <c r="H6" s="211" t="s">
        <v>30</v>
      </c>
      <c r="I6" s="211" t="s">
        <v>137</v>
      </c>
      <c r="J6" s="211" t="s">
        <v>31</v>
      </c>
      <c r="K6" s="211" t="s">
        <v>138</v>
      </c>
      <c r="L6" s="211" t="s">
        <v>139</v>
      </c>
      <c r="M6" s="211" t="s">
        <v>140</v>
      </c>
      <c r="N6" s="211" t="s">
        <v>141</v>
      </c>
      <c r="O6" s="211" t="s">
        <v>142</v>
      </c>
      <c r="P6" s="211" t="s">
        <v>143</v>
      </c>
      <c r="Q6" s="211" t="s">
        <v>144</v>
      </c>
      <c r="R6" s="211" t="s">
        <v>145</v>
      </c>
      <c r="S6" s="211" t="s">
        <v>146</v>
      </c>
      <c r="T6" s="211" t="s">
        <v>147</v>
      </c>
      <c r="U6" s="211" t="s">
        <v>148</v>
      </c>
      <c r="V6" s="211" t="s">
        <v>149</v>
      </c>
      <c r="W6" s="211" t="s">
        <v>150</v>
      </c>
      <c r="X6" s="211" t="s">
        <v>151</v>
      </c>
      <c r="Y6" s="211" t="s">
        <v>152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153</v>
      </c>
      <c r="B8" s="232" t="s">
        <v>82</v>
      </c>
      <c r="C8" s="258" t="s">
        <v>83</v>
      </c>
      <c r="D8" s="233"/>
      <c r="E8" s="234"/>
      <c r="F8" s="235"/>
      <c r="G8" s="235">
        <f>SUMIF(AG9:AG49,"&lt;&gt;NOR",G9:G49)</f>
        <v>0</v>
      </c>
      <c r="H8" s="235"/>
      <c r="I8" s="235">
        <f>SUM(I9:I49)</f>
        <v>0</v>
      </c>
      <c r="J8" s="235"/>
      <c r="K8" s="235">
        <f>SUM(K9:K49)</f>
        <v>0</v>
      </c>
      <c r="L8" s="235"/>
      <c r="M8" s="235">
        <f>SUM(M9:M49)</f>
        <v>0</v>
      </c>
      <c r="N8" s="234"/>
      <c r="O8" s="234">
        <f>SUM(O9:O49)</f>
        <v>18.22</v>
      </c>
      <c r="P8" s="234"/>
      <c r="Q8" s="234">
        <f>SUM(Q9:Q49)</f>
        <v>0</v>
      </c>
      <c r="R8" s="235"/>
      <c r="S8" s="235"/>
      <c r="T8" s="236"/>
      <c r="U8" s="230"/>
      <c r="V8" s="230">
        <f>SUM(V9:V49)</f>
        <v>69.05</v>
      </c>
      <c r="W8" s="230"/>
      <c r="X8" s="230"/>
      <c r="Y8" s="230"/>
      <c r="AG8" t="s">
        <v>154</v>
      </c>
    </row>
    <row r="9" spans="1:60" outlineLevel="1" x14ac:dyDescent="0.2">
      <c r="A9" s="238">
        <v>1</v>
      </c>
      <c r="B9" s="239" t="s">
        <v>155</v>
      </c>
      <c r="C9" s="259" t="s">
        <v>156</v>
      </c>
      <c r="D9" s="240" t="s">
        <v>157</v>
      </c>
      <c r="E9" s="241">
        <v>21.159929999999999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21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 t="s">
        <v>158</v>
      </c>
      <c r="S9" s="243" t="s">
        <v>159</v>
      </c>
      <c r="T9" s="244" t="s">
        <v>160</v>
      </c>
      <c r="U9" s="223">
        <v>1.7629999999999999</v>
      </c>
      <c r="V9" s="223">
        <f>ROUND(E9*U9,2)</f>
        <v>37.299999999999997</v>
      </c>
      <c r="W9" s="223"/>
      <c r="X9" s="223" t="s">
        <v>161</v>
      </c>
      <c r="Y9" s="223" t="s">
        <v>162</v>
      </c>
      <c r="Z9" s="212"/>
      <c r="AA9" s="212"/>
      <c r="AB9" s="212"/>
      <c r="AC9" s="212"/>
      <c r="AD9" s="212"/>
      <c r="AE9" s="212"/>
      <c r="AF9" s="212"/>
      <c r="AG9" s="212" t="s">
        <v>163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60" t="s">
        <v>164</v>
      </c>
      <c r="D10" s="246"/>
      <c r="E10" s="246"/>
      <c r="F10" s="246"/>
      <c r="G10" s="246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2"/>
      <c r="AA10" s="212"/>
      <c r="AB10" s="212"/>
      <c r="AC10" s="212"/>
      <c r="AD10" s="212"/>
      <c r="AE10" s="212"/>
      <c r="AF10" s="212"/>
      <c r="AG10" s="212" t="s">
        <v>165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45" t="str">
        <f>C10</f>
        <v>Příplatek k cenám hloubených vykopávek za ztížení vykopávky v blízkosti podzemního vedení nebo výbušnin pro jakoukoliv třídu horniny.</v>
      </c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61" t="s">
        <v>166</v>
      </c>
      <c r="D11" s="225"/>
      <c r="E11" s="226">
        <v>18.914400000000001</v>
      </c>
      <c r="F11" s="223"/>
      <c r="G11" s="223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2"/>
      <c r="AA11" s="212"/>
      <c r="AB11" s="212"/>
      <c r="AC11" s="212"/>
      <c r="AD11" s="212"/>
      <c r="AE11" s="212"/>
      <c r="AF11" s="212"/>
      <c r="AG11" s="212" t="s">
        <v>167</v>
      </c>
      <c r="AH11" s="212">
        <v>5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19"/>
      <c r="B12" s="220"/>
      <c r="C12" s="261" t="s">
        <v>168</v>
      </c>
      <c r="D12" s="225"/>
      <c r="E12" s="226">
        <v>2.24553</v>
      </c>
      <c r="F12" s="223"/>
      <c r="G12" s="223"/>
      <c r="H12" s="223"/>
      <c r="I12" s="223"/>
      <c r="J12" s="223"/>
      <c r="K12" s="223"/>
      <c r="L12" s="223"/>
      <c r="M12" s="223"/>
      <c r="N12" s="222"/>
      <c r="O12" s="222"/>
      <c r="P12" s="222"/>
      <c r="Q12" s="222"/>
      <c r="R12" s="223"/>
      <c r="S12" s="223"/>
      <c r="T12" s="223"/>
      <c r="U12" s="223"/>
      <c r="V12" s="223"/>
      <c r="W12" s="223"/>
      <c r="X12" s="223"/>
      <c r="Y12" s="223"/>
      <c r="Z12" s="212"/>
      <c r="AA12" s="212"/>
      <c r="AB12" s="212"/>
      <c r="AC12" s="212"/>
      <c r="AD12" s="212"/>
      <c r="AE12" s="212"/>
      <c r="AF12" s="212"/>
      <c r="AG12" s="212" t="s">
        <v>167</v>
      </c>
      <c r="AH12" s="212">
        <v>5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38">
        <v>2</v>
      </c>
      <c r="B13" s="239" t="s">
        <v>169</v>
      </c>
      <c r="C13" s="259" t="s">
        <v>170</v>
      </c>
      <c r="D13" s="240" t="s">
        <v>157</v>
      </c>
      <c r="E13" s="241">
        <v>18.914400000000001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21</v>
      </c>
      <c r="M13" s="243">
        <f>G13*(1+L13/100)</f>
        <v>0</v>
      </c>
      <c r="N13" s="241">
        <v>0</v>
      </c>
      <c r="O13" s="241">
        <f>ROUND(E13*N13,2)</f>
        <v>0</v>
      </c>
      <c r="P13" s="241">
        <v>0</v>
      </c>
      <c r="Q13" s="241">
        <f>ROUND(E13*P13,2)</f>
        <v>0</v>
      </c>
      <c r="R13" s="243" t="s">
        <v>158</v>
      </c>
      <c r="S13" s="243" t="s">
        <v>159</v>
      </c>
      <c r="T13" s="244" t="s">
        <v>160</v>
      </c>
      <c r="U13" s="223">
        <v>0.26666000000000001</v>
      </c>
      <c r="V13" s="223">
        <f>ROUND(E13*U13,2)</f>
        <v>5.04</v>
      </c>
      <c r="W13" s="223"/>
      <c r="X13" s="223" t="s">
        <v>161</v>
      </c>
      <c r="Y13" s="223" t="s">
        <v>162</v>
      </c>
      <c r="Z13" s="212"/>
      <c r="AA13" s="212"/>
      <c r="AB13" s="212"/>
      <c r="AC13" s="212"/>
      <c r="AD13" s="212"/>
      <c r="AE13" s="212"/>
      <c r="AF13" s="212"/>
      <c r="AG13" s="212" t="s">
        <v>163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33.75" outlineLevel="2" x14ac:dyDescent="0.2">
      <c r="A14" s="219"/>
      <c r="B14" s="220"/>
      <c r="C14" s="260" t="s">
        <v>171</v>
      </c>
      <c r="D14" s="246"/>
      <c r="E14" s="246"/>
      <c r="F14" s="246"/>
      <c r="G14" s="246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2"/>
      <c r="AA14" s="212"/>
      <c r="AB14" s="212"/>
      <c r="AC14" s="212"/>
      <c r="AD14" s="212"/>
      <c r="AE14" s="212"/>
      <c r="AF14" s="212"/>
      <c r="AG14" s="212" t="s">
        <v>165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45" t="str">
        <f>C14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19"/>
      <c r="B15" s="220"/>
      <c r="C15" s="261" t="s">
        <v>172</v>
      </c>
      <c r="D15" s="225"/>
      <c r="E15" s="226">
        <v>16.546399999999998</v>
      </c>
      <c r="F15" s="223"/>
      <c r="G15" s="223"/>
      <c r="H15" s="223"/>
      <c r="I15" s="223"/>
      <c r="J15" s="223"/>
      <c r="K15" s="223"/>
      <c r="L15" s="223"/>
      <c r="M15" s="223"/>
      <c r="N15" s="222"/>
      <c r="O15" s="222"/>
      <c r="P15" s="222"/>
      <c r="Q15" s="222"/>
      <c r="R15" s="223"/>
      <c r="S15" s="223"/>
      <c r="T15" s="223"/>
      <c r="U15" s="223"/>
      <c r="V15" s="223"/>
      <c r="W15" s="223"/>
      <c r="X15" s="223"/>
      <c r="Y15" s="223"/>
      <c r="Z15" s="212"/>
      <c r="AA15" s="212"/>
      <c r="AB15" s="212"/>
      <c r="AC15" s="212"/>
      <c r="AD15" s="212"/>
      <c r="AE15" s="212"/>
      <c r="AF15" s="212"/>
      <c r="AG15" s="212" t="s">
        <v>167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19"/>
      <c r="B16" s="220"/>
      <c r="C16" s="261" t="s">
        <v>173</v>
      </c>
      <c r="D16" s="225"/>
      <c r="E16" s="226">
        <v>2.3679999999999999</v>
      </c>
      <c r="F16" s="223"/>
      <c r="G16" s="223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2"/>
      <c r="AA16" s="212"/>
      <c r="AB16" s="212"/>
      <c r="AC16" s="212"/>
      <c r="AD16" s="212"/>
      <c r="AE16" s="212"/>
      <c r="AF16" s="212"/>
      <c r="AG16" s="212" t="s">
        <v>167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38">
        <v>3</v>
      </c>
      <c r="B17" s="239" t="s">
        <v>174</v>
      </c>
      <c r="C17" s="259" t="s">
        <v>175</v>
      </c>
      <c r="D17" s="240" t="s">
        <v>157</v>
      </c>
      <c r="E17" s="241">
        <v>18.914400000000001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21</v>
      </c>
      <c r="M17" s="243">
        <f>G17*(1+L17/100)</f>
        <v>0</v>
      </c>
      <c r="N17" s="241">
        <v>0</v>
      </c>
      <c r="O17" s="241">
        <f>ROUND(E17*N17,2)</f>
        <v>0</v>
      </c>
      <c r="P17" s="241">
        <v>0</v>
      </c>
      <c r="Q17" s="241">
        <f>ROUND(E17*P17,2)</f>
        <v>0</v>
      </c>
      <c r="R17" s="243" t="s">
        <v>158</v>
      </c>
      <c r="S17" s="243" t="s">
        <v>159</v>
      </c>
      <c r="T17" s="244" t="s">
        <v>160</v>
      </c>
      <c r="U17" s="223">
        <v>4.3099999999999999E-2</v>
      </c>
      <c r="V17" s="223">
        <f>ROUND(E17*U17,2)</f>
        <v>0.82</v>
      </c>
      <c r="W17" s="223"/>
      <c r="X17" s="223" t="s">
        <v>161</v>
      </c>
      <c r="Y17" s="223" t="s">
        <v>162</v>
      </c>
      <c r="Z17" s="212"/>
      <c r="AA17" s="212"/>
      <c r="AB17" s="212"/>
      <c r="AC17" s="212"/>
      <c r="AD17" s="212"/>
      <c r="AE17" s="212"/>
      <c r="AF17" s="212"/>
      <c r="AG17" s="212" t="s">
        <v>163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33.75" outlineLevel="2" x14ac:dyDescent="0.2">
      <c r="A18" s="219"/>
      <c r="B18" s="220"/>
      <c r="C18" s="260" t="s">
        <v>171</v>
      </c>
      <c r="D18" s="246"/>
      <c r="E18" s="246"/>
      <c r="F18" s="246"/>
      <c r="G18" s="246"/>
      <c r="H18" s="223"/>
      <c r="I18" s="223"/>
      <c r="J18" s="223"/>
      <c r="K18" s="223"/>
      <c r="L18" s="223"/>
      <c r="M18" s="223"/>
      <c r="N18" s="222"/>
      <c r="O18" s="222"/>
      <c r="P18" s="222"/>
      <c r="Q18" s="222"/>
      <c r="R18" s="223"/>
      <c r="S18" s="223"/>
      <c r="T18" s="223"/>
      <c r="U18" s="223"/>
      <c r="V18" s="223"/>
      <c r="W18" s="223"/>
      <c r="X18" s="223"/>
      <c r="Y18" s="223"/>
      <c r="Z18" s="212"/>
      <c r="AA18" s="212"/>
      <c r="AB18" s="212"/>
      <c r="AC18" s="212"/>
      <c r="AD18" s="212"/>
      <c r="AE18" s="212"/>
      <c r="AF18" s="212"/>
      <c r="AG18" s="212" t="s">
        <v>165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45" t="str">
        <f>C18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19"/>
      <c r="B19" s="220"/>
      <c r="C19" s="261" t="s">
        <v>166</v>
      </c>
      <c r="D19" s="225"/>
      <c r="E19" s="226">
        <v>18.914400000000001</v>
      </c>
      <c r="F19" s="223"/>
      <c r="G19" s="223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2"/>
      <c r="AA19" s="212"/>
      <c r="AB19" s="212"/>
      <c r="AC19" s="212"/>
      <c r="AD19" s="212"/>
      <c r="AE19" s="212"/>
      <c r="AF19" s="212"/>
      <c r="AG19" s="212" t="s">
        <v>167</v>
      </c>
      <c r="AH19" s="212">
        <v>5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38">
        <v>4</v>
      </c>
      <c r="B20" s="239" t="s">
        <v>176</v>
      </c>
      <c r="C20" s="259" t="s">
        <v>177</v>
      </c>
      <c r="D20" s="240" t="s">
        <v>157</v>
      </c>
      <c r="E20" s="241">
        <v>2.24553</v>
      </c>
      <c r="F20" s="242"/>
      <c r="G20" s="243">
        <f>ROUND(E20*F20,2)</f>
        <v>0</v>
      </c>
      <c r="H20" s="242"/>
      <c r="I20" s="243">
        <f>ROUND(E20*H20,2)</f>
        <v>0</v>
      </c>
      <c r="J20" s="242"/>
      <c r="K20" s="243">
        <f>ROUND(E20*J20,2)</f>
        <v>0</v>
      </c>
      <c r="L20" s="243">
        <v>21</v>
      </c>
      <c r="M20" s="243">
        <f>G20*(1+L20/100)</f>
        <v>0</v>
      </c>
      <c r="N20" s="241">
        <v>0</v>
      </c>
      <c r="O20" s="241">
        <f>ROUND(E20*N20,2)</f>
        <v>0</v>
      </c>
      <c r="P20" s="241">
        <v>0</v>
      </c>
      <c r="Q20" s="241">
        <f>ROUND(E20*P20,2)</f>
        <v>0</v>
      </c>
      <c r="R20" s="243" t="s">
        <v>158</v>
      </c>
      <c r="S20" s="243" t="s">
        <v>159</v>
      </c>
      <c r="T20" s="244" t="s">
        <v>160</v>
      </c>
      <c r="U20" s="223">
        <v>0.36499999999999999</v>
      </c>
      <c r="V20" s="223">
        <f>ROUND(E20*U20,2)</f>
        <v>0.82</v>
      </c>
      <c r="W20" s="223"/>
      <c r="X20" s="223" t="s">
        <v>161</v>
      </c>
      <c r="Y20" s="223" t="s">
        <v>162</v>
      </c>
      <c r="Z20" s="212"/>
      <c r="AA20" s="212"/>
      <c r="AB20" s="212"/>
      <c r="AC20" s="212"/>
      <c r="AD20" s="212"/>
      <c r="AE20" s="212"/>
      <c r="AF20" s="212"/>
      <c r="AG20" s="212" t="s">
        <v>163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22.5" outlineLevel="2" x14ac:dyDescent="0.2">
      <c r="A21" s="219"/>
      <c r="B21" s="220"/>
      <c r="C21" s="260" t="s">
        <v>178</v>
      </c>
      <c r="D21" s="246"/>
      <c r="E21" s="246"/>
      <c r="F21" s="246"/>
      <c r="G21" s="246"/>
      <c r="H21" s="223"/>
      <c r="I21" s="223"/>
      <c r="J21" s="223"/>
      <c r="K21" s="223"/>
      <c r="L21" s="223"/>
      <c r="M21" s="223"/>
      <c r="N21" s="222"/>
      <c r="O21" s="222"/>
      <c r="P21" s="222"/>
      <c r="Q21" s="222"/>
      <c r="R21" s="223"/>
      <c r="S21" s="223"/>
      <c r="T21" s="223"/>
      <c r="U21" s="223"/>
      <c r="V21" s="223"/>
      <c r="W21" s="223"/>
      <c r="X21" s="223"/>
      <c r="Y21" s="223"/>
      <c r="Z21" s="212"/>
      <c r="AA21" s="212"/>
      <c r="AB21" s="212"/>
      <c r="AC21" s="212"/>
      <c r="AD21" s="212"/>
      <c r="AE21" s="212"/>
      <c r="AF21" s="212"/>
      <c r="AG21" s="212" t="s">
        <v>165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45" t="str">
        <f>C21</f>
        <v>zapažených i nezapažených s urovnáním dna do předepsaného profilu a spádu, s přehozením výkopku na přilehlém terénu na vzdálenost do 3 m od podélné osy rýhy nebo s naložením výkopku na dopravní prostředek.</v>
      </c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19"/>
      <c r="B22" s="220"/>
      <c r="C22" s="261" t="s">
        <v>179</v>
      </c>
      <c r="D22" s="225"/>
      <c r="E22" s="226">
        <v>2.24553</v>
      </c>
      <c r="F22" s="223"/>
      <c r="G22" s="223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2"/>
      <c r="AA22" s="212"/>
      <c r="AB22" s="212"/>
      <c r="AC22" s="212"/>
      <c r="AD22" s="212"/>
      <c r="AE22" s="212"/>
      <c r="AF22" s="212"/>
      <c r="AG22" s="212" t="s">
        <v>167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38">
        <v>5</v>
      </c>
      <c r="B23" s="239" t="s">
        <v>180</v>
      </c>
      <c r="C23" s="259" t="s">
        <v>181</v>
      </c>
      <c r="D23" s="240" t="s">
        <v>157</v>
      </c>
      <c r="E23" s="241">
        <v>2.24553</v>
      </c>
      <c r="F23" s="242"/>
      <c r="G23" s="243">
        <f>ROUND(E23*F23,2)</f>
        <v>0</v>
      </c>
      <c r="H23" s="242"/>
      <c r="I23" s="243">
        <f>ROUND(E23*H23,2)</f>
        <v>0</v>
      </c>
      <c r="J23" s="242"/>
      <c r="K23" s="243">
        <f>ROUND(E23*J23,2)</f>
        <v>0</v>
      </c>
      <c r="L23" s="243">
        <v>21</v>
      </c>
      <c r="M23" s="243">
        <f>G23*(1+L23/100)</f>
        <v>0</v>
      </c>
      <c r="N23" s="241">
        <v>0</v>
      </c>
      <c r="O23" s="241">
        <f>ROUND(E23*N23,2)</f>
        <v>0</v>
      </c>
      <c r="P23" s="241">
        <v>0</v>
      </c>
      <c r="Q23" s="241">
        <f>ROUND(E23*P23,2)</f>
        <v>0</v>
      </c>
      <c r="R23" s="243" t="s">
        <v>158</v>
      </c>
      <c r="S23" s="243" t="s">
        <v>159</v>
      </c>
      <c r="T23" s="244" t="s">
        <v>160</v>
      </c>
      <c r="U23" s="223">
        <v>0.38979999999999998</v>
      </c>
      <c r="V23" s="223">
        <f>ROUND(E23*U23,2)</f>
        <v>0.88</v>
      </c>
      <c r="W23" s="223"/>
      <c r="X23" s="223" t="s">
        <v>161</v>
      </c>
      <c r="Y23" s="223" t="s">
        <v>162</v>
      </c>
      <c r="Z23" s="212"/>
      <c r="AA23" s="212"/>
      <c r="AB23" s="212"/>
      <c r="AC23" s="212"/>
      <c r="AD23" s="212"/>
      <c r="AE23" s="212"/>
      <c r="AF23" s="212"/>
      <c r="AG23" s="212" t="s">
        <v>163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2" x14ac:dyDescent="0.2">
      <c r="A24" s="219"/>
      <c r="B24" s="220"/>
      <c r="C24" s="260" t="s">
        <v>178</v>
      </c>
      <c r="D24" s="246"/>
      <c r="E24" s="246"/>
      <c r="F24" s="246"/>
      <c r="G24" s="246"/>
      <c r="H24" s="223"/>
      <c r="I24" s="223"/>
      <c r="J24" s="223"/>
      <c r="K24" s="223"/>
      <c r="L24" s="223"/>
      <c r="M24" s="223"/>
      <c r="N24" s="222"/>
      <c r="O24" s="222"/>
      <c r="P24" s="222"/>
      <c r="Q24" s="222"/>
      <c r="R24" s="223"/>
      <c r="S24" s="223"/>
      <c r="T24" s="223"/>
      <c r="U24" s="223"/>
      <c r="V24" s="223"/>
      <c r="W24" s="223"/>
      <c r="X24" s="223"/>
      <c r="Y24" s="223"/>
      <c r="Z24" s="212"/>
      <c r="AA24" s="212"/>
      <c r="AB24" s="212"/>
      <c r="AC24" s="212"/>
      <c r="AD24" s="212"/>
      <c r="AE24" s="212"/>
      <c r="AF24" s="212"/>
      <c r="AG24" s="212" t="s">
        <v>165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45" t="str">
        <f>C24</f>
        <v>zapažených i nezapažených s urovnáním dna do předepsaného profilu a spádu, s přehozením výkopku na přilehlém terénu na vzdálenost do 3 m od podélné osy rýhy nebo s naložením výkopku na dopravní prostředek.</v>
      </c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19"/>
      <c r="B25" s="220"/>
      <c r="C25" s="261" t="s">
        <v>168</v>
      </c>
      <c r="D25" s="225"/>
      <c r="E25" s="226">
        <v>2.24553</v>
      </c>
      <c r="F25" s="223"/>
      <c r="G25" s="223"/>
      <c r="H25" s="223"/>
      <c r="I25" s="223"/>
      <c r="J25" s="223"/>
      <c r="K25" s="223"/>
      <c r="L25" s="223"/>
      <c r="M25" s="223"/>
      <c r="N25" s="222"/>
      <c r="O25" s="222"/>
      <c r="P25" s="222"/>
      <c r="Q25" s="222"/>
      <c r="R25" s="223"/>
      <c r="S25" s="223"/>
      <c r="T25" s="223"/>
      <c r="U25" s="223"/>
      <c r="V25" s="223"/>
      <c r="W25" s="223"/>
      <c r="X25" s="223"/>
      <c r="Y25" s="223"/>
      <c r="Z25" s="212"/>
      <c r="AA25" s="212"/>
      <c r="AB25" s="212"/>
      <c r="AC25" s="212"/>
      <c r="AD25" s="212"/>
      <c r="AE25" s="212"/>
      <c r="AF25" s="212"/>
      <c r="AG25" s="212" t="s">
        <v>167</v>
      </c>
      <c r="AH25" s="212">
        <v>5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38">
        <v>6</v>
      </c>
      <c r="B26" s="239" t="s">
        <v>182</v>
      </c>
      <c r="C26" s="259" t="s">
        <v>183</v>
      </c>
      <c r="D26" s="240" t="s">
        <v>157</v>
      </c>
      <c r="E26" s="241">
        <v>21.159929999999999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21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 t="s">
        <v>158</v>
      </c>
      <c r="S26" s="243" t="s">
        <v>159</v>
      </c>
      <c r="T26" s="244" t="s">
        <v>160</v>
      </c>
      <c r="U26" s="223">
        <v>0.34499999999999997</v>
      </c>
      <c r="V26" s="223">
        <f>ROUND(E26*U26,2)</f>
        <v>7.3</v>
      </c>
      <c r="W26" s="223"/>
      <c r="X26" s="223" t="s">
        <v>161</v>
      </c>
      <c r="Y26" s="223" t="s">
        <v>162</v>
      </c>
      <c r="Z26" s="212"/>
      <c r="AA26" s="212"/>
      <c r="AB26" s="212"/>
      <c r="AC26" s="212"/>
      <c r="AD26" s="212"/>
      <c r="AE26" s="212"/>
      <c r="AF26" s="212"/>
      <c r="AG26" s="212" t="s">
        <v>163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19"/>
      <c r="B27" s="220"/>
      <c r="C27" s="260" t="s">
        <v>184</v>
      </c>
      <c r="D27" s="246"/>
      <c r="E27" s="246"/>
      <c r="F27" s="246"/>
      <c r="G27" s="246"/>
      <c r="H27" s="223"/>
      <c r="I27" s="223"/>
      <c r="J27" s="223"/>
      <c r="K27" s="223"/>
      <c r="L27" s="223"/>
      <c r="M27" s="223"/>
      <c r="N27" s="222"/>
      <c r="O27" s="222"/>
      <c r="P27" s="222"/>
      <c r="Q27" s="222"/>
      <c r="R27" s="223"/>
      <c r="S27" s="223"/>
      <c r="T27" s="223"/>
      <c r="U27" s="223"/>
      <c r="V27" s="223"/>
      <c r="W27" s="223"/>
      <c r="X27" s="223"/>
      <c r="Y27" s="223"/>
      <c r="Z27" s="212"/>
      <c r="AA27" s="212"/>
      <c r="AB27" s="212"/>
      <c r="AC27" s="212"/>
      <c r="AD27" s="212"/>
      <c r="AE27" s="212"/>
      <c r="AF27" s="212"/>
      <c r="AG27" s="212" t="s">
        <v>165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45" t="str">
        <f>C27</f>
        <v>bez naložení do dopravní nádoby, ale s vyprázdněním dopravní nádoby na hromadu nebo na dopravní prostředek,</v>
      </c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19"/>
      <c r="B28" s="220"/>
      <c r="C28" s="261" t="s">
        <v>166</v>
      </c>
      <c r="D28" s="225"/>
      <c r="E28" s="226">
        <v>18.914400000000001</v>
      </c>
      <c r="F28" s="223"/>
      <c r="G28" s="223"/>
      <c r="H28" s="223"/>
      <c r="I28" s="223"/>
      <c r="J28" s="223"/>
      <c r="K28" s="223"/>
      <c r="L28" s="223"/>
      <c r="M28" s="223"/>
      <c r="N28" s="222"/>
      <c r="O28" s="222"/>
      <c r="P28" s="222"/>
      <c r="Q28" s="222"/>
      <c r="R28" s="223"/>
      <c r="S28" s="223"/>
      <c r="T28" s="223"/>
      <c r="U28" s="223"/>
      <c r="V28" s="223"/>
      <c r="W28" s="223"/>
      <c r="X28" s="223"/>
      <c r="Y28" s="223"/>
      <c r="Z28" s="212"/>
      <c r="AA28" s="212"/>
      <c r="AB28" s="212"/>
      <c r="AC28" s="212"/>
      <c r="AD28" s="212"/>
      <c r="AE28" s="212"/>
      <c r="AF28" s="212"/>
      <c r="AG28" s="212" t="s">
        <v>167</v>
      </c>
      <c r="AH28" s="212">
        <v>5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19"/>
      <c r="B29" s="220"/>
      <c r="C29" s="261" t="s">
        <v>168</v>
      </c>
      <c r="D29" s="225"/>
      <c r="E29" s="226">
        <v>2.24553</v>
      </c>
      <c r="F29" s="223"/>
      <c r="G29" s="223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2"/>
      <c r="AA29" s="212"/>
      <c r="AB29" s="212"/>
      <c r="AC29" s="212"/>
      <c r="AD29" s="212"/>
      <c r="AE29" s="212"/>
      <c r="AF29" s="212"/>
      <c r="AG29" s="212" t="s">
        <v>167</v>
      </c>
      <c r="AH29" s="212">
        <v>5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38">
        <v>7</v>
      </c>
      <c r="B30" s="239" t="s">
        <v>185</v>
      </c>
      <c r="C30" s="259" t="s">
        <v>186</v>
      </c>
      <c r="D30" s="240" t="s">
        <v>157</v>
      </c>
      <c r="E30" s="241">
        <v>21.159929999999999</v>
      </c>
      <c r="F30" s="242"/>
      <c r="G30" s="243">
        <f>ROUND(E30*F30,2)</f>
        <v>0</v>
      </c>
      <c r="H30" s="242"/>
      <c r="I30" s="243">
        <f>ROUND(E30*H30,2)</f>
        <v>0</v>
      </c>
      <c r="J30" s="242"/>
      <c r="K30" s="243">
        <f>ROUND(E30*J30,2)</f>
        <v>0</v>
      </c>
      <c r="L30" s="243">
        <v>21</v>
      </c>
      <c r="M30" s="243">
        <f>G30*(1+L30/100)</f>
        <v>0</v>
      </c>
      <c r="N30" s="241">
        <v>0</v>
      </c>
      <c r="O30" s="241">
        <f>ROUND(E30*N30,2)</f>
        <v>0</v>
      </c>
      <c r="P30" s="241">
        <v>0</v>
      </c>
      <c r="Q30" s="241">
        <f>ROUND(E30*P30,2)</f>
        <v>0</v>
      </c>
      <c r="R30" s="243" t="s">
        <v>158</v>
      </c>
      <c r="S30" s="243" t="s">
        <v>159</v>
      </c>
      <c r="T30" s="244" t="s">
        <v>160</v>
      </c>
      <c r="U30" s="223">
        <v>1.0999999999999999E-2</v>
      </c>
      <c r="V30" s="223">
        <f>ROUND(E30*U30,2)</f>
        <v>0.23</v>
      </c>
      <c r="W30" s="223"/>
      <c r="X30" s="223" t="s">
        <v>161</v>
      </c>
      <c r="Y30" s="223" t="s">
        <v>162</v>
      </c>
      <c r="Z30" s="212"/>
      <c r="AA30" s="212"/>
      <c r="AB30" s="212"/>
      <c r="AC30" s="212"/>
      <c r="AD30" s="212"/>
      <c r="AE30" s="212"/>
      <c r="AF30" s="212"/>
      <c r="AG30" s="212" t="s">
        <v>163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19"/>
      <c r="B31" s="220"/>
      <c r="C31" s="260" t="s">
        <v>187</v>
      </c>
      <c r="D31" s="246"/>
      <c r="E31" s="246"/>
      <c r="F31" s="246"/>
      <c r="G31" s="246"/>
      <c r="H31" s="223"/>
      <c r="I31" s="223"/>
      <c r="J31" s="223"/>
      <c r="K31" s="223"/>
      <c r="L31" s="223"/>
      <c r="M31" s="223"/>
      <c r="N31" s="222"/>
      <c r="O31" s="222"/>
      <c r="P31" s="222"/>
      <c r="Q31" s="222"/>
      <c r="R31" s="223"/>
      <c r="S31" s="223"/>
      <c r="T31" s="223"/>
      <c r="U31" s="223"/>
      <c r="V31" s="223"/>
      <c r="W31" s="223"/>
      <c r="X31" s="223"/>
      <c r="Y31" s="223"/>
      <c r="Z31" s="212"/>
      <c r="AA31" s="212"/>
      <c r="AB31" s="212"/>
      <c r="AC31" s="212"/>
      <c r="AD31" s="212"/>
      <c r="AE31" s="212"/>
      <c r="AF31" s="212"/>
      <c r="AG31" s="212" t="s">
        <v>165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19"/>
      <c r="B32" s="220"/>
      <c r="C32" s="261" t="s">
        <v>188</v>
      </c>
      <c r="D32" s="225"/>
      <c r="E32" s="226">
        <v>21.159929999999999</v>
      </c>
      <c r="F32" s="223"/>
      <c r="G32" s="223"/>
      <c r="H32" s="223"/>
      <c r="I32" s="223"/>
      <c r="J32" s="223"/>
      <c r="K32" s="223"/>
      <c r="L32" s="223"/>
      <c r="M32" s="223"/>
      <c r="N32" s="222"/>
      <c r="O32" s="222"/>
      <c r="P32" s="222"/>
      <c r="Q32" s="222"/>
      <c r="R32" s="223"/>
      <c r="S32" s="223"/>
      <c r="T32" s="223"/>
      <c r="U32" s="223"/>
      <c r="V32" s="223"/>
      <c r="W32" s="223"/>
      <c r="X32" s="223"/>
      <c r="Y32" s="223"/>
      <c r="Z32" s="212"/>
      <c r="AA32" s="212"/>
      <c r="AB32" s="212"/>
      <c r="AC32" s="212"/>
      <c r="AD32" s="212"/>
      <c r="AE32" s="212"/>
      <c r="AF32" s="212"/>
      <c r="AG32" s="212" t="s">
        <v>167</v>
      </c>
      <c r="AH32" s="212">
        <v>5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1" x14ac:dyDescent="0.2">
      <c r="A33" s="238">
        <v>8</v>
      </c>
      <c r="B33" s="239" t="s">
        <v>189</v>
      </c>
      <c r="C33" s="259" t="s">
        <v>190</v>
      </c>
      <c r="D33" s="240" t="s">
        <v>157</v>
      </c>
      <c r="E33" s="241">
        <v>21.159929999999999</v>
      </c>
      <c r="F33" s="242"/>
      <c r="G33" s="243">
        <f>ROUND(E33*F33,2)</f>
        <v>0</v>
      </c>
      <c r="H33" s="242"/>
      <c r="I33" s="243">
        <f>ROUND(E33*H33,2)</f>
        <v>0</v>
      </c>
      <c r="J33" s="242"/>
      <c r="K33" s="243">
        <f>ROUND(E33*J33,2)</f>
        <v>0</v>
      </c>
      <c r="L33" s="243">
        <v>21</v>
      </c>
      <c r="M33" s="243">
        <f>G33*(1+L33/100)</f>
        <v>0</v>
      </c>
      <c r="N33" s="241">
        <v>0</v>
      </c>
      <c r="O33" s="241">
        <f>ROUND(E33*N33,2)</f>
        <v>0</v>
      </c>
      <c r="P33" s="241">
        <v>0</v>
      </c>
      <c r="Q33" s="241">
        <f>ROUND(E33*P33,2)</f>
        <v>0</v>
      </c>
      <c r="R33" s="243" t="s">
        <v>158</v>
      </c>
      <c r="S33" s="243" t="s">
        <v>159</v>
      </c>
      <c r="T33" s="244" t="s">
        <v>160</v>
      </c>
      <c r="U33" s="223">
        <v>0.65200000000000002</v>
      </c>
      <c r="V33" s="223">
        <f>ROUND(E33*U33,2)</f>
        <v>13.8</v>
      </c>
      <c r="W33" s="223"/>
      <c r="X33" s="223" t="s">
        <v>161</v>
      </c>
      <c r="Y33" s="223" t="s">
        <v>162</v>
      </c>
      <c r="Z33" s="212"/>
      <c r="AA33" s="212"/>
      <c r="AB33" s="212"/>
      <c r="AC33" s="212"/>
      <c r="AD33" s="212"/>
      <c r="AE33" s="212"/>
      <c r="AF33" s="212"/>
      <c r="AG33" s="212" t="s">
        <v>163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19"/>
      <c r="B34" s="220"/>
      <c r="C34" s="261" t="s">
        <v>191</v>
      </c>
      <c r="D34" s="225"/>
      <c r="E34" s="226">
        <v>21.159929999999999</v>
      </c>
      <c r="F34" s="223"/>
      <c r="G34" s="223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2"/>
      <c r="AA34" s="212"/>
      <c r="AB34" s="212"/>
      <c r="AC34" s="212"/>
      <c r="AD34" s="212"/>
      <c r="AE34" s="212"/>
      <c r="AF34" s="212"/>
      <c r="AG34" s="212" t="s">
        <v>167</v>
      </c>
      <c r="AH34" s="212">
        <v>5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38">
        <v>9</v>
      </c>
      <c r="B35" s="239" t="s">
        <v>192</v>
      </c>
      <c r="C35" s="259" t="s">
        <v>193</v>
      </c>
      <c r="D35" s="240" t="s">
        <v>157</v>
      </c>
      <c r="E35" s="241">
        <v>21.159929999999999</v>
      </c>
      <c r="F35" s="242"/>
      <c r="G35" s="243">
        <f>ROUND(E35*F35,2)</f>
        <v>0</v>
      </c>
      <c r="H35" s="242"/>
      <c r="I35" s="243">
        <f>ROUND(E35*H35,2)</f>
        <v>0</v>
      </c>
      <c r="J35" s="242"/>
      <c r="K35" s="243">
        <f>ROUND(E35*J35,2)</f>
        <v>0</v>
      </c>
      <c r="L35" s="243">
        <v>21</v>
      </c>
      <c r="M35" s="243">
        <f>G35*(1+L35/100)</f>
        <v>0</v>
      </c>
      <c r="N35" s="241">
        <v>0</v>
      </c>
      <c r="O35" s="241">
        <f>ROUND(E35*N35,2)</f>
        <v>0</v>
      </c>
      <c r="P35" s="241">
        <v>0</v>
      </c>
      <c r="Q35" s="241">
        <f>ROUND(E35*P35,2)</f>
        <v>0</v>
      </c>
      <c r="R35" s="243" t="s">
        <v>158</v>
      </c>
      <c r="S35" s="243" t="s">
        <v>159</v>
      </c>
      <c r="T35" s="244" t="s">
        <v>160</v>
      </c>
      <c r="U35" s="223">
        <v>8.9999999999999993E-3</v>
      </c>
      <c r="V35" s="223">
        <f>ROUND(E35*U35,2)</f>
        <v>0.19</v>
      </c>
      <c r="W35" s="223"/>
      <c r="X35" s="223" t="s">
        <v>161</v>
      </c>
      <c r="Y35" s="223" t="s">
        <v>162</v>
      </c>
      <c r="Z35" s="212"/>
      <c r="AA35" s="212"/>
      <c r="AB35" s="212"/>
      <c r="AC35" s="212"/>
      <c r="AD35" s="212"/>
      <c r="AE35" s="212"/>
      <c r="AF35" s="212"/>
      <c r="AG35" s="212" t="s">
        <v>163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19"/>
      <c r="B36" s="220"/>
      <c r="C36" s="261" t="s">
        <v>194</v>
      </c>
      <c r="D36" s="225"/>
      <c r="E36" s="226">
        <v>21.159929999999999</v>
      </c>
      <c r="F36" s="223"/>
      <c r="G36" s="223"/>
      <c r="H36" s="223"/>
      <c r="I36" s="223"/>
      <c r="J36" s="223"/>
      <c r="K36" s="223"/>
      <c r="L36" s="223"/>
      <c r="M36" s="223"/>
      <c r="N36" s="222"/>
      <c r="O36" s="222"/>
      <c r="P36" s="222"/>
      <c r="Q36" s="222"/>
      <c r="R36" s="223"/>
      <c r="S36" s="223"/>
      <c r="T36" s="223"/>
      <c r="U36" s="223"/>
      <c r="V36" s="223"/>
      <c r="W36" s="223"/>
      <c r="X36" s="223"/>
      <c r="Y36" s="223"/>
      <c r="Z36" s="212"/>
      <c r="AA36" s="212"/>
      <c r="AB36" s="212"/>
      <c r="AC36" s="212"/>
      <c r="AD36" s="212"/>
      <c r="AE36" s="212"/>
      <c r="AF36" s="212"/>
      <c r="AG36" s="212" t="s">
        <v>167</v>
      </c>
      <c r="AH36" s="212">
        <v>5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2.5" outlineLevel="1" x14ac:dyDescent="0.2">
      <c r="A37" s="238">
        <v>10</v>
      </c>
      <c r="B37" s="239" t="s">
        <v>195</v>
      </c>
      <c r="C37" s="259" t="s">
        <v>196</v>
      </c>
      <c r="D37" s="240" t="s">
        <v>157</v>
      </c>
      <c r="E37" s="241">
        <v>10.715439999999999</v>
      </c>
      <c r="F37" s="242"/>
      <c r="G37" s="243">
        <f>ROUND(E37*F37,2)</f>
        <v>0</v>
      </c>
      <c r="H37" s="242"/>
      <c r="I37" s="243">
        <f>ROUND(E37*H37,2)</f>
        <v>0</v>
      </c>
      <c r="J37" s="242"/>
      <c r="K37" s="243">
        <f>ROUND(E37*J37,2)</f>
        <v>0</v>
      </c>
      <c r="L37" s="243">
        <v>21</v>
      </c>
      <c r="M37" s="243">
        <f>G37*(1+L37/100)</f>
        <v>0</v>
      </c>
      <c r="N37" s="241">
        <v>0</v>
      </c>
      <c r="O37" s="241">
        <f>ROUND(E37*N37,2)</f>
        <v>0</v>
      </c>
      <c r="P37" s="241">
        <v>0</v>
      </c>
      <c r="Q37" s="241">
        <f>ROUND(E37*P37,2)</f>
        <v>0</v>
      </c>
      <c r="R37" s="243" t="s">
        <v>158</v>
      </c>
      <c r="S37" s="243" t="s">
        <v>159</v>
      </c>
      <c r="T37" s="244" t="s">
        <v>160</v>
      </c>
      <c r="U37" s="223">
        <v>0.20200000000000001</v>
      </c>
      <c r="V37" s="223">
        <f>ROUND(E37*U37,2)</f>
        <v>2.16</v>
      </c>
      <c r="W37" s="223"/>
      <c r="X37" s="223" t="s">
        <v>161</v>
      </c>
      <c r="Y37" s="223" t="s">
        <v>162</v>
      </c>
      <c r="Z37" s="212"/>
      <c r="AA37" s="212"/>
      <c r="AB37" s="212"/>
      <c r="AC37" s="212"/>
      <c r="AD37" s="212"/>
      <c r="AE37" s="212"/>
      <c r="AF37" s="212"/>
      <c r="AG37" s="212" t="s">
        <v>163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19"/>
      <c r="B38" s="220"/>
      <c r="C38" s="260" t="s">
        <v>197</v>
      </c>
      <c r="D38" s="246"/>
      <c r="E38" s="246"/>
      <c r="F38" s="246"/>
      <c r="G38" s="246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2"/>
      <c r="AA38" s="212"/>
      <c r="AB38" s="212"/>
      <c r="AC38" s="212"/>
      <c r="AD38" s="212"/>
      <c r="AE38" s="212"/>
      <c r="AF38" s="212"/>
      <c r="AG38" s="212" t="s">
        <v>165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">
      <c r="A39" s="219"/>
      <c r="B39" s="220"/>
      <c r="C39" s="262" t="s">
        <v>198</v>
      </c>
      <c r="D39" s="247"/>
      <c r="E39" s="247"/>
      <c r="F39" s="247"/>
      <c r="G39" s="247"/>
      <c r="H39" s="223"/>
      <c r="I39" s="223"/>
      <c r="J39" s="223"/>
      <c r="K39" s="223"/>
      <c r="L39" s="223"/>
      <c r="M39" s="223"/>
      <c r="N39" s="222"/>
      <c r="O39" s="222"/>
      <c r="P39" s="222"/>
      <c r="Q39" s="222"/>
      <c r="R39" s="223"/>
      <c r="S39" s="223"/>
      <c r="T39" s="223"/>
      <c r="U39" s="223"/>
      <c r="V39" s="223"/>
      <c r="W39" s="223"/>
      <c r="X39" s="223"/>
      <c r="Y39" s="223"/>
      <c r="Z39" s="212"/>
      <c r="AA39" s="212"/>
      <c r="AB39" s="212"/>
      <c r="AC39" s="212"/>
      <c r="AD39" s="212"/>
      <c r="AE39" s="212"/>
      <c r="AF39" s="212"/>
      <c r="AG39" s="212" t="s">
        <v>199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19"/>
      <c r="B40" s="220"/>
      <c r="C40" s="261" t="s">
        <v>200</v>
      </c>
      <c r="D40" s="225"/>
      <c r="E40" s="226">
        <v>10.715439999999999</v>
      </c>
      <c r="F40" s="223"/>
      <c r="G40" s="223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2"/>
      <c r="AA40" s="212"/>
      <c r="AB40" s="212"/>
      <c r="AC40" s="212"/>
      <c r="AD40" s="212"/>
      <c r="AE40" s="212"/>
      <c r="AF40" s="212"/>
      <c r="AG40" s="212" t="s">
        <v>167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38">
        <v>11</v>
      </c>
      <c r="B41" s="239" t="s">
        <v>201</v>
      </c>
      <c r="C41" s="259" t="s">
        <v>202</v>
      </c>
      <c r="D41" s="240" t="s">
        <v>203</v>
      </c>
      <c r="E41" s="241">
        <v>28.5945</v>
      </c>
      <c r="F41" s="242"/>
      <c r="G41" s="243">
        <f>ROUND(E41*F41,2)</f>
        <v>0</v>
      </c>
      <c r="H41" s="242"/>
      <c r="I41" s="243">
        <f>ROUND(E41*H41,2)</f>
        <v>0</v>
      </c>
      <c r="J41" s="242"/>
      <c r="K41" s="243">
        <f>ROUND(E41*J41,2)</f>
        <v>0</v>
      </c>
      <c r="L41" s="243">
        <v>21</v>
      </c>
      <c r="M41" s="243">
        <f>G41*(1+L41/100)</f>
        <v>0</v>
      </c>
      <c r="N41" s="241">
        <v>0</v>
      </c>
      <c r="O41" s="241">
        <f>ROUND(E41*N41,2)</f>
        <v>0</v>
      </c>
      <c r="P41" s="241">
        <v>0</v>
      </c>
      <c r="Q41" s="241">
        <f>ROUND(E41*P41,2)</f>
        <v>0</v>
      </c>
      <c r="R41" s="243" t="s">
        <v>158</v>
      </c>
      <c r="S41" s="243" t="s">
        <v>159</v>
      </c>
      <c r="T41" s="244" t="s">
        <v>160</v>
      </c>
      <c r="U41" s="223">
        <v>1.7999999999999999E-2</v>
      </c>
      <c r="V41" s="223">
        <f>ROUND(E41*U41,2)</f>
        <v>0.51</v>
      </c>
      <c r="W41" s="223"/>
      <c r="X41" s="223" t="s">
        <v>161</v>
      </c>
      <c r="Y41" s="223" t="s">
        <v>162</v>
      </c>
      <c r="Z41" s="212"/>
      <c r="AA41" s="212"/>
      <c r="AB41" s="212"/>
      <c r="AC41" s="212"/>
      <c r="AD41" s="212"/>
      <c r="AE41" s="212"/>
      <c r="AF41" s="212"/>
      <c r="AG41" s="212" t="s">
        <v>163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19"/>
      <c r="B42" s="220"/>
      <c r="C42" s="260" t="s">
        <v>204</v>
      </c>
      <c r="D42" s="246"/>
      <c r="E42" s="246"/>
      <c r="F42" s="246"/>
      <c r="G42" s="246"/>
      <c r="H42" s="223"/>
      <c r="I42" s="223"/>
      <c r="J42" s="223"/>
      <c r="K42" s="223"/>
      <c r="L42" s="223"/>
      <c r="M42" s="223"/>
      <c r="N42" s="222"/>
      <c r="O42" s="222"/>
      <c r="P42" s="222"/>
      <c r="Q42" s="222"/>
      <c r="R42" s="223"/>
      <c r="S42" s="223"/>
      <c r="T42" s="223"/>
      <c r="U42" s="223"/>
      <c r="V42" s="223"/>
      <c r="W42" s="223"/>
      <c r="X42" s="223"/>
      <c r="Y42" s="223"/>
      <c r="Z42" s="212"/>
      <c r="AA42" s="212"/>
      <c r="AB42" s="212"/>
      <c r="AC42" s="212"/>
      <c r="AD42" s="212"/>
      <c r="AE42" s="212"/>
      <c r="AF42" s="212"/>
      <c r="AG42" s="212" t="s">
        <v>165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19"/>
      <c r="B43" s="220"/>
      <c r="C43" s="261" t="s">
        <v>205</v>
      </c>
      <c r="D43" s="225"/>
      <c r="E43" s="226">
        <v>22.36</v>
      </c>
      <c r="F43" s="223"/>
      <c r="G43" s="223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2"/>
      <c r="AA43" s="212"/>
      <c r="AB43" s="212"/>
      <c r="AC43" s="212"/>
      <c r="AD43" s="212"/>
      <c r="AE43" s="212"/>
      <c r="AF43" s="212"/>
      <c r="AG43" s="212" t="s">
        <v>167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">
      <c r="A44" s="219"/>
      <c r="B44" s="220"/>
      <c r="C44" s="261" t="s">
        <v>206</v>
      </c>
      <c r="D44" s="225"/>
      <c r="E44" s="226">
        <v>3.0345</v>
      </c>
      <c r="F44" s="223"/>
      <c r="G44" s="223"/>
      <c r="H44" s="223"/>
      <c r="I44" s="223"/>
      <c r="J44" s="223"/>
      <c r="K44" s="223"/>
      <c r="L44" s="223"/>
      <c r="M44" s="223"/>
      <c r="N44" s="222"/>
      <c r="O44" s="222"/>
      <c r="P44" s="222"/>
      <c r="Q44" s="222"/>
      <c r="R44" s="223"/>
      <c r="S44" s="223"/>
      <c r="T44" s="223"/>
      <c r="U44" s="223"/>
      <c r="V44" s="223"/>
      <c r="W44" s="223"/>
      <c r="X44" s="223"/>
      <c r="Y44" s="223"/>
      <c r="Z44" s="212"/>
      <c r="AA44" s="212"/>
      <c r="AB44" s="212"/>
      <c r="AC44" s="212"/>
      <c r="AD44" s="212"/>
      <c r="AE44" s="212"/>
      <c r="AF44" s="212"/>
      <c r="AG44" s="212" t="s">
        <v>167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">
      <c r="A45" s="219"/>
      <c r="B45" s="220"/>
      <c r="C45" s="261" t="s">
        <v>207</v>
      </c>
      <c r="D45" s="225"/>
      <c r="E45" s="226">
        <v>3.2</v>
      </c>
      <c r="F45" s="223"/>
      <c r="G45" s="223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2"/>
      <c r="AA45" s="212"/>
      <c r="AB45" s="212"/>
      <c r="AC45" s="212"/>
      <c r="AD45" s="212"/>
      <c r="AE45" s="212"/>
      <c r="AF45" s="212"/>
      <c r="AG45" s="212" t="s">
        <v>167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38">
        <v>12</v>
      </c>
      <c r="B46" s="239" t="s">
        <v>208</v>
      </c>
      <c r="C46" s="259" t="s">
        <v>209</v>
      </c>
      <c r="D46" s="240" t="s">
        <v>157</v>
      </c>
      <c r="E46" s="241">
        <v>21.159929999999999</v>
      </c>
      <c r="F46" s="242"/>
      <c r="G46" s="243">
        <f>ROUND(E46*F46,2)</f>
        <v>0</v>
      </c>
      <c r="H46" s="242"/>
      <c r="I46" s="243">
        <f>ROUND(E46*H46,2)</f>
        <v>0</v>
      </c>
      <c r="J46" s="242"/>
      <c r="K46" s="243">
        <f>ROUND(E46*J46,2)</f>
        <v>0</v>
      </c>
      <c r="L46" s="243">
        <v>21</v>
      </c>
      <c r="M46" s="243">
        <f>G46*(1+L46/100)</f>
        <v>0</v>
      </c>
      <c r="N46" s="241">
        <v>0</v>
      </c>
      <c r="O46" s="241">
        <f>ROUND(E46*N46,2)</f>
        <v>0</v>
      </c>
      <c r="P46" s="241">
        <v>0</v>
      </c>
      <c r="Q46" s="241">
        <f>ROUND(E46*P46,2)</f>
        <v>0</v>
      </c>
      <c r="R46" s="243" t="s">
        <v>158</v>
      </c>
      <c r="S46" s="243" t="s">
        <v>159</v>
      </c>
      <c r="T46" s="244" t="s">
        <v>160</v>
      </c>
      <c r="U46" s="223">
        <v>0</v>
      </c>
      <c r="V46" s="223">
        <f>ROUND(E46*U46,2)</f>
        <v>0</v>
      </c>
      <c r="W46" s="223"/>
      <c r="X46" s="223" t="s">
        <v>161</v>
      </c>
      <c r="Y46" s="223" t="s">
        <v>162</v>
      </c>
      <c r="Z46" s="212"/>
      <c r="AA46" s="212"/>
      <c r="AB46" s="212"/>
      <c r="AC46" s="212"/>
      <c r="AD46" s="212"/>
      <c r="AE46" s="212"/>
      <c r="AF46" s="212"/>
      <c r="AG46" s="212" t="s">
        <v>163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19"/>
      <c r="B47" s="220"/>
      <c r="C47" s="261" t="s">
        <v>210</v>
      </c>
      <c r="D47" s="225"/>
      <c r="E47" s="226">
        <v>21.159929999999999</v>
      </c>
      <c r="F47" s="223"/>
      <c r="G47" s="223"/>
      <c r="H47" s="223"/>
      <c r="I47" s="223"/>
      <c r="J47" s="223"/>
      <c r="K47" s="223"/>
      <c r="L47" s="223"/>
      <c r="M47" s="223"/>
      <c r="N47" s="222"/>
      <c r="O47" s="222"/>
      <c r="P47" s="222"/>
      <c r="Q47" s="222"/>
      <c r="R47" s="223"/>
      <c r="S47" s="223"/>
      <c r="T47" s="223"/>
      <c r="U47" s="223"/>
      <c r="V47" s="223"/>
      <c r="W47" s="223"/>
      <c r="X47" s="223"/>
      <c r="Y47" s="223"/>
      <c r="Z47" s="212"/>
      <c r="AA47" s="212"/>
      <c r="AB47" s="212"/>
      <c r="AC47" s="212"/>
      <c r="AD47" s="212"/>
      <c r="AE47" s="212"/>
      <c r="AF47" s="212"/>
      <c r="AG47" s="212" t="s">
        <v>167</v>
      </c>
      <c r="AH47" s="212">
        <v>5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38">
        <v>13</v>
      </c>
      <c r="B48" s="239" t="s">
        <v>211</v>
      </c>
      <c r="C48" s="259" t="s">
        <v>212</v>
      </c>
      <c r="D48" s="240" t="s">
        <v>213</v>
      </c>
      <c r="E48" s="241">
        <v>18.216249999999999</v>
      </c>
      <c r="F48" s="242"/>
      <c r="G48" s="243">
        <f>ROUND(E48*F48,2)</f>
        <v>0</v>
      </c>
      <c r="H48" s="242"/>
      <c r="I48" s="243">
        <f>ROUND(E48*H48,2)</f>
        <v>0</v>
      </c>
      <c r="J48" s="242"/>
      <c r="K48" s="243">
        <f>ROUND(E48*J48,2)</f>
        <v>0</v>
      </c>
      <c r="L48" s="243">
        <v>21</v>
      </c>
      <c r="M48" s="243">
        <f>G48*(1+L48/100)</f>
        <v>0</v>
      </c>
      <c r="N48" s="241">
        <v>1</v>
      </c>
      <c r="O48" s="241">
        <f>ROUND(E48*N48,2)</f>
        <v>18.22</v>
      </c>
      <c r="P48" s="241">
        <v>0</v>
      </c>
      <c r="Q48" s="241">
        <f>ROUND(E48*P48,2)</f>
        <v>0</v>
      </c>
      <c r="R48" s="243" t="s">
        <v>214</v>
      </c>
      <c r="S48" s="243" t="s">
        <v>159</v>
      </c>
      <c r="T48" s="244" t="s">
        <v>160</v>
      </c>
      <c r="U48" s="223">
        <v>0</v>
      </c>
      <c r="V48" s="223">
        <f>ROUND(E48*U48,2)</f>
        <v>0</v>
      </c>
      <c r="W48" s="223"/>
      <c r="X48" s="223" t="s">
        <v>215</v>
      </c>
      <c r="Y48" s="223" t="s">
        <v>162</v>
      </c>
      <c r="Z48" s="212"/>
      <c r="AA48" s="212"/>
      <c r="AB48" s="212"/>
      <c r="AC48" s="212"/>
      <c r="AD48" s="212"/>
      <c r="AE48" s="212"/>
      <c r="AF48" s="212"/>
      <c r="AG48" s="212" t="s">
        <v>216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19"/>
      <c r="B49" s="220"/>
      <c r="C49" s="261" t="s">
        <v>217</v>
      </c>
      <c r="D49" s="225"/>
      <c r="E49" s="226">
        <v>18.216249999999999</v>
      </c>
      <c r="F49" s="223"/>
      <c r="G49" s="223"/>
      <c r="H49" s="223"/>
      <c r="I49" s="223"/>
      <c r="J49" s="223"/>
      <c r="K49" s="223"/>
      <c r="L49" s="223"/>
      <c r="M49" s="223"/>
      <c r="N49" s="222"/>
      <c r="O49" s="222"/>
      <c r="P49" s="222"/>
      <c r="Q49" s="222"/>
      <c r="R49" s="223"/>
      <c r="S49" s="223"/>
      <c r="T49" s="223"/>
      <c r="U49" s="223"/>
      <c r="V49" s="223"/>
      <c r="W49" s="223"/>
      <c r="X49" s="223"/>
      <c r="Y49" s="223"/>
      <c r="Z49" s="212"/>
      <c r="AA49" s="212"/>
      <c r="AB49" s="212"/>
      <c r="AC49" s="212"/>
      <c r="AD49" s="212"/>
      <c r="AE49" s="212"/>
      <c r="AF49" s="212"/>
      <c r="AG49" s="212" t="s">
        <v>167</v>
      </c>
      <c r="AH49" s="212">
        <v>5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x14ac:dyDescent="0.2">
      <c r="A50" s="231" t="s">
        <v>153</v>
      </c>
      <c r="B50" s="232" t="s">
        <v>84</v>
      </c>
      <c r="C50" s="258" t="s">
        <v>85</v>
      </c>
      <c r="D50" s="233"/>
      <c r="E50" s="234"/>
      <c r="F50" s="235"/>
      <c r="G50" s="235">
        <f>SUMIF(AG51:AG96,"&lt;&gt;NOR",G51:G96)</f>
        <v>0</v>
      </c>
      <c r="H50" s="235"/>
      <c r="I50" s="235">
        <f>SUM(I51:I96)</f>
        <v>0</v>
      </c>
      <c r="J50" s="235"/>
      <c r="K50" s="235">
        <f>SUM(K51:K96)</f>
        <v>0</v>
      </c>
      <c r="L50" s="235"/>
      <c r="M50" s="235">
        <f>SUM(M51:M96)</f>
        <v>0</v>
      </c>
      <c r="N50" s="234"/>
      <c r="O50" s="234">
        <f>SUM(O51:O96)</f>
        <v>16.070000000000004</v>
      </c>
      <c r="P50" s="234"/>
      <c r="Q50" s="234">
        <f>SUM(Q51:Q96)</f>
        <v>0</v>
      </c>
      <c r="R50" s="235"/>
      <c r="S50" s="235"/>
      <c r="T50" s="236"/>
      <c r="U50" s="230"/>
      <c r="V50" s="230">
        <f>SUM(V51:V96)</f>
        <v>35.980000000000004</v>
      </c>
      <c r="W50" s="230"/>
      <c r="X50" s="230"/>
      <c r="Y50" s="230"/>
      <c r="AG50" t="s">
        <v>154</v>
      </c>
    </row>
    <row r="51" spans="1:60" outlineLevel="1" x14ac:dyDescent="0.2">
      <c r="A51" s="238">
        <v>14</v>
      </c>
      <c r="B51" s="239" t="s">
        <v>218</v>
      </c>
      <c r="C51" s="259" t="s">
        <v>219</v>
      </c>
      <c r="D51" s="240" t="s">
        <v>157</v>
      </c>
      <c r="E51" s="241">
        <v>0.62344999999999995</v>
      </c>
      <c r="F51" s="242"/>
      <c r="G51" s="243">
        <f>ROUND(E51*F51,2)</f>
        <v>0</v>
      </c>
      <c r="H51" s="242"/>
      <c r="I51" s="243">
        <f>ROUND(E51*H51,2)</f>
        <v>0</v>
      </c>
      <c r="J51" s="242"/>
      <c r="K51" s="243">
        <f>ROUND(E51*J51,2)</f>
        <v>0</v>
      </c>
      <c r="L51" s="243">
        <v>21</v>
      </c>
      <c r="M51" s="243">
        <f>G51*(1+L51/100)</f>
        <v>0</v>
      </c>
      <c r="N51" s="241">
        <v>2.5251399999999999</v>
      </c>
      <c r="O51" s="241">
        <f>ROUND(E51*N51,2)</f>
        <v>1.57</v>
      </c>
      <c r="P51" s="241">
        <v>0</v>
      </c>
      <c r="Q51" s="241">
        <f>ROUND(E51*P51,2)</f>
        <v>0</v>
      </c>
      <c r="R51" s="243" t="s">
        <v>220</v>
      </c>
      <c r="S51" s="243" t="s">
        <v>159</v>
      </c>
      <c r="T51" s="244" t="s">
        <v>160</v>
      </c>
      <c r="U51" s="223">
        <v>1.17</v>
      </c>
      <c r="V51" s="223">
        <f>ROUND(E51*U51,2)</f>
        <v>0.73</v>
      </c>
      <c r="W51" s="223"/>
      <c r="X51" s="223" t="s">
        <v>161</v>
      </c>
      <c r="Y51" s="223" t="s">
        <v>162</v>
      </c>
      <c r="Z51" s="212"/>
      <c r="AA51" s="212"/>
      <c r="AB51" s="212"/>
      <c r="AC51" s="212"/>
      <c r="AD51" s="212"/>
      <c r="AE51" s="212"/>
      <c r="AF51" s="212"/>
      <c r="AG51" s="212" t="s">
        <v>163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2" x14ac:dyDescent="0.2">
      <c r="A52" s="219"/>
      <c r="B52" s="220"/>
      <c r="C52" s="260" t="s">
        <v>221</v>
      </c>
      <c r="D52" s="246"/>
      <c r="E52" s="246"/>
      <c r="F52" s="246"/>
      <c r="G52" s="246"/>
      <c r="H52" s="223"/>
      <c r="I52" s="223"/>
      <c r="J52" s="223"/>
      <c r="K52" s="223"/>
      <c r="L52" s="223"/>
      <c r="M52" s="223"/>
      <c r="N52" s="222"/>
      <c r="O52" s="222"/>
      <c r="P52" s="222"/>
      <c r="Q52" s="222"/>
      <c r="R52" s="223"/>
      <c r="S52" s="223"/>
      <c r="T52" s="223"/>
      <c r="U52" s="223"/>
      <c r="V52" s="223"/>
      <c r="W52" s="223"/>
      <c r="X52" s="223"/>
      <c r="Y52" s="223"/>
      <c r="Z52" s="212"/>
      <c r="AA52" s="212"/>
      <c r="AB52" s="212"/>
      <c r="AC52" s="212"/>
      <c r="AD52" s="212"/>
      <c r="AE52" s="212"/>
      <c r="AF52" s="212"/>
      <c r="AG52" s="212" t="s">
        <v>165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2" x14ac:dyDescent="0.2">
      <c r="A53" s="219"/>
      <c r="B53" s="220"/>
      <c r="C53" s="261" t="s">
        <v>222</v>
      </c>
      <c r="D53" s="225"/>
      <c r="E53" s="226">
        <v>0.32</v>
      </c>
      <c r="F53" s="223"/>
      <c r="G53" s="223"/>
      <c r="H53" s="223"/>
      <c r="I53" s="223"/>
      <c r="J53" s="223"/>
      <c r="K53" s="223"/>
      <c r="L53" s="223"/>
      <c r="M53" s="223"/>
      <c r="N53" s="222"/>
      <c r="O53" s="222"/>
      <c r="P53" s="222"/>
      <c r="Q53" s="222"/>
      <c r="R53" s="223"/>
      <c r="S53" s="223"/>
      <c r="T53" s="223"/>
      <c r="U53" s="223"/>
      <c r="V53" s="223"/>
      <c r="W53" s="223"/>
      <c r="X53" s="223"/>
      <c r="Y53" s="223"/>
      <c r="Z53" s="212"/>
      <c r="AA53" s="212"/>
      <c r="AB53" s="212"/>
      <c r="AC53" s="212"/>
      <c r="AD53" s="212"/>
      <c r="AE53" s="212"/>
      <c r="AF53" s="212"/>
      <c r="AG53" s="212" t="s">
        <v>167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19"/>
      <c r="B54" s="220"/>
      <c r="C54" s="261" t="s">
        <v>223</v>
      </c>
      <c r="D54" s="225"/>
      <c r="E54" s="226">
        <v>0.30345</v>
      </c>
      <c r="F54" s="223"/>
      <c r="G54" s="223"/>
      <c r="H54" s="223"/>
      <c r="I54" s="223"/>
      <c r="J54" s="223"/>
      <c r="K54" s="223"/>
      <c r="L54" s="223"/>
      <c r="M54" s="223"/>
      <c r="N54" s="222"/>
      <c r="O54" s="222"/>
      <c r="P54" s="222"/>
      <c r="Q54" s="222"/>
      <c r="R54" s="223"/>
      <c r="S54" s="223"/>
      <c r="T54" s="223"/>
      <c r="U54" s="223"/>
      <c r="V54" s="223"/>
      <c r="W54" s="223"/>
      <c r="X54" s="223"/>
      <c r="Y54" s="223"/>
      <c r="Z54" s="212"/>
      <c r="AA54" s="212"/>
      <c r="AB54" s="212"/>
      <c r="AC54" s="212"/>
      <c r="AD54" s="212"/>
      <c r="AE54" s="212"/>
      <c r="AF54" s="212"/>
      <c r="AG54" s="212" t="s">
        <v>167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38">
        <v>15</v>
      </c>
      <c r="B55" s="239" t="s">
        <v>224</v>
      </c>
      <c r="C55" s="259" t="s">
        <v>225</v>
      </c>
      <c r="D55" s="240" t="s">
        <v>157</v>
      </c>
      <c r="E55" s="241">
        <v>2.2965599999999999</v>
      </c>
      <c r="F55" s="242"/>
      <c r="G55" s="243">
        <f>ROUND(E55*F55,2)</f>
        <v>0</v>
      </c>
      <c r="H55" s="242"/>
      <c r="I55" s="243">
        <f>ROUND(E55*H55,2)</f>
        <v>0</v>
      </c>
      <c r="J55" s="242"/>
      <c r="K55" s="243">
        <f>ROUND(E55*J55,2)</f>
        <v>0</v>
      </c>
      <c r="L55" s="243">
        <v>21</v>
      </c>
      <c r="M55" s="243">
        <f>G55*(1+L55/100)</f>
        <v>0</v>
      </c>
      <c r="N55" s="241">
        <v>2.5249999999999999</v>
      </c>
      <c r="O55" s="241">
        <f>ROUND(E55*N55,2)</f>
        <v>5.8</v>
      </c>
      <c r="P55" s="241">
        <v>0</v>
      </c>
      <c r="Q55" s="241">
        <f>ROUND(E55*P55,2)</f>
        <v>0</v>
      </c>
      <c r="R55" s="243" t="s">
        <v>220</v>
      </c>
      <c r="S55" s="243" t="s">
        <v>159</v>
      </c>
      <c r="T55" s="244" t="s">
        <v>160</v>
      </c>
      <c r="U55" s="223">
        <v>0.48</v>
      </c>
      <c r="V55" s="223">
        <f>ROUND(E55*U55,2)</f>
        <v>1.1000000000000001</v>
      </c>
      <c r="W55" s="223"/>
      <c r="X55" s="223" t="s">
        <v>161</v>
      </c>
      <c r="Y55" s="223" t="s">
        <v>162</v>
      </c>
      <c r="Z55" s="212"/>
      <c r="AA55" s="212"/>
      <c r="AB55" s="212"/>
      <c r="AC55" s="212"/>
      <c r="AD55" s="212"/>
      <c r="AE55" s="212"/>
      <c r="AF55" s="212"/>
      <c r="AG55" s="212" t="s">
        <v>163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19"/>
      <c r="B56" s="220"/>
      <c r="C56" s="260" t="s">
        <v>226</v>
      </c>
      <c r="D56" s="246"/>
      <c r="E56" s="246"/>
      <c r="F56" s="246"/>
      <c r="G56" s="246"/>
      <c r="H56" s="223"/>
      <c r="I56" s="223"/>
      <c r="J56" s="223"/>
      <c r="K56" s="223"/>
      <c r="L56" s="223"/>
      <c r="M56" s="223"/>
      <c r="N56" s="222"/>
      <c r="O56" s="222"/>
      <c r="P56" s="222"/>
      <c r="Q56" s="222"/>
      <c r="R56" s="223"/>
      <c r="S56" s="223"/>
      <c r="T56" s="223"/>
      <c r="U56" s="223"/>
      <c r="V56" s="223"/>
      <c r="W56" s="223"/>
      <c r="X56" s="223"/>
      <c r="Y56" s="223"/>
      <c r="Z56" s="212"/>
      <c r="AA56" s="212"/>
      <c r="AB56" s="212"/>
      <c r="AC56" s="212"/>
      <c r="AD56" s="212"/>
      <c r="AE56" s="212"/>
      <c r="AF56" s="212"/>
      <c r="AG56" s="212" t="s">
        <v>165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">
      <c r="A57" s="219"/>
      <c r="B57" s="220"/>
      <c r="C57" s="261" t="s">
        <v>227</v>
      </c>
      <c r="D57" s="225"/>
      <c r="E57" s="226">
        <v>2.1005600000000002</v>
      </c>
      <c r="F57" s="223"/>
      <c r="G57" s="223"/>
      <c r="H57" s="223"/>
      <c r="I57" s="223"/>
      <c r="J57" s="223"/>
      <c r="K57" s="223"/>
      <c r="L57" s="223"/>
      <c r="M57" s="223"/>
      <c r="N57" s="222"/>
      <c r="O57" s="222"/>
      <c r="P57" s="222"/>
      <c r="Q57" s="222"/>
      <c r="R57" s="223"/>
      <c r="S57" s="223"/>
      <c r="T57" s="223"/>
      <c r="U57" s="223"/>
      <c r="V57" s="223"/>
      <c r="W57" s="223"/>
      <c r="X57" s="223"/>
      <c r="Y57" s="223"/>
      <c r="Z57" s="212"/>
      <c r="AA57" s="212"/>
      <c r="AB57" s="212"/>
      <c r="AC57" s="212"/>
      <c r="AD57" s="212"/>
      <c r="AE57" s="212"/>
      <c r="AF57" s="212"/>
      <c r="AG57" s="212" t="s">
        <v>167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19"/>
      <c r="B58" s="220"/>
      <c r="C58" s="261" t="s">
        <v>228</v>
      </c>
      <c r="D58" s="225"/>
      <c r="E58" s="226">
        <v>0.19600000000000001</v>
      </c>
      <c r="F58" s="223"/>
      <c r="G58" s="223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2"/>
      <c r="AA58" s="212"/>
      <c r="AB58" s="212"/>
      <c r="AC58" s="212"/>
      <c r="AD58" s="212"/>
      <c r="AE58" s="212"/>
      <c r="AF58" s="212"/>
      <c r="AG58" s="212" t="s">
        <v>167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38">
        <v>16</v>
      </c>
      <c r="B59" s="239" t="s">
        <v>229</v>
      </c>
      <c r="C59" s="259" t="s">
        <v>230</v>
      </c>
      <c r="D59" s="240" t="s">
        <v>203</v>
      </c>
      <c r="E59" s="241">
        <v>4.6559999999999997</v>
      </c>
      <c r="F59" s="242"/>
      <c r="G59" s="243">
        <f>ROUND(E59*F59,2)</f>
        <v>0</v>
      </c>
      <c r="H59" s="242"/>
      <c r="I59" s="243">
        <f>ROUND(E59*H59,2)</f>
        <v>0</v>
      </c>
      <c r="J59" s="242"/>
      <c r="K59" s="243">
        <f>ROUND(E59*J59,2)</f>
        <v>0</v>
      </c>
      <c r="L59" s="243">
        <v>21</v>
      </c>
      <c r="M59" s="243">
        <f>G59*(1+L59/100)</f>
        <v>0</v>
      </c>
      <c r="N59" s="241">
        <v>3.9190000000000003E-2</v>
      </c>
      <c r="O59" s="241">
        <f>ROUND(E59*N59,2)</f>
        <v>0.18</v>
      </c>
      <c r="P59" s="241">
        <v>0</v>
      </c>
      <c r="Q59" s="241">
        <f>ROUND(E59*P59,2)</f>
        <v>0</v>
      </c>
      <c r="R59" s="243" t="s">
        <v>220</v>
      </c>
      <c r="S59" s="243" t="s">
        <v>159</v>
      </c>
      <c r="T59" s="244" t="s">
        <v>160</v>
      </c>
      <c r="U59" s="223">
        <v>1.6</v>
      </c>
      <c r="V59" s="223">
        <f>ROUND(E59*U59,2)</f>
        <v>7.45</v>
      </c>
      <c r="W59" s="223"/>
      <c r="X59" s="223" t="s">
        <v>161</v>
      </c>
      <c r="Y59" s="223" t="s">
        <v>162</v>
      </c>
      <c r="Z59" s="212"/>
      <c r="AA59" s="212"/>
      <c r="AB59" s="212"/>
      <c r="AC59" s="212"/>
      <c r="AD59" s="212"/>
      <c r="AE59" s="212"/>
      <c r="AF59" s="212"/>
      <c r="AG59" s="212" t="s">
        <v>163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ht="22.5" outlineLevel="2" x14ac:dyDescent="0.2">
      <c r="A60" s="219"/>
      <c r="B60" s="220"/>
      <c r="C60" s="260" t="s">
        <v>231</v>
      </c>
      <c r="D60" s="246"/>
      <c r="E60" s="246"/>
      <c r="F60" s="246"/>
      <c r="G60" s="246"/>
      <c r="H60" s="223"/>
      <c r="I60" s="223"/>
      <c r="J60" s="223"/>
      <c r="K60" s="223"/>
      <c r="L60" s="223"/>
      <c r="M60" s="223"/>
      <c r="N60" s="222"/>
      <c r="O60" s="222"/>
      <c r="P60" s="222"/>
      <c r="Q60" s="222"/>
      <c r="R60" s="223"/>
      <c r="S60" s="223"/>
      <c r="T60" s="223"/>
      <c r="U60" s="223"/>
      <c r="V60" s="223"/>
      <c r="W60" s="223"/>
      <c r="X60" s="223"/>
      <c r="Y60" s="223"/>
      <c r="Z60" s="212"/>
      <c r="AA60" s="212"/>
      <c r="AB60" s="212"/>
      <c r="AC60" s="212"/>
      <c r="AD60" s="212"/>
      <c r="AE60" s="212"/>
      <c r="AF60" s="212"/>
      <c r="AG60" s="212" t="s">
        <v>165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45" t="str">
        <f>C60</f>
        <v>svislé nebo šikmé (odkloněné) , půdorysně přímé nebo zalomené, stěn základových desek ve volných nebo zapažených jámách, rýhách, šachtách, včetně případných vzpěr,</v>
      </c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19"/>
      <c r="B61" s="220"/>
      <c r="C61" s="261" t="s">
        <v>232</v>
      </c>
      <c r="D61" s="225"/>
      <c r="E61" s="226">
        <v>3.536</v>
      </c>
      <c r="F61" s="223"/>
      <c r="G61" s="223"/>
      <c r="H61" s="223"/>
      <c r="I61" s="223"/>
      <c r="J61" s="223"/>
      <c r="K61" s="223"/>
      <c r="L61" s="223"/>
      <c r="M61" s="223"/>
      <c r="N61" s="222"/>
      <c r="O61" s="222"/>
      <c r="P61" s="222"/>
      <c r="Q61" s="222"/>
      <c r="R61" s="223"/>
      <c r="S61" s="223"/>
      <c r="T61" s="223"/>
      <c r="U61" s="223"/>
      <c r="V61" s="223"/>
      <c r="W61" s="223"/>
      <c r="X61" s="223"/>
      <c r="Y61" s="223"/>
      <c r="Z61" s="212"/>
      <c r="AA61" s="212"/>
      <c r="AB61" s="212"/>
      <c r="AC61" s="212"/>
      <c r="AD61" s="212"/>
      <c r="AE61" s="212"/>
      <c r="AF61" s="212"/>
      <c r="AG61" s="212" t="s">
        <v>167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">
      <c r="A62" s="219"/>
      <c r="B62" s="220"/>
      <c r="C62" s="261" t="s">
        <v>233</v>
      </c>
      <c r="D62" s="225"/>
      <c r="E62" s="226">
        <v>1.1200000000000001</v>
      </c>
      <c r="F62" s="223"/>
      <c r="G62" s="223"/>
      <c r="H62" s="223"/>
      <c r="I62" s="223"/>
      <c r="J62" s="223"/>
      <c r="K62" s="223"/>
      <c r="L62" s="223"/>
      <c r="M62" s="223"/>
      <c r="N62" s="222"/>
      <c r="O62" s="222"/>
      <c r="P62" s="222"/>
      <c r="Q62" s="222"/>
      <c r="R62" s="223"/>
      <c r="S62" s="223"/>
      <c r="T62" s="223"/>
      <c r="U62" s="223"/>
      <c r="V62" s="223"/>
      <c r="W62" s="223"/>
      <c r="X62" s="223"/>
      <c r="Y62" s="223"/>
      <c r="Z62" s="212"/>
      <c r="AA62" s="212"/>
      <c r="AB62" s="212"/>
      <c r="AC62" s="212"/>
      <c r="AD62" s="212"/>
      <c r="AE62" s="212"/>
      <c r="AF62" s="212"/>
      <c r="AG62" s="212" t="s">
        <v>167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38">
        <v>17</v>
      </c>
      <c r="B63" s="239" t="s">
        <v>234</v>
      </c>
      <c r="C63" s="259" t="s">
        <v>235</v>
      </c>
      <c r="D63" s="240" t="s">
        <v>203</v>
      </c>
      <c r="E63" s="241">
        <v>4.6559999999999997</v>
      </c>
      <c r="F63" s="242"/>
      <c r="G63" s="243">
        <f>ROUND(E63*F63,2)</f>
        <v>0</v>
      </c>
      <c r="H63" s="242"/>
      <c r="I63" s="243">
        <f>ROUND(E63*H63,2)</f>
        <v>0</v>
      </c>
      <c r="J63" s="242"/>
      <c r="K63" s="243">
        <f>ROUND(E63*J63,2)</f>
        <v>0</v>
      </c>
      <c r="L63" s="243">
        <v>21</v>
      </c>
      <c r="M63" s="243">
        <f>G63*(1+L63/100)</f>
        <v>0</v>
      </c>
      <c r="N63" s="241">
        <v>0</v>
      </c>
      <c r="O63" s="241">
        <f>ROUND(E63*N63,2)</f>
        <v>0</v>
      </c>
      <c r="P63" s="241">
        <v>0</v>
      </c>
      <c r="Q63" s="241">
        <f>ROUND(E63*P63,2)</f>
        <v>0</v>
      </c>
      <c r="R63" s="243" t="s">
        <v>220</v>
      </c>
      <c r="S63" s="243" t="s">
        <v>159</v>
      </c>
      <c r="T63" s="244" t="s">
        <v>160</v>
      </c>
      <c r="U63" s="223">
        <v>0.32</v>
      </c>
      <c r="V63" s="223">
        <f>ROUND(E63*U63,2)</f>
        <v>1.49</v>
      </c>
      <c r="W63" s="223"/>
      <c r="X63" s="223" t="s">
        <v>161</v>
      </c>
      <c r="Y63" s="223" t="s">
        <v>162</v>
      </c>
      <c r="Z63" s="212"/>
      <c r="AA63" s="212"/>
      <c r="AB63" s="212"/>
      <c r="AC63" s="212"/>
      <c r="AD63" s="212"/>
      <c r="AE63" s="212"/>
      <c r="AF63" s="212"/>
      <c r="AG63" s="212" t="s">
        <v>163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22.5" outlineLevel="2" x14ac:dyDescent="0.2">
      <c r="A64" s="219"/>
      <c r="B64" s="220"/>
      <c r="C64" s="260" t="s">
        <v>231</v>
      </c>
      <c r="D64" s="246"/>
      <c r="E64" s="246"/>
      <c r="F64" s="246"/>
      <c r="G64" s="246"/>
      <c r="H64" s="223"/>
      <c r="I64" s="223"/>
      <c r="J64" s="223"/>
      <c r="K64" s="223"/>
      <c r="L64" s="223"/>
      <c r="M64" s="223"/>
      <c r="N64" s="222"/>
      <c r="O64" s="222"/>
      <c r="P64" s="222"/>
      <c r="Q64" s="222"/>
      <c r="R64" s="223"/>
      <c r="S64" s="223"/>
      <c r="T64" s="223"/>
      <c r="U64" s="223"/>
      <c r="V64" s="223"/>
      <c r="W64" s="223"/>
      <c r="X64" s="223"/>
      <c r="Y64" s="223"/>
      <c r="Z64" s="212"/>
      <c r="AA64" s="212"/>
      <c r="AB64" s="212"/>
      <c r="AC64" s="212"/>
      <c r="AD64" s="212"/>
      <c r="AE64" s="212"/>
      <c r="AF64" s="212"/>
      <c r="AG64" s="212" t="s">
        <v>165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45" t="str">
        <f>C64</f>
        <v>svislé nebo šikmé (odkloněné) , půdorysně přímé nebo zalomené, stěn základových desek ve volných nebo zapažených jámách, rýhách, šachtách, včetně případných vzpěr,</v>
      </c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19"/>
      <c r="B65" s="220"/>
      <c r="C65" s="262" t="s">
        <v>236</v>
      </c>
      <c r="D65" s="247"/>
      <c r="E65" s="247"/>
      <c r="F65" s="247"/>
      <c r="G65" s="247"/>
      <c r="H65" s="223"/>
      <c r="I65" s="223"/>
      <c r="J65" s="223"/>
      <c r="K65" s="223"/>
      <c r="L65" s="223"/>
      <c r="M65" s="223"/>
      <c r="N65" s="222"/>
      <c r="O65" s="222"/>
      <c r="P65" s="222"/>
      <c r="Q65" s="222"/>
      <c r="R65" s="223"/>
      <c r="S65" s="223"/>
      <c r="T65" s="223"/>
      <c r="U65" s="223"/>
      <c r="V65" s="223"/>
      <c r="W65" s="223"/>
      <c r="X65" s="223"/>
      <c r="Y65" s="223"/>
      <c r="Z65" s="212"/>
      <c r="AA65" s="212"/>
      <c r="AB65" s="212"/>
      <c r="AC65" s="212"/>
      <c r="AD65" s="212"/>
      <c r="AE65" s="212"/>
      <c r="AF65" s="212"/>
      <c r="AG65" s="212" t="s">
        <v>199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2" x14ac:dyDescent="0.2">
      <c r="A66" s="219"/>
      <c r="B66" s="220"/>
      <c r="C66" s="261" t="s">
        <v>237</v>
      </c>
      <c r="D66" s="225"/>
      <c r="E66" s="226">
        <v>4.6559999999999997</v>
      </c>
      <c r="F66" s="223"/>
      <c r="G66" s="223"/>
      <c r="H66" s="223"/>
      <c r="I66" s="223"/>
      <c r="J66" s="223"/>
      <c r="K66" s="223"/>
      <c r="L66" s="223"/>
      <c r="M66" s="223"/>
      <c r="N66" s="222"/>
      <c r="O66" s="222"/>
      <c r="P66" s="222"/>
      <c r="Q66" s="222"/>
      <c r="R66" s="223"/>
      <c r="S66" s="223"/>
      <c r="T66" s="223"/>
      <c r="U66" s="223"/>
      <c r="V66" s="223"/>
      <c r="W66" s="223"/>
      <c r="X66" s="223"/>
      <c r="Y66" s="223"/>
      <c r="Z66" s="212"/>
      <c r="AA66" s="212"/>
      <c r="AB66" s="212"/>
      <c r="AC66" s="212"/>
      <c r="AD66" s="212"/>
      <c r="AE66" s="212"/>
      <c r="AF66" s="212"/>
      <c r="AG66" s="212" t="s">
        <v>167</v>
      </c>
      <c r="AH66" s="212">
        <v>5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22.5" outlineLevel="1" x14ac:dyDescent="0.2">
      <c r="A67" s="238">
        <v>18</v>
      </c>
      <c r="B67" s="239" t="s">
        <v>238</v>
      </c>
      <c r="C67" s="259" t="s">
        <v>239</v>
      </c>
      <c r="D67" s="240" t="s">
        <v>213</v>
      </c>
      <c r="E67" s="241">
        <v>0.13855999999999999</v>
      </c>
      <c r="F67" s="242"/>
      <c r="G67" s="243">
        <f>ROUND(E67*F67,2)</f>
        <v>0</v>
      </c>
      <c r="H67" s="242"/>
      <c r="I67" s="243">
        <f>ROUND(E67*H67,2)</f>
        <v>0</v>
      </c>
      <c r="J67" s="242"/>
      <c r="K67" s="243">
        <f>ROUND(E67*J67,2)</f>
        <v>0</v>
      </c>
      <c r="L67" s="243">
        <v>21</v>
      </c>
      <c r="M67" s="243">
        <f>G67*(1+L67/100)</f>
        <v>0</v>
      </c>
      <c r="N67" s="241">
        <v>1.0737399999999999</v>
      </c>
      <c r="O67" s="241">
        <f>ROUND(E67*N67,2)</f>
        <v>0.15</v>
      </c>
      <c r="P67" s="241">
        <v>0</v>
      </c>
      <c r="Q67" s="241">
        <f>ROUND(E67*P67,2)</f>
        <v>0</v>
      </c>
      <c r="R67" s="243" t="s">
        <v>220</v>
      </c>
      <c r="S67" s="243" t="s">
        <v>159</v>
      </c>
      <c r="T67" s="244" t="s">
        <v>160</v>
      </c>
      <c r="U67" s="223">
        <v>15.231</v>
      </c>
      <c r="V67" s="223">
        <f>ROUND(E67*U67,2)</f>
        <v>2.11</v>
      </c>
      <c r="W67" s="223"/>
      <c r="X67" s="223" t="s">
        <v>161</v>
      </c>
      <c r="Y67" s="223" t="s">
        <v>162</v>
      </c>
      <c r="Z67" s="212"/>
      <c r="AA67" s="212"/>
      <c r="AB67" s="212"/>
      <c r="AC67" s="212"/>
      <c r="AD67" s="212"/>
      <c r="AE67" s="212"/>
      <c r="AF67" s="212"/>
      <c r="AG67" s="212" t="s">
        <v>163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">
      <c r="A68" s="219"/>
      <c r="B68" s="220"/>
      <c r="C68" s="260" t="s">
        <v>240</v>
      </c>
      <c r="D68" s="246"/>
      <c r="E68" s="246"/>
      <c r="F68" s="246"/>
      <c r="G68" s="246"/>
      <c r="H68" s="223"/>
      <c r="I68" s="223"/>
      <c r="J68" s="223"/>
      <c r="K68" s="223"/>
      <c r="L68" s="223"/>
      <c r="M68" s="223"/>
      <c r="N68" s="222"/>
      <c r="O68" s="222"/>
      <c r="P68" s="222"/>
      <c r="Q68" s="222"/>
      <c r="R68" s="223"/>
      <c r="S68" s="223"/>
      <c r="T68" s="223"/>
      <c r="U68" s="223"/>
      <c r="V68" s="223"/>
      <c r="W68" s="223"/>
      <c r="X68" s="223"/>
      <c r="Y68" s="223"/>
      <c r="Z68" s="212"/>
      <c r="AA68" s="212"/>
      <c r="AB68" s="212"/>
      <c r="AC68" s="212"/>
      <c r="AD68" s="212"/>
      <c r="AE68" s="212"/>
      <c r="AF68" s="212"/>
      <c r="AG68" s="212" t="s">
        <v>165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2" x14ac:dyDescent="0.2">
      <c r="A69" s="219"/>
      <c r="B69" s="220"/>
      <c r="C69" s="261" t="s">
        <v>241</v>
      </c>
      <c r="D69" s="225"/>
      <c r="E69" s="226">
        <v>0.12767999999999999</v>
      </c>
      <c r="F69" s="223"/>
      <c r="G69" s="223"/>
      <c r="H69" s="223"/>
      <c r="I69" s="223"/>
      <c r="J69" s="223"/>
      <c r="K69" s="223"/>
      <c r="L69" s="223"/>
      <c r="M69" s="223"/>
      <c r="N69" s="222"/>
      <c r="O69" s="222"/>
      <c r="P69" s="222"/>
      <c r="Q69" s="222"/>
      <c r="R69" s="223"/>
      <c r="S69" s="223"/>
      <c r="T69" s="223"/>
      <c r="U69" s="223"/>
      <c r="V69" s="223"/>
      <c r="W69" s="223"/>
      <c r="X69" s="223"/>
      <c r="Y69" s="223"/>
      <c r="Z69" s="212"/>
      <c r="AA69" s="212"/>
      <c r="AB69" s="212"/>
      <c r="AC69" s="212"/>
      <c r="AD69" s="212"/>
      <c r="AE69" s="212"/>
      <c r="AF69" s="212"/>
      <c r="AG69" s="212" t="s">
        <v>167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3" x14ac:dyDescent="0.2">
      <c r="A70" s="219"/>
      <c r="B70" s="220"/>
      <c r="C70" s="261" t="s">
        <v>242</v>
      </c>
      <c r="D70" s="225"/>
      <c r="E70" s="226">
        <v>1.0880000000000001E-2</v>
      </c>
      <c r="F70" s="223"/>
      <c r="G70" s="223"/>
      <c r="H70" s="223"/>
      <c r="I70" s="223"/>
      <c r="J70" s="223"/>
      <c r="K70" s="223"/>
      <c r="L70" s="223"/>
      <c r="M70" s="223"/>
      <c r="N70" s="222"/>
      <c r="O70" s="222"/>
      <c r="P70" s="222"/>
      <c r="Q70" s="222"/>
      <c r="R70" s="223"/>
      <c r="S70" s="223"/>
      <c r="T70" s="223"/>
      <c r="U70" s="223"/>
      <c r="V70" s="223"/>
      <c r="W70" s="223"/>
      <c r="X70" s="223"/>
      <c r="Y70" s="223"/>
      <c r="Z70" s="212"/>
      <c r="AA70" s="212"/>
      <c r="AB70" s="212"/>
      <c r="AC70" s="212"/>
      <c r="AD70" s="212"/>
      <c r="AE70" s="212"/>
      <c r="AF70" s="212"/>
      <c r="AG70" s="212" t="s">
        <v>167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38">
        <v>19</v>
      </c>
      <c r="B71" s="239" t="s">
        <v>243</v>
      </c>
      <c r="C71" s="259" t="s">
        <v>244</v>
      </c>
      <c r="D71" s="240" t="s">
        <v>245</v>
      </c>
      <c r="E71" s="241">
        <v>4</v>
      </c>
      <c r="F71" s="242"/>
      <c r="G71" s="243">
        <f>ROUND(E71*F71,2)</f>
        <v>0</v>
      </c>
      <c r="H71" s="242"/>
      <c r="I71" s="243">
        <f>ROUND(E71*H71,2)</f>
        <v>0</v>
      </c>
      <c r="J71" s="242"/>
      <c r="K71" s="243">
        <f>ROUND(E71*J71,2)</f>
        <v>0</v>
      </c>
      <c r="L71" s="243">
        <v>21</v>
      </c>
      <c r="M71" s="243">
        <f>G71*(1+L71/100)</f>
        <v>0</v>
      </c>
      <c r="N71" s="241">
        <v>2.3600000000000001E-3</v>
      </c>
      <c r="O71" s="241">
        <f>ROUND(E71*N71,2)</f>
        <v>0.01</v>
      </c>
      <c r="P71" s="241">
        <v>0</v>
      </c>
      <c r="Q71" s="241">
        <f>ROUND(E71*P71,2)</f>
        <v>0</v>
      </c>
      <c r="R71" s="243" t="s">
        <v>220</v>
      </c>
      <c r="S71" s="243" t="s">
        <v>159</v>
      </c>
      <c r="T71" s="244" t="s">
        <v>160</v>
      </c>
      <c r="U71" s="223">
        <v>0.4</v>
      </c>
      <c r="V71" s="223">
        <f>ROUND(E71*U71,2)</f>
        <v>1.6</v>
      </c>
      <c r="W71" s="223"/>
      <c r="X71" s="223" t="s">
        <v>161</v>
      </c>
      <c r="Y71" s="223" t="s">
        <v>162</v>
      </c>
      <c r="Z71" s="212"/>
      <c r="AA71" s="212"/>
      <c r="AB71" s="212"/>
      <c r="AC71" s="212"/>
      <c r="AD71" s="212"/>
      <c r="AE71" s="212"/>
      <c r="AF71" s="212"/>
      <c r="AG71" s="212" t="s">
        <v>163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2" x14ac:dyDescent="0.2">
      <c r="A72" s="219"/>
      <c r="B72" s="220"/>
      <c r="C72" s="260" t="s">
        <v>246</v>
      </c>
      <c r="D72" s="246"/>
      <c r="E72" s="246"/>
      <c r="F72" s="246"/>
      <c r="G72" s="246"/>
      <c r="H72" s="223"/>
      <c r="I72" s="223"/>
      <c r="J72" s="223"/>
      <c r="K72" s="223"/>
      <c r="L72" s="223"/>
      <c r="M72" s="223"/>
      <c r="N72" s="222"/>
      <c r="O72" s="222"/>
      <c r="P72" s="222"/>
      <c r="Q72" s="222"/>
      <c r="R72" s="223"/>
      <c r="S72" s="223"/>
      <c r="T72" s="223"/>
      <c r="U72" s="223"/>
      <c r="V72" s="223"/>
      <c r="W72" s="223"/>
      <c r="X72" s="223"/>
      <c r="Y72" s="223"/>
      <c r="Z72" s="212"/>
      <c r="AA72" s="212"/>
      <c r="AB72" s="212"/>
      <c r="AC72" s="212"/>
      <c r="AD72" s="212"/>
      <c r="AE72" s="212"/>
      <c r="AF72" s="212"/>
      <c r="AG72" s="212" t="s">
        <v>165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1" x14ac:dyDescent="0.2">
      <c r="A73" s="238">
        <v>20</v>
      </c>
      <c r="B73" s="239" t="s">
        <v>247</v>
      </c>
      <c r="C73" s="259" t="s">
        <v>248</v>
      </c>
      <c r="D73" s="240" t="s">
        <v>157</v>
      </c>
      <c r="E73" s="241">
        <v>2.944</v>
      </c>
      <c r="F73" s="242"/>
      <c r="G73" s="243">
        <f>ROUND(E73*F73,2)</f>
        <v>0</v>
      </c>
      <c r="H73" s="242"/>
      <c r="I73" s="243">
        <f>ROUND(E73*H73,2)</f>
        <v>0</v>
      </c>
      <c r="J73" s="242"/>
      <c r="K73" s="243">
        <f>ROUND(E73*J73,2)</f>
        <v>0</v>
      </c>
      <c r="L73" s="243">
        <v>21</v>
      </c>
      <c r="M73" s="243">
        <f>G73*(1+L73/100)</f>
        <v>0</v>
      </c>
      <c r="N73" s="241">
        <v>2.5249999999999999</v>
      </c>
      <c r="O73" s="241">
        <f>ROUND(E73*N73,2)</f>
        <v>7.43</v>
      </c>
      <c r="P73" s="241">
        <v>0</v>
      </c>
      <c r="Q73" s="241">
        <f>ROUND(E73*P73,2)</f>
        <v>0</v>
      </c>
      <c r="R73" s="243" t="s">
        <v>220</v>
      </c>
      <c r="S73" s="243" t="s">
        <v>159</v>
      </c>
      <c r="T73" s="244" t="s">
        <v>160</v>
      </c>
      <c r="U73" s="223">
        <v>0.47699999999999998</v>
      </c>
      <c r="V73" s="223">
        <f>ROUND(E73*U73,2)</f>
        <v>1.4</v>
      </c>
      <c r="W73" s="223"/>
      <c r="X73" s="223" t="s">
        <v>161</v>
      </c>
      <c r="Y73" s="223" t="s">
        <v>162</v>
      </c>
      <c r="Z73" s="212"/>
      <c r="AA73" s="212"/>
      <c r="AB73" s="212"/>
      <c r="AC73" s="212"/>
      <c r="AD73" s="212"/>
      <c r="AE73" s="212"/>
      <c r="AF73" s="212"/>
      <c r="AG73" s="212" t="s">
        <v>163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19"/>
      <c r="B74" s="220"/>
      <c r="C74" s="261" t="s">
        <v>249</v>
      </c>
      <c r="D74" s="225"/>
      <c r="E74" s="226">
        <v>2.944</v>
      </c>
      <c r="F74" s="223"/>
      <c r="G74" s="223"/>
      <c r="H74" s="223"/>
      <c r="I74" s="223"/>
      <c r="J74" s="223"/>
      <c r="K74" s="223"/>
      <c r="L74" s="223"/>
      <c r="M74" s="223"/>
      <c r="N74" s="222"/>
      <c r="O74" s="222"/>
      <c r="P74" s="222"/>
      <c r="Q74" s="222"/>
      <c r="R74" s="223"/>
      <c r="S74" s="223"/>
      <c r="T74" s="223"/>
      <c r="U74" s="223"/>
      <c r="V74" s="223"/>
      <c r="W74" s="223"/>
      <c r="X74" s="223"/>
      <c r="Y74" s="223"/>
      <c r="Z74" s="212"/>
      <c r="AA74" s="212"/>
      <c r="AB74" s="212"/>
      <c r="AC74" s="212"/>
      <c r="AD74" s="212"/>
      <c r="AE74" s="212"/>
      <c r="AF74" s="212"/>
      <c r="AG74" s="212" t="s">
        <v>167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">
      <c r="A75" s="238">
        <v>21</v>
      </c>
      <c r="B75" s="239" t="s">
        <v>250</v>
      </c>
      <c r="C75" s="259" t="s">
        <v>251</v>
      </c>
      <c r="D75" s="240" t="s">
        <v>203</v>
      </c>
      <c r="E75" s="241">
        <v>7.6159999999999997</v>
      </c>
      <c r="F75" s="242"/>
      <c r="G75" s="243">
        <f>ROUND(E75*F75,2)</f>
        <v>0</v>
      </c>
      <c r="H75" s="242"/>
      <c r="I75" s="243">
        <f>ROUND(E75*H75,2)</f>
        <v>0</v>
      </c>
      <c r="J75" s="242"/>
      <c r="K75" s="243">
        <f>ROUND(E75*J75,2)</f>
        <v>0</v>
      </c>
      <c r="L75" s="243">
        <v>21</v>
      </c>
      <c r="M75" s="243">
        <f>G75*(1+L75/100)</f>
        <v>0</v>
      </c>
      <c r="N75" s="241">
        <v>3.9190000000000003E-2</v>
      </c>
      <c r="O75" s="241">
        <f>ROUND(E75*N75,2)</f>
        <v>0.3</v>
      </c>
      <c r="P75" s="241">
        <v>0</v>
      </c>
      <c r="Q75" s="241">
        <f>ROUND(E75*P75,2)</f>
        <v>0</v>
      </c>
      <c r="R75" s="243" t="s">
        <v>220</v>
      </c>
      <c r="S75" s="243" t="s">
        <v>159</v>
      </c>
      <c r="T75" s="244" t="s">
        <v>160</v>
      </c>
      <c r="U75" s="223">
        <v>1.05</v>
      </c>
      <c r="V75" s="223">
        <f>ROUND(E75*U75,2)</f>
        <v>8</v>
      </c>
      <c r="W75" s="223"/>
      <c r="X75" s="223" t="s">
        <v>161</v>
      </c>
      <c r="Y75" s="223" t="s">
        <v>162</v>
      </c>
      <c r="Z75" s="212"/>
      <c r="AA75" s="212"/>
      <c r="AB75" s="212"/>
      <c r="AC75" s="212"/>
      <c r="AD75" s="212"/>
      <c r="AE75" s="212"/>
      <c r="AF75" s="212"/>
      <c r="AG75" s="212" t="s">
        <v>163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ht="22.5" outlineLevel="2" x14ac:dyDescent="0.2">
      <c r="A76" s="219"/>
      <c r="B76" s="220"/>
      <c r="C76" s="260" t="s">
        <v>252</v>
      </c>
      <c r="D76" s="246"/>
      <c r="E76" s="246"/>
      <c r="F76" s="246"/>
      <c r="G76" s="246"/>
      <c r="H76" s="223"/>
      <c r="I76" s="223"/>
      <c r="J76" s="223"/>
      <c r="K76" s="223"/>
      <c r="L76" s="223"/>
      <c r="M76" s="223"/>
      <c r="N76" s="222"/>
      <c r="O76" s="222"/>
      <c r="P76" s="222"/>
      <c r="Q76" s="222"/>
      <c r="R76" s="223"/>
      <c r="S76" s="223"/>
      <c r="T76" s="223"/>
      <c r="U76" s="223"/>
      <c r="V76" s="223"/>
      <c r="W76" s="223"/>
      <c r="X76" s="223"/>
      <c r="Y76" s="223"/>
      <c r="Z76" s="212"/>
      <c r="AA76" s="212"/>
      <c r="AB76" s="212"/>
      <c r="AC76" s="212"/>
      <c r="AD76" s="212"/>
      <c r="AE76" s="212"/>
      <c r="AF76" s="212"/>
      <c r="AG76" s="212" t="s">
        <v>165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45" t="str">
        <f>C76</f>
        <v>bednění svislé nebo šikmé (odkloněné), půdorysně přímé nebo zalomené, stěn základových patek ve volných nebo zapažených jámách, rýhách, šachtách, včetně případných vzpěr,</v>
      </c>
      <c r="BB76" s="212"/>
      <c r="BC76" s="212"/>
      <c r="BD76" s="212"/>
      <c r="BE76" s="212"/>
      <c r="BF76" s="212"/>
      <c r="BG76" s="212"/>
      <c r="BH76" s="212"/>
    </row>
    <row r="77" spans="1:60" outlineLevel="2" x14ac:dyDescent="0.2">
      <c r="A77" s="219"/>
      <c r="B77" s="220"/>
      <c r="C77" s="261" t="s">
        <v>253</v>
      </c>
      <c r="D77" s="225"/>
      <c r="E77" s="226">
        <v>7.6159999999999997</v>
      </c>
      <c r="F77" s="223"/>
      <c r="G77" s="223"/>
      <c r="H77" s="223"/>
      <c r="I77" s="223"/>
      <c r="J77" s="223"/>
      <c r="K77" s="223"/>
      <c r="L77" s="223"/>
      <c r="M77" s="223"/>
      <c r="N77" s="222"/>
      <c r="O77" s="222"/>
      <c r="P77" s="222"/>
      <c r="Q77" s="222"/>
      <c r="R77" s="223"/>
      <c r="S77" s="223"/>
      <c r="T77" s="223"/>
      <c r="U77" s="223"/>
      <c r="V77" s="223"/>
      <c r="W77" s="223"/>
      <c r="X77" s="223"/>
      <c r="Y77" s="223"/>
      <c r="Z77" s="212"/>
      <c r="AA77" s="212"/>
      <c r="AB77" s="212"/>
      <c r="AC77" s="212"/>
      <c r="AD77" s="212"/>
      <c r="AE77" s="212"/>
      <c r="AF77" s="212"/>
      <c r="AG77" s="212" t="s">
        <v>167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38">
        <v>22</v>
      </c>
      <c r="B78" s="239" t="s">
        <v>254</v>
      </c>
      <c r="C78" s="259" t="s">
        <v>255</v>
      </c>
      <c r="D78" s="240" t="s">
        <v>203</v>
      </c>
      <c r="E78" s="241">
        <v>7.6159999999999997</v>
      </c>
      <c r="F78" s="242"/>
      <c r="G78" s="243">
        <f>ROUND(E78*F78,2)</f>
        <v>0</v>
      </c>
      <c r="H78" s="242"/>
      <c r="I78" s="243">
        <f>ROUND(E78*H78,2)</f>
        <v>0</v>
      </c>
      <c r="J78" s="242"/>
      <c r="K78" s="243">
        <f>ROUND(E78*J78,2)</f>
        <v>0</v>
      </c>
      <c r="L78" s="243">
        <v>21</v>
      </c>
      <c r="M78" s="243">
        <f>G78*(1+L78/100)</f>
        <v>0</v>
      </c>
      <c r="N78" s="241">
        <v>0</v>
      </c>
      <c r="O78" s="241">
        <f>ROUND(E78*N78,2)</f>
        <v>0</v>
      </c>
      <c r="P78" s="241">
        <v>0</v>
      </c>
      <c r="Q78" s="241">
        <f>ROUND(E78*P78,2)</f>
        <v>0</v>
      </c>
      <c r="R78" s="243" t="s">
        <v>220</v>
      </c>
      <c r="S78" s="243" t="s">
        <v>159</v>
      </c>
      <c r="T78" s="244" t="s">
        <v>160</v>
      </c>
      <c r="U78" s="223">
        <v>0.32</v>
      </c>
      <c r="V78" s="223">
        <f>ROUND(E78*U78,2)</f>
        <v>2.44</v>
      </c>
      <c r="W78" s="223"/>
      <c r="X78" s="223" t="s">
        <v>161</v>
      </c>
      <c r="Y78" s="223" t="s">
        <v>162</v>
      </c>
      <c r="Z78" s="212"/>
      <c r="AA78" s="212"/>
      <c r="AB78" s="212"/>
      <c r="AC78" s="212"/>
      <c r="AD78" s="212"/>
      <c r="AE78" s="212"/>
      <c r="AF78" s="212"/>
      <c r="AG78" s="212" t="s">
        <v>163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2" x14ac:dyDescent="0.2">
      <c r="A79" s="219"/>
      <c r="B79" s="220"/>
      <c r="C79" s="260" t="s">
        <v>252</v>
      </c>
      <c r="D79" s="246"/>
      <c r="E79" s="246"/>
      <c r="F79" s="246"/>
      <c r="G79" s="246"/>
      <c r="H79" s="223"/>
      <c r="I79" s="223"/>
      <c r="J79" s="223"/>
      <c r="K79" s="223"/>
      <c r="L79" s="223"/>
      <c r="M79" s="223"/>
      <c r="N79" s="222"/>
      <c r="O79" s="222"/>
      <c r="P79" s="222"/>
      <c r="Q79" s="222"/>
      <c r="R79" s="223"/>
      <c r="S79" s="223"/>
      <c r="T79" s="223"/>
      <c r="U79" s="223"/>
      <c r="V79" s="223"/>
      <c r="W79" s="223"/>
      <c r="X79" s="223"/>
      <c r="Y79" s="223"/>
      <c r="Z79" s="212"/>
      <c r="AA79" s="212"/>
      <c r="AB79" s="212"/>
      <c r="AC79" s="212"/>
      <c r="AD79" s="212"/>
      <c r="AE79" s="212"/>
      <c r="AF79" s="212"/>
      <c r="AG79" s="212" t="s">
        <v>165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45" t="str">
        <f>C79</f>
        <v>bednění svislé nebo šikmé (odkloněné), půdorysně přímé nebo zalomené, stěn základových patek ve volných nebo zapažených jámách, rýhách, šachtách, včetně případných vzpěr,</v>
      </c>
      <c r="BB79" s="212"/>
      <c r="BC79" s="212"/>
      <c r="BD79" s="212"/>
      <c r="BE79" s="212"/>
      <c r="BF79" s="212"/>
      <c r="BG79" s="212"/>
      <c r="BH79" s="212"/>
    </row>
    <row r="80" spans="1:60" outlineLevel="2" x14ac:dyDescent="0.2">
      <c r="A80" s="219"/>
      <c r="B80" s="220"/>
      <c r="C80" s="262" t="s">
        <v>256</v>
      </c>
      <c r="D80" s="247"/>
      <c r="E80" s="247"/>
      <c r="F80" s="247"/>
      <c r="G80" s="247"/>
      <c r="H80" s="223"/>
      <c r="I80" s="223"/>
      <c r="J80" s="223"/>
      <c r="K80" s="223"/>
      <c r="L80" s="223"/>
      <c r="M80" s="223"/>
      <c r="N80" s="222"/>
      <c r="O80" s="222"/>
      <c r="P80" s="222"/>
      <c r="Q80" s="222"/>
      <c r="R80" s="223"/>
      <c r="S80" s="223"/>
      <c r="T80" s="223"/>
      <c r="U80" s="223"/>
      <c r="V80" s="223"/>
      <c r="W80" s="223"/>
      <c r="X80" s="223"/>
      <c r="Y80" s="223"/>
      <c r="Z80" s="212"/>
      <c r="AA80" s="212"/>
      <c r="AB80" s="212"/>
      <c r="AC80" s="212"/>
      <c r="AD80" s="212"/>
      <c r="AE80" s="212"/>
      <c r="AF80" s="212"/>
      <c r="AG80" s="212" t="s">
        <v>199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19"/>
      <c r="B81" s="220"/>
      <c r="C81" s="261" t="s">
        <v>257</v>
      </c>
      <c r="D81" s="225"/>
      <c r="E81" s="226">
        <v>7.6159999999999997</v>
      </c>
      <c r="F81" s="223"/>
      <c r="G81" s="223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2"/>
      <c r="AA81" s="212"/>
      <c r="AB81" s="212"/>
      <c r="AC81" s="212"/>
      <c r="AD81" s="212"/>
      <c r="AE81" s="212"/>
      <c r="AF81" s="212"/>
      <c r="AG81" s="212" t="s">
        <v>167</v>
      </c>
      <c r="AH81" s="212">
        <v>5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38">
        <v>23</v>
      </c>
      <c r="B82" s="239" t="s">
        <v>258</v>
      </c>
      <c r="C82" s="259" t="s">
        <v>259</v>
      </c>
      <c r="D82" s="240" t="s">
        <v>157</v>
      </c>
      <c r="E82" s="241">
        <v>0.18</v>
      </c>
      <c r="F82" s="242"/>
      <c r="G82" s="243">
        <f>ROUND(E82*F82,2)</f>
        <v>0</v>
      </c>
      <c r="H82" s="242"/>
      <c r="I82" s="243">
        <f>ROUND(E82*H82,2)</f>
        <v>0</v>
      </c>
      <c r="J82" s="242"/>
      <c r="K82" s="243">
        <f>ROUND(E82*J82,2)</f>
        <v>0</v>
      </c>
      <c r="L82" s="243">
        <v>21</v>
      </c>
      <c r="M82" s="243">
        <f>G82*(1+L82/100)</f>
        <v>0</v>
      </c>
      <c r="N82" s="241">
        <v>2.5249999999999999</v>
      </c>
      <c r="O82" s="241">
        <f>ROUND(E82*N82,2)</f>
        <v>0.45</v>
      </c>
      <c r="P82" s="241">
        <v>0</v>
      </c>
      <c r="Q82" s="241">
        <f>ROUND(E82*P82,2)</f>
        <v>0</v>
      </c>
      <c r="R82" s="243" t="s">
        <v>220</v>
      </c>
      <c r="S82" s="243" t="s">
        <v>159</v>
      </c>
      <c r="T82" s="244" t="s">
        <v>160</v>
      </c>
      <c r="U82" s="223">
        <v>0.59899999999999998</v>
      </c>
      <c r="V82" s="223">
        <f>ROUND(E82*U82,2)</f>
        <v>0.11</v>
      </c>
      <c r="W82" s="223"/>
      <c r="X82" s="223" t="s">
        <v>161</v>
      </c>
      <c r="Y82" s="223" t="s">
        <v>162</v>
      </c>
      <c r="Z82" s="212"/>
      <c r="AA82" s="212"/>
      <c r="AB82" s="212"/>
      <c r="AC82" s="212"/>
      <c r="AD82" s="212"/>
      <c r="AE82" s="212"/>
      <c r="AF82" s="212"/>
      <c r="AG82" s="212" t="s">
        <v>163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2" x14ac:dyDescent="0.2">
      <c r="A83" s="219"/>
      <c r="B83" s="220"/>
      <c r="C83" s="260" t="s">
        <v>260</v>
      </c>
      <c r="D83" s="246"/>
      <c r="E83" s="246"/>
      <c r="F83" s="246"/>
      <c r="G83" s="246"/>
      <c r="H83" s="223"/>
      <c r="I83" s="223"/>
      <c r="J83" s="223"/>
      <c r="K83" s="223"/>
      <c r="L83" s="223"/>
      <c r="M83" s="223"/>
      <c r="N83" s="222"/>
      <c r="O83" s="222"/>
      <c r="P83" s="222"/>
      <c r="Q83" s="222"/>
      <c r="R83" s="223"/>
      <c r="S83" s="223"/>
      <c r="T83" s="223"/>
      <c r="U83" s="223"/>
      <c r="V83" s="223"/>
      <c r="W83" s="223"/>
      <c r="X83" s="223"/>
      <c r="Y83" s="223"/>
      <c r="Z83" s="212"/>
      <c r="AA83" s="212"/>
      <c r="AB83" s="212"/>
      <c r="AC83" s="212"/>
      <c r="AD83" s="212"/>
      <c r="AE83" s="212"/>
      <c r="AF83" s="212"/>
      <c r="AG83" s="212" t="s">
        <v>165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19"/>
      <c r="B84" s="220"/>
      <c r="C84" s="261" t="s">
        <v>261</v>
      </c>
      <c r="D84" s="225"/>
      <c r="E84" s="226">
        <v>0.18</v>
      </c>
      <c r="F84" s="223"/>
      <c r="G84" s="223"/>
      <c r="H84" s="223"/>
      <c r="I84" s="223"/>
      <c r="J84" s="223"/>
      <c r="K84" s="223"/>
      <c r="L84" s="223"/>
      <c r="M84" s="223"/>
      <c r="N84" s="222"/>
      <c r="O84" s="222"/>
      <c r="P84" s="222"/>
      <c r="Q84" s="222"/>
      <c r="R84" s="223"/>
      <c r="S84" s="223"/>
      <c r="T84" s="223"/>
      <c r="U84" s="223"/>
      <c r="V84" s="223"/>
      <c r="W84" s="223"/>
      <c r="X84" s="223"/>
      <c r="Y84" s="223"/>
      <c r="Z84" s="212"/>
      <c r="AA84" s="212"/>
      <c r="AB84" s="212"/>
      <c r="AC84" s="212"/>
      <c r="AD84" s="212"/>
      <c r="AE84" s="212"/>
      <c r="AF84" s="212"/>
      <c r="AG84" s="212" t="s">
        <v>167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38">
        <v>24</v>
      </c>
      <c r="B85" s="239" t="s">
        <v>262</v>
      </c>
      <c r="C85" s="259" t="s">
        <v>263</v>
      </c>
      <c r="D85" s="240" t="s">
        <v>203</v>
      </c>
      <c r="E85" s="241">
        <v>3.6</v>
      </c>
      <c r="F85" s="242"/>
      <c r="G85" s="243">
        <f>ROUND(E85*F85,2)</f>
        <v>0</v>
      </c>
      <c r="H85" s="242"/>
      <c r="I85" s="243">
        <f>ROUND(E85*H85,2)</f>
        <v>0</v>
      </c>
      <c r="J85" s="242"/>
      <c r="K85" s="243">
        <f>ROUND(E85*J85,2)</f>
        <v>0</v>
      </c>
      <c r="L85" s="243">
        <v>21</v>
      </c>
      <c r="M85" s="243">
        <f>G85*(1+L85/100)</f>
        <v>0</v>
      </c>
      <c r="N85" s="241">
        <v>3.9300000000000002E-2</v>
      </c>
      <c r="O85" s="241">
        <f>ROUND(E85*N85,2)</f>
        <v>0.14000000000000001</v>
      </c>
      <c r="P85" s="241">
        <v>0</v>
      </c>
      <c r="Q85" s="241">
        <f>ROUND(E85*P85,2)</f>
        <v>0</v>
      </c>
      <c r="R85" s="243" t="s">
        <v>220</v>
      </c>
      <c r="S85" s="243" t="s">
        <v>159</v>
      </c>
      <c r="T85" s="244" t="s">
        <v>160</v>
      </c>
      <c r="U85" s="223">
        <v>0.65</v>
      </c>
      <c r="V85" s="223">
        <f>ROUND(E85*U85,2)</f>
        <v>2.34</v>
      </c>
      <c r="W85" s="223"/>
      <c r="X85" s="223" t="s">
        <v>161</v>
      </c>
      <c r="Y85" s="223" t="s">
        <v>162</v>
      </c>
      <c r="Z85" s="212"/>
      <c r="AA85" s="212"/>
      <c r="AB85" s="212"/>
      <c r="AC85" s="212"/>
      <c r="AD85" s="212"/>
      <c r="AE85" s="212"/>
      <c r="AF85" s="212"/>
      <c r="AG85" s="212" t="s">
        <v>163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ht="22.5" outlineLevel="2" x14ac:dyDescent="0.2">
      <c r="A86" s="219"/>
      <c r="B86" s="220"/>
      <c r="C86" s="260" t="s">
        <v>264</v>
      </c>
      <c r="D86" s="246"/>
      <c r="E86" s="246"/>
      <c r="F86" s="246"/>
      <c r="G86" s="246"/>
      <c r="H86" s="223"/>
      <c r="I86" s="223"/>
      <c r="J86" s="223"/>
      <c r="K86" s="223"/>
      <c r="L86" s="223"/>
      <c r="M86" s="223"/>
      <c r="N86" s="222"/>
      <c r="O86" s="222"/>
      <c r="P86" s="222"/>
      <c r="Q86" s="222"/>
      <c r="R86" s="223"/>
      <c r="S86" s="223"/>
      <c r="T86" s="223"/>
      <c r="U86" s="223"/>
      <c r="V86" s="223"/>
      <c r="W86" s="223"/>
      <c r="X86" s="223"/>
      <c r="Y86" s="223"/>
      <c r="Z86" s="212"/>
      <c r="AA86" s="212"/>
      <c r="AB86" s="212"/>
      <c r="AC86" s="212"/>
      <c r="AD86" s="212"/>
      <c r="AE86" s="212"/>
      <c r="AF86" s="212"/>
      <c r="AG86" s="212" t="s">
        <v>165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45" t="str">
        <f>C86</f>
        <v>bednění svislé nebo šikmé (odkloněné), půdorysně přímé nebo zalomené základových zdí ve volných nebo zapažených jámách, rýhách, šachtách, včetně případných vzpěr,</v>
      </c>
      <c r="BB86" s="212"/>
      <c r="BC86" s="212"/>
      <c r="BD86" s="212"/>
      <c r="BE86" s="212"/>
      <c r="BF86" s="212"/>
      <c r="BG86" s="212"/>
      <c r="BH86" s="212"/>
    </row>
    <row r="87" spans="1:60" outlineLevel="2" x14ac:dyDescent="0.2">
      <c r="A87" s="219"/>
      <c r="B87" s="220"/>
      <c r="C87" s="261" t="s">
        <v>265</v>
      </c>
      <c r="D87" s="225"/>
      <c r="E87" s="226">
        <v>3.6</v>
      </c>
      <c r="F87" s="223"/>
      <c r="G87" s="223"/>
      <c r="H87" s="223"/>
      <c r="I87" s="223"/>
      <c r="J87" s="223"/>
      <c r="K87" s="223"/>
      <c r="L87" s="223"/>
      <c r="M87" s="223"/>
      <c r="N87" s="222"/>
      <c r="O87" s="222"/>
      <c r="P87" s="222"/>
      <c r="Q87" s="222"/>
      <c r="R87" s="223"/>
      <c r="S87" s="223"/>
      <c r="T87" s="223"/>
      <c r="U87" s="223"/>
      <c r="V87" s="223"/>
      <c r="W87" s="223"/>
      <c r="X87" s="223"/>
      <c r="Y87" s="223"/>
      <c r="Z87" s="212"/>
      <c r="AA87" s="212"/>
      <c r="AB87" s="212"/>
      <c r="AC87" s="212"/>
      <c r="AD87" s="212"/>
      <c r="AE87" s="212"/>
      <c r="AF87" s="212"/>
      <c r="AG87" s="212" t="s">
        <v>167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1" x14ac:dyDescent="0.2">
      <c r="A88" s="238">
        <v>25</v>
      </c>
      <c r="B88" s="239" t="s">
        <v>266</v>
      </c>
      <c r="C88" s="259" t="s">
        <v>267</v>
      </c>
      <c r="D88" s="240" t="s">
        <v>203</v>
      </c>
      <c r="E88" s="241">
        <v>3.6</v>
      </c>
      <c r="F88" s="242"/>
      <c r="G88" s="243">
        <f>ROUND(E88*F88,2)</f>
        <v>0</v>
      </c>
      <c r="H88" s="242"/>
      <c r="I88" s="243">
        <f>ROUND(E88*H88,2)</f>
        <v>0</v>
      </c>
      <c r="J88" s="242"/>
      <c r="K88" s="243">
        <f>ROUND(E88*J88,2)</f>
        <v>0</v>
      </c>
      <c r="L88" s="243">
        <v>21</v>
      </c>
      <c r="M88" s="243">
        <f>G88*(1+L88/100)</f>
        <v>0</v>
      </c>
      <c r="N88" s="241">
        <v>0</v>
      </c>
      <c r="O88" s="241">
        <f>ROUND(E88*N88,2)</f>
        <v>0</v>
      </c>
      <c r="P88" s="241">
        <v>0</v>
      </c>
      <c r="Q88" s="241">
        <f>ROUND(E88*P88,2)</f>
        <v>0</v>
      </c>
      <c r="R88" s="243" t="s">
        <v>220</v>
      </c>
      <c r="S88" s="243" t="s">
        <v>159</v>
      </c>
      <c r="T88" s="244" t="s">
        <v>160</v>
      </c>
      <c r="U88" s="223">
        <v>0.35</v>
      </c>
      <c r="V88" s="223">
        <f>ROUND(E88*U88,2)</f>
        <v>1.26</v>
      </c>
      <c r="W88" s="223"/>
      <c r="X88" s="223" t="s">
        <v>161</v>
      </c>
      <c r="Y88" s="223" t="s">
        <v>162</v>
      </c>
      <c r="Z88" s="212"/>
      <c r="AA88" s="212"/>
      <c r="AB88" s="212"/>
      <c r="AC88" s="212"/>
      <c r="AD88" s="212"/>
      <c r="AE88" s="212"/>
      <c r="AF88" s="212"/>
      <c r="AG88" s="212" t="s">
        <v>163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ht="22.5" outlineLevel="2" x14ac:dyDescent="0.2">
      <c r="A89" s="219"/>
      <c r="B89" s="220"/>
      <c r="C89" s="260" t="s">
        <v>264</v>
      </c>
      <c r="D89" s="246"/>
      <c r="E89" s="246"/>
      <c r="F89" s="246"/>
      <c r="G89" s="246"/>
      <c r="H89" s="223"/>
      <c r="I89" s="223"/>
      <c r="J89" s="223"/>
      <c r="K89" s="223"/>
      <c r="L89" s="223"/>
      <c r="M89" s="223"/>
      <c r="N89" s="222"/>
      <c r="O89" s="222"/>
      <c r="P89" s="222"/>
      <c r="Q89" s="222"/>
      <c r="R89" s="223"/>
      <c r="S89" s="223"/>
      <c r="T89" s="223"/>
      <c r="U89" s="223"/>
      <c r="V89" s="223"/>
      <c r="W89" s="223"/>
      <c r="X89" s="223"/>
      <c r="Y89" s="223"/>
      <c r="Z89" s="212"/>
      <c r="AA89" s="212"/>
      <c r="AB89" s="212"/>
      <c r="AC89" s="212"/>
      <c r="AD89" s="212"/>
      <c r="AE89" s="212"/>
      <c r="AF89" s="212"/>
      <c r="AG89" s="212" t="s">
        <v>165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45" t="str">
        <f>C89</f>
        <v>bednění svislé nebo šikmé (odkloněné), půdorysně přímé nebo zalomené základových zdí ve volných nebo zapažených jámách, rýhách, šachtách, včetně případných vzpěr,</v>
      </c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19"/>
      <c r="B90" s="220"/>
      <c r="C90" s="262" t="s">
        <v>268</v>
      </c>
      <c r="D90" s="247"/>
      <c r="E90" s="247"/>
      <c r="F90" s="247"/>
      <c r="G90" s="247"/>
      <c r="H90" s="223"/>
      <c r="I90" s="223"/>
      <c r="J90" s="223"/>
      <c r="K90" s="223"/>
      <c r="L90" s="223"/>
      <c r="M90" s="223"/>
      <c r="N90" s="222"/>
      <c r="O90" s="222"/>
      <c r="P90" s="222"/>
      <c r="Q90" s="222"/>
      <c r="R90" s="223"/>
      <c r="S90" s="223"/>
      <c r="T90" s="223"/>
      <c r="U90" s="223"/>
      <c r="V90" s="223"/>
      <c r="W90" s="223"/>
      <c r="X90" s="223"/>
      <c r="Y90" s="223"/>
      <c r="Z90" s="212"/>
      <c r="AA90" s="212"/>
      <c r="AB90" s="212"/>
      <c r="AC90" s="212"/>
      <c r="AD90" s="212"/>
      <c r="AE90" s="212"/>
      <c r="AF90" s="212"/>
      <c r="AG90" s="212" t="s">
        <v>199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">
      <c r="A91" s="219"/>
      <c r="B91" s="220"/>
      <c r="C91" s="261" t="s">
        <v>269</v>
      </c>
      <c r="D91" s="225"/>
      <c r="E91" s="226">
        <v>3.6</v>
      </c>
      <c r="F91" s="223"/>
      <c r="G91" s="223"/>
      <c r="H91" s="223"/>
      <c r="I91" s="223"/>
      <c r="J91" s="223"/>
      <c r="K91" s="223"/>
      <c r="L91" s="223"/>
      <c r="M91" s="223"/>
      <c r="N91" s="222"/>
      <c r="O91" s="222"/>
      <c r="P91" s="222"/>
      <c r="Q91" s="222"/>
      <c r="R91" s="223"/>
      <c r="S91" s="223"/>
      <c r="T91" s="223"/>
      <c r="U91" s="223"/>
      <c r="V91" s="223"/>
      <c r="W91" s="223"/>
      <c r="X91" s="223"/>
      <c r="Y91" s="223"/>
      <c r="Z91" s="212"/>
      <c r="AA91" s="212"/>
      <c r="AB91" s="212"/>
      <c r="AC91" s="212"/>
      <c r="AD91" s="212"/>
      <c r="AE91" s="212"/>
      <c r="AF91" s="212"/>
      <c r="AG91" s="212" t="s">
        <v>167</v>
      </c>
      <c r="AH91" s="212">
        <v>5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ht="22.5" outlineLevel="1" x14ac:dyDescent="0.2">
      <c r="A92" s="238">
        <v>26</v>
      </c>
      <c r="B92" s="239" t="s">
        <v>270</v>
      </c>
      <c r="C92" s="259" t="s">
        <v>271</v>
      </c>
      <c r="D92" s="240" t="s">
        <v>213</v>
      </c>
      <c r="E92" s="241">
        <v>1.11E-2</v>
      </c>
      <c r="F92" s="242"/>
      <c r="G92" s="243">
        <f>ROUND(E92*F92,2)</f>
        <v>0</v>
      </c>
      <c r="H92" s="242"/>
      <c r="I92" s="243">
        <f>ROUND(E92*H92,2)</f>
        <v>0</v>
      </c>
      <c r="J92" s="242"/>
      <c r="K92" s="243">
        <f>ROUND(E92*J92,2)</f>
        <v>0</v>
      </c>
      <c r="L92" s="243">
        <v>21</v>
      </c>
      <c r="M92" s="243">
        <f>G92*(1+L92/100)</f>
        <v>0</v>
      </c>
      <c r="N92" s="241">
        <v>1.0580400000000001</v>
      </c>
      <c r="O92" s="241">
        <f>ROUND(E92*N92,2)</f>
        <v>0.01</v>
      </c>
      <c r="P92" s="241">
        <v>0</v>
      </c>
      <c r="Q92" s="241">
        <f>ROUND(E92*P92,2)</f>
        <v>0</v>
      </c>
      <c r="R92" s="243" t="s">
        <v>220</v>
      </c>
      <c r="S92" s="243" t="s">
        <v>159</v>
      </c>
      <c r="T92" s="244" t="s">
        <v>160</v>
      </c>
      <c r="U92" s="223">
        <v>15.231</v>
      </c>
      <c r="V92" s="223">
        <f>ROUND(E92*U92,2)</f>
        <v>0.17</v>
      </c>
      <c r="W92" s="223"/>
      <c r="X92" s="223" t="s">
        <v>161</v>
      </c>
      <c r="Y92" s="223" t="s">
        <v>162</v>
      </c>
      <c r="Z92" s="212"/>
      <c r="AA92" s="212"/>
      <c r="AB92" s="212"/>
      <c r="AC92" s="212"/>
      <c r="AD92" s="212"/>
      <c r="AE92" s="212"/>
      <c r="AF92" s="212"/>
      <c r="AG92" s="212" t="s">
        <v>163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19"/>
      <c r="B93" s="220"/>
      <c r="C93" s="260" t="s">
        <v>240</v>
      </c>
      <c r="D93" s="246"/>
      <c r="E93" s="246"/>
      <c r="F93" s="246"/>
      <c r="G93" s="246"/>
      <c r="H93" s="223"/>
      <c r="I93" s="223"/>
      <c r="J93" s="223"/>
      <c r="K93" s="223"/>
      <c r="L93" s="223"/>
      <c r="M93" s="223"/>
      <c r="N93" s="222"/>
      <c r="O93" s="222"/>
      <c r="P93" s="222"/>
      <c r="Q93" s="222"/>
      <c r="R93" s="223"/>
      <c r="S93" s="223"/>
      <c r="T93" s="223"/>
      <c r="U93" s="223"/>
      <c r="V93" s="223"/>
      <c r="W93" s="223"/>
      <c r="X93" s="223"/>
      <c r="Y93" s="223"/>
      <c r="Z93" s="212"/>
      <c r="AA93" s="212"/>
      <c r="AB93" s="212"/>
      <c r="AC93" s="212"/>
      <c r="AD93" s="212"/>
      <c r="AE93" s="212"/>
      <c r="AF93" s="212"/>
      <c r="AG93" s="212" t="s">
        <v>165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19"/>
      <c r="B94" s="220"/>
      <c r="C94" s="261" t="s">
        <v>272</v>
      </c>
      <c r="D94" s="225"/>
      <c r="E94" s="226">
        <v>1.11E-2</v>
      </c>
      <c r="F94" s="223"/>
      <c r="G94" s="223"/>
      <c r="H94" s="223"/>
      <c r="I94" s="223"/>
      <c r="J94" s="223"/>
      <c r="K94" s="223"/>
      <c r="L94" s="223"/>
      <c r="M94" s="223"/>
      <c r="N94" s="222"/>
      <c r="O94" s="222"/>
      <c r="P94" s="222"/>
      <c r="Q94" s="222"/>
      <c r="R94" s="223"/>
      <c r="S94" s="223"/>
      <c r="T94" s="223"/>
      <c r="U94" s="223"/>
      <c r="V94" s="223"/>
      <c r="W94" s="223"/>
      <c r="X94" s="223"/>
      <c r="Y94" s="223"/>
      <c r="Z94" s="212"/>
      <c r="AA94" s="212"/>
      <c r="AB94" s="212"/>
      <c r="AC94" s="212"/>
      <c r="AD94" s="212"/>
      <c r="AE94" s="212"/>
      <c r="AF94" s="212"/>
      <c r="AG94" s="212" t="s">
        <v>167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38">
        <v>27</v>
      </c>
      <c r="B95" s="239" t="s">
        <v>273</v>
      </c>
      <c r="C95" s="259" t="s">
        <v>274</v>
      </c>
      <c r="D95" s="240" t="s">
        <v>203</v>
      </c>
      <c r="E95" s="241">
        <v>61.515999999999998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21</v>
      </c>
      <c r="M95" s="243">
        <f>G95*(1+L95/100)</f>
        <v>0</v>
      </c>
      <c r="N95" s="241">
        <v>5.0000000000000001E-4</v>
      </c>
      <c r="O95" s="241">
        <f>ROUND(E95*N95,2)</f>
        <v>0.03</v>
      </c>
      <c r="P95" s="241">
        <v>0</v>
      </c>
      <c r="Q95" s="241">
        <f>ROUND(E95*P95,2)</f>
        <v>0</v>
      </c>
      <c r="R95" s="243" t="s">
        <v>275</v>
      </c>
      <c r="S95" s="243" t="s">
        <v>159</v>
      </c>
      <c r="T95" s="244" t="s">
        <v>160</v>
      </c>
      <c r="U95" s="223">
        <v>9.4E-2</v>
      </c>
      <c r="V95" s="223">
        <f>ROUND(E95*U95,2)</f>
        <v>5.78</v>
      </c>
      <c r="W95" s="223"/>
      <c r="X95" s="223" t="s">
        <v>161</v>
      </c>
      <c r="Y95" s="223" t="s">
        <v>162</v>
      </c>
      <c r="Z95" s="212"/>
      <c r="AA95" s="212"/>
      <c r="AB95" s="212"/>
      <c r="AC95" s="212"/>
      <c r="AD95" s="212"/>
      <c r="AE95" s="212"/>
      <c r="AF95" s="212"/>
      <c r="AG95" s="212" t="s">
        <v>163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19"/>
      <c r="B96" s="220"/>
      <c r="C96" s="261" t="s">
        <v>276</v>
      </c>
      <c r="D96" s="225"/>
      <c r="E96" s="226">
        <v>61.515999999999998</v>
      </c>
      <c r="F96" s="223"/>
      <c r="G96" s="223"/>
      <c r="H96" s="223"/>
      <c r="I96" s="223"/>
      <c r="J96" s="223"/>
      <c r="K96" s="223"/>
      <c r="L96" s="223"/>
      <c r="M96" s="223"/>
      <c r="N96" s="222"/>
      <c r="O96" s="222"/>
      <c r="P96" s="222"/>
      <c r="Q96" s="222"/>
      <c r="R96" s="223"/>
      <c r="S96" s="223"/>
      <c r="T96" s="223"/>
      <c r="U96" s="223"/>
      <c r="V96" s="223"/>
      <c r="W96" s="223"/>
      <c r="X96" s="223"/>
      <c r="Y96" s="223"/>
      <c r="Z96" s="212"/>
      <c r="AA96" s="212"/>
      <c r="AB96" s="212"/>
      <c r="AC96" s="212"/>
      <c r="AD96" s="212"/>
      <c r="AE96" s="212"/>
      <c r="AF96" s="212"/>
      <c r="AG96" s="212" t="s">
        <v>167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x14ac:dyDescent="0.2">
      <c r="A97" s="231" t="s">
        <v>153</v>
      </c>
      <c r="B97" s="232" t="s">
        <v>86</v>
      </c>
      <c r="C97" s="258" t="s">
        <v>87</v>
      </c>
      <c r="D97" s="233"/>
      <c r="E97" s="234"/>
      <c r="F97" s="235"/>
      <c r="G97" s="235">
        <f>SUMIF(AG98:AG115,"&lt;&gt;NOR",G98:G115)</f>
        <v>0</v>
      </c>
      <c r="H97" s="235"/>
      <c r="I97" s="235">
        <f>SUM(I98:I115)</f>
        <v>0</v>
      </c>
      <c r="J97" s="235"/>
      <c r="K97" s="235">
        <f>SUM(K98:K115)</f>
        <v>0</v>
      </c>
      <c r="L97" s="235"/>
      <c r="M97" s="235">
        <f>SUM(M98:M115)</f>
        <v>0</v>
      </c>
      <c r="N97" s="234"/>
      <c r="O97" s="234">
        <f>SUM(O98:O115)</f>
        <v>16.25</v>
      </c>
      <c r="P97" s="234"/>
      <c r="Q97" s="234">
        <f>SUM(Q98:Q115)</f>
        <v>0</v>
      </c>
      <c r="R97" s="235"/>
      <c r="S97" s="235"/>
      <c r="T97" s="236"/>
      <c r="U97" s="230"/>
      <c r="V97" s="230">
        <f>SUM(V98:V115)</f>
        <v>25.409999999999997</v>
      </c>
      <c r="W97" s="230"/>
      <c r="X97" s="230"/>
      <c r="Y97" s="230"/>
      <c r="AG97" t="s">
        <v>154</v>
      </c>
    </row>
    <row r="98" spans="1:60" ht="22.5" outlineLevel="1" x14ac:dyDescent="0.2">
      <c r="A98" s="238">
        <v>28</v>
      </c>
      <c r="B98" s="239" t="s">
        <v>277</v>
      </c>
      <c r="C98" s="259" t="s">
        <v>278</v>
      </c>
      <c r="D98" s="240" t="s">
        <v>157</v>
      </c>
      <c r="E98" s="241">
        <v>4.3089899999999997</v>
      </c>
      <c r="F98" s="242"/>
      <c r="G98" s="243">
        <f>ROUND(E98*F98,2)</f>
        <v>0</v>
      </c>
      <c r="H98" s="242"/>
      <c r="I98" s="243">
        <f>ROUND(E98*H98,2)</f>
        <v>0</v>
      </c>
      <c r="J98" s="242"/>
      <c r="K98" s="243">
        <f>ROUND(E98*J98,2)</f>
        <v>0</v>
      </c>
      <c r="L98" s="243">
        <v>21</v>
      </c>
      <c r="M98" s="243">
        <f>G98*(1+L98/100)</f>
        <v>0</v>
      </c>
      <c r="N98" s="241">
        <v>2.3278500000000002</v>
      </c>
      <c r="O98" s="241">
        <f>ROUND(E98*N98,2)</f>
        <v>10.029999999999999</v>
      </c>
      <c r="P98" s="241">
        <v>0</v>
      </c>
      <c r="Q98" s="241">
        <f>ROUND(E98*P98,2)</f>
        <v>0</v>
      </c>
      <c r="R98" s="243" t="s">
        <v>220</v>
      </c>
      <c r="S98" s="243" t="s">
        <v>159</v>
      </c>
      <c r="T98" s="244" t="s">
        <v>160</v>
      </c>
      <c r="U98" s="223">
        <v>1.212</v>
      </c>
      <c r="V98" s="223">
        <f>ROUND(E98*U98,2)</f>
        <v>5.22</v>
      </c>
      <c r="W98" s="223"/>
      <c r="X98" s="223" t="s">
        <v>161</v>
      </c>
      <c r="Y98" s="223" t="s">
        <v>162</v>
      </c>
      <c r="Z98" s="212"/>
      <c r="AA98" s="212"/>
      <c r="AB98" s="212"/>
      <c r="AC98" s="212"/>
      <c r="AD98" s="212"/>
      <c r="AE98" s="212"/>
      <c r="AF98" s="212"/>
      <c r="AG98" s="212" t="s">
        <v>163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ht="22.5" outlineLevel="2" x14ac:dyDescent="0.2">
      <c r="A99" s="219"/>
      <c r="B99" s="220"/>
      <c r="C99" s="260" t="s">
        <v>279</v>
      </c>
      <c r="D99" s="246"/>
      <c r="E99" s="246"/>
      <c r="F99" s="246"/>
      <c r="G99" s="246"/>
      <c r="H99" s="223"/>
      <c r="I99" s="223"/>
      <c r="J99" s="223"/>
      <c r="K99" s="223"/>
      <c r="L99" s="223"/>
      <c r="M99" s="223"/>
      <c r="N99" s="222"/>
      <c r="O99" s="222"/>
      <c r="P99" s="222"/>
      <c r="Q99" s="222"/>
      <c r="R99" s="223"/>
      <c r="S99" s="223"/>
      <c r="T99" s="223"/>
      <c r="U99" s="223"/>
      <c r="V99" s="223"/>
      <c r="W99" s="223"/>
      <c r="X99" s="223"/>
      <c r="Y99" s="223"/>
      <c r="Z99" s="212"/>
      <c r="AA99" s="212"/>
      <c r="AB99" s="212"/>
      <c r="AC99" s="212"/>
      <c r="AD99" s="212"/>
      <c r="AE99" s="212"/>
      <c r="AF99" s="212"/>
      <c r="AG99" s="212" t="s">
        <v>165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45" t="str">
        <f>C99</f>
        <v>nosných, výplňových, obkladových, půdních, štítových, poprsních apod. (bez výztuže), s pomocným lešením o výšce podlahy do 1900 mm a pro zatížení 1,5 kPa,</v>
      </c>
      <c r="BB99" s="212"/>
      <c r="BC99" s="212"/>
      <c r="BD99" s="212"/>
      <c r="BE99" s="212"/>
      <c r="BF99" s="212"/>
      <c r="BG99" s="212"/>
      <c r="BH99" s="212"/>
    </row>
    <row r="100" spans="1:60" outlineLevel="2" x14ac:dyDescent="0.2">
      <c r="A100" s="219"/>
      <c r="B100" s="220"/>
      <c r="C100" s="262" t="s">
        <v>280</v>
      </c>
      <c r="D100" s="247"/>
      <c r="E100" s="247"/>
      <c r="F100" s="247"/>
      <c r="G100" s="247"/>
      <c r="H100" s="223"/>
      <c r="I100" s="223"/>
      <c r="J100" s="223"/>
      <c r="K100" s="223"/>
      <c r="L100" s="223"/>
      <c r="M100" s="223"/>
      <c r="N100" s="222"/>
      <c r="O100" s="222"/>
      <c r="P100" s="222"/>
      <c r="Q100" s="222"/>
      <c r="R100" s="223"/>
      <c r="S100" s="223"/>
      <c r="T100" s="223"/>
      <c r="U100" s="223"/>
      <c r="V100" s="223"/>
      <c r="W100" s="223"/>
      <c r="X100" s="223"/>
      <c r="Y100" s="223"/>
      <c r="Z100" s="212"/>
      <c r="AA100" s="212"/>
      <c r="AB100" s="212"/>
      <c r="AC100" s="212"/>
      <c r="AD100" s="212"/>
      <c r="AE100" s="212"/>
      <c r="AF100" s="212"/>
      <c r="AG100" s="212" t="s">
        <v>199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2" x14ac:dyDescent="0.2">
      <c r="A101" s="219"/>
      <c r="B101" s="220"/>
      <c r="C101" s="261" t="s">
        <v>281</v>
      </c>
      <c r="D101" s="225"/>
      <c r="E101" s="226">
        <v>4.3089899999999997</v>
      </c>
      <c r="F101" s="223"/>
      <c r="G101" s="223"/>
      <c r="H101" s="223"/>
      <c r="I101" s="223"/>
      <c r="J101" s="223"/>
      <c r="K101" s="223"/>
      <c r="L101" s="223"/>
      <c r="M101" s="223"/>
      <c r="N101" s="222"/>
      <c r="O101" s="222"/>
      <c r="P101" s="222"/>
      <c r="Q101" s="222"/>
      <c r="R101" s="223"/>
      <c r="S101" s="223"/>
      <c r="T101" s="223"/>
      <c r="U101" s="223"/>
      <c r="V101" s="223"/>
      <c r="W101" s="223"/>
      <c r="X101" s="223"/>
      <c r="Y101" s="223"/>
      <c r="Z101" s="212"/>
      <c r="AA101" s="212"/>
      <c r="AB101" s="212"/>
      <c r="AC101" s="212"/>
      <c r="AD101" s="212"/>
      <c r="AE101" s="212"/>
      <c r="AF101" s="212"/>
      <c r="AG101" s="212" t="s">
        <v>167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ht="22.5" outlineLevel="1" x14ac:dyDescent="0.2">
      <c r="A102" s="238">
        <v>29</v>
      </c>
      <c r="B102" s="239" t="s">
        <v>282</v>
      </c>
      <c r="C102" s="259" t="s">
        <v>283</v>
      </c>
      <c r="D102" s="240" t="s">
        <v>203</v>
      </c>
      <c r="E102" s="241">
        <v>12.628</v>
      </c>
      <c r="F102" s="242"/>
      <c r="G102" s="243">
        <f>ROUND(E102*F102,2)</f>
        <v>0</v>
      </c>
      <c r="H102" s="242"/>
      <c r="I102" s="243">
        <f>ROUND(E102*H102,2)</f>
        <v>0</v>
      </c>
      <c r="J102" s="242"/>
      <c r="K102" s="243">
        <f>ROUND(E102*J102,2)</f>
        <v>0</v>
      </c>
      <c r="L102" s="243">
        <v>21</v>
      </c>
      <c r="M102" s="243">
        <f>G102*(1+L102/100)</f>
        <v>0</v>
      </c>
      <c r="N102" s="241">
        <v>6.0499999999999998E-2</v>
      </c>
      <c r="O102" s="241">
        <f>ROUND(E102*N102,2)</f>
        <v>0.76</v>
      </c>
      <c r="P102" s="241">
        <v>0</v>
      </c>
      <c r="Q102" s="241">
        <f>ROUND(E102*P102,2)</f>
        <v>0</v>
      </c>
      <c r="R102" s="243" t="s">
        <v>220</v>
      </c>
      <c r="S102" s="243" t="s">
        <v>159</v>
      </c>
      <c r="T102" s="244" t="s">
        <v>160</v>
      </c>
      <c r="U102" s="223">
        <v>0.85</v>
      </c>
      <c r="V102" s="223">
        <f>ROUND(E102*U102,2)</f>
        <v>10.73</v>
      </c>
      <c r="W102" s="223"/>
      <c r="X102" s="223" t="s">
        <v>161</v>
      </c>
      <c r="Y102" s="223" t="s">
        <v>162</v>
      </c>
      <c r="Z102" s="212"/>
      <c r="AA102" s="212"/>
      <c r="AB102" s="212"/>
      <c r="AC102" s="212"/>
      <c r="AD102" s="212"/>
      <c r="AE102" s="212"/>
      <c r="AF102" s="212"/>
      <c r="AG102" s="212" t="s">
        <v>163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ht="22.5" outlineLevel="2" x14ac:dyDescent="0.2">
      <c r="A103" s="219"/>
      <c r="B103" s="220"/>
      <c r="C103" s="260" t="s">
        <v>284</v>
      </c>
      <c r="D103" s="246"/>
      <c r="E103" s="246"/>
      <c r="F103" s="246"/>
      <c r="G103" s="246"/>
      <c r="H103" s="223"/>
      <c r="I103" s="223"/>
      <c r="J103" s="223"/>
      <c r="K103" s="223"/>
      <c r="L103" s="223"/>
      <c r="M103" s="223"/>
      <c r="N103" s="222"/>
      <c r="O103" s="222"/>
      <c r="P103" s="222"/>
      <c r="Q103" s="222"/>
      <c r="R103" s="223"/>
      <c r="S103" s="223"/>
      <c r="T103" s="223"/>
      <c r="U103" s="223"/>
      <c r="V103" s="223"/>
      <c r="W103" s="223"/>
      <c r="X103" s="223"/>
      <c r="Y103" s="223"/>
      <c r="Z103" s="212"/>
      <c r="AA103" s="212"/>
      <c r="AB103" s="212"/>
      <c r="AC103" s="212"/>
      <c r="AD103" s="212"/>
      <c r="AE103" s="212"/>
      <c r="AF103" s="212"/>
      <c r="AG103" s="212" t="s">
        <v>165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45" t="str">
        <f>C103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">
      <c r="A104" s="219"/>
      <c r="B104" s="220"/>
      <c r="C104" s="261" t="s">
        <v>285</v>
      </c>
      <c r="D104" s="225"/>
      <c r="E104" s="226">
        <v>12.628</v>
      </c>
      <c r="F104" s="223"/>
      <c r="G104" s="223"/>
      <c r="H104" s="223"/>
      <c r="I104" s="223"/>
      <c r="J104" s="223"/>
      <c r="K104" s="223"/>
      <c r="L104" s="223"/>
      <c r="M104" s="223"/>
      <c r="N104" s="222"/>
      <c r="O104" s="222"/>
      <c r="P104" s="222"/>
      <c r="Q104" s="222"/>
      <c r="R104" s="223"/>
      <c r="S104" s="223"/>
      <c r="T104" s="223"/>
      <c r="U104" s="223"/>
      <c r="V104" s="223"/>
      <c r="W104" s="223"/>
      <c r="X104" s="223"/>
      <c r="Y104" s="223"/>
      <c r="Z104" s="212"/>
      <c r="AA104" s="212"/>
      <c r="AB104" s="212"/>
      <c r="AC104" s="212"/>
      <c r="AD104" s="212"/>
      <c r="AE104" s="212"/>
      <c r="AF104" s="212"/>
      <c r="AG104" s="212" t="s">
        <v>167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ht="22.5" outlineLevel="1" x14ac:dyDescent="0.2">
      <c r="A105" s="238">
        <v>30</v>
      </c>
      <c r="B105" s="239" t="s">
        <v>286</v>
      </c>
      <c r="C105" s="259" t="s">
        <v>287</v>
      </c>
      <c r="D105" s="240" t="s">
        <v>203</v>
      </c>
      <c r="E105" s="241">
        <v>12.628</v>
      </c>
      <c r="F105" s="242"/>
      <c r="G105" s="243">
        <f>ROUND(E105*F105,2)</f>
        <v>0</v>
      </c>
      <c r="H105" s="242"/>
      <c r="I105" s="243">
        <f>ROUND(E105*H105,2)</f>
        <v>0</v>
      </c>
      <c r="J105" s="242"/>
      <c r="K105" s="243">
        <f>ROUND(E105*J105,2)</f>
        <v>0</v>
      </c>
      <c r="L105" s="243">
        <v>21</v>
      </c>
      <c r="M105" s="243">
        <f>G105*(1+L105/100)</f>
        <v>0</v>
      </c>
      <c r="N105" s="241">
        <v>0</v>
      </c>
      <c r="O105" s="241">
        <f>ROUND(E105*N105,2)</f>
        <v>0</v>
      </c>
      <c r="P105" s="241">
        <v>0</v>
      </c>
      <c r="Q105" s="241">
        <f>ROUND(E105*P105,2)</f>
        <v>0</v>
      </c>
      <c r="R105" s="243" t="s">
        <v>220</v>
      </c>
      <c r="S105" s="243" t="s">
        <v>159</v>
      </c>
      <c r="T105" s="244" t="s">
        <v>160</v>
      </c>
      <c r="U105" s="223">
        <v>0.35</v>
      </c>
      <c r="V105" s="223">
        <f>ROUND(E105*U105,2)</f>
        <v>4.42</v>
      </c>
      <c r="W105" s="223"/>
      <c r="X105" s="223" t="s">
        <v>161</v>
      </c>
      <c r="Y105" s="223" t="s">
        <v>162</v>
      </c>
      <c r="Z105" s="212"/>
      <c r="AA105" s="212"/>
      <c r="AB105" s="212"/>
      <c r="AC105" s="212"/>
      <c r="AD105" s="212"/>
      <c r="AE105" s="212"/>
      <c r="AF105" s="212"/>
      <c r="AG105" s="212" t="s">
        <v>163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ht="22.5" outlineLevel="2" x14ac:dyDescent="0.2">
      <c r="A106" s="219"/>
      <c r="B106" s="220"/>
      <c r="C106" s="260" t="s">
        <v>284</v>
      </c>
      <c r="D106" s="246"/>
      <c r="E106" s="246"/>
      <c r="F106" s="246"/>
      <c r="G106" s="246"/>
      <c r="H106" s="223"/>
      <c r="I106" s="223"/>
      <c r="J106" s="223"/>
      <c r="K106" s="223"/>
      <c r="L106" s="223"/>
      <c r="M106" s="223"/>
      <c r="N106" s="222"/>
      <c r="O106" s="222"/>
      <c r="P106" s="222"/>
      <c r="Q106" s="222"/>
      <c r="R106" s="223"/>
      <c r="S106" s="223"/>
      <c r="T106" s="223"/>
      <c r="U106" s="223"/>
      <c r="V106" s="223"/>
      <c r="W106" s="223"/>
      <c r="X106" s="223"/>
      <c r="Y106" s="223"/>
      <c r="Z106" s="212"/>
      <c r="AA106" s="212"/>
      <c r="AB106" s="212"/>
      <c r="AC106" s="212"/>
      <c r="AD106" s="212"/>
      <c r="AE106" s="212"/>
      <c r="AF106" s="212"/>
      <c r="AG106" s="212" t="s">
        <v>165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45" t="str">
        <f>C106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">
      <c r="A107" s="219"/>
      <c r="B107" s="220"/>
      <c r="C107" s="261" t="s">
        <v>288</v>
      </c>
      <c r="D107" s="225"/>
      <c r="E107" s="226">
        <v>12.628</v>
      </c>
      <c r="F107" s="223"/>
      <c r="G107" s="223"/>
      <c r="H107" s="223"/>
      <c r="I107" s="223"/>
      <c r="J107" s="223"/>
      <c r="K107" s="223"/>
      <c r="L107" s="223"/>
      <c r="M107" s="223"/>
      <c r="N107" s="222"/>
      <c r="O107" s="222"/>
      <c r="P107" s="222"/>
      <c r="Q107" s="222"/>
      <c r="R107" s="223"/>
      <c r="S107" s="223"/>
      <c r="T107" s="223"/>
      <c r="U107" s="223"/>
      <c r="V107" s="223"/>
      <c r="W107" s="223"/>
      <c r="X107" s="223"/>
      <c r="Y107" s="223"/>
      <c r="Z107" s="212"/>
      <c r="AA107" s="212"/>
      <c r="AB107" s="212"/>
      <c r="AC107" s="212"/>
      <c r="AD107" s="212"/>
      <c r="AE107" s="212"/>
      <c r="AF107" s="212"/>
      <c r="AG107" s="212" t="s">
        <v>167</v>
      </c>
      <c r="AH107" s="212">
        <v>5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38">
        <v>31</v>
      </c>
      <c r="B108" s="239" t="s">
        <v>289</v>
      </c>
      <c r="C108" s="259" t="s">
        <v>290</v>
      </c>
      <c r="D108" s="240" t="s">
        <v>291</v>
      </c>
      <c r="E108" s="241">
        <v>20.84</v>
      </c>
      <c r="F108" s="242"/>
      <c r="G108" s="243">
        <f>ROUND(E108*F108,2)</f>
        <v>0</v>
      </c>
      <c r="H108" s="242"/>
      <c r="I108" s="243">
        <f>ROUND(E108*H108,2)</f>
        <v>0</v>
      </c>
      <c r="J108" s="242"/>
      <c r="K108" s="243">
        <f>ROUND(E108*J108,2)</f>
        <v>0</v>
      </c>
      <c r="L108" s="243">
        <v>21</v>
      </c>
      <c r="M108" s="243">
        <f>G108*(1+L108/100)</f>
        <v>0</v>
      </c>
      <c r="N108" s="241">
        <v>1.1E-4</v>
      </c>
      <c r="O108" s="241">
        <f>ROUND(E108*N108,2)</f>
        <v>0</v>
      </c>
      <c r="P108" s="241">
        <v>0</v>
      </c>
      <c r="Q108" s="241">
        <f>ROUND(E108*P108,2)</f>
        <v>0</v>
      </c>
      <c r="R108" s="243" t="s">
        <v>220</v>
      </c>
      <c r="S108" s="243" t="s">
        <v>159</v>
      </c>
      <c r="T108" s="244" t="s">
        <v>160</v>
      </c>
      <c r="U108" s="223">
        <v>0.13</v>
      </c>
      <c r="V108" s="223">
        <f>ROUND(E108*U108,2)</f>
        <v>2.71</v>
      </c>
      <c r="W108" s="223"/>
      <c r="X108" s="223" t="s">
        <v>161</v>
      </c>
      <c r="Y108" s="223" t="s">
        <v>162</v>
      </c>
      <c r="Z108" s="212"/>
      <c r="AA108" s="212"/>
      <c r="AB108" s="212"/>
      <c r="AC108" s="212"/>
      <c r="AD108" s="212"/>
      <c r="AE108" s="212"/>
      <c r="AF108" s="212"/>
      <c r="AG108" s="212" t="s">
        <v>163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">
      <c r="A109" s="219"/>
      <c r="B109" s="220"/>
      <c r="C109" s="261" t="s">
        <v>292</v>
      </c>
      <c r="D109" s="225"/>
      <c r="E109" s="226">
        <v>20.84</v>
      </c>
      <c r="F109" s="223"/>
      <c r="G109" s="223"/>
      <c r="H109" s="223"/>
      <c r="I109" s="223"/>
      <c r="J109" s="223"/>
      <c r="K109" s="223"/>
      <c r="L109" s="223"/>
      <c r="M109" s="223"/>
      <c r="N109" s="222"/>
      <c r="O109" s="222"/>
      <c r="P109" s="222"/>
      <c r="Q109" s="222"/>
      <c r="R109" s="223"/>
      <c r="S109" s="223"/>
      <c r="T109" s="223"/>
      <c r="U109" s="223"/>
      <c r="V109" s="223"/>
      <c r="W109" s="223"/>
      <c r="X109" s="223"/>
      <c r="Y109" s="223"/>
      <c r="Z109" s="212"/>
      <c r="AA109" s="212"/>
      <c r="AB109" s="212"/>
      <c r="AC109" s="212"/>
      <c r="AD109" s="212"/>
      <c r="AE109" s="212"/>
      <c r="AF109" s="212"/>
      <c r="AG109" s="212" t="s">
        <v>167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ht="22.5" outlineLevel="1" x14ac:dyDescent="0.2">
      <c r="A110" s="238">
        <v>32</v>
      </c>
      <c r="B110" s="239" t="s">
        <v>293</v>
      </c>
      <c r="C110" s="259" t="s">
        <v>294</v>
      </c>
      <c r="D110" s="240" t="s">
        <v>213</v>
      </c>
      <c r="E110" s="241">
        <v>0.15265000000000001</v>
      </c>
      <c r="F110" s="242"/>
      <c r="G110" s="243">
        <f>ROUND(E110*F110,2)</f>
        <v>0</v>
      </c>
      <c r="H110" s="242"/>
      <c r="I110" s="243">
        <f>ROUND(E110*H110,2)</f>
        <v>0</v>
      </c>
      <c r="J110" s="242"/>
      <c r="K110" s="243">
        <f>ROUND(E110*J110,2)</f>
        <v>0</v>
      </c>
      <c r="L110" s="243">
        <v>21</v>
      </c>
      <c r="M110" s="243">
        <f>G110*(1+L110/100)</f>
        <v>0</v>
      </c>
      <c r="N110" s="241">
        <v>1.05654</v>
      </c>
      <c r="O110" s="241">
        <f>ROUND(E110*N110,2)</f>
        <v>0.16</v>
      </c>
      <c r="P110" s="241">
        <v>0</v>
      </c>
      <c r="Q110" s="241">
        <f>ROUND(E110*P110,2)</f>
        <v>0</v>
      </c>
      <c r="R110" s="243" t="s">
        <v>220</v>
      </c>
      <c r="S110" s="243" t="s">
        <v>159</v>
      </c>
      <c r="T110" s="244" t="s">
        <v>160</v>
      </c>
      <c r="U110" s="223">
        <v>15.231</v>
      </c>
      <c r="V110" s="223">
        <f>ROUND(E110*U110,2)</f>
        <v>2.33</v>
      </c>
      <c r="W110" s="223"/>
      <c r="X110" s="223" t="s">
        <v>161</v>
      </c>
      <c r="Y110" s="223" t="s">
        <v>162</v>
      </c>
      <c r="Z110" s="212"/>
      <c r="AA110" s="212"/>
      <c r="AB110" s="212"/>
      <c r="AC110" s="212"/>
      <c r="AD110" s="212"/>
      <c r="AE110" s="212"/>
      <c r="AF110" s="212"/>
      <c r="AG110" s="212" t="s">
        <v>163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2" x14ac:dyDescent="0.2">
      <c r="A111" s="219"/>
      <c r="B111" s="220"/>
      <c r="C111" s="260" t="s">
        <v>240</v>
      </c>
      <c r="D111" s="246"/>
      <c r="E111" s="246"/>
      <c r="F111" s="246"/>
      <c r="G111" s="246"/>
      <c r="H111" s="223"/>
      <c r="I111" s="223"/>
      <c r="J111" s="223"/>
      <c r="K111" s="223"/>
      <c r="L111" s="223"/>
      <c r="M111" s="223"/>
      <c r="N111" s="222"/>
      <c r="O111" s="222"/>
      <c r="P111" s="222"/>
      <c r="Q111" s="222"/>
      <c r="R111" s="223"/>
      <c r="S111" s="223"/>
      <c r="T111" s="223"/>
      <c r="U111" s="223"/>
      <c r="V111" s="223"/>
      <c r="W111" s="223"/>
      <c r="X111" s="223"/>
      <c r="Y111" s="223"/>
      <c r="Z111" s="212"/>
      <c r="AA111" s="212"/>
      <c r="AB111" s="212"/>
      <c r="AC111" s="212"/>
      <c r="AD111" s="212"/>
      <c r="AE111" s="212"/>
      <c r="AF111" s="212"/>
      <c r="AG111" s="212" t="s">
        <v>165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2" x14ac:dyDescent="0.2">
      <c r="A112" s="219"/>
      <c r="B112" s="220"/>
      <c r="C112" s="261" t="s">
        <v>295</v>
      </c>
      <c r="D112" s="225"/>
      <c r="E112" s="226">
        <v>0.15265000000000001</v>
      </c>
      <c r="F112" s="223"/>
      <c r="G112" s="223"/>
      <c r="H112" s="223"/>
      <c r="I112" s="223"/>
      <c r="J112" s="223"/>
      <c r="K112" s="223"/>
      <c r="L112" s="223"/>
      <c r="M112" s="223"/>
      <c r="N112" s="222"/>
      <c r="O112" s="222"/>
      <c r="P112" s="222"/>
      <c r="Q112" s="222"/>
      <c r="R112" s="223"/>
      <c r="S112" s="223"/>
      <c r="T112" s="223"/>
      <c r="U112" s="223"/>
      <c r="V112" s="223"/>
      <c r="W112" s="223"/>
      <c r="X112" s="223"/>
      <c r="Y112" s="223"/>
      <c r="Z112" s="212"/>
      <c r="AA112" s="212"/>
      <c r="AB112" s="212"/>
      <c r="AC112" s="212"/>
      <c r="AD112" s="212"/>
      <c r="AE112" s="212"/>
      <c r="AF112" s="212"/>
      <c r="AG112" s="212" t="s">
        <v>167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">
      <c r="A113" s="248">
        <v>33</v>
      </c>
      <c r="B113" s="249" t="s">
        <v>296</v>
      </c>
      <c r="C113" s="263" t="s">
        <v>297</v>
      </c>
      <c r="D113" s="250" t="s">
        <v>298</v>
      </c>
      <c r="E113" s="251">
        <v>1</v>
      </c>
      <c r="F113" s="252"/>
      <c r="G113" s="253">
        <f>ROUND(E113*F113,2)</f>
        <v>0</v>
      </c>
      <c r="H113" s="252"/>
      <c r="I113" s="253">
        <f>ROUND(E113*H113,2)</f>
        <v>0</v>
      </c>
      <c r="J113" s="252"/>
      <c r="K113" s="253">
        <f>ROUND(E113*J113,2)</f>
        <v>0</v>
      </c>
      <c r="L113" s="253">
        <v>21</v>
      </c>
      <c r="M113" s="253">
        <f>G113*(1+L113/100)</f>
        <v>0</v>
      </c>
      <c r="N113" s="251">
        <v>5.3</v>
      </c>
      <c r="O113" s="251">
        <f>ROUND(E113*N113,2)</f>
        <v>5.3</v>
      </c>
      <c r="P113" s="251">
        <v>0</v>
      </c>
      <c r="Q113" s="251">
        <f>ROUND(E113*P113,2)</f>
        <v>0</v>
      </c>
      <c r="R113" s="253"/>
      <c r="S113" s="253" t="s">
        <v>299</v>
      </c>
      <c r="T113" s="254" t="s">
        <v>300</v>
      </c>
      <c r="U113" s="223">
        <v>0</v>
      </c>
      <c r="V113" s="223">
        <f>ROUND(E113*U113,2)</f>
        <v>0</v>
      </c>
      <c r="W113" s="223"/>
      <c r="X113" s="223" t="s">
        <v>215</v>
      </c>
      <c r="Y113" s="223" t="s">
        <v>162</v>
      </c>
      <c r="Z113" s="212"/>
      <c r="AA113" s="212"/>
      <c r="AB113" s="212"/>
      <c r="AC113" s="212"/>
      <c r="AD113" s="212"/>
      <c r="AE113" s="212"/>
      <c r="AF113" s="212"/>
      <c r="AG113" s="212" t="s">
        <v>216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38">
        <v>34</v>
      </c>
      <c r="B114" s="239" t="s">
        <v>301</v>
      </c>
      <c r="C114" s="259" t="s">
        <v>302</v>
      </c>
      <c r="D114" s="240" t="s">
        <v>303</v>
      </c>
      <c r="E114" s="241">
        <v>8</v>
      </c>
      <c r="F114" s="242"/>
      <c r="G114" s="243">
        <f>ROUND(E114*F114,2)</f>
        <v>0</v>
      </c>
      <c r="H114" s="242"/>
      <c r="I114" s="243">
        <f>ROUND(E114*H114,2)</f>
        <v>0</v>
      </c>
      <c r="J114" s="242"/>
      <c r="K114" s="243">
        <f>ROUND(E114*J114,2)</f>
        <v>0</v>
      </c>
      <c r="L114" s="243">
        <v>21</v>
      </c>
      <c r="M114" s="243">
        <f>G114*(1+L114/100)</f>
        <v>0</v>
      </c>
      <c r="N114" s="241">
        <v>0</v>
      </c>
      <c r="O114" s="241">
        <f>ROUND(E114*N114,2)</f>
        <v>0</v>
      </c>
      <c r="P114" s="241">
        <v>0</v>
      </c>
      <c r="Q114" s="241">
        <f>ROUND(E114*P114,2)</f>
        <v>0</v>
      </c>
      <c r="R114" s="243" t="s">
        <v>304</v>
      </c>
      <c r="S114" s="243" t="s">
        <v>159</v>
      </c>
      <c r="T114" s="244" t="s">
        <v>160</v>
      </c>
      <c r="U114" s="223">
        <v>0</v>
      </c>
      <c r="V114" s="223">
        <f>ROUND(E114*U114,2)</f>
        <v>0</v>
      </c>
      <c r="W114" s="223"/>
      <c r="X114" s="223" t="s">
        <v>305</v>
      </c>
      <c r="Y114" s="223" t="s">
        <v>162</v>
      </c>
      <c r="Z114" s="212"/>
      <c r="AA114" s="212"/>
      <c r="AB114" s="212"/>
      <c r="AC114" s="212"/>
      <c r="AD114" s="212"/>
      <c r="AE114" s="212"/>
      <c r="AF114" s="212"/>
      <c r="AG114" s="212" t="s">
        <v>306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19"/>
      <c r="B115" s="220"/>
      <c r="C115" s="264" t="s">
        <v>307</v>
      </c>
      <c r="D115" s="255"/>
      <c r="E115" s="255"/>
      <c r="F115" s="255"/>
      <c r="G115" s="255"/>
      <c r="H115" s="223"/>
      <c r="I115" s="223"/>
      <c r="J115" s="223"/>
      <c r="K115" s="223"/>
      <c r="L115" s="223"/>
      <c r="M115" s="223"/>
      <c r="N115" s="222"/>
      <c r="O115" s="222"/>
      <c r="P115" s="222"/>
      <c r="Q115" s="222"/>
      <c r="R115" s="223"/>
      <c r="S115" s="223"/>
      <c r="T115" s="223"/>
      <c r="U115" s="223"/>
      <c r="V115" s="223"/>
      <c r="W115" s="223"/>
      <c r="X115" s="223"/>
      <c r="Y115" s="223"/>
      <c r="Z115" s="212"/>
      <c r="AA115" s="212"/>
      <c r="AB115" s="212"/>
      <c r="AC115" s="212"/>
      <c r="AD115" s="212"/>
      <c r="AE115" s="212"/>
      <c r="AF115" s="212"/>
      <c r="AG115" s="212" t="s">
        <v>199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x14ac:dyDescent="0.2">
      <c r="A116" s="231" t="s">
        <v>153</v>
      </c>
      <c r="B116" s="232" t="s">
        <v>90</v>
      </c>
      <c r="C116" s="258" t="s">
        <v>91</v>
      </c>
      <c r="D116" s="233"/>
      <c r="E116" s="234"/>
      <c r="F116" s="235"/>
      <c r="G116" s="235">
        <f>SUMIF(AG117:AG118,"&lt;&gt;NOR",G117:G118)</f>
        <v>0</v>
      </c>
      <c r="H116" s="235"/>
      <c r="I116" s="235">
        <f>SUM(I117:I118)</f>
        <v>0</v>
      </c>
      <c r="J116" s="235"/>
      <c r="K116" s="235">
        <f>SUM(K117:K118)</f>
        <v>0</v>
      </c>
      <c r="L116" s="235"/>
      <c r="M116" s="235">
        <f>SUM(M117:M118)</f>
        <v>0</v>
      </c>
      <c r="N116" s="234"/>
      <c r="O116" s="234">
        <f>SUM(O117:O118)</f>
        <v>3.83</v>
      </c>
      <c r="P116" s="234"/>
      <c r="Q116" s="234">
        <f>SUM(Q117:Q118)</f>
        <v>0</v>
      </c>
      <c r="R116" s="235"/>
      <c r="S116" s="235"/>
      <c r="T116" s="236"/>
      <c r="U116" s="230"/>
      <c r="V116" s="230">
        <f>SUM(V117:V118)</f>
        <v>0.31</v>
      </c>
      <c r="W116" s="230"/>
      <c r="X116" s="230"/>
      <c r="Y116" s="230"/>
      <c r="AG116" t="s">
        <v>154</v>
      </c>
    </row>
    <row r="117" spans="1:60" ht="22.5" outlineLevel="1" x14ac:dyDescent="0.2">
      <c r="A117" s="238">
        <v>35</v>
      </c>
      <c r="B117" s="239" t="s">
        <v>308</v>
      </c>
      <c r="C117" s="259" t="s">
        <v>309</v>
      </c>
      <c r="D117" s="240" t="s">
        <v>203</v>
      </c>
      <c r="E117" s="241">
        <v>11.8804</v>
      </c>
      <c r="F117" s="242"/>
      <c r="G117" s="243">
        <f>ROUND(E117*F117,2)</f>
        <v>0</v>
      </c>
      <c r="H117" s="242"/>
      <c r="I117" s="243">
        <f>ROUND(E117*H117,2)</f>
        <v>0</v>
      </c>
      <c r="J117" s="242"/>
      <c r="K117" s="243">
        <f>ROUND(E117*J117,2)</f>
        <v>0</v>
      </c>
      <c r="L117" s="243">
        <v>21</v>
      </c>
      <c r="M117" s="243">
        <f>G117*(1+L117/100)</f>
        <v>0</v>
      </c>
      <c r="N117" s="241">
        <v>0.32200000000000001</v>
      </c>
      <c r="O117" s="241">
        <f>ROUND(E117*N117,2)</f>
        <v>3.83</v>
      </c>
      <c r="P117" s="241">
        <v>0</v>
      </c>
      <c r="Q117" s="241">
        <f>ROUND(E117*P117,2)</f>
        <v>0</v>
      </c>
      <c r="R117" s="243" t="s">
        <v>310</v>
      </c>
      <c r="S117" s="243" t="s">
        <v>159</v>
      </c>
      <c r="T117" s="244" t="s">
        <v>160</v>
      </c>
      <c r="U117" s="223">
        <v>2.5999999999999999E-2</v>
      </c>
      <c r="V117" s="223">
        <f>ROUND(E117*U117,2)</f>
        <v>0.31</v>
      </c>
      <c r="W117" s="223"/>
      <c r="X117" s="223" t="s">
        <v>161</v>
      </c>
      <c r="Y117" s="223" t="s">
        <v>162</v>
      </c>
      <c r="Z117" s="212"/>
      <c r="AA117" s="212"/>
      <c r="AB117" s="212"/>
      <c r="AC117" s="212"/>
      <c r="AD117" s="212"/>
      <c r="AE117" s="212"/>
      <c r="AF117" s="212"/>
      <c r="AG117" s="212" t="s">
        <v>163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19"/>
      <c r="B118" s="220"/>
      <c r="C118" s="261" t="s">
        <v>311</v>
      </c>
      <c r="D118" s="225"/>
      <c r="E118" s="226">
        <v>11.8804</v>
      </c>
      <c r="F118" s="223"/>
      <c r="G118" s="223"/>
      <c r="H118" s="223"/>
      <c r="I118" s="223"/>
      <c r="J118" s="223"/>
      <c r="K118" s="223"/>
      <c r="L118" s="223"/>
      <c r="M118" s="223"/>
      <c r="N118" s="222"/>
      <c r="O118" s="222"/>
      <c r="P118" s="222"/>
      <c r="Q118" s="222"/>
      <c r="R118" s="223"/>
      <c r="S118" s="223"/>
      <c r="T118" s="223"/>
      <c r="U118" s="223"/>
      <c r="V118" s="223"/>
      <c r="W118" s="223"/>
      <c r="X118" s="223"/>
      <c r="Y118" s="223"/>
      <c r="Z118" s="212"/>
      <c r="AA118" s="212"/>
      <c r="AB118" s="212"/>
      <c r="AC118" s="212"/>
      <c r="AD118" s="212"/>
      <c r="AE118" s="212"/>
      <c r="AF118" s="212"/>
      <c r="AG118" s="212" t="s">
        <v>167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x14ac:dyDescent="0.2">
      <c r="A119" s="231" t="s">
        <v>153</v>
      </c>
      <c r="B119" s="232" t="s">
        <v>94</v>
      </c>
      <c r="C119" s="258" t="s">
        <v>95</v>
      </c>
      <c r="D119" s="233"/>
      <c r="E119" s="234"/>
      <c r="F119" s="235"/>
      <c r="G119" s="235">
        <f>SUMIF(AG120:AG123,"&lt;&gt;NOR",G120:G123)</f>
        <v>0</v>
      </c>
      <c r="H119" s="235"/>
      <c r="I119" s="235">
        <f>SUM(I120:I123)</f>
        <v>0</v>
      </c>
      <c r="J119" s="235"/>
      <c r="K119" s="235">
        <f>SUM(K120:K123)</f>
        <v>0</v>
      </c>
      <c r="L119" s="235"/>
      <c r="M119" s="235">
        <f>SUM(M120:M123)</f>
        <v>0</v>
      </c>
      <c r="N119" s="234"/>
      <c r="O119" s="234">
        <f>SUM(O120:O123)</f>
        <v>0</v>
      </c>
      <c r="P119" s="234"/>
      <c r="Q119" s="234">
        <f>SUM(Q120:Q123)</f>
        <v>0</v>
      </c>
      <c r="R119" s="235"/>
      <c r="S119" s="235"/>
      <c r="T119" s="236"/>
      <c r="U119" s="230"/>
      <c r="V119" s="230">
        <f>SUM(V120:V123)</f>
        <v>6.95</v>
      </c>
      <c r="W119" s="230"/>
      <c r="X119" s="230"/>
      <c r="Y119" s="230"/>
      <c r="AG119" t="s">
        <v>154</v>
      </c>
    </row>
    <row r="120" spans="1:60" ht="22.5" outlineLevel="1" x14ac:dyDescent="0.2">
      <c r="A120" s="238">
        <v>36</v>
      </c>
      <c r="B120" s="239" t="s">
        <v>312</v>
      </c>
      <c r="C120" s="259" t="s">
        <v>313</v>
      </c>
      <c r="D120" s="240" t="s">
        <v>245</v>
      </c>
      <c r="E120" s="241">
        <v>44</v>
      </c>
      <c r="F120" s="242"/>
      <c r="G120" s="243">
        <f>ROUND(E120*F120,2)</f>
        <v>0</v>
      </c>
      <c r="H120" s="242"/>
      <c r="I120" s="243">
        <f>ROUND(E120*H120,2)</f>
        <v>0</v>
      </c>
      <c r="J120" s="242"/>
      <c r="K120" s="243">
        <f>ROUND(E120*J120,2)</f>
        <v>0</v>
      </c>
      <c r="L120" s="243">
        <v>21</v>
      </c>
      <c r="M120" s="243">
        <f>G120*(1+L120/100)</f>
        <v>0</v>
      </c>
      <c r="N120" s="241">
        <v>0</v>
      </c>
      <c r="O120" s="241">
        <f>ROUND(E120*N120,2)</f>
        <v>0</v>
      </c>
      <c r="P120" s="241">
        <v>0</v>
      </c>
      <c r="Q120" s="241">
        <f>ROUND(E120*P120,2)</f>
        <v>0</v>
      </c>
      <c r="R120" s="243" t="s">
        <v>314</v>
      </c>
      <c r="S120" s="243" t="s">
        <v>159</v>
      </c>
      <c r="T120" s="244" t="s">
        <v>160</v>
      </c>
      <c r="U120" s="223">
        <v>0.158</v>
      </c>
      <c r="V120" s="223">
        <f>ROUND(E120*U120,2)</f>
        <v>6.95</v>
      </c>
      <c r="W120" s="223"/>
      <c r="X120" s="223" t="s">
        <v>161</v>
      </c>
      <c r="Y120" s="223" t="s">
        <v>162</v>
      </c>
      <c r="Z120" s="212"/>
      <c r="AA120" s="212"/>
      <c r="AB120" s="212"/>
      <c r="AC120" s="212"/>
      <c r="AD120" s="212"/>
      <c r="AE120" s="212"/>
      <c r="AF120" s="212"/>
      <c r="AG120" s="212" t="s">
        <v>163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2" x14ac:dyDescent="0.2">
      <c r="A121" s="219"/>
      <c r="B121" s="220"/>
      <c r="C121" s="261" t="s">
        <v>315</v>
      </c>
      <c r="D121" s="225"/>
      <c r="E121" s="226"/>
      <c r="F121" s="223"/>
      <c r="G121" s="223"/>
      <c r="H121" s="223"/>
      <c r="I121" s="223"/>
      <c r="J121" s="223"/>
      <c r="K121" s="223"/>
      <c r="L121" s="223"/>
      <c r="M121" s="223"/>
      <c r="N121" s="222"/>
      <c r="O121" s="222"/>
      <c r="P121" s="222"/>
      <c r="Q121" s="222"/>
      <c r="R121" s="223"/>
      <c r="S121" s="223"/>
      <c r="T121" s="223"/>
      <c r="U121" s="223"/>
      <c r="V121" s="223"/>
      <c r="W121" s="223"/>
      <c r="X121" s="223"/>
      <c r="Y121" s="223"/>
      <c r="Z121" s="212"/>
      <c r="AA121" s="212"/>
      <c r="AB121" s="212"/>
      <c r="AC121" s="212"/>
      <c r="AD121" s="212"/>
      <c r="AE121" s="212"/>
      <c r="AF121" s="212"/>
      <c r="AG121" s="212" t="s">
        <v>167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3" x14ac:dyDescent="0.2">
      <c r="A122" s="219"/>
      <c r="B122" s="220"/>
      <c r="C122" s="261" t="s">
        <v>316</v>
      </c>
      <c r="D122" s="225"/>
      <c r="E122" s="226">
        <v>20</v>
      </c>
      <c r="F122" s="223"/>
      <c r="G122" s="223"/>
      <c r="H122" s="223"/>
      <c r="I122" s="223"/>
      <c r="J122" s="223"/>
      <c r="K122" s="223"/>
      <c r="L122" s="223"/>
      <c r="M122" s="223"/>
      <c r="N122" s="222"/>
      <c r="O122" s="222"/>
      <c r="P122" s="222"/>
      <c r="Q122" s="222"/>
      <c r="R122" s="223"/>
      <c r="S122" s="223"/>
      <c r="T122" s="223"/>
      <c r="U122" s="223"/>
      <c r="V122" s="223"/>
      <c r="W122" s="223"/>
      <c r="X122" s="223"/>
      <c r="Y122" s="223"/>
      <c r="Z122" s="212"/>
      <c r="AA122" s="212"/>
      <c r="AB122" s="212"/>
      <c r="AC122" s="212"/>
      <c r="AD122" s="212"/>
      <c r="AE122" s="212"/>
      <c r="AF122" s="212"/>
      <c r="AG122" s="212" t="s">
        <v>167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3" x14ac:dyDescent="0.2">
      <c r="A123" s="219"/>
      <c r="B123" s="220"/>
      <c r="C123" s="261" t="s">
        <v>317</v>
      </c>
      <c r="D123" s="225"/>
      <c r="E123" s="226">
        <v>24</v>
      </c>
      <c r="F123" s="223"/>
      <c r="G123" s="223"/>
      <c r="H123" s="223"/>
      <c r="I123" s="223"/>
      <c r="J123" s="223"/>
      <c r="K123" s="223"/>
      <c r="L123" s="223"/>
      <c r="M123" s="223"/>
      <c r="N123" s="222"/>
      <c r="O123" s="222"/>
      <c r="P123" s="222"/>
      <c r="Q123" s="222"/>
      <c r="R123" s="223"/>
      <c r="S123" s="223"/>
      <c r="T123" s="223"/>
      <c r="U123" s="223"/>
      <c r="V123" s="223"/>
      <c r="W123" s="223"/>
      <c r="X123" s="223"/>
      <c r="Y123" s="223"/>
      <c r="Z123" s="212"/>
      <c r="AA123" s="212"/>
      <c r="AB123" s="212"/>
      <c r="AC123" s="212"/>
      <c r="AD123" s="212"/>
      <c r="AE123" s="212"/>
      <c r="AF123" s="212"/>
      <c r="AG123" s="212" t="s">
        <v>167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x14ac:dyDescent="0.2">
      <c r="A124" s="231" t="s">
        <v>153</v>
      </c>
      <c r="B124" s="232" t="s">
        <v>98</v>
      </c>
      <c r="C124" s="258" t="s">
        <v>99</v>
      </c>
      <c r="D124" s="233"/>
      <c r="E124" s="234"/>
      <c r="F124" s="235"/>
      <c r="G124" s="235">
        <f>SUMIF(AG125:AG125,"&lt;&gt;NOR",G125:G125)</f>
        <v>0</v>
      </c>
      <c r="H124" s="235"/>
      <c r="I124" s="235">
        <f>SUM(I125:I125)</f>
        <v>0</v>
      </c>
      <c r="J124" s="235"/>
      <c r="K124" s="235">
        <f>SUM(K125:K125)</f>
        <v>0</v>
      </c>
      <c r="L124" s="235"/>
      <c r="M124" s="235">
        <f>SUM(M125:M125)</f>
        <v>0</v>
      </c>
      <c r="N124" s="234"/>
      <c r="O124" s="234">
        <f>SUM(O125:O125)</f>
        <v>0</v>
      </c>
      <c r="P124" s="234"/>
      <c r="Q124" s="234">
        <f>SUM(Q125:Q125)</f>
        <v>0</v>
      </c>
      <c r="R124" s="235"/>
      <c r="S124" s="235"/>
      <c r="T124" s="236"/>
      <c r="U124" s="230"/>
      <c r="V124" s="230">
        <f>SUM(V125:V125)</f>
        <v>5.28</v>
      </c>
      <c r="W124" s="230"/>
      <c r="X124" s="230"/>
      <c r="Y124" s="230"/>
      <c r="AG124" t="s">
        <v>154</v>
      </c>
    </row>
    <row r="125" spans="1:60" outlineLevel="1" x14ac:dyDescent="0.2">
      <c r="A125" s="248">
        <v>37</v>
      </c>
      <c r="B125" s="249" t="s">
        <v>318</v>
      </c>
      <c r="C125" s="263" t="s">
        <v>319</v>
      </c>
      <c r="D125" s="250" t="s">
        <v>213</v>
      </c>
      <c r="E125" s="251">
        <v>54.384340000000002</v>
      </c>
      <c r="F125" s="252"/>
      <c r="G125" s="253">
        <f>ROUND(E125*F125,2)</f>
        <v>0</v>
      </c>
      <c r="H125" s="252"/>
      <c r="I125" s="253">
        <f>ROUND(E125*H125,2)</f>
        <v>0</v>
      </c>
      <c r="J125" s="252"/>
      <c r="K125" s="253">
        <f>ROUND(E125*J125,2)</f>
        <v>0</v>
      </c>
      <c r="L125" s="253">
        <v>21</v>
      </c>
      <c r="M125" s="253">
        <f>G125*(1+L125/100)</f>
        <v>0</v>
      </c>
      <c r="N125" s="251">
        <v>0</v>
      </c>
      <c r="O125" s="251">
        <f>ROUND(E125*N125,2)</f>
        <v>0</v>
      </c>
      <c r="P125" s="251">
        <v>0</v>
      </c>
      <c r="Q125" s="251">
        <f>ROUND(E125*P125,2)</f>
        <v>0</v>
      </c>
      <c r="R125" s="253"/>
      <c r="S125" s="253" t="s">
        <v>159</v>
      </c>
      <c r="T125" s="254" t="s">
        <v>160</v>
      </c>
      <c r="U125" s="223">
        <v>9.7000000000000003E-2</v>
      </c>
      <c r="V125" s="223">
        <f>ROUND(E125*U125,2)</f>
        <v>5.28</v>
      </c>
      <c r="W125" s="223"/>
      <c r="X125" s="223" t="s">
        <v>320</v>
      </c>
      <c r="Y125" s="223" t="s">
        <v>162</v>
      </c>
      <c r="Z125" s="212"/>
      <c r="AA125" s="212"/>
      <c r="AB125" s="212"/>
      <c r="AC125" s="212"/>
      <c r="AD125" s="212"/>
      <c r="AE125" s="212"/>
      <c r="AF125" s="212"/>
      <c r="AG125" s="212" t="s">
        <v>321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x14ac:dyDescent="0.2">
      <c r="A126" s="231" t="s">
        <v>153</v>
      </c>
      <c r="B126" s="232" t="s">
        <v>100</v>
      </c>
      <c r="C126" s="258" t="s">
        <v>101</v>
      </c>
      <c r="D126" s="233"/>
      <c r="E126" s="234"/>
      <c r="F126" s="235"/>
      <c r="G126" s="235">
        <f>SUMIF(AG127:AG134,"&lt;&gt;NOR",G127:G134)</f>
        <v>0</v>
      </c>
      <c r="H126" s="235"/>
      <c r="I126" s="235">
        <f>SUM(I127:I134)</f>
        <v>0</v>
      </c>
      <c r="J126" s="235"/>
      <c r="K126" s="235">
        <f>SUM(K127:K134)</f>
        <v>0</v>
      </c>
      <c r="L126" s="235"/>
      <c r="M126" s="235">
        <f>SUM(M127:M134)</f>
        <v>0</v>
      </c>
      <c r="N126" s="234"/>
      <c r="O126" s="234">
        <f>SUM(O127:O134)</f>
        <v>0.11</v>
      </c>
      <c r="P126" s="234"/>
      <c r="Q126" s="234">
        <f>SUM(Q127:Q134)</f>
        <v>0</v>
      </c>
      <c r="R126" s="235"/>
      <c r="S126" s="235"/>
      <c r="T126" s="236"/>
      <c r="U126" s="230"/>
      <c r="V126" s="230">
        <f>SUM(V127:V134)</f>
        <v>25.79</v>
      </c>
      <c r="W126" s="230"/>
      <c r="X126" s="230"/>
      <c r="Y126" s="230"/>
      <c r="AG126" t="s">
        <v>154</v>
      </c>
    </row>
    <row r="127" spans="1:60" ht="22.5" outlineLevel="1" x14ac:dyDescent="0.2">
      <c r="A127" s="238">
        <v>38</v>
      </c>
      <c r="B127" s="239" t="s">
        <v>322</v>
      </c>
      <c r="C127" s="259" t="s">
        <v>323</v>
      </c>
      <c r="D127" s="240" t="s">
        <v>203</v>
      </c>
      <c r="E127" s="241">
        <v>32.483879999999999</v>
      </c>
      <c r="F127" s="242"/>
      <c r="G127" s="243">
        <f>ROUND(E127*F127,2)</f>
        <v>0</v>
      </c>
      <c r="H127" s="242"/>
      <c r="I127" s="243">
        <f>ROUND(E127*H127,2)</f>
        <v>0</v>
      </c>
      <c r="J127" s="242"/>
      <c r="K127" s="243">
        <f>ROUND(E127*J127,2)</f>
        <v>0</v>
      </c>
      <c r="L127" s="243">
        <v>21</v>
      </c>
      <c r="M127" s="243">
        <f>G127*(1+L127/100)</f>
        <v>0</v>
      </c>
      <c r="N127" s="241">
        <v>2.4499999999999999E-3</v>
      </c>
      <c r="O127" s="241">
        <f>ROUND(E127*N127,2)</f>
        <v>0.08</v>
      </c>
      <c r="P127" s="241">
        <v>0</v>
      </c>
      <c r="Q127" s="241">
        <f>ROUND(E127*P127,2)</f>
        <v>0</v>
      </c>
      <c r="R127" s="243" t="s">
        <v>324</v>
      </c>
      <c r="S127" s="243" t="s">
        <v>159</v>
      </c>
      <c r="T127" s="244" t="s">
        <v>160</v>
      </c>
      <c r="U127" s="223">
        <v>0.58499999999999996</v>
      </c>
      <c r="V127" s="223">
        <f>ROUND(E127*U127,2)</f>
        <v>19</v>
      </c>
      <c r="W127" s="223"/>
      <c r="X127" s="223" t="s">
        <v>161</v>
      </c>
      <c r="Y127" s="223" t="s">
        <v>162</v>
      </c>
      <c r="Z127" s="212"/>
      <c r="AA127" s="212"/>
      <c r="AB127" s="212"/>
      <c r="AC127" s="212"/>
      <c r="AD127" s="212"/>
      <c r="AE127" s="212"/>
      <c r="AF127" s="212"/>
      <c r="AG127" s="212" t="s">
        <v>163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">
      <c r="A128" s="219"/>
      <c r="B128" s="220"/>
      <c r="C128" s="261" t="s">
        <v>325</v>
      </c>
      <c r="D128" s="225"/>
      <c r="E128" s="226">
        <v>32.483879999999999</v>
      </c>
      <c r="F128" s="223"/>
      <c r="G128" s="223"/>
      <c r="H128" s="223"/>
      <c r="I128" s="223"/>
      <c r="J128" s="223"/>
      <c r="K128" s="223"/>
      <c r="L128" s="223"/>
      <c r="M128" s="223"/>
      <c r="N128" s="222"/>
      <c r="O128" s="222"/>
      <c r="P128" s="222"/>
      <c r="Q128" s="222"/>
      <c r="R128" s="223"/>
      <c r="S128" s="223"/>
      <c r="T128" s="223"/>
      <c r="U128" s="223"/>
      <c r="V128" s="223"/>
      <c r="W128" s="223"/>
      <c r="X128" s="223"/>
      <c r="Y128" s="223"/>
      <c r="Z128" s="212"/>
      <c r="AA128" s="212"/>
      <c r="AB128" s="212"/>
      <c r="AC128" s="212"/>
      <c r="AD128" s="212"/>
      <c r="AE128" s="212"/>
      <c r="AF128" s="212"/>
      <c r="AG128" s="212" t="s">
        <v>167</v>
      </c>
      <c r="AH128" s="212">
        <v>5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ht="22.5" outlineLevel="1" x14ac:dyDescent="0.2">
      <c r="A129" s="238">
        <v>39</v>
      </c>
      <c r="B129" s="239" t="s">
        <v>326</v>
      </c>
      <c r="C129" s="259" t="s">
        <v>327</v>
      </c>
      <c r="D129" s="240" t="s">
        <v>203</v>
      </c>
      <c r="E129" s="241">
        <v>29.530799999999999</v>
      </c>
      <c r="F129" s="242"/>
      <c r="G129" s="243">
        <f>ROUND(E129*F129,2)</f>
        <v>0</v>
      </c>
      <c r="H129" s="242"/>
      <c r="I129" s="243">
        <f>ROUND(E129*H129,2)</f>
        <v>0</v>
      </c>
      <c r="J129" s="242"/>
      <c r="K129" s="243">
        <f>ROUND(E129*J129,2)</f>
        <v>0</v>
      </c>
      <c r="L129" s="243">
        <v>21</v>
      </c>
      <c r="M129" s="243">
        <f>G129*(1+L129/100)</f>
        <v>0</v>
      </c>
      <c r="N129" s="241">
        <v>0</v>
      </c>
      <c r="O129" s="241">
        <f>ROUND(E129*N129,2)</f>
        <v>0</v>
      </c>
      <c r="P129" s="241">
        <v>0</v>
      </c>
      <c r="Q129" s="241">
        <f>ROUND(E129*P129,2)</f>
        <v>0</v>
      </c>
      <c r="R129" s="243" t="s">
        <v>324</v>
      </c>
      <c r="S129" s="243" t="s">
        <v>159</v>
      </c>
      <c r="T129" s="244" t="s">
        <v>160</v>
      </c>
      <c r="U129" s="223">
        <v>0.23</v>
      </c>
      <c r="V129" s="223">
        <f>ROUND(E129*U129,2)</f>
        <v>6.79</v>
      </c>
      <c r="W129" s="223"/>
      <c r="X129" s="223" t="s">
        <v>161</v>
      </c>
      <c r="Y129" s="223" t="s">
        <v>162</v>
      </c>
      <c r="Z129" s="212"/>
      <c r="AA129" s="212"/>
      <c r="AB129" s="212"/>
      <c r="AC129" s="212"/>
      <c r="AD129" s="212"/>
      <c r="AE129" s="212"/>
      <c r="AF129" s="212"/>
      <c r="AG129" s="212" t="s">
        <v>163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">
      <c r="A130" s="219"/>
      <c r="B130" s="220"/>
      <c r="C130" s="261" t="s">
        <v>328</v>
      </c>
      <c r="D130" s="225"/>
      <c r="E130" s="226">
        <v>29.530799999999999</v>
      </c>
      <c r="F130" s="223"/>
      <c r="G130" s="223"/>
      <c r="H130" s="223"/>
      <c r="I130" s="223"/>
      <c r="J130" s="223"/>
      <c r="K130" s="223"/>
      <c r="L130" s="223"/>
      <c r="M130" s="223"/>
      <c r="N130" s="222"/>
      <c r="O130" s="222"/>
      <c r="P130" s="222"/>
      <c r="Q130" s="222"/>
      <c r="R130" s="223"/>
      <c r="S130" s="223"/>
      <c r="T130" s="223"/>
      <c r="U130" s="223"/>
      <c r="V130" s="223"/>
      <c r="W130" s="223"/>
      <c r="X130" s="223"/>
      <c r="Y130" s="223"/>
      <c r="Z130" s="212"/>
      <c r="AA130" s="212"/>
      <c r="AB130" s="212"/>
      <c r="AC130" s="212"/>
      <c r="AD130" s="212"/>
      <c r="AE130" s="212"/>
      <c r="AF130" s="212"/>
      <c r="AG130" s="212" t="s">
        <v>167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">
      <c r="A131" s="238">
        <v>40</v>
      </c>
      <c r="B131" s="239" t="s">
        <v>329</v>
      </c>
      <c r="C131" s="259" t="s">
        <v>330</v>
      </c>
      <c r="D131" s="240" t="s">
        <v>203</v>
      </c>
      <c r="E131" s="241">
        <v>32.483879999999999</v>
      </c>
      <c r="F131" s="242"/>
      <c r="G131" s="243">
        <f>ROUND(E131*F131,2)</f>
        <v>0</v>
      </c>
      <c r="H131" s="242"/>
      <c r="I131" s="243">
        <f>ROUND(E131*H131,2)</f>
        <v>0</v>
      </c>
      <c r="J131" s="242"/>
      <c r="K131" s="243">
        <f>ROUND(E131*J131,2)</f>
        <v>0</v>
      </c>
      <c r="L131" s="243">
        <v>21</v>
      </c>
      <c r="M131" s="243">
        <f>G131*(1+L131/100)</f>
        <v>0</v>
      </c>
      <c r="N131" s="241">
        <v>8.0000000000000004E-4</v>
      </c>
      <c r="O131" s="241">
        <f>ROUND(E131*N131,2)</f>
        <v>0.03</v>
      </c>
      <c r="P131" s="241">
        <v>0</v>
      </c>
      <c r="Q131" s="241">
        <f>ROUND(E131*P131,2)</f>
        <v>0</v>
      </c>
      <c r="R131" s="243" t="s">
        <v>214</v>
      </c>
      <c r="S131" s="243" t="s">
        <v>159</v>
      </c>
      <c r="T131" s="244" t="s">
        <v>160</v>
      </c>
      <c r="U131" s="223">
        <v>0</v>
      </c>
      <c r="V131" s="223">
        <f>ROUND(E131*U131,2)</f>
        <v>0</v>
      </c>
      <c r="W131" s="223"/>
      <c r="X131" s="223" t="s">
        <v>215</v>
      </c>
      <c r="Y131" s="223" t="s">
        <v>162</v>
      </c>
      <c r="Z131" s="212"/>
      <c r="AA131" s="212"/>
      <c r="AB131" s="212"/>
      <c r="AC131" s="212"/>
      <c r="AD131" s="212"/>
      <c r="AE131" s="212"/>
      <c r="AF131" s="212"/>
      <c r="AG131" s="212" t="s">
        <v>216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">
      <c r="A132" s="219"/>
      <c r="B132" s="220"/>
      <c r="C132" s="261" t="s">
        <v>331</v>
      </c>
      <c r="D132" s="225"/>
      <c r="E132" s="226">
        <v>32.483879999999999</v>
      </c>
      <c r="F132" s="223"/>
      <c r="G132" s="223"/>
      <c r="H132" s="223"/>
      <c r="I132" s="223"/>
      <c r="J132" s="223"/>
      <c r="K132" s="223"/>
      <c r="L132" s="223"/>
      <c r="M132" s="223"/>
      <c r="N132" s="222"/>
      <c r="O132" s="222"/>
      <c r="P132" s="222"/>
      <c r="Q132" s="222"/>
      <c r="R132" s="223"/>
      <c r="S132" s="223"/>
      <c r="T132" s="223"/>
      <c r="U132" s="223"/>
      <c r="V132" s="223"/>
      <c r="W132" s="223"/>
      <c r="X132" s="223"/>
      <c r="Y132" s="223"/>
      <c r="Z132" s="212"/>
      <c r="AA132" s="212"/>
      <c r="AB132" s="212"/>
      <c r="AC132" s="212"/>
      <c r="AD132" s="212"/>
      <c r="AE132" s="212"/>
      <c r="AF132" s="212"/>
      <c r="AG132" s="212" t="s">
        <v>167</v>
      </c>
      <c r="AH132" s="212">
        <v>5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">
      <c r="A133" s="219">
        <v>41</v>
      </c>
      <c r="B133" s="220" t="s">
        <v>332</v>
      </c>
      <c r="C133" s="265" t="s">
        <v>333</v>
      </c>
      <c r="D133" s="221" t="s">
        <v>0</v>
      </c>
      <c r="E133" s="256"/>
      <c r="F133" s="224"/>
      <c r="G133" s="223">
        <f>ROUND(E133*F133,2)</f>
        <v>0</v>
      </c>
      <c r="H133" s="224"/>
      <c r="I133" s="223">
        <f>ROUND(E133*H133,2)</f>
        <v>0</v>
      </c>
      <c r="J133" s="224"/>
      <c r="K133" s="223">
        <f>ROUND(E133*J133,2)</f>
        <v>0</v>
      </c>
      <c r="L133" s="223">
        <v>21</v>
      </c>
      <c r="M133" s="223">
        <f>G133*(1+L133/100)</f>
        <v>0</v>
      </c>
      <c r="N133" s="222">
        <v>0</v>
      </c>
      <c r="O133" s="222">
        <f>ROUND(E133*N133,2)</f>
        <v>0</v>
      </c>
      <c r="P133" s="222">
        <v>0</v>
      </c>
      <c r="Q133" s="222">
        <f>ROUND(E133*P133,2)</f>
        <v>0</v>
      </c>
      <c r="R133" s="223" t="s">
        <v>324</v>
      </c>
      <c r="S133" s="223" t="s">
        <v>159</v>
      </c>
      <c r="T133" s="223" t="s">
        <v>160</v>
      </c>
      <c r="U133" s="223">
        <v>0</v>
      </c>
      <c r="V133" s="223">
        <f>ROUND(E133*U133,2)</f>
        <v>0</v>
      </c>
      <c r="W133" s="223"/>
      <c r="X133" s="223" t="s">
        <v>320</v>
      </c>
      <c r="Y133" s="223" t="s">
        <v>162</v>
      </c>
      <c r="Z133" s="212"/>
      <c r="AA133" s="212"/>
      <c r="AB133" s="212"/>
      <c r="AC133" s="212"/>
      <c r="AD133" s="212"/>
      <c r="AE133" s="212"/>
      <c r="AF133" s="212"/>
      <c r="AG133" s="212" t="s">
        <v>321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">
      <c r="A134" s="219"/>
      <c r="B134" s="220"/>
      <c r="C134" s="266" t="s">
        <v>334</v>
      </c>
      <c r="D134" s="257"/>
      <c r="E134" s="257"/>
      <c r="F134" s="257"/>
      <c r="G134" s="257"/>
      <c r="H134" s="223"/>
      <c r="I134" s="223"/>
      <c r="J134" s="223"/>
      <c r="K134" s="223"/>
      <c r="L134" s="223"/>
      <c r="M134" s="223"/>
      <c r="N134" s="222"/>
      <c r="O134" s="222"/>
      <c r="P134" s="222"/>
      <c r="Q134" s="222"/>
      <c r="R134" s="223"/>
      <c r="S134" s="223"/>
      <c r="T134" s="223"/>
      <c r="U134" s="223"/>
      <c r="V134" s="223"/>
      <c r="W134" s="223"/>
      <c r="X134" s="223"/>
      <c r="Y134" s="223"/>
      <c r="Z134" s="212"/>
      <c r="AA134" s="212"/>
      <c r="AB134" s="212"/>
      <c r="AC134" s="212"/>
      <c r="AD134" s="212"/>
      <c r="AE134" s="212"/>
      <c r="AF134" s="212"/>
      <c r="AG134" s="212" t="s">
        <v>165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x14ac:dyDescent="0.2">
      <c r="A135" s="231" t="s">
        <v>153</v>
      </c>
      <c r="B135" s="232" t="s">
        <v>102</v>
      </c>
      <c r="C135" s="258" t="s">
        <v>103</v>
      </c>
      <c r="D135" s="233"/>
      <c r="E135" s="234"/>
      <c r="F135" s="235"/>
      <c r="G135" s="235">
        <f>SUMIF(AG136:AG177,"&lt;&gt;NOR",G136:G177)</f>
        <v>0</v>
      </c>
      <c r="H135" s="235"/>
      <c r="I135" s="235">
        <f>SUM(I136:I177)</f>
        <v>0</v>
      </c>
      <c r="J135" s="235"/>
      <c r="K135" s="235">
        <f>SUM(K136:K177)</f>
        <v>0</v>
      </c>
      <c r="L135" s="235"/>
      <c r="M135" s="235">
        <f>SUM(M136:M177)</f>
        <v>0</v>
      </c>
      <c r="N135" s="234"/>
      <c r="O135" s="234">
        <f>SUM(O136:O177)</f>
        <v>4.7799999999999994</v>
      </c>
      <c r="P135" s="234"/>
      <c r="Q135" s="234">
        <f>SUM(Q136:Q177)</f>
        <v>0</v>
      </c>
      <c r="R135" s="235"/>
      <c r="S135" s="235"/>
      <c r="T135" s="236"/>
      <c r="U135" s="230"/>
      <c r="V135" s="230">
        <f>SUM(V136:V177)</f>
        <v>43.63</v>
      </c>
      <c r="W135" s="230"/>
      <c r="X135" s="230"/>
      <c r="Y135" s="230"/>
      <c r="AG135" t="s">
        <v>154</v>
      </c>
    </row>
    <row r="136" spans="1:60" ht="22.5" outlineLevel="1" x14ac:dyDescent="0.2">
      <c r="A136" s="238">
        <v>42</v>
      </c>
      <c r="B136" s="239" t="s">
        <v>335</v>
      </c>
      <c r="C136" s="259" t="s">
        <v>336</v>
      </c>
      <c r="D136" s="240" t="s">
        <v>203</v>
      </c>
      <c r="E136" s="241">
        <v>40.415799999999997</v>
      </c>
      <c r="F136" s="242"/>
      <c r="G136" s="243">
        <f>ROUND(E136*F136,2)</f>
        <v>0</v>
      </c>
      <c r="H136" s="242"/>
      <c r="I136" s="243">
        <f>ROUND(E136*H136,2)</f>
        <v>0</v>
      </c>
      <c r="J136" s="242"/>
      <c r="K136" s="243">
        <f>ROUND(E136*J136,2)</f>
        <v>0</v>
      </c>
      <c r="L136" s="243">
        <v>21</v>
      </c>
      <c r="M136" s="243">
        <f>G136*(1+L136/100)</f>
        <v>0</v>
      </c>
      <c r="N136" s="241">
        <v>2.9199999999999999E-3</v>
      </c>
      <c r="O136" s="241">
        <f>ROUND(E136*N136,2)</f>
        <v>0.12</v>
      </c>
      <c r="P136" s="241">
        <v>0</v>
      </c>
      <c r="Q136" s="241">
        <f>ROUND(E136*P136,2)</f>
        <v>0</v>
      </c>
      <c r="R136" s="243" t="s">
        <v>324</v>
      </c>
      <c r="S136" s="243" t="s">
        <v>159</v>
      </c>
      <c r="T136" s="244" t="s">
        <v>160</v>
      </c>
      <c r="U136" s="223">
        <v>0.317</v>
      </c>
      <c r="V136" s="223">
        <f>ROUND(E136*U136,2)</f>
        <v>12.81</v>
      </c>
      <c r="W136" s="223"/>
      <c r="X136" s="223" t="s">
        <v>161</v>
      </c>
      <c r="Y136" s="223" t="s">
        <v>162</v>
      </c>
      <c r="Z136" s="212"/>
      <c r="AA136" s="212"/>
      <c r="AB136" s="212"/>
      <c r="AC136" s="212"/>
      <c r="AD136" s="212"/>
      <c r="AE136" s="212"/>
      <c r="AF136" s="212"/>
      <c r="AG136" s="212" t="s">
        <v>163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">
      <c r="A137" s="219"/>
      <c r="B137" s="220"/>
      <c r="C137" s="261" t="s">
        <v>337</v>
      </c>
      <c r="D137" s="225"/>
      <c r="E137" s="226">
        <v>40.415799999999997</v>
      </c>
      <c r="F137" s="223"/>
      <c r="G137" s="223"/>
      <c r="H137" s="223"/>
      <c r="I137" s="223"/>
      <c r="J137" s="223"/>
      <c r="K137" s="223"/>
      <c r="L137" s="223"/>
      <c r="M137" s="223"/>
      <c r="N137" s="222"/>
      <c r="O137" s="222"/>
      <c r="P137" s="222"/>
      <c r="Q137" s="222"/>
      <c r="R137" s="223"/>
      <c r="S137" s="223"/>
      <c r="T137" s="223"/>
      <c r="U137" s="223"/>
      <c r="V137" s="223"/>
      <c r="W137" s="223"/>
      <c r="X137" s="223"/>
      <c r="Y137" s="223"/>
      <c r="Z137" s="212"/>
      <c r="AA137" s="212"/>
      <c r="AB137" s="212"/>
      <c r="AC137" s="212"/>
      <c r="AD137" s="212"/>
      <c r="AE137" s="212"/>
      <c r="AF137" s="212"/>
      <c r="AG137" s="212" t="s">
        <v>167</v>
      </c>
      <c r="AH137" s="212">
        <v>5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ht="33.75" outlineLevel="1" x14ac:dyDescent="0.2">
      <c r="A138" s="238">
        <v>43</v>
      </c>
      <c r="B138" s="239" t="s">
        <v>338</v>
      </c>
      <c r="C138" s="259" t="s">
        <v>339</v>
      </c>
      <c r="D138" s="240" t="s">
        <v>291</v>
      </c>
      <c r="E138" s="241">
        <v>25.24</v>
      </c>
      <c r="F138" s="242"/>
      <c r="G138" s="243">
        <f>ROUND(E138*F138,2)</f>
        <v>0</v>
      </c>
      <c r="H138" s="242"/>
      <c r="I138" s="243">
        <f>ROUND(E138*H138,2)</f>
        <v>0</v>
      </c>
      <c r="J138" s="242"/>
      <c r="K138" s="243">
        <f>ROUND(E138*J138,2)</f>
        <v>0</v>
      </c>
      <c r="L138" s="243">
        <v>21</v>
      </c>
      <c r="M138" s="243">
        <f>G138*(1+L138/100)</f>
        <v>0</v>
      </c>
      <c r="N138" s="241">
        <v>1.5200000000000001E-3</v>
      </c>
      <c r="O138" s="241">
        <f>ROUND(E138*N138,2)</f>
        <v>0.04</v>
      </c>
      <c r="P138" s="241">
        <v>0</v>
      </c>
      <c r="Q138" s="241">
        <f>ROUND(E138*P138,2)</f>
        <v>0</v>
      </c>
      <c r="R138" s="243" t="s">
        <v>324</v>
      </c>
      <c r="S138" s="243" t="s">
        <v>159</v>
      </c>
      <c r="T138" s="244" t="s">
        <v>160</v>
      </c>
      <c r="U138" s="223">
        <v>0.252</v>
      </c>
      <c r="V138" s="223">
        <f>ROUND(E138*U138,2)</f>
        <v>6.36</v>
      </c>
      <c r="W138" s="223"/>
      <c r="X138" s="223" t="s">
        <v>161</v>
      </c>
      <c r="Y138" s="223" t="s">
        <v>162</v>
      </c>
      <c r="Z138" s="212"/>
      <c r="AA138" s="212"/>
      <c r="AB138" s="212"/>
      <c r="AC138" s="212"/>
      <c r="AD138" s="212"/>
      <c r="AE138" s="212"/>
      <c r="AF138" s="212"/>
      <c r="AG138" s="212" t="s">
        <v>163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2" x14ac:dyDescent="0.2">
      <c r="A139" s="219"/>
      <c r="B139" s="220"/>
      <c r="C139" s="260" t="s">
        <v>340</v>
      </c>
      <c r="D139" s="246"/>
      <c r="E139" s="246"/>
      <c r="F139" s="246"/>
      <c r="G139" s="246"/>
      <c r="H139" s="223"/>
      <c r="I139" s="223"/>
      <c r="J139" s="223"/>
      <c r="K139" s="223"/>
      <c r="L139" s="223"/>
      <c r="M139" s="223"/>
      <c r="N139" s="222"/>
      <c r="O139" s="222"/>
      <c r="P139" s="222"/>
      <c r="Q139" s="222"/>
      <c r="R139" s="223"/>
      <c r="S139" s="223"/>
      <c r="T139" s="223"/>
      <c r="U139" s="223"/>
      <c r="V139" s="223"/>
      <c r="W139" s="223"/>
      <c r="X139" s="223"/>
      <c r="Y139" s="223"/>
      <c r="Z139" s="212"/>
      <c r="AA139" s="212"/>
      <c r="AB139" s="212"/>
      <c r="AC139" s="212"/>
      <c r="AD139" s="212"/>
      <c r="AE139" s="212"/>
      <c r="AF139" s="212"/>
      <c r="AG139" s="212" t="s">
        <v>165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2" x14ac:dyDescent="0.2">
      <c r="A140" s="219"/>
      <c r="B140" s="220"/>
      <c r="C140" s="262" t="s">
        <v>341</v>
      </c>
      <c r="D140" s="247"/>
      <c r="E140" s="247"/>
      <c r="F140" s="247"/>
      <c r="G140" s="247"/>
      <c r="H140" s="223"/>
      <c r="I140" s="223"/>
      <c r="J140" s="223"/>
      <c r="K140" s="223"/>
      <c r="L140" s="223"/>
      <c r="M140" s="223"/>
      <c r="N140" s="222"/>
      <c r="O140" s="222"/>
      <c r="P140" s="222"/>
      <c r="Q140" s="222"/>
      <c r="R140" s="223"/>
      <c r="S140" s="223"/>
      <c r="T140" s="223"/>
      <c r="U140" s="223"/>
      <c r="V140" s="223"/>
      <c r="W140" s="223"/>
      <c r="X140" s="223"/>
      <c r="Y140" s="223"/>
      <c r="Z140" s="212"/>
      <c r="AA140" s="212"/>
      <c r="AB140" s="212"/>
      <c r="AC140" s="212"/>
      <c r="AD140" s="212"/>
      <c r="AE140" s="212"/>
      <c r="AF140" s="212"/>
      <c r="AG140" s="212" t="s">
        <v>199</v>
      </c>
      <c r="AH140" s="212"/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2" x14ac:dyDescent="0.2">
      <c r="A141" s="219"/>
      <c r="B141" s="220"/>
      <c r="C141" s="261" t="s">
        <v>342</v>
      </c>
      <c r="D141" s="225"/>
      <c r="E141" s="226">
        <v>25.24</v>
      </c>
      <c r="F141" s="223"/>
      <c r="G141" s="223"/>
      <c r="H141" s="223"/>
      <c r="I141" s="223"/>
      <c r="J141" s="223"/>
      <c r="K141" s="223"/>
      <c r="L141" s="223"/>
      <c r="M141" s="223"/>
      <c r="N141" s="222"/>
      <c r="O141" s="222"/>
      <c r="P141" s="222"/>
      <c r="Q141" s="222"/>
      <c r="R141" s="223"/>
      <c r="S141" s="223"/>
      <c r="T141" s="223"/>
      <c r="U141" s="223"/>
      <c r="V141" s="223"/>
      <c r="W141" s="223"/>
      <c r="X141" s="223"/>
      <c r="Y141" s="223"/>
      <c r="Z141" s="212"/>
      <c r="AA141" s="212"/>
      <c r="AB141" s="212"/>
      <c r="AC141" s="212"/>
      <c r="AD141" s="212"/>
      <c r="AE141" s="212"/>
      <c r="AF141" s="212"/>
      <c r="AG141" s="212" t="s">
        <v>167</v>
      </c>
      <c r="AH141" s="212">
        <v>5</v>
      </c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ht="33.75" outlineLevel="1" x14ac:dyDescent="0.2">
      <c r="A142" s="238">
        <v>44</v>
      </c>
      <c r="B142" s="239" t="s">
        <v>343</v>
      </c>
      <c r="C142" s="259" t="s">
        <v>344</v>
      </c>
      <c r="D142" s="240" t="s">
        <v>291</v>
      </c>
      <c r="E142" s="241">
        <v>18.7</v>
      </c>
      <c r="F142" s="242"/>
      <c r="G142" s="243">
        <f>ROUND(E142*F142,2)</f>
        <v>0</v>
      </c>
      <c r="H142" s="242"/>
      <c r="I142" s="243">
        <f>ROUND(E142*H142,2)</f>
        <v>0</v>
      </c>
      <c r="J142" s="242"/>
      <c r="K142" s="243">
        <f>ROUND(E142*J142,2)</f>
        <v>0</v>
      </c>
      <c r="L142" s="243">
        <v>21</v>
      </c>
      <c r="M142" s="243">
        <f>G142*(1+L142/100)</f>
        <v>0</v>
      </c>
      <c r="N142" s="241">
        <v>1.8400000000000001E-3</v>
      </c>
      <c r="O142" s="241">
        <f>ROUND(E142*N142,2)</f>
        <v>0.03</v>
      </c>
      <c r="P142" s="241">
        <v>0</v>
      </c>
      <c r="Q142" s="241">
        <f>ROUND(E142*P142,2)</f>
        <v>0</v>
      </c>
      <c r="R142" s="243" t="s">
        <v>324</v>
      </c>
      <c r="S142" s="243" t="s">
        <v>159</v>
      </c>
      <c r="T142" s="244" t="s">
        <v>160</v>
      </c>
      <c r="U142" s="223">
        <v>0.25</v>
      </c>
      <c r="V142" s="223">
        <f>ROUND(E142*U142,2)</f>
        <v>4.68</v>
      </c>
      <c r="W142" s="223"/>
      <c r="X142" s="223" t="s">
        <v>161</v>
      </c>
      <c r="Y142" s="223" t="s">
        <v>162</v>
      </c>
      <c r="Z142" s="212"/>
      <c r="AA142" s="212"/>
      <c r="AB142" s="212"/>
      <c r="AC142" s="212"/>
      <c r="AD142" s="212"/>
      <c r="AE142" s="212"/>
      <c r="AF142" s="212"/>
      <c r="AG142" s="212" t="s">
        <v>163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2" x14ac:dyDescent="0.2">
      <c r="A143" s="219"/>
      <c r="B143" s="220"/>
      <c r="C143" s="260" t="s">
        <v>340</v>
      </c>
      <c r="D143" s="246"/>
      <c r="E143" s="246"/>
      <c r="F143" s="246"/>
      <c r="G143" s="246"/>
      <c r="H143" s="223"/>
      <c r="I143" s="223"/>
      <c r="J143" s="223"/>
      <c r="K143" s="223"/>
      <c r="L143" s="223"/>
      <c r="M143" s="223"/>
      <c r="N143" s="222"/>
      <c r="O143" s="222"/>
      <c r="P143" s="222"/>
      <c r="Q143" s="222"/>
      <c r="R143" s="223"/>
      <c r="S143" s="223"/>
      <c r="T143" s="223"/>
      <c r="U143" s="223"/>
      <c r="V143" s="223"/>
      <c r="W143" s="223"/>
      <c r="X143" s="223"/>
      <c r="Y143" s="223"/>
      <c r="Z143" s="212"/>
      <c r="AA143" s="212"/>
      <c r="AB143" s="212"/>
      <c r="AC143" s="212"/>
      <c r="AD143" s="212"/>
      <c r="AE143" s="212"/>
      <c r="AF143" s="212"/>
      <c r="AG143" s="212" t="s">
        <v>165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">
      <c r="A144" s="219"/>
      <c r="B144" s="220"/>
      <c r="C144" s="262" t="s">
        <v>341</v>
      </c>
      <c r="D144" s="247"/>
      <c r="E144" s="247"/>
      <c r="F144" s="247"/>
      <c r="G144" s="247"/>
      <c r="H144" s="223"/>
      <c r="I144" s="223"/>
      <c r="J144" s="223"/>
      <c r="K144" s="223"/>
      <c r="L144" s="223"/>
      <c r="M144" s="223"/>
      <c r="N144" s="222"/>
      <c r="O144" s="222"/>
      <c r="P144" s="222"/>
      <c r="Q144" s="222"/>
      <c r="R144" s="223"/>
      <c r="S144" s="223"/>
      <c r="T144" s="223"/>
      <c r="U144" s="223"/>
      <c r="V144" s="223"/>
      <c r="W144" s="223"/>
      <c r="X144" s="223"/>
      <c r="Y144" s="223"/>
      <c r="Z144" s="212"/>
      <c r="AA144" s="212"/>
      <c r="AB144" s="212"/>
      <c r="AC144" s="212"/>
      <c r="AD144" s="212"/>
      <c r="AE144" s="212"/>
      <c r="AF144" s="212"/>
      <c r="AG144" s="212" t="s">
        <v>199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2" x14ac:dyDescent="0.2">
      <c r="A145" s="219"/>
      <c r="B145" s="220"/>
      <c r="C145" s="261" t="s">
        <v>345</v>
      </c>
      <c r="D145" s="225"/>
      <c r="E145" s="226">
        <v>18.7</v>
      </c>
      <c r="F145" s="223"/>
      <c r="G145" s="223"/>
      <c r="H145" s="223"/>
      <c r="I145" s="223"/>
      <c r="J145" s="223"/>
      <c r="K145" s="223"/>
      <c r="L145" s="223"/>
      <c r="M145" s="223"/>
      <c r="N145" s="222"/>
      <c r="O145" s="222"/>
      <c r="P145" s="222"/>
      <c r="Q145" s="222"/>
      <c r="R145" s="223"/>
      <c r="S145" s="223"/>
      <c r="T145" s="223"/>
      <c r="U145" s="223"/>
      <c r="V145" s="223"/>
      <c r="W145" s="223"/>
      <c r="X145" s="223"/>
      <c r="Y145" s="223"/>
      <c r="Z145" s="212"/>
      <c r="AA145" s="212"/>
      <c r="AB145" s="212"/>
      <c r="AC145" s="212"/>
      <c r="AD145" s="212"/>
      <c r="AE145" s="212"/>
      <c r="AF145" s="212"/>
      <c r="AG145" s="212" t="s">
        <v>167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ht="33.75" outlineLevel="1" x14ac:dyDescent="0.2">
      <c r="A146" s="238">
        <v>45</v>
      </c>
      <c r="B146" s="239" t="s">
        <v>346</v>
      </c>
      <c r="C146" s="259" t="s">
        <v>347</v>
      </c>
      <c r="D146" s="240" t="s">
        <v>291</v>
      </c>
      <c r="E146" s="241">
        <v>18.3</v>
      </c>
      <c r="F146" s="242"/>
      <c r="G146" s="243">
        <f>ROUND(E146*F146,2)</f>
        <v>0</v>
      </c>
      <c r="H146" s="242"/>
      <c r="I146" s="243">
        <f>ROUND(E146*H146,2)</f>
        <v>0</v>
      </c>
      <c r="J146" s="242"/>
      <c r="K146" s="243">
        <f>ROUND(E146*J146,2)</f>
        <v>0</v>
      </c>
      <c r="L146" s="243">
        <v>21</v>
      </c>
      <c r="M146" s="243">
        <f>G146*(1+L146/100)</f>
        <v>0</v>
      </c>
      <c r="N146" s="241">
        <v>7.6000000000000004E-4</v>
      </c>
      <c r="O146" s="241">
        <f>ROUND(E146*N146,2)</f>
        <v>0.01</v>
      </c>
      <c r="P146" s="241">
        <v>0</v>
      </c>
      <c r="Q146" s="241">
        <f>ROUND(E146*P146,2)</f>
        <v>0</v>
      </c>
      <c r="R146" s="243" t="s">
        <v>324</v>
      </c>
      <c r="S146" s="243" t="s">
        <v>159</v>
      </c>
      <c r="T146" s="244" t="s">
        <v>160</v>
      </c>
      <c r="U146" s="223">
        <v>0.189</v>
      </c>
      <c r="V146" s="223">
        <f>ROUND(E146*U146,2)</f>
        <v>3.46</v>
      </c>
      <c r="W146" s="223"/>
      <c r="X146" s="223" t="s">
        <v>161</v>
      </c>
      <c r="Y146" s="223" t="s">
        <v>162</v>
      </c>
      <c r="Z146" s="212"/>
      <c r="AA146" s="212"/>
      <c r="AB146" s="212"/>
      <c r="AC146" s="212"/>
      <c r="AD146" s="212"/>
      <c r="AE146" s="212"/>
      <c r="AF146" s="212"/>
      <c r="AG146" s="212" t="s">
        <v>163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2" x14ac:dyDescent="0.2">
      <c r="A147" s="219"/>
      <c r="B147" s="220"/>
      <c r="C147" s="260" t="s">
        <v>340</v>
      </c>
      <c r="D147" s="246"/>
      <c r="E147" s="246"/>
      <c r="F147" s="246"/>
      <c r="G147" s="246"/>
      <c r="H147" s="223"/>
      <c r="I147" s="223"/>
      <c r="J147" s="223"/>
      <c r="K147" s="223"/>
      <c r="L147" s="223"/>
      <c r="M147" s="223"/>
      <c r="N147" s="222"/>
      <c r="O147" s="222"/>
      <c r="P147" s="222"/>
      <c r="Q147" s="222"/>
      <c r="R147" s="223"/>
      <c r="S147" s="223"/>
      <c r="T147" s="223"/>
      <c r="U147" s="223"/>
      <c r="V147" s="223"/>
      <c r="W147" s="223"/>
      <c r="X147" s="223"/>
      <c r="Y147" s="223"/>
      <c r="Z147" s="212"/>
      <c r="AA147" s="212"/>
      <c r="AB147" s="212"/>
      <c r="AC147" s="212"/>
      <c r="AD147" s="212"/>
      <c r="AE147" s="212"/>
      <c r="AF147" s="212"/>
      <c r="AG147" s="212" t="s">
        <v>165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2" x14ac:dyDescent="0.2">
      <c r="A148" s="219"/>
      <c r="B148" s="220"/>
      <c r="C148" s="262" t="s">
        <v>348</v>
      </c>
      <c r="D148" s="247"/>
      <c r="E148" s="247"/>
      <c r="F148" s="247"/>
      <c r="G148" s="247"/>
      <c r="H148" s="223"/>
      <c r="I148" s="223"/>
      <c r="J148" s="223"/>
      <c r="K148" s="223"/>
      <c r="L148" s="223"/>
      <c r="M148" s="223"/>
      <c r="N148" s="222"/>
      <c r="O148" s="222"/>
      <c r="P148" s="222"/>
      <c r="Q148" s="222"/>
      <c r="R148" s="223"/>
      <c r="S148" s="223"/>
      <c r="T148" s="223"/>
      <c r="U148" s="223"/>
      <c r="V148" s="223"/>
      <c r="W148" s="223"/>
      <c r="X148" s="223"/>
      <c r="Y148" s="223"/>
      <c r="Z148" s="212"/>
      <c r="AA148" s="212"/>
      <c r="AB148" s="212"/>
      <c r="AC148" s="212"/>
      <c r="AD148" s="212"/>
      <c r="AE148" s="212"/>
      <c r="AF148" s="212"/>
      <c r="AG148" s="212" t="s">
        <v>199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2" x14ac:dyDescent="0.2">
      <c r="A149" s="219"/>
      <c r="B149" s="220"/>
      <c r="C149" s="261" t="s">
        <v>349</v>
      </c>
      <c r="D149" s="225"/>
      <c r="E149" s="226">
        <v>18.3</v>
      </c>
      <c r="F149" s="223"/>
      <c r="G149" s="223"/>
      <c r="H149" s="223"/>
      <c r="I149" s="223"/>
      <c r="J149" s="223"/>
      <c r="K149" s="223"/>
      <c r="L149" s="223"/>
      <c r="M149" s="223"/>
      <c r="N149" s="222"/>
      <c r="O149" s="222"/>
      <c r="P149" s="222"/>
      <c r="Q149" s="222"/>
      <c r="R149" s="223"/>
      <c r="S149" s="223"/>
      <c r="T149" s="223"/>
      <c r="U149" s="223"/>
      <c r="V149" s="223"/>
      <c r="W149" s="223"/>
      <c r="X149" s="223"/>
      <c r="Y149" s="223"/>
      <c r="Z149" s="212"/>
      <c r="AA149" s="212"/>
      <c r="AB149" s="212"/>
      <c r="AC149" s="212"/>
      <c r="AD149" s="212"/>
      <c r="AE149" s="212"/>
      <c r="AF149" s="212"/>
      <c r="AG149" s="212" t="s">
        <v>167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ht="33.75" outlineLevel="1" x14ac:dyDescent="0.2">
      <c r="A150" s="238">
        <v>46</v>
      </c>
      <c r="B150" s="239" t="s">
        <v>350</v>
      </c>
      <c r="C150" s="259" t="s">
        <v>351</v>
      </c>
      <c r="D150" s="240" t="s">
        <v>291</v>
      </c>
      <c r="E150" s="241">
        <v>18.3</v>
      </c>
      <c r="F150" s="242"/>
      <c r="G150" s="243">
        <f>ROUND(E150*F150,2)</f>
        <v>0</v>
      </c>
      <c r="H150" s="242"/>
      <c r="I150" s="243">
        <f>ROUND(E150*H150,2)</f>
        <v>0</v>
      </c>
      <c r="J150" s="242"/>
      <c r="K150" s="243">
        <f>ROUND(E150*J150,2)</f>
        <v>0</v>
      </c>
      <c r="L150" s="243">
        <v>21</v>
      </c>
      <c r="M150" s="243">
        <f>G150*(1+L150/100)</f>
        <v>0</v>
      </c>
      <c r="N150" s="241">
        <v>7.6000000000000004E-4</v>
      </c>
      <c r="O150" s="241">
        <f>ROUND(E150*N150,2)</f>
        <v>0.01</v>
      </c>
      <c r="P150" s="241">
        <v>0</v>
      </c>
      <c r="Q150" s="241">
        <f>ROUND(E150*P150,2)</f>
        <v>0</v>
      </c>
      <c r="R150" s="243" t="s">
        <v>324</v>
      </c>
      <c r="S150" s="243" t="s">
        <v>159</v>
      </c>
      <c r="T150" s="244" t="s">
        <v>160</v>
      </c>
      <c r="U150" s="223">
        <v>0.189</v>
      </c>
      <c r="V150" s="223">
        <f>ROUND(E150*U150,2)</f>
        <v>3.46</v>
      </c>
      <c r="W150" s="223"/>
      <c r="X150" s="223" t="s">
        <v>161</v>
      </c>
      <c r="Y150" s="223" t="s">
        <v>162</v>
      </c>
      <c r="Z150" s="212"/>
      <c r="AA150" s="212"/>
      <c r="AB150" s="212"/>
      <c r="AC150" s="212"/>
      <c r="AD150" s="212"/>
      <c r="AE150" s="212"/>
      <c r="AF150" s="212"/>
      <c r="AG150" s="212" t="s">
        <v>163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2" x14ac:dyDescent="0.2">
      <c r="A151" s="219"/>
      <c r="B151" s="220"/>
      <c r="C151" s="260" t="s">
        <v>340</v>
      </c>
      <c r="D151" s="246"/>
      <c r="E151" s="246"/>
      <c r="F151" s="246"/>
      <c r="G151" s="246"/>
      <c r="H151" s="223"/>
      <c r="I151" s="223"/>
      <c r="J151" s="223"/>
      <c r="K151" s="223"/>
      <c r="L151" s="223"/>
      <c r="M151" s="223"/>
      <c r="N151" s="222"/>
      <c r="O151" s="222"/>
      <c r="P151" s="222"/>
      <c r="Q151" s="222"/>
      <c r="R151" s="223"/>
      <c r="S151" s="223"/>
      <c r="T151" s="223"/>
      <c r="U151" s="223"/>
      <c r="V151" s="223"/>
      <c r="W151" s="223"/>
      <c r="X151" s="223"/>
      <c r="Y151" s="223"/>
      <c r="Z151" s="212"/>
      <c r="AA151" s="212"/>
      <c r="AB151" s="212"/>
      <c r="AC151" s="212"/>
      <c r="AD151" s="212"/>
      <c r="AE151" s="212"/>
      <c r="AF151" s="212"/>
      <c r="AG151" s="212" t="s">
        <v>165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2" x14ac:dyDescent="0.2">
      <c r="A152" s="219"/>
      <c r="B152" s="220"/>
      <c r="C152" s="262" t="s">
        <v>348</v>
      </c>
      <c r="D152" s="247"/>
      <c r="E152" s="247"/>
      <c r="F152" s="247"/>
      <c r="G152" s="247"/>
      <c r="H152" s="223"/>
      <c r="I152" s="223"/>
      <c r="J152" s="223"/>
      <c r="K152" s="223"/>
      <c r="L152" s="223"/>
      <c r="M152" s="223"/>
      <c r="N152" s="222"/>
      <c r="O152" s="222"/>
      <c r="P152" s="222"/>
      <c r="Q152" s="222"/>
      <c r="R152" s="223"/>
      <c r="S152" s="223"/>
      <c r="T152" s="223"/>
      <c r="U152" s="223"/>
      <c r="V152" s="223"/>
      <c r="W152" s="223"/>
      <c r="X152" s="223"/>
      <c r="Y152" s="223"/>
      <c r="Z152" s="212"/>
      <c r="AA152" s="212"/>
      <c r="AB152" s="212"/>
      <c r="AC152" s="212"/>
      <c r="AD152" s="212"/>
      <c r="AE152" s="212"/>
      <c r="AF152" s="212"/>
      <c r="AG152" s="212" t="s">
        <v>199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2" x14ac:dyDescent="0.2">
      <c r="A153" s="219"/>
      <c r="B153" s="220"/>
      <c r="C153" s="261" t="s">
        <v>352</v>
      </c>
      <c r="D153" s="225"/>
      <c r="E153" s="226">
        <v>18.3</v>
      </c>
      <c r="F153" s="223"/>
      <c r="G153" s="223"/>
      <c r="H153" s="223"/>
      <c r="I153" s="223"/>
      <c r="J153" s="223"/>
      <c r="K153" s="223"/>
      <c r="L153" s="223"/>
      <c r="M153" s="223"/>
      <c r="N153" s="222"/>
      <c r="O153" s="222"/>
      <c r="P153" s="222"/>
      <c r="Q153" s="222"/>
      <c r="R153" s="223"/>
      <c r="S153" s="223"/>
      <c r="T153" s="223"/>
      <c r="U153" s="223"/>
      <c r="V153" s="223"/>
      <c r="W153" s="223"/>
      <c r="X153" s="223"/>
      <c r="Y153" s="223"/>
      <c r="Z153" s="212"/>
      <c r="AA153" s="212"/>
      <c r="AB153" s="212"/>
      <c r="AC153" s="212"/>
      <c r="AD153" s="212"/>
      <c r="AE153" s="212"/>
      <c r="AF153" s="212"/>
      <c r="AG153" s="212" t="s">
        <v>167</v>
      </c>
      <c r="AH153" s="212">
        <v>5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ht="33.75" outlineLevel="1" x14ac:dyDescent="0.2">
      <c r="A154" s="238">
        <v>47</v>
      </c>
      <c r="B154" s="239" t="s">
        <v>353</v>
      </c>
      <c r="C154" s="259" t="s">
        <v>354</v>
      </c>
      <c r="D154" s="240" t="s">
        <v>291</v>
      </c>
      <c r="E154" s="241">
        <v>25.24</v>
      </c>
      <c r="F154" s="242"/>
      <c r="G154" s="243">
        <f>ROUND(E154*F154,2)</f>
        <v>0</v>
      </c>
      <c r="H154" s="242"/>
      <c r="I154" s="243">
        <f>ROUND(E154*H154,2)</f>
        <v>0</v>
      </c>
      <c r="J154" s="242"/>
      <c r="K154" s="243">
        <f>ROUND(E154*J154,2)</f>
        <v>0</v>
      </c>
      <c r="L154" s="243">
        <v>21</v>
      </c>
      <c r="M154" s="243">
        <f>G154*(1+L154/100)</f>
        <v>0</v>
      </c>
      <c r="N154" s="241">
        <v>1.0499999999999999E-3</v>
      </c>
      <c r="O154" s="241">
        <f>ROUND(E154*N154,2)</f>
        <v>0.03</v>
      </c>
      <c r="P154" s="241">
        <v>0</v>
      </c>
      <c r="Q154" s="241">
        <f>ROUND(E154*P154,2)</f>
        <v>0</v>
      </c>
      <c r="R154" s="243" t="s">
        <v>324</v>
      </c>
      <c r="S154" s="243" t="s">
        <v>159</v>
      </c>
      <c r="T154" s="244" t="s">
        <v>160</v>
      </c>
      <c r="U154" s="223">
        <v>0.12</v>
      </c>
      <c r="V154" s="223">
        <f>ROUND(E154*U154,2)</f>
        <v>3.03</v>
      </c>
      <c r="W154" s="223"/>
      <c r="X154" s="223" t="s">
        <v>161</v>
      </c>
      <c r="Y154" s="223" t="s">
        <v>162</v>
      </c>
      <c r="Z154" s="212"/>
      <c r="AA154" s="212"/>
      <c r="AB154" s="212"/>
      <c r="AC154" s="212"/>
      <c r="AD154" s="212"/>
      <c r="AE154" s="212"/>
      <c r="AF154" s="212"/>
      <c r="AG154" s="212" t="s">
        <v>163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2" x14ac:dyDescent="0.2">
      <c r="A155" s="219"/>
      <c r="B155" s="220"/>
      <c r="C155" s="260" t="s">
        <v>340</v>
      </c>
      <c r="D155" s="246"/>
      <c r="E155" s="246"/>
      <c r="F155" s="246"/>
      <c r="G155" s="246"/>
      <c r="H155" s="223"/>
      <c r="I155" s="223"/>
      <c r="J155" s="223"/>
      <c r="K155" s="223"/>
      <c r="L155" s="223"/>
      <c r="M155" s="223"/>
      <c r="N155" s="222"/>
      <c r="O155" s="222"/>
      <c r="P155" s="222"/>
      <c r="Q155" s="222"/>
      <c r="R155" s="223"/>
      <c r="S155" s="223"/>
      <c r="T155" s="223"/>
      <c r="U155" s="223"/>
      <c r="V155" s="223"/>
      <c r="W155" s="223"/>
      <c r="X155" s="223"/>
      <c r="Y155" s="223"/>
      <c r="Z155" s="212"/>
      <c r="AA155" s="212"/>
      <c r="AB155" s="212"/>
      <c r="AC155" s="212"/>
      <c r="AD155" s="212"/>
      <c r="AE155" s="212"/>
      <c r="AF155" s="212"/>
      <c r="AG155" s="212" t="s">
        <v>165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2" x14ac:dyDescent="0.2">
      <c r="A156" s="219"/>
      <c r="B156" s="220"/>
      <c r="C156" s="261" t="s">
        <v>355</v>
      </c>
      <c r="D156" s="225"/>
      <c r="E156" s="226">
        <v>25.24</v>
      </c>
      <c r="F156" s="223"/>
      <c r="G156" s="223"/>
      <c r="H156" s="223"/>
      <c r="I156" s="223"/>
      <c r="J156" s="223"/>
      <c r="K156" s="223"/>
      <c r="L156" s="223"/>
      <c r="M156" s="223"/>
      <c r="N156" s="222"/>
      <c r="O156" s="222"/>
      <c r="P156" s="222"/>
      <c r="Q156" s="222"/>
      <c r="R156" s="223"/>
      <c r="S156" s="223"/>
      <c r="T156" s="223"/>
      <c r="U156" s="223"/>
      <c r="V156" s="223"/>
      <c r="W156" s="223"/>
      <c r="X156" s="223"/>
      <c r="Y156" s="223"/>
      <c r="Z156" s="212"/>
      <c r="AA156" s="212"/>
      <c r="AB156" s="212"/>
      <c r="AC156" s="212"/>
      <c r="AD156" s="212"/>
      <c r="AE156" s="212"/>
      <c r="AF156" s="212"/>
      <c r="AG156" s="212" t="s">
        <v>167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ht="22.5" outlineLevel="1" x14ac:dyDescent="0.2">
      <c r="A157" s="238">
        <v>48</v>
      </c>
      <c r="B157" s="239" t="s">
        <v>356</v>
      </c>
      <c r="C157" s="259" t="s">
        <v>357</v>
      </c>
      <c r="D157" s="240" t="s">
        <v>203</v>
      </c>
      <c r="E157" s="241">
        <v>40.415799999999997</v>
      </c>
      <c r="F157" s="242"/>
      <c r="G157" s="243">
        <f>ROUND(E157*F157,2)</f>
        <v>0</v>
      </c>
      <c r="H157" s="242"/>
      <c r="I157" s="243">
        <f>ROUND(E157*H157,2)</f>
        <v>0</v>
      </c>
      <c r="J157" s="242"/>
      <c r="K157" s="243">
        <f>ROUND(E157*J157,2)</f>
        <v>0</v>
      </c>
      <c r="L157" s="243">
        <v>21</v>
      </c>
      <c r="M157" s="243">
        <f>G157*(1+L157/100)</f>
        <v>0</v>
      </c>
      <c r="N157" s="241">
        <v>1.2999999999999999E-4</v>
      </c>
      <c r="O157" s="241">
        <f>ROUND(E157*N157,2)</f>
        <v>0.01</v>
      </c>
      <c r="P157" s="241">
        <v>0</v>
      </c>
      <c r="Q157" s="241">
        <f>ROUND(E157*P157,2)</f>
        <v>0</v>
      </c>
      <c r="R157" s="243" t="s">
        <v>324</v>
      </c>
      <c r="S157" s="243" t="s">
        <v>159</v>
      </c>
      <c r="T157" s="244" t="s">
        <v>160</v>
      </c>
      <c r="U157" s="223">
        <v>0.1</v>
      </c>
      <c r="V157" s="223">
        <f>ROUND(E157*U157,2)</f>
        <v>4.04</v>
      </c>
      <c r="W157" s="223"/>
      <c r="X157" s="223" t="s">
        <v>161</v>
      </c>
      <c r="Y157" s="223" t="s">
        <v>162</v>
      </c>
      <c r="Z157" s="212"/>
      <c r="AA157" s="212"/>
      <c r="AB157" s="212"/>
      <c r="AC157" s="212"/>
      <c r="AD157" s="212"/>
      <c r="AE157" s="212"/>
      <c r="AF157" s="212"/>
      <c r="AG157" s="212" t="s">
        <v>163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2" x14ac:dyDescent="0.2">
      <c r="A158" s="219"/>
      <c r="B158" s="220"/>
      <c r="C158" s="261" t="s">
        <v>358</v>
      </c>
      <c r="D158" s="225"/>
      <c r="E158" s="226">
        <v>40.415799999999997</v>
      </c>
      <c r="F158" s="223"/>
      <c r="G158" s="223"/>
      <c r="H158" s="223"/>
      <c r="I158" s="223"/>
      <c r="J158" s="223"/>
      <c r="K158" s="223"/>
      <c r="L158" s="223"/>
      <c r="M158" s="223"/>
      <c r="N158" s="222"/>
      <c r="O158" s="222"/>
      <c r="P158" s="222"/>
      <c r="Q158" s="222"/>
      <c r="R158" s="223"/>
      <c r="S158" s="223"/>
      <c r="T158" s="223"/>
      <c r="U158" s="223"/>
      <c r="V158" s="223"/>
      <c r="W158" s="223"/>
      <c r="X158" s="223"/>
      <c r="Y158" s="223"/>
      <c r="Z158" s="212"/>
      <c r="AA158" s="212"/>
      <c r="AB158" s="212"/>
      <c r="AC158" s="212"/>
      <c r="AD158" s="212"/>
      <c r="AE158" s="212"/>
      <c r="AF158" s="212"/>
      <c r="AG158" s="212" t="s">
        <v>167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ht="22.5" outlineLevel="1" x14ac:dyDescent="0.2">
      <c r="A159" s="238">
        <v>49</v>
      </c>
      <c r="B159" s="239" t="s">
        <v>359</v>
      </c>
      <c r="C159" s="259" t="s">
        <v>360</v>
      </c>
      <c r="D159" s="240" t="s">
        <v>203</v>
      </c>
      <c r="E159" s="241">
        <v>39.500799999999998</v>
      </c>
      <c r="F159" s="242"/>
      <c r="G159" s="243">
        <f>ROUND(E159*F159,2)</f>
        <v>0</v>
      </c>
      <c r="H159" s="242"/>
      <c r="I159" s="243">
        <f>ROUND(E159*H159,2)</f>
        <v>0</v>
      </c>
      <c r="J159" s="242"/>
      <c r="K159" s="243">
        <f>ROUND(E159*J159,2)</f>
        <v>0</v>
      </c>
      <c r="L159" s="243">
        <v>21</v>
      </c>
      <c r="M159" s="243">
        <f>G159*(1+L159/100)</f>
        <v>0</v>
      </c>
      <c r="N159" s="241">
        <v>1.4999999999999999E-4</v>
      </c>
      <c r="O159" s="241">
        <f>ROUND(E159*N159,2)</f>
        <v>0.01</v>
      </c>
      <c r="P159" s="241">
        <v>0</v>
      </c>
      <c r="Q159" s="241">
        <f>ROUND(E159*P159,2)</f>
        <v>0</v>
      </c>
      <c r="R159" s="243" t="s">
        <v>324</v>
      </c>
      <c r="S159" s="243" t="s">
        <v>159</v>
      </c>
      <c r="T159" s="244" t="s">
        <v>160</v>
      </c>
      <c r="U159" s="223">
        <v>0.11765</v>
      </c>
      <c r="V159" s="223">
        <f>ROUND(E159*U159,2)</f>
        <v>4.6500000000000004</v>
      </c>
      <c r="W159" s="223"/>
      <c r="X159" s="223" t="s">
        <v>161</v>
      </c>
      <c r="Y159" s="223" t="s">
        <v>162</v>
      </c>
      <c r="Z159" s="212"/>
      <c r="AA159" s="212"/>
      <c r="AB159" s="212"/>
      <c r="AC159" s="212"/>
      <c r="AD159" s="212"/>
      <c r="AE159" s="212"/>
      <c r="AF159" s="212"/>
      <c r="AG159" s="212" t="s">
        <v>163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2" x14ac:dyDescent="0.2">
      <c r="A160" s="219"/>
      <c r="B160" s="220"/>
      <c r="C160" s="261" t="s">
        <v>361</v>
      </c>
      <c r="D160" s="225"/>
      <c r="E160" s="226">
        <v>39.500799999999998</v>
      </c>
      <c r="F160" s="223"/>
      <c r="G160" s="223"/>
      <c r="H160" s="223"/>
      <c r="I160" s="223"/>
      <c r="J160" s="223"/>
      <c r="K160" s="223"/>
      <c r="L160" s="223"/>
      <c r="M160" s="223"/>
      <c r="N160" s="222"/>
      <c r="O160" s="222"/>
      <c r="P160" s="222"/>
      <c r="Q160" s="222"/>
      <c r="R160" s="223"/>
      <c r="S160" s="223"/>
      <c r="T160" s="223"/>
      <c r="U160" s="223"/>
      <c r="V160" s="223"/>
      <c r="W160" s="223"/>
      <c r="X160" s="223"/>
      <c r="Y160" s="223"/>
      <c r="Z160" s="212"/>
      <c r="AA160" s="212"/>
      <c r="AB160" s="212"/>
      <c r="AC160" s="212"/>
      <c r="AD160" s="212"/>
      <c r="AE160" s="212"/>
      <c r="AF160" s="212"/>
      <c r="AG160" s="212" t="s">
        <v>167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ht="22.5" outlineLevel="1" x14ac:dyDescent="0.2">
      <c r="A161" s="238">
        <v>50</v>
      </c>
      <c r="B161" s="239" t="s">
        <v>362</v>
      </c>
      <c r="C161" s="259" t="s">
        <v>363</v>
      </c>
      <c r="D161" s="240" t="s">
        <v>203</v>
      </c>
      <c r="E161" s="241">
        <v>6.31</v>
      </c>
      <c r="F161" s="242"/>
      <c r="G161" s="243">
        <f>ROUND(E161*F161,2)</f>
        <v>0</v>
      </c>
      <c r="H161" s="242"/>
      <c r="I161" s="243">
        <f>ROUND(E161*H161,2)</f>
        <v>0</v>
      </c>
      <c r="J161" s="242"/>
      <c r="K161" s="243">
        <f>ROUND(E161*J161,2)</f>
        <v>0</v>
      </c>
      <c r="L161" s="243">
        <v>21</v>
      </c>
      <c r="M161" s="243">
        <f>G161*(1+L161/100)</f>
        <v>0</v>
      </c>
      <c r="N161" s="241">
        <v>8.2500000000000004E-2</v>
      </c>
      <c r="O161" s="241">
        <f>ROUND(E161*N161,2)</f>
        <v>0.52</v>
      </c>
      <c r="P161" s="241">
        <v>0</v>
      </c>
      <c r="Q161" s="241">
        <f>ROUND(E161*P161,2)</f>
        <v>0</v>
      </c>
      <c r="R161" s="243" t="s">
        <v>324</v>
      </c>
      <c r="S161" s="243" t="s">
        <v>159</v>
      </c>
      <c r="T161" s="244" t="s">
        <v>160</v>
      </c>
      <c r="U161" s="223">
        <v>1.7999999999999999E-2</v>
      </c>
      <c r="V161" s="223">
        <f>ROUND(E161*U161,2)</f>
        <v>0.11</v>
      </c>
      <c r="W161" s="223"/>
      <c r="X161" s="223" t="s">
        <v>161</v>
      </c>
      <c r="Y161" s="223" t="s">
        <v>162</v>
      </c>
      <c r="Z161" s="212"/>
      <c r="AA161" s="212"/>
      <c r="AB161" s="212"/>
      <c r="AC161" s="212"/>
      <c r="AD161" s="212"/>
      <c r="AE161" s="212"/>
      <c r="AF161" s="212"/>
      <c r="AG161" s="212" t="s">
        <v>163</v>
      </c>
      <c r="AH161" s="212"/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2" x14ac:dyDescent="0.2">
      <c r="A162" s="219"/>
      <c r="B162" s="220"/>
      <c r="C162" s="261" t="s">
        <v>364</v>
      </c>
      <c r="D162" s="225"/>
      <c r="E162" s="226">
        <v>6.31</v>
      </c>
      <c r="F162" s="223"/>
      <c r="G162" s="223"/>
      <c r="H162" s="223"/>
      <c r="I162" s="223"/>
      <c r="J162" s="223"/>
      <c r="K162" s="223"/>
      <c r="L162" s="223"/>
      <c r="M162" s="223"/>
      <c r="N162" s="222"/>
      <c r="O162" s="222"/>
      <c r="P162" s="222"/>
      <c r="Q162" s="222"/>
      <c r="R162" s="223"/>
      <c r="S162" s="223"/>
      <c r="T162" s="223"/>
      <c r="U162" s="223"/>
      <c r="V162" s="223"/>
      <c r="W162" s="223"/>
      <c r="X162" s="223"/>
      <c r="Y162" s="223"/>
      <c r="Z162" s="212"/>
      <c r="AA162" s="212"/>
      <c r="AB162" s="212"/>
      <c r="AC162" s="212"/>
      <c r="AD162" s="212"/>
      <c r="AE162" s="212"/>
      <c r="AF162" s="212"/>
      <c r="AG162" s="212" t="s">
        <v>167</v>
      </c>
      <c r="AH162" s="212">
        <v>0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ht="22.5" outlineLevel="1" x14ac:dyDescent="0.2">
      <c r="A163" s="238">
        <v>51</v>
      </c>
      <c r="B163" s="239" t="s">
        <v>365</v>
      </c>
      <c r="C163" s="259" t="s">
        <v>366</v>
      </c>
      <c r="D163" s="240" t="s">
        <v>203</v>
      </c>
      <c r="E163" s="241">
        <v>31.55</v>
      </c>
      <c r="F163" s="242"/>
      <c r="G163" s="243">
        <f>ROUND(E163*F163,2)</f>
        <v>0</v>
      </c>
      <c r="H163" s="242"/>
      <c r="I163" s="243">
        <f>ROUND(E163*H163,2)</f>
        <v>0</v>
      </c>
      <c r="J163" s="242"/>
      <c r="K163" s="243">
        <f>ROUND(E163*J163,2)</f>
        <v>0</v>
      </c>
      <c r="L163" s="243">
        <v>21</v>
      </c>
      <c r="M163" s="243">
        <f>G163*(1+L163/100)</f>
        <v>0</v>
      </c>
      <c r="N163" s="241">
        <v>1.6500000000000001E-2</v>
      </c>
      <c r="O163" s="241">
        <f>ROUND(E163*N163,2)</f>
        <v>0.52</v>
      </c>
      <c r="P163" s="241">
        <v>0</v>
      </c>
      <c r="Q163" s="241">
        <f>ROUND(E163*P163,2)</f>
        <v>0</v>
      </c>
      <c r="R163" s="243" t="s">
        <v>324</v>
      </c>
      <c r="S163" s="243" t="s">
        <v>159</v>
      </c>
      <c r="T163" s="244" t="s">
        <v>160</v>
      </c>
      <c r="U163" s="223">
        <v>2E-3</v>
      </c>
      <c r="V163" s="223">
        <f>ROUND(E163*U163,2)</f>
        <v>0.06</v>
      </c>
      <c r="W163" s="223"/>
      <c r="X163" s="223" t="s">
        <v>161</v>
      </c>
      <c r="Y163" s="223" t="s">
        <v>162</v>
      </c>
      <c r="Z163" s="212"/>
      <c r="AA163" s="212"/>
      <c r="AB163" s="212"/>
      <c r="AC163" s="212"/>
      <c r="AD163" s="212"/>
      <c r="AE163" s="212"/>
      <c r="AF163" s="212"/>
      <c r="AG163" s="212" t="s">
        <v>163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2" x14ac:dyDescent="0.2">
      <c r="A164" s="219"/>
      <c r="B164" s="220"/>
      <c r="C164" s="261" t="s">
        <v>367</v>
      </c>
      <c r="D164" s="225"/>
      <c r="E164" s="226">
        <v>31.55</v>
      </c>
      <c r="F164" s="223"/>
      <c r="G164" s="223"/>
      <c r="H164" s="223"/>
      <c r="I164" s="223"/>
      <c r="J164" s="223"/>
      <c r="K164" s="223"/>
      <c r="L164" s="223"/>
      <c r="M164" s="223"/>
      <c r="N164" s="222"/>
      <c r="O164" s="222"/>
      <c r="P164" s="222"/>
      <c r="Q164" s="222"/>
      <c r="R164" s="223"/>
      <c r="S164" s="223"/>
      <c r="T164" s="223"/>
      <c r="U164" s="223"/>
      <c r="V164" s="223"/>
      <c r="W164" s="223"/>
      <c r="X164" s="223"/>
      <c r="Y164" s="223"/>
      <c r="Z164" s="212"/>
      <c r="AA164" s="212"/>
      <c r="AB164" s="212"/>
      <c r="AC164" s="212"/>
      <c r="AD164" s="212"/>
      <c r="AE164" s="212"/>
      <c r="AF164" s="212"/>
      <c r="AG164" s="212" t="s">
        <v>167</v>
      </c>
      <c r="AH164" s="212">
        <v>5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1" x14ac:dyDescent="0.2">
      <c r="A165" s="238">
        <v>52</v>
      </c>
      <c r="B165" s="239" t="s">
        <v>368</v>
      </c>
      <c r="C165" s="259" t="s">
        <v>369</v>
      </c>
      <c r="D165" s="240" t="s">
        <v>203</v>
      </c>
      <c r="E165" s="241">
        <v>32.483879999999999</v>
      </c>
      <c r="F165" s="242"/>
      <c r="G165" s="243">
        <f>ROUND(E165*F165,2)</f>
        <v>0</v>
      </c>
      <c r="H165" s="242"/>
      <c r="I165" s="243">
        <f>ROUND(E165*H165,2)</f>
        <v>0</v>
      </c>
      <c r="J165" s="242"/>
      <c r="K165" s="243">
        <f>ROUND(E165*J165,2)</f>
        <v>0</v>
      </c>
      <c r="L165" s="243">
        <v>21</v>
      </c>
      <c r="M165" s="243">
        <f>G165*(1+L165/100)</f>
        <v>0</v>
      </c>
      <c r="N165" s="241">
        <v>0</v>
      </c>
      <c r="O165" s="241">
        <f>ROUND(E165*N165,2)</f>
        <v>0</v>
      </c>
      <c r="P165" s="241">
        <v>0</v>
      </c>
      <c r="Q165" s="241">
        <f>ROUND(E165*P165,2)</f>
        <v>0</v>
      </c>
      <c r="R165" s="243"/>
      <c r="S165" s="243" t="s">
        <v>299</v>
      </c>
      <c r="T165" s="244" t="s">
        <v>300</v>
      </c>
      <c r="U165" s="223">
        <v>0.02</v>
      </c>
      <c r="V165" s="223">
        <f>ROUND(E165*U165,2)</f>
        <v>0.65</v>
      </c>
      <c r="W165" s="223"/>
      <c r="X165" s="223" t="s">
        <v>161</v>
      </c>
      <c r="Y165" s="223" t="s">
        <v>162</v>
      </c>
      <c r="Z165" s="212"/>
      <c r="AA165" s="212"/>
      <c r="AB165" s="212"/>
      <c r="AC165" s="212"/>
      <c r="AD165" s="212"/>
      <c r="AE165" s="212"/>
      <c r="AF165" s="212"/>
      <c r="AG165" s="212" t="s">
        <v>163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2" x14ac:dyDescent="0.2">
      <c r="A166" s="219"/>
      <c r="B166" s="220"/>
      <c r="C166" s="261" t="s">
        <v>370</v>
      </c>
      <c r="D166" s="225"/>
      <c r="E166" s="226">
        <v>32.483879999999999</v>
      </c>
      <c r="F166" s="223"/>
      <c r="G166" s="223"/>
      <c r="H166" s="223"/>
      <c r="I166" s="223"/>
      <c r="J166" s="223"/>
      <c r="K166" s="223"/>
      <c r="L166" s="223"/>
      <c r="M166" s="223"/>
      <c r="N166" s="222"/>
      <c r="O166" s="222"/>
      <c r="P166" s="222"/>
      <c r="Q166" s="222"/>
      <c r="R166" s="223"/>
      <c r="S166" s="223"/>
      <c r="T166" s="223"/>
      <c r="U166" s="223"/>
      <c r="V166" s="223"/>
      <c r="W166" s="223"/>
      <c r="X166" s="223"/>
      <c r="Y166" s="223"/>
      <c r="Z166" s="212"/>
      <c r="AA166" s="212"/>
      <c r="AB166" s="212"/>
      <c r="AC166" s="212"/>
      <c r="AD166" s="212"/>
      <c r="AE166" s="212"/>
      <c r="AF166" s="212"/>
      <c r="AG166" s="212" t="s">
        <v>167</v>
      </c>
      <c r="AH166" s="212">
        <v>5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1" x14ac:dyDescent="0.2">
      <c r="A167" s="238">
        <v>53</v>
      </c>
      <c r="B167" s="239" t="s">
        <v>371</v>
      </c>
      <c r="C167" s="259" t="s">
        <v>372</v>
      </c>
      <c r="D167" s="240" t="s">
        <v>203</v>
      </c>
      <c r="E167" s="241">
        <v>162.4194</v>
      </c>
      <c r="F167" s="242"/>
      <c r="G167" s="243">
        <f>ROUND(E167*F167,2)</f>
        <v>0</v>
      </c>
      <c r="H167" s="242"/>
      <c r="I167" s="243">
        <f>ROUND(E167*H167,2)</f>
        <v>0</v>
      </c>
      <c r="J167" s="242"/>
      <c r="K167" s="243">
        <f>ROUND(E167*J167,2)</f>
        <v>0</v>
      </c>
      <c r="L167" s="243">
        <v>21</v>
      </c>
      <c r="M167" s="243">
        <f>G167*(1+L167/100)</f>
        <v>0</v>
      </c>
      <c r="N167" s="241">
        <v>0</v>
      </c>
      <c r="O167" s="241">
        <f>ROUND(E167*N167,2)</f>
        <v>0</v>
      </c>
      <c r="P167" s="241">
        <v>0</v>
      </c>
      <c r="Q167" s="241">
        <f>ROUND(E167*P167,2)</f>
        <v>0</v>
      </c>
      <c r="R167" s="243"/>
      <c r="S167" s="243" t="s">
        <v>299</v>
      </c>
      <c r="T167" s="244" t="s">
        <v>300</v>
      </c>
      <c r="U167" s="223">
        <v>2E-3</v>
      </c>
      <c r="V167" s="223">
        <f>ROUND(E167*U167,2)</f>
        <v>0.32</v>
      </c>
      <c r="W167" s="223"/>
      <c r="X167" s="223" t="s">
        <v>161</v>
      </c>
      <c r="Y167" s="223" t="s">
        <v>162</v>
      </c>
      <c r="Z167" s="212"/>
      <c r="AA167" s="212"/>
      <c r="AB167" s="212"/>
      <c r="AC167" s="212"/>
      <c r="AD167" s="212"/>
      <c r="AE167" s="212"/>
      <c r="AF167" s="212"/>
      <c r="AG167" s="212" t="s">
        <v>163</v>
      </c>
      <c r="AH167" s="212"/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2" x14ac:dyDescent="0.2">
      <c r="A168" s="219"/>
      <c r="B168" s="220"/>
      <c r="C168" s="261" t="s">
        <v>373</v>
      </c>
      <c r="D168" s="225"/>
      <c r="E168" s="226">
        <v>162.4194</v>
      </c>
      <c r="F168" s="223"/>
      <c r="G168" s="223"/>
      <c r="H168" s="223"/>
      <c r="I168" s="223"/>
      <c r="J168" s="223"/>
      <c r="K168" s="223"/>
      <c r="L168" s="223"/>
      <c r="M168" s="223"/>
      <c r="N168" s="222"/>
      <c r="O168" s="222"/>
      <c r="P168" s="222"/>
      <c r="Q168" s="222"/>
      <c r="R168" s="223"/>
      <c r="S168" s="223"/>
      <c r="T168" s="223"/>
      <c r="U168" s="223"/>
      <c r="V168" s="223"/>
      <c r="W168" s="223"/>
      <c r="X168" s="223"/>
      <c r="Y168" s="223"/>
      <c r="Z168" s="212"/>
      <c r="AA168" s="212"/>
      <c r="AB168" s="212"/>
      <c r="AC168" s="212"/>
      <c r="AD168" s="212"/>
      <c r="AE168" s="212"/>
      <c r="AF168" s="212"/>
      <c r="AG168" s="212" t="s">
        <v>167</v>
      </c>
      <c r="AH168" s="212">
        <v>5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1" x14ac:dyDescent="0.2">
      <c r="A169" s="238">
        <v>54</v>
      </c>
      <c r="B169" s="239" t="s">
        <v>374</v>
      </c>
      <c r="C169" s="259" t="s">
        <v>375</v>
      </c>
      <c r="D169" s="240" t="s">
        <v>376</v>
      </c>
      <c r="E169" s="241">
        <v>32.483879999999999</v>
      </c>
      <c r="F169" s="242"/>
      <c r="G169" s="243">
        <f>ROUND(E169*F169,2)</f>
        <v>0</v>
      </c>
      <c r="H169" s="242"/>
      <c r="I169" s="243">
        <f>ROUND(E169*H169,2)</f>
        <v>0</v>
      </c>
      <c r="J169" s="242"/>
      <c r="K169" s="243">
        <f>ROUND(E169*J169,2)</f>
        <v>0</v>
      </c>
      <c r="L169" s="243">
        <v>21</v>
      </c>
      <c r="M169" s="243">
        <f>G169*(1+L169/100)</f>
        <v>0</v>
      </c>
      <c r="N169" s="241">
        <v>0</v>
      </c>
      <c r="O169" s="241">
        <f>ROUND(E169*N169,2)</f>
        <v>0</v>
      </c>
      <c r="P169" s="241">
        <v>0</v>
      </c>
      <c r="Q169" s="241">
        <f>ROUND(E169*P169,2)</f>
        <v>0</v>
      </c>
      <c r="R169" s="243"/>
      <c r="S169" s="243" t="s">
        <v>299</v>
      </c>
      <c r="T169" s="244" t="s">
        <v>300</v>
      </c>
      <c r="U169" s="223">
        <v>0</v>
      </c>
      <c r="V169" s="223">
        <f>ROUND(E169*U169,2)</f>
        <v>0</v>
      </c>
      <c r="W169" s="223"/>
      <c r="X169" s="223" t="s">
        <v>161</v>
      </c>
      <c r="Y169" s="223" t="s">
        <v>162</v>
      </c>
      <c r="Z169" s="212"/>
      <c r="AA169" s="212"/>
      <c r="AB169" s="212"/>
      <c r="AC169" s="212"/>
      <c r="AD169" s="212"/>
      <c r="AE169" s="212"/>
      <c r="AF169" s="212"/>
      <c r="AG169" s="212" t="s">
        <v>163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2" x14ac:dyDescent="0.2">
      <c r="A170" s="219"/>
      <c r="B170" s="220"/>
      <c r="C170" s="261" t="s">
        <v>377</v>
      </c>
      <c r="D170" s="225"/>
      <c r="E170" s="226">
        <v>32.483879999999999</v>
      </c>
      <c r="F170" s="223"/>
      <c r="G170" s="223"/>
      <c r="H170" s="223"/>
      <c r="I170" s="223"/>
      <c r="J170" s="223"/>
      <c r="K170" s="223"/>
      <c r="L170" s="223"/>
      <c r="M170" s="223"/>
      <c r="N170" s="222"/>
      <c r="O170" s="222"/>
      <c r="P170" s="222"/>
      <c r="Q170" s="222"/>
      <c r="R170" s="223"/>
      <c r="S170" s="223"/>
      <c r="T170" s="223"/>
      <c r="U170" s="223"/>
      <c r="V170" s="223"/>
      <c r="W170" s="223"/>
      <c r="X170" s="223"/>
      <c r="Y170" s="223"/>
      <c r="Z170" s="212"/>
      <c r="AA170" s="212"/>
      <c r="AB170" s="212"/>
      <c r="AC170" s="212"/>
      <c r="AD170" s="212"/>
      <c r="AE170" s="212"/>
      <c r="AF170" s="212"/>
      <c r="AG170" s="212" t="s">
        <v>167</v>
      </c>
      <c r="AH170" s="212">
        <v>5</v>
      </c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1" x14ac:dyDescent="0.2">
      <c r="A171" s="238">
        <v>55</v>
      </c>
      <c r="B171" s="239" t="s">
        <v>378</v>
      </c>
      <c r="C171" s="259" t="s">
        <v>379</v>
      </c>
      <c r="D171" s="240" t="s">
        <v>203</v>
      </c>
      <c r="E171" s="241">
        <v>34.108069999999998</v>
      </c>
      <c r="F171" s="242"/>
      <c r="G171" s="243">
        <f>ROUND(E171*F171,2)</f>
        <v>0</v>
      </c>
      <c r="H171" s="242"/>
      <c r="I171" s="243">
        <f>ROUND(E171*H171,2)</f>
        <v>0</v>
      </c>
      <c r="J171" s="242"/>
      <c r="K171" s="243">
        <f>ROUND(E171*J171,2)</f>
        <v>0</v>
      </c>
      <c r="L171" s="243">
        <v>21</v>
      </c>
      <c r="M171" s="243">
        <f>G171*(1+L171/100)</f>
        <v>0</v>
      </c>
      <c r="N171" s="241">
        <v>2.1999999999999999E-2</v>
      </c>
      <c r="O171" s="241">
        <f>ROUND(E171*N171,2)</f>
        <v>0.75</v>
      </c>
      <c r="P171" s="241">
        <v>0</v>
      </c>
      <c r="Q171" s="241">
        <f>ROUND(E171*P171,2)</f>
        <v>0</v>
      </c>
      <c r="R171" s="243" t="s">
        <v>214</v>
      </c>
      <c r="S171" s="243" t="s">
        <v>159</v>
      </c>
      <c r="T171" s="244" t="s">
        <v>160</v>
      </c>
      <c r="U171" s="223">
        <v>0</v>
      </c>
      <c r="V171" s="223">
        <f>ROUND(E171*U171,2)</f>
        <v>0</v>
      </c>
      <c r="W171" s="223"/>
      <c r="X171" s="223" t="s">
        <v>215</v>
      </c>
      <c r="Y171" s="223" t="s">
        <v>162</v>
      </c>
      <c r="Z171" s="212"/>
      <c r="AA171" s="212"/>
      <c r="AB171" s="212"/>
      <c r="AC171" s="212"/>
      <c r="AD171" s="212"/>
      <c r="AE171" s="212"/>
      <c r="AF171" s="212"/>
      <c r="AG171" s="212" t="s">
        <v>216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2" x14ac:dyDescent="0.2">
      <c r="A172" s="219"/>
      <c r="B172" s="220"/>
      <c r="C172" s="261" t="s">
        <v>380</v>
      </c>
      <c r="D172" s="225"/>
      <c r="E172" s="226">
        <v>34.108069999999998</v>
      </c>
      <c r="F172" s="223"/>
      <c r="G172" s="223"/>
      <c r="H172" s="223"/>
      <c r="I172" s="223"/>
      <c r="J172" s="223"/>
      <c r="K172" s="223"/>
      <c r="L172" s="223"/>
      <c r="M172" s="223"/>
      <c r="N172" s="222"/>
      <c r="O172" s="222"/>
      <c r="P172" s="222"/>
      <c r="Q172" s="222"/>
      <c r="R172" s="223"/>
      <c r="S172" s="223"/>
      <c r="T172" s="223"/>
      <c r="U172" s="223"/>
      <c r="V172" s="223"/>
      <c r="W172" s="223"/>
      <c r="X172" s="223"/>
      <c r="Y172" s="223"/>
      <c r="Z172" s="212"/>
      <c r="AA172" s="212"/>
      <c r="AB172" s="212"/>
      <c r="AC172" s="212"/>
      <c r="AD172" s="212"/>
      <c r="AE172" s="212"/>
      <c r="AF172" s="212"/>
      <c r="AG172" s="212" t="s">
        <v>167</v>
      </c>
      <c r="AH172" s="212">
        <v>5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1" x14ac:dyDescent="0.2">
      <c r="A173" s="238">
        <v>56</v>
      </c>
      <c r="B173" s="239" t="s">
        <v>381</v>
      </c>
      <c r="C173" s="259" t="s">
        <v>382</v>
      </c>
      <c r="D173" s="240" t="s">
        <v>157</v>
      </c>
      <c r="E173" s="241">
        <v>3.4108100000000001</v>
      </c>
      <c r="F173" s="242"/>
      <c r="G173" s="243">
        <f>ROUND(E173*F173,2)</f>
        <v>0</v>
      </c>
      <c r="H173" s="242"/>
      <c r="I173" s="243">
        <f>ROUND(E173*H173,2)</f>
        <v>0</v>
      </c>
      <c r="J173" s="242"/>
      <c r="K173" s="243">
        <f>ROUND(E173*J173,2)</f>
        <v>0</v>
      </c>
      <c r="L173" s="243">
        <v>21</v>
      </c>
      <c r="M173" s="243">
        <f>G173*(1+L173/100)</f>
        <v>0</v>
      </c>
      <c r="N173" s="241">
        <v>0.8</v>
      </c>
      <c r="O173" s="241">
        <f>ROUND(E173*N173,2)</f>
        <v>2.73</v>
      </c>
      <c r="P173" s="241">
        <v>0</v>
      </c>
      <c r="Q173" s="241">
        <f>ROUND(E173*P173,2)</f>
        <v>0</v>
      </c>
      <c r="R173" s="243" t="s">
        <v>214</v>
      </c>
      <c r="S173" s="243" t="s">
        <v>159</v>
      </c>
      <c r="T173" s="244" t="s">
        <v>160</v>
      </c>
      <c r="U173" s="223">
        <v>0</v>
      </c>
      <c r="V173" s="223">
        <f>ROUND(E173*U173,2)</f>
        <v>0</v>
      </c>
      <c r="W173" s="223"/>
      <c r="X173" s="223" t="s">
        <v>215</v>
      </c>
      <c r="Y173" s="223" t="s">
        <v>162</v>
      </c>
      <c r="Z173" s="212"/>
      <c r="AA173" s="212"/>
      <c r="AB173" s="212"/>
      <c r="AC173" s="212"/>
      <c r="AD173" s="212"/>
      <c r="AE173" s="212"/>
      <c r="AF173" s="212"/>
      <c r="AG173" s="212" t="s">
        <v>216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2" x14ac:dyDescent="0.2">
      <c r="A174" s="219"/>
      <c r="B174" s="220"/>
      <c r="C174" s="261" t="s">
        <v>383</v>
      </c>
      <c r="D174" s="225"/>
      <c r="E174" s="226"/>
      <c r="F174" s="223"/>
      <c r="G174" s="223"/>
      <c r="H174" s="223"/>
      <c r="I174" s="223"/>
      <c r="J174" s="223"/>
      <c r="K174" s="223"/>
      <c r="L174" s="223"/>
      <c r="M174" s="223"/>
      <c r="N174" s="222"/>
      <c r="O174" s="222"/>
      <c r="P174" s="222"/>
      <c r="Q174" s="222"/>
      <c r="R174" s="223"/>
      <c r="S174" s="223"/>
      <c r="T174" s="223"/>
      <c r="U174" s="223"/>
      <c r="V174" s="223"/>
      <c r="W174" s="223"/>
      <c r="X174" s="223"/>
      <c r="Y174" s="223"/>
      <c r="Z174" s="212"/>
      <c r="AA174" s="212"/>
      <c r="AB174" s="212"/>
      <c r="AC174" s="212"/>
      <c r="AD174" s="212"/>
      <c r="AE174" s="212"/>
      <c r="AF174" s="212"/>
      <c r="AG174" s="212" t="s">
        <v>167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3" x14ac:dyDescent="0.2">
      <c r="A175" s="219"/>
      <c r="B175" s="220"/>
      <c r="C175" s="261" t="s">
        <v>384</v>
      </c>
      <c r="D175" s="225"/>
      <c r="E175" s="226">
        <v>3.4108100000000001</v>
      </c>
      <c r="F175" s="223"/>
      <c r="G175" s="223"/>
      <c r="H175" s="223"/>
      <c r="I175" s="223"/>
      <c r="J175" s="223"/>
      <c r="K175" s="223"/>
      <c r="L175" s="223"/>
      <c r="M175" s="223"/>
      <c r="N175" s="222"/>
      <c r="O175" s="222"/>
      <c r="P175" s="222"/>
      <c r="Q175" s="222"/>
      <c r="R175" s="223"/>
      <c r="S175" s="223"/>
      <c r="T175" s="223"/>
      <c r="U175" s="223"/>
      <c r="V175" s="223"/>
      <c r="W175" s="223"/>
      <c r="X175" s="223"/>
      <c r="Y175" s="223"/>
      <c r="Z175" s="212"/>
      <c r="AA175" s="212"/>
      <c r="AB175" s="212"/>
      <c r="AC175" s="212"/>
      <c r="AD175" s="212"/>
      <c r="AE175" s="212"/>
      <c r="AF175" s="212"/>
      <c r="AG175" s="212" t="s">
        <v>167</v>
      </c>
      <c r="AH175" s="212">
        <v>5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1" x14ac:dyDescent="0.2">
      <c r="A176" s="219">
        <v>57</v>
      </c>
      <c r="B176" s="220" t="s">
        <v>385</v>
      </c>
      <c r="C176" s="265" t="s">
        <v>386</v>
      </c>
      <c r="D176" s="221" t="s">
        <v>0</v>
      </c>
      <c r="E176" s="256"/>
      <c r="F176" s="224"/>
      <c r="G176" s="223">
        <f>ROUND(E176*F176,2)</f>
        <v>0</v>
      </c>
      <c r="H176" s="224"/>
      <c r="I176" s="223">
        <f>ROUND(E176*H176,2)</f>
        <v>0</v>
      </c>
      <c r="J176" s="224"/>
      <c r="K176" s="223">
        <f>ROUND(E176*J176,2)</f>
        <v>0</v>
      </c>
      <c r="L176" s="223">
        <v>21</v>
      </c>
      <c r="M176" s="223">
        <f>G176*(1+L176/100)</f>
        <v>0</v>
      </c>
      <c r="N176" s="222">
        <v>0</v>
      </c>
      <c r="O176" s="222">
        <f>ROUND(E176*N176,2)</f>
        <v>0</v>
      </c>
      <c r="P176" s="222">
        <v>0</v>
      </c>
      <c r="Q176" s="222">
        <f>ROUND(E176*P176,2)</f>
        <v>0</v>
      </c>
      <c r="R176" s="223" t="s">
        <v>324</v>
      </c>
      <c r="S176" s="223" t="s">
        <v>159</v>
      </c>
      <c r="T176" s="223" t="s">
        <v>160</v>
      </c>
      <c r="U176" s="223">
        <v>0</v>
      </c>
      <c r="V176" s="223">
        <f>ROUND(E176*U176,2)</f>
        <v>0</v>
      </c>
      <c r="W176" s="223"/>
      <c r="X176" s="223" t="s">
        <v>320</v>
      </c>
      <c r="Y176" s="223" t="s">
        <v>162</v>
      </c>
      <c r="Z176" s="212"/>
      <c r="AA176" s="212"/>
      <c r="AB176" s="212"/>
      <c r="AC176" s="212"/>
      <c r="AD176" s="212"/>
      <c r="AE176" s="212"/>
      <c r="AF176" s="212"/>
      <c r="AG176" s="212" t="s">
        <v>321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2" x14ac:dyDescent="0.2">
      <c r="A177" s="219"/>
      <c r="B177" s="220"/>
      <c r="C177" s="266" t="s">
        <v>387</v>
      </c>
      <c r="D177" s="257"/>
      <c r="E177" s="257"/>
      <c r="F177" s="257"/>
      <c r="G177" s="257"/>
      <c r="H177" s="223"/>
      <c r="I177" s="223"/>
      <c r="J177" s="223"/>
      <c r="K177" s="223"/>
      <c r="L177" s="223"/>
      <c r="M177" s="223"/>
      <c r="N177" s="222"/>
      <c r="O177" s="222"/>
      <c r="P177" s="222"/>
      <c r="Q177" s="222"/>
      <c r="R177" s="223"/>
      <c r="S177" s="223"/>
      <c r="T177" s="223"/>
      <c r="U177" s="223"/>
      <c r="V177" s="223"/>
      <c r="W177" s="223"/>
      <c r="X177" s="223"/>
      <c r="Y177" s="223"/>
      <c r="Z177" s="212"/>
      <c r="AA177" s="212"/>
      <c r="AB177" s="212"/>
      <c r="AC177" s="212"/>
      <c r="AD177" s="212"/>
      <c r="AE177" s="212"/>
      <c r="AF177" s="212"/>
      <c r="AG177" s="212" t="s">
        <v>165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x14ac:dyDescent="0.2">
      <c r="A178" s="231" t="s">
        <v>153</v>
      </c>
      <c r="B178" s="232" t="s">
        <v>104</v>
      </c>
      <c r="C178" s="258" t="s">
        <v>105</v>
      </c>
      <c r="D178" s="233"/>
      <c r="E178" s="234"/>
      <c r="F178" s="235"/>
      <c r="G178" s="235">
        <f>SUMIF(AG179:AG181,"&lt;&gt;NOR",G179:G181)</f>
        <v>0</v>
      </c>
      <c r="H178" s="235"/>
      <c r="I178" s="235">
        <f>SUM(I179:I181)</f>
        <v>0</v>
      </c>
      <c r="J178" s="235"/>
      <c r="K178" s="235">
        <f>SUM(K179:K181)</f>
        <v>0</v>
      </c>
      <c r="L178" s="235"/>
      <c r="M178" s="235">
        <f>SUM(M179:M181)</f>
        <v>0</v>
      </c>
      <c r="N178" s="234"/>
      <c r="O178" s="234">
        <f>SUM(O179:O181)</f>
        <v>0.08</v>
      </c>
      <c r="P178" s="234"/>
      <c r="Q178" s="234">
        <f>SUM(Q179:Q181)</f>
        <v>0</v>
      </c>
      <c r="R178" s="235"/>
      <c r="S178" s="235"/>
      <c r="T178" s="236"/>
      <c r="U178" s="230"/>
      <c r="V178" s="230">
        <f>SUM(V179:V181)</f>
        <v>0.5</v>
      </c>
      <c r="W178" s="230"/>
      <c r="X178" s="230"/>
      <c r="Y178" s="230"/>
      <c r="AG178" t="s">
        <v>154</v>
      </c>
    </row>
    <row r="179" spans="1:60" ht="33.75" outlineLevel="1" x14ac:dyDescent="0.2">
      <c r="A179" s="238">
        <v>58</v>
      </c>
      <c r="B179" s="239" t="s">
        <v>388</v>
      </c>
      <c r="C179" s="259" t="s">
        <v>389</v>
      </c>
      <c r="D179" s="240" t="s">
        <v>245</v>
      </c>
      <c r="E179" s="241">
        <v>1</v>
      </c>
      <c r="F179" s="242"/>
      <c r="G179" s="243">
        <f>ROUND(E179*F179,2)</f>
        <v>0</v>
      </c>
      <c r="H179" s="242"/>
      <c r="I179" s="243">
        <f>ROUND(E179*H179,2)</f>
        <v>0</v>
      </c>
      <c r="J179" s="242"/>
      <c r="K179" s="243">
        <f>ROUND(E179*J179,2)</f>
        <v>0</v>
      </c>
      <c r="L179" s="243">
        <v>21</v>
      </c>
      <c r="M179" s="243">
        <f>G179*(1+L179/100)</f>
        <v>0</v>
      </c>
      <c r="N179" s="241">
        <v>7.5800000000000006E-2</v>
      </c>
      <c r="O179" s="241">
        <f>ROUND(E179*N179,2)</f>
        <v>0.08</v>
      </c>
      <c r="P179" s="241">
        <v>0</v>
      </c>
      <c r="Q179" s="241">
        <f>ROUND(E179*P179,2)</f>
        <v>0</v>
      </c>
      <c r="R179" s="243" t="s">
        <v>390</v>
      </c>
      <c r="S179" s="243" t="s">
        <v>159</v>
      </c>
      <c r="T179" s="244" t="s">
        <v>160</v>
      </c>
      <c r="U179" s="223">
        <v>0.5</v>
      </c>
      <c r="V179" s="223">
        <f>ROUND(E179*U179,2)</f>
        <v>0.5</v>
      </c>
      <c r="W179" s="223"/>
      <c r="X179" s="223" t="s">
        <v>161</v>
      </c>
      <c r="Y179" s="223" t="s">
        <v>162</v>
      </c>
      <c r="Z179" s="212"/>
      <c r="AA179" s="212"/>
      <c r="AB179" s="212"/>
      <c r="AC179" s="212"/>
      <c r="AD179" s="212"/>
      <c r="AE179" s="212"/>
      <c r="AF179" s="212"/>
      <c r="AG179" s="212" t="s">
        <v>163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1" x14ac:dyDescent="0.2">
      <c r="A180" s="219">
        <v>59</v>
      </c>
      <c r="B180" s="220" t="s">
        <v>391</v>
      </c>
      <c r="C180" s="265" t="s">
        <v>392</v>
      </c>
      <c r="D180" s="221" t="s">
        <v>0</v>
      </c>
      <c r="E180" s="256"/>
      <c r="F180" s="224"/>
      <c r="G180" s="223">
        <f>ROUND(E180*F180,2)</f>
        <v>0</v>
      </c>
      <c r="H180" s="224"/>
      <c r="I180" s="223">
        <f>ROUND(E180*H180,2)</f>
        <v>0</v>
      </c>
      <c r="J180" s="224"/>
      <c r="K180" s="223">
        <f>ROUND(E180*J180,2)</f>
        <v>0</v>
      </c>
      <c r="L180" s="223">
        <v>21</v>
      </c>
      <c r="M180" s="223">
        <f>G180*(1+L180/100)</f>
        <v>0</v>
      </c>
      <c r="N180" s="222">
        <v>0</v>
      </c>
      <c r="O180" s="222">
        <f>ROUND(E180*N180,2)</f>
        <v>0</v>
      </c>
      <c r="P180" s="222">
        <v>0</v>
      </c>
      <c r="Q180" s="222">
        <f>ROUND(E180*P180,2)</f>
        <v>0</v>
      </c>
      <c r="R180" s="223" t="s">
        <v>390</v>
      </c>
      <c r="S180" s="223" t="s">
        <v>159</v>
      </c>
      <c r="T180" s="223" t="s">
        <v>160</v>
      </c>
      <c r="U180" s="223">
        <v>0</v>
      </c>
      <c r="V180" s="223">
        <f>ROUND(E180*U180,2)</f>
        <v>0</v>
      </c>
      <c r="W180" s="223"/>
      <c r="X180" s="223" t="s">
        <v>320</v>
      </c>
      <c r="Y180" s="223" t="s">
        <v>162</v>
      </c>
      <c r="Z180" s="212"/>
      <c r="AA180" s="212"/>
      <c r="AB180" s="212"/>
      <c r="AC180" s="212"/>
      <c r="AD180" s="212"/>
      <c r="AE180" s="212"/>
      <c r="AF180" s="212"/>
      <c r="AG180" s="212" t="s">
        <v>321</v>
      </c>
      <c r="AH180" s="212"/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2" x14ac:dyDescent="0.2">
      <c r="A181" s="219"/>
      <c r="B181" s="220"/>
      <c r="C181" s="266" t="s">
        <v>393</v>
      </c>
      <c r="D181" s="257"/>
      <c r="E181" s="257"/>
      <c r="F181" s="257"/>
      <c r="G181" s="257"/>
      <c r="H181" s="223"/>
      <c r="I181" s="223"/>
      <c r="J181" s="223"/>
      <c r="K181" s="223"/>
      <c r="L181" s="223"/>
      <c r="M181" s="223"/>
      <c r="N181" s="222"/>
      <c r="O181" s="222"/>
      <c r="P181" s="222"/>
      <c r="Q181" s="222"/>
      <c r="R181" s="223"/>
      <c r="S181" s="223"/>
      <c r="T181" s="223"/>
      <c r="U181" s="223"/>
      <c r="V181" s="223"/>
      <c r="W181" s="223"/>
      <c r="X181" s="223"/>
      <c r="Y181" s="223"/>
      <c r="Z181" s="212"/>
      <c r="AA181" s="212"/>
      <c r="AB181" s="212"/>
      <c r="AC181" s="212"/>
      <c r="AD181" s="212"/>
      <c r="AE181" s="212"/>
      <c r="AF181" s="212"/>
      <c r="AG181" s="212" t="s">
        <v>165</v>
      </c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x14ac:dyDescent="0.2">
      <c r="A182" s="231" t="s">
        <v>153</v>
      </c>
      <c r="B182" s="232" t="s">
        <v>106</v>
      </c>
      <c r="C182" s="258" t="s">
        <v>107</v>
      </c>
      <c r="D182" s="233"/>
      <c r="E182" s="234"/>
      <c r="F182" s="235"/>
      <c r="G182" s="235">
        <f>SUMIF(AG183:AG224,"&lt;&gt;NOR",G183:G224)</f>
        <v>0</v>
      </c>
      <c r="H182" s="235"/>
      <c r="I182" s="235">
        <f>SUM(I183:I224)</f>
        <v>0</v>
      </c>
      <c r="J182" s="235"/>
      <c r="K182" s="235">
        <f>SUM(K183:K224)</f>
        <v>0</v>
      </c>
      <c r="L182" s="235"/>
      <c r="M182" s="235">
        <f>SUM(M183:M224)</f>
        <v>0</v>
      </c>
      <c r="N182" s="234"/>
      <c r="O182" s="234">
        <f>SUM(O183:O224)</f>
        <v>1.99</v>
      </c>
      <c r="P182" s="234"/>
      <c r="Q182" s="234">
        <f>SUM(Q183:Q224)</f>
        <v>0</v>
      </c>
      <c r="R182" s="235"/>
      <c r="S182" s="235"/>
      <c r="T182" s="236"/>
      <c r="U182" s="230"/>
      <c r="V182" s="230">
        <f>SUM(V183:V224)</f>
        <v>214.77999999999997</v>
      </c>
      <c r="W182" s="230"/>
      <c r="X182" s="230"/>
      <c r="Y182" s="230"/>
      <c r="AG182" t="s">
        <v>154</v>
      </c>
    </row>
    <row r="183" spans="1:60" ht="22.5" outlineLevel="1" x14ac:dyDescent="0.2">
      <c r="A183" s="238">
        <v>60</v>
      </c>
      <c r="B183" s="239" t="s">
        <v>394</v>
      </c>
      <c r="C183" s="259" t="s">
        <v>395</v>
      </c>
      <c r="D183" s="240" t="s">
        <v>291</v>
      </c>
      <c r="E183" s="241">
        <v>403.69</v>
      </c>
      <c r="F183" s="242"/>
      <c r="G183" s="243">
        <f>ROUND(E183*F183,2)</f>
        <v>0</v>
      </c>
      <c r="H183" s="242"/>
      <c r="I183" s="243">
        <f>ROUND(E183*H183,2)</f>
        <v>0</v>
      </c>
      <c r="J183" s="242"/>
      <c r="K183" s="243">
        <f>ROUND(E183*J183,2)</f>
        <v>0</v>
      </c>
      <c r="L183" s="243">
        <v>21</v>
      </c>
      <c r="M183" s="243">
        <f>G183*(1+L183/100)</f>
        <v>0</v>
      </c>
      <c r="N183" s="241">
        <v>2.0000000000000001E-4</v>
      </c>
      <c r="O183" s="241">
        <f>ROUND(E183*N183,2)</f>
        <v>0.08</v>
      </c>
      <c r="P183" s="241">
        <v>0</v>
      </c>
      <c r="Q183" s="241">
        <f>ROUND(E183*P183,2)</f>
        <v>0</v>
      </c>
      <c r="R183" s="243" t="s">
        <v>396</v>
      </c>
      <c r="S183" s="243" t="s">
        <v>159</v>
      </c>
      <c r="T183" s="244" t="s">
        <v>160</v>
      </c>
      <c r="U183" s="223">
        <v>0.312</v>
      </c>
      <c r="V183" s="223">
        <f>ROUND(E183*U183,2)</f>
        <v>125.95</v>
      </c>
      <c r="W183" s="223"/>
      <c r="X183" s="223" t="s">
        <v>161</v>
      </c>
      <c r="Y183" s="223" t="s">
        <v>162</v>
      </c>
      <c r="Z183" s="212"/>
      <c r="AA183" s="212"/>
      <c r="AB183" s="212"/>
      <c r="AC183" s="212"/>
      <c r="AD183" s="212"/>
      <c r="AE183" s="212"/>
      <c r="AF183" s="212"/>
      <c r="AG183" s="212" t="s">
        <v>163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2" x14ac:dyDescent="0.2">
      <c r="A184" s="219"/>
      <c r="B184" s="220"/>
      <c r="C184" s="261" t="s">
        <v>397</v>
      </c>
      <c r="D184" s="225"/>
      <c r="E184" s="226">
        <v>32.698</v>
      </c>
      <c r="F184" s="223"/>
      <c r="G184" s="223"/>
      <c r="H184" s="223"/>
      <c r="I184" s="223"/>
      <c r="J184" s="223"/>
      <c r="K184" s="223"/>
      <c r="L184" s="223"/>
      <c r="M184" s="223"/>
      <c r="N184" s="222"/>
      <c r="O184" s="222"/>
      <c r="P184" s="222"/>
      <c r="Q184" s="222"/>
      <c r="R184" s="223"/>
      <c r="S184" s="223"/>
      <c r="T184" s="223"/>
      <c r="U184" s="223"/>
      <c r="V184" s="223"/>
      <c r="W184" s="223"/>
      <c r="X184" s="223"/>
      <c r="Y184" s="223"/>
      <c r="Z184" s="212"/>
      <c r="AA184" s="212"/>
      <c r="AB184" s="212"/>
      <c r="AC184" s="212"/>
      <c r="AD184" s="212"/>
      <c r="AE184" s="212"/>
      <c r="AF184" s="212"/>
      <c r="AG184" s="212" t="s">
        <v>167</v>
      </c>
      <c r="AH184" s="212">
        <v>0</v>
      </c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ht="22.5" outlineLevel="3" x14ac:dyDescent="0.2">
      <c r="A185" s="219"/>
      <c r="B185" s="220"/>
      <c r="C185" s="261" t="s">
        <v>398</v>
      </c>
      <c r="D185" s="225"/>
      <c r="E185" s="226">
        <v>370.99200000000002</v>
      </c>
      <c r="F185" s="223"/>
      <c r="G185" s="223"/>
      <c r="H185" s="223"/>
      <c r="I185" s="223"/>
      <c r="J185" s="223"/>
      <c r="K185" s="223"/>
      <c r="L185" s="223"/>
      <c r="M185" s="223"/>
      <c r="N185" s="222"/>
      <c r="O185" s="222"/>
      <c r="P185" s="222"/>
      <c r="Q185" s="222"/>
      <c r="R185" s="223"/>
      <c r="S185" s="223"/>
      <c r="T185" s="223"/>
      <c r="U185" s="223"/>
      <c r="V185" s="223"/>
      <c r="W185" s="223"/>
      <c r="X185" s="223"/>
      <c r="Y185" s="223"/>
      <c r="Z185" s="212"/>
      <c r="AA185" s="212"/>
      <c r="AB185" s="212"/>
      <c r="AC185" s="212"/>
      <c r="AD185" s="212"/>
      <c r="AE185" s="212"/>
      <c r="AF185" s="212"/>
      <c r="AG185" s="212" t="s">
        <v>167</v>
      </c>
      <c r="AH185" s="212">
        <v>0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1" x14ac:dyDescent="0.2">
      <c r="A186" s="238">
        <v>61</v>
      </c>
      <c r="B186" s="239" t="s">
        <v>399</v>
      </c>
      <c r="C186" s="259" t="s">
        <v>400</v>
      </c>
      <c r="D186" s="240" t="s">
        <v>203</v>
      </c>
      <c r="E186" s="241">
        <v>81.403899999999993</v>
      </c>
      <c r="F186" s="242"/>
      <c r="G186" s="243">
        <f>ROUND(E186*F186,2)</f>
        <v>0</v>
      </c>
      <c r="H186" s="242"/>
      <c r="I186" s="243">
        <f>ROUND(E186*H186,2)</f>
        <v>0</v>
      </c>
      <c r="J186" s="242"/>
      <c r="K186" s="243">
        <f>ROUND(E186*J186,2)</f>
        <v>0</v>
      </c>
      <c r="L186" s="243">
        <v>21</v>
      </c>
      <c r="M186" s="243">
        <f>G186*(1+L186/100)</f>
        <v>0</v>
      </c>
      <c r="N186" s="241">
        <v>0</v>
      </c>
      <c r="O186" s="241">
        <f>ROUND(E186*N186,2)</f>
        <v>0</v>
      </c>
      <c r="P186" s="241">
        <v>0</v>
      </c>
      <c r="Q186" s="241">
        <f>ROUND(E186*P186,2)</f>
        <v>0</v>
      </c>
      <c r="R186" s="243" t="s">
        <v>396</v>
      </c>
      <c r="S186" s="243" t="s">
        <v>159</v>
      </c>
      <c r="T186" s="244" t="s">
        <v>160</v>
      </c>
      <c r="U186" s="223">
        <v>0.17</v>
      </c>
      <c r="V186" s="223">
        <f>ROUND(E186*U186,2)</f>
        <v>13.84</v>
      </c>
      <c r="W186" s="223"/>
      <c r="X186" s="223" t="s">
        <v>161</v>
      </c>
      <c r="Y186" s="223" t="s">
        <v>162</v>
      </c>
      <c r="Z186" s="212"/>
      <c r="AA186" s="212"/>
      <c r="AB186" s="212"/>
      <c r="AC186" s="212"/>
      <c r="AD186" s="212"/>
      <c r="AE186" s="212"/>
      <c r="AF186" s="212"/>
      <c r="AG186" s="212" t="s">
        <v>163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2" x14ac:dyDescent="0.2">
      <c r="A187" s="219"/>
      <c r="B187" s="220"/>
      <c r="C187" s="261" t="s">
        <v>401</v>
      </c>
      <c r="D187" s="225"/>
      <c r="E187" s="226">
        <v>81.403899999999993</v>
      </c>
      <c r="F187" s="223"/>
      <c r="G187" s="223"/>
      <c r="H187" s="223"/>
      <c r="I187" s="223"/>
      <c r="J187" s="223"/>
      <c r="K187" s="223"/>
      <c r="L187" s="223"/>
      <c r="M187" s="223"/>
      <c r="N187" s="222"/>
      <c r="O187" s="222"/>
      <c r="P187" s="222"/>
      <c r="Q187" s="222"/>
      <c r="R187" s="223"/>
      <c r="S187" s="223"/>
      <c r="T187" s="223"/>
      <c r="U187" s="223"/>
      <c r="V187" s="223"/>
      <c r="W187" s="223"/>
      <c r="X187" s="223"/>
      <c r="Y187" s="223"/>
      <c r="Z187" s="212"/>
      <c r="AA187" s="212"/>
      <c r="AB187" s="212"/>
      <c r="AC187" s="212"/>
      <c r="AD187" s="212"/>
      <c r="AE187" s="212"/>
      <c r="AF187" s="212"/>
      <c r="AG187" s="212" t="s">
        <v>167</v>
      </c>
      <c r="AH187" s="212">
        <v>0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1" x14ac:dyDescent="0.2">
      <c r="A188" s="238">
        <v>62</v>
      </c>
      <c r="B188" s="239" t="s">
        <v>402</v>
      </c>
      <c r="C188" s="259" t="s">
        <v>403</v>
      </c>
      <c r="D188" s="240" t="s">
        <v>157</v>
      </c>
      <c r="E188" s="241">
        <v>1.79844</v>
      </c>
      <c r="F188" s="242"/>
      <c r="G188" s="243">
        <f>ROUND(E188*F188,2)</f>
        <v>0</v>
      </c>
      <c r="H188" s="242"/>
      <c r="I188" s="243">
        <f>ROUND(E188*H188,2)</f>
        <v>0</v>
      </c>
      <c r="J188" s="242"/>
      <c r="K188" s="243">
        <f>ROUND(E188*J188,2)</f>
        <v>0</v>
      </c>
      <c r="L188" s="243">
        <v>21</v>
      </c>
      <c r="M188" s="243">
        <f>G188*(1+L188/100)</f>
        <v>0</v>
      </c>
      <c r="N188" s="241">
        <v>1.4659999999999999E-2</v>
      </c>
      <c r="O188" s="241">
        <f>ROUND(E188*N188,2)</f>
        <v>0.03</v>
      </c>
      <c r="P188" s="241">
        <v>0</v>
      </c>
      <c r="Q188" s="241">
        <f>ROUND(E188*P188,2)</f>
        <v>0</v>
      </c>
      <c r="R188" s="243" t="s">
        <v>396</v>
      </c>
      <c r="S188" s="243" t="s">
        <v>159</v>
      </c>
      <c r="T188" s="244" t="s">
        <v>160</v>
      </c>
      <c r="U188" s="223">
        <v>0</v>
      </c>
      <c r="V188" s="223">
        <f>ROUND(E188*U188,2)</f>
        <v>0</v>
      </c>
      <c r="W188" s="223"/>
      <c r="X188" s="223" t="s">
        <v>161</v>
      </c>
      <c r="Y188" s="223" t="s">
        <v>162</v>
      </c>
      <c r="Z188" s="212"/>
      <c r="AA188" s="212"/>
      <c r="AB188" s="212"/>
      <c r="AC188" s="212"/>
      <c r="AD188" s="212"/>
      <c r="AE188" s="212"/>
      <c r="AF188" s="212"/>
      <c r="AG188" s="212" t="s">
        <v>163</v>
      </c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2" x14ac:dyDescent="0.2">
      <c r="A189" s="219"/>
      <c r="B189" s="220"/>
      <c r="C189" s="261" t="s">
        <v>404</v>
      </c>
      <c r="D189" s="225"/>
      <c r="E189" s="226">
        <v>1.79844</v>
      </c>
      <c r="F189" s="223"/>
      <c r="G189" s="223"/>
      <c r="H189" s="223"/>
      <c r="I189" s="223"/>
      <c r="J189" s="223"/>
      <c r="K189" s="223"/>
      <c r="L189" s="223"/>
      <c r="M189" s="223"/>
      <c r="N189" s="222"/>
      <c r="O189" s="222"/>
      <c r="P189" s="222"/>
      <c r="Q189" s="222"/>
      <c r="R189" s="223"/>
      <c r="S189" s="223"/>
      <c r="T189" s="223"/>
      <c r="U189" s="223"/>
      <c r="V189" s="223"/>
      <c r="W189" s="223"/>
      <c r="X189" s="223"/>
      <c r="Y189" s="223"/>
      <c r="Z189" s="212"/>
      <c r="AA189" s="212"/>
      <c r="AB189" s="212"/>
      <c r="AC189" s="212"/>
      <c r="AD189" s="212"/>
      <c r="AE189" s="212"/>
      <c r="AF189" s="212"/>
      <c r="AG189" s="212" t="s">
        <v>167</v>
      </c>
      <c r="AH189" s="212">
        <v>5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1" x14ac:dyDescent="0.2">
      <c r="A190" s="238">
        <v>63</v>
      </c>
      <c r="B190" s="239" t="s">
        <v>405</v>
      </c>
      <c r="C190" s="259" t="s">
        <v>406</v>
      </c>
      <c r="D190" s="240" t="s">
        <v>203</v>
      </c>
      <c r="E190" s="241">
        <v>71.681600000000003</v>
      </c>
      <c r="F190" s="242"/>
      <c r="G190" s="243">
        <f>ROUND(E190*F190,2)</f>
        <v>0</v>
      </c>
      <c r="H190" s="242"/>
      <c r="I190" s="243">
        <f>ROUND(E190*H190,2)</f>
        <v>0</v>
      </c>
      <c r="J190" s="242"/>
      <c r="K190" s="243">
        <f>ROUND(E190*J190,2)</f>
        <v>0</v>
      </c>
      <c r="L190" s="243">
        <v>21</v>
      </c>
      <c r="M190" s="243">
        <f>G190*(1+L190/100)</f>
        <v>0</v>
      </c>
      <c r="N190" s="241">
        <v>0</v>
      </c>
      <c r="O190" s="241">
        <f>ROUND(E190*N190,2)</f>
        <v>0</v>
      </c>
      <c r="P190" s="241">
        <v>0</v>
      </c>
      <c r="Q190" s="241">
        <f>ROUND(E190*P190,2)</f>
        <v>0</v>
      </c>
      <c r="R190" s="243" t="s">
        <v>396</v>
      </c>
      <c r="S190" s="243" t="s">
        <v>159</v>
      </c>
      <c r="T190" s="244" t="s">
        <v>160</v>
      </c>
      <c r="U190" s="223">
        <v>0.28999999999999998</v>
      </c>
      <c r="V190" s="223">
        <f>ROUND(E190*U190,2)</f>
        <v>20.79</v>
      </c>
      <c r="W190" s="223"/>
      <c r="X190" s="223" t="s">
        <v>161</v>
      </c>
      <c r="Y190" s="223" t="s">
        <v>162</v>
      </c>
      <c r="Z190" s="212"/>
      <c r="AA190" s="212"/>
      <c r="AB190" s="212"/>
      <c r="AC190" s="212"/>
      <c r="AD190" s="212"/>
      <c r="AE190" s="212"/>
      <c r="AF190" s="212"/>
      <c r="AG190" s="212" t="s">
        <v>163</v>
      </c>
      <c r="AH190" s="212"/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2" x14ac:dyDescent="0.2">
      <c r="A191" s="219"/>
      <c r="B191" s="220"/>
      <c r="C191" s="261" t="s">
        <v>407</v>
      </c>
      <c r="D191" s="225"/>
      <c r="E191" s="226">
        <v>71.681600000000003</v>
      </c>
      <c r="F191" s="223"/>
      <c r="G191" s="223"/>
      <c r="H191" s="223"/>
      <c r="I191" s="223"/>
      <c r="J191" s="223"/>
      <c r="K191" s="223"/>
      <c r="L191" s="223"/>
      <c r="M191" s="223"/>
      <c r="N191" s="222"/>
      <c r="O191" s="222"/>
      <c r="P191" s="222"/>
      <c r="Q191" s="222"/>
      <c r="R191" s="223"/>
      <c r="S191" s="223"/>
      <c r="T191" s="223"/>
      <c r="U191" s="223"/>
      <c r="V191" s="223"/>
      <c r="W191" s="223"/>
      <c r="X191" s="223"/>
      <c r="Y191" s="223"/>
      <c r="Z191" s="212"/>
      <c r="AA191" s="212"/>
      <c r="AB191" s="212"/>
      <c r="AC191" s="212"/>
      <c r="AD191" s="212"/>
      <c r="AE191" s="212"/>
      <c r="AF191" s="212"/>
      <c r="AG191" s="212" t="s">
        <v>167</v>
      </c>
      <c r="AH191" s="212">
        <v>0</v>
      </c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1" x14ac:dyDescent="0.2">
      <c r="A192" s="238">
        <v>64</v>
      </c>
      <c r="B192" s="239" t="s">
        <v>408</v>
      </c>
      <c r="C192" s="259" t="s">
        <v>409</v>
      </c>
      <c r="D192" s="240" t="s">
        <v>157</v>
      </c>
      <c r="E192" s="241">
        <v>2.51647</v>
      </c>
      <c r="F192" s="242"/>
      <c r="G192" s="243">
        <f>ROUND(E192*F192,2)</f>
        <v>0</v>
      </c>
      <c r="H192" s="242"/>
      <c r="I192" s="243">
        <f>ROUND(E192*H192,2)</f>
        <v>0</v>
      </c>
      <c r="J192" s="242"/>
      <c r="K192" s="243">
        <f>ROUND(E192*J192,2)</f>
        <v>0</v>
      </c>
      <c r="L192" s="243">
        <v>21</v>
      </c>
      <c r="M192" s="243">
        <f>G192*(1+L192/100)</f>
        <v>0</v>
      </c>
      <c r="N192" s="241">
        <v>2.2970000000000001E-2</v>
      </c>
      <c r="O192" s="241">
        <f>ROUND(E192*N192,2)</f>
        <v>0.06</v>
      </c>
      <c r="P192" s="241">
        <v>0</v>
      </c>
      <c r="Q192" s="241">
        <f>ROUND(E192*P192,2)</f>
        <v>0</v>
      </c>
      <c r="R192" s="243" t="s">
        <v>396</v>
      </c>
      <c r="S192" s="243" t="s">
        <v>159</v>
      </c>
      <c r="T192" s="244" t="s">
        <v>160</v>
      </c>
      <c r="U192" s="223">
        <v>0</v>
      </c>
      <c r="V192" s="223">
        <f>ROUND(E192*U192,2)</f>
        <v>0</v>
      </c>
      <c r="W192" s="223"/>
      <c r="X192" s="223" t="s">
        <v>161</v>
      </c>
      <c r="Y192" s="223" t="s">
        <v>162</v>
      </c>
      <c r="Z192" s="212"/>
      <c r="AA192" s="212"/>
      <c r="AB192" s="212"/>
      <c r="AC192" s="212"/>
      <c r="AD192" s="212"/>
      <c r="AE192" s="212"/>
      <c r="AF192" s="212"/>
      <c r="AG192" s="212" t="s">
        <v>163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2" x14ac:dyDescent="0.2">
      <c r="A193" s="219"/>
      <c r="B193" s="220"/>
      <c r="C193" s="261" t="s">
        <v>410</v>
      </c>
      <c r="D193" s="225"/>
      <c r="E193" s="226">
        <v>2.51647</v>
      </c>
      <c r="F193" s="223"/>
      <c r="G193" s="223"/>
      <c r="H193" s="223"/>
      <c r="I193" s="223"/>
      <c r="J193" s="223"/>
      <c r="K193" s="223"/>
      <c r="L193" s="223"/>
      <c r="M193" s="223"/>
      <c r="N193" s="222"/>
      <c r="O193" s="222"/>
      <c r="P193" s="222"/>
      <c r="Q193" s="222"/>
      <c r="R193" s="223"/>
      <c r="S193" s="223"/>
      <c r="T193" s="223"/>
      <c r="U193" s="223"/>
      <c r="V193" s="223"/>
      <c r="W193" s="223"/>
      <c r="X193" s="223"/>
      <c r="Y193" s="223"/>
      <c r="Z193" s="212"/>
      <c r="AA193" s="212"/>
      <c r="AB193" s="212"/>
      <c r="AC193" s="212"/>
      <c r="AD193" s="212"/>
      <c r="AE193" s="212"/>
      <c r="AF193" s="212"/>
      <c r="AG193" s="212" t="s">
        <v>167</v>
      </c>
      <c r="AH193" s="212">
        <v>5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1" x14ac:dyDescent="0.2">
      <c r="A194" s="238">
        <v>65</v>
      </c>
      <c r="B194" s="239" t="s">
        <v>411</v>
      </c>
      <c r="C194" s="259" t="s">
        <v>412</v>
      </c>
      <c r="D194" s="240" t="s">
        <v>203</v>
      </c>
      <c r="E194" s="241">
        <v>4.5750000000000002</v>
      </c>
      <c r="F194" s="242"/>
      <c r="G194" s="243">
        <f>ROUND(E194*F194,2)</f>
        <v>0</v>
      </c>
      <c r="H194" s="242"/>
      <c r="I194" s="243">
        <f>ROUND(E194*H194,2)</f>
        <v>0</v>
      </c>
      <c r="J194" s="242"/>
      <c r="K194" s="243">
        <f>ROUND(E194*J194,2)</f>
        <v>0</v>
      </c>
      <c r="L194" s="243">
        <v>21</v>
      </c>
      <c r="M194" s="243">
        <f>G194*(1+L194/100)</f>
        <v>0</v>
      </c>
      <c r="N194" s="241">
        <v>0</v>
      </c>
      <c r="O194" s="241">
        <f>ROUND(E194*N194,2)</f>
        <v>0</v>
      </c>
      <c r="P194" s="241">
        <v>0</v>
      </c>
      <c r="Q194" s="241">
        <f>ROUND(E194*P194,2)</f>
        <v>0</v>
      </c>
      <c r="R194" s="243" t="s">
        <v>396</v>
      </c>
      <c r="S194" s="243" t="s">
        <v>159</v>
      </c>
      <c r="T194" s="244" t="s">
        <v>160</v>
      </c>
      <c r="U194" s="223">
        <v>0.33500000000000002</v>
      </c>
      <c r="V194" s="223">
        <f>ROUND(E194*U194,2)</f>
        <v>1.53</v>
      </c>
      <c r="W194" s="223"/>
      <c r="X194" s="223" t="s">
        <v>161</v>
      </c>
      <c r="Y194" s="223" t="s">
        <v>162</v>
      </c>
      <c r="Z194" s="212"/>
      <c r="AA194" s="212"/>
      <c r="AB194" s="212"/>
      <c r="AC194" s="212"/>
      <c r="AD194" s="212"/>
      <c r="AE194" s="212"/>
      <c r="AF194" s="212"/>
      <c r="AG194" s="212" t="s">
        <v>163</v>
      </c>
      <c r="AH194" s="212"/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2" x14ac:dyDescent="0.2">
      <c r="A195" s="219"/>
      <c r="B195" s="220"/>
      <c r="C195" s="261" t="s">
        <v>413</v>
      </c>
      <c r="D195" s="225"/>
      <c r="E195" s="226">
        <v>4.5750000000000002</v>
      </c>
      <c r="F195" s="223"/>
      <c r="G195" s="223"/>
      <c r="H195" s="223"/>
      <c r="I195" s="223"/>
      <c r="J195" s="223"/>
      <c r="K195" s="223"/>
      <c r="L195" s="223"/>
      <c r="M195" s="223"/>
      <c r="N195" s="222"/>
      <c r="O195" s="222"/>
      <c r="P195" s="222"/>
      <c r="Q195" s="222"/>
      <c r="R195" s="223"/>
      <c r="S195" s="223"/>
      <c r="T195" s="223"/>
      <c r="U195" s="223"/>
      <c r="V195" s="223"/>
      <c r="W195" s="223"/>
      <c r="X195" s="223"/>
      <c r="Y195" s="223"/>
      <c r="Z195" s="212"/>
      <c r="AA195" s="212"/>
      <c r="AB195" s="212"/>
      <c r="AC195" s="212"/>
      <c r="AD195" s="212"/>
      <c r="AE195" s="212"/>
      <c r="AF195" s="212"/>
      <c r="AG195" s="212" t="s">
        <v>167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1" x14ac:dyDescent="0.2">
      <c r="A196" s="238">
        <v>66</v>
      </c>
      <c r="B196" s="239" t="s">
        <v>414</v>
      </c>
      <c r="C196" s="259" t="s">
        <v>415</v>
      </c>
      <c r="D196" s="240" t="s">
        <v>203</v>
      </c>
      <c r="E196" s="241">
        <v>89.544290000000004</v>
      </c>
      <c r="F196" s="242"/>
      <c r="G196" s="243">
        <f>ROUND(E196*F196,2)</f>
        <v>0</v>
      </c>
      <c r="H196" s="242"/>
      <c r="I196" s="243">
        <f>ROUND(E196*H196,2)</f>
        <v>0</v>
      </c>
      <c r="J196" s="242"/>
      <c r="K196" s="243">
        <f>ROUND(E196*J196,2)</f>
        <v>0</v>
      </c>
      <c r="L196" s="243">
        <v>21</v>
      </c>
      <c r="M196" s="243">
        <f>G196*(1+L196/100)</f>
        <v>0</v>
      </c>
      <c r="N196" s="241">
        <v>2.4000000000000001E-4</v>
      </c>
      <c r="O196" s="241">
        <f>ROUND(E196*N196,2)</f>
        <v>0.02</v>
      </c>
      <c r="P196" s="241">
        <v>0</v>
      </c>
      <c r="Q196" s="241">
        <f>ROUND(E196*P196,2)</f>
        <v>0</v>
      </c>
      <c r="R196" s="243" t="s">
        <v>396</v>
      </c>
      <c r="S196" s="243" t="s">
        <v>159</v>
      </c>
      <c r="T196" s="244" t="s">
        <v>160</v>
      </c>
      <c r="U196" s="223">
        <v>0</v>
      </c>
      <c r="V196" s="223">
        <f>ROUND(E196*U196,2)</f>
        <v>0</v>
      </c>
      <c r="W196" s="223"/>
      <c r="X196" s="223" t="s">
        <v>161</v>
      </c>
      <c r="Y196" s="223" t="s">
        <v>162</v>
      </c>
      <c r="Z196" s="212"/>
      <c r="AA196" s="212"/>
      <c r="AB196" s="212"/>
      <c r="AC196" s="212"/>
      <c r="AD196" s="212"/>
      <c r="AE196" s="212"/>
      <c r="AF196" s="212"/>
      <c r="AG196" s="212" t="s">
        <v>163</v>
      </c>
      <c r="AH196" s="212"/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2" x14ac:dyDescent="0.2">
      <c r="A197" s="219"/>
      <c r="B197" s="220"/>
      <c r="C197" s="261" t="s">
        <v>416</v>
      </c>
      <c r="D197" s="225"/>
      <c r="E197" s="226">
        <v>89.544290000000004</v>
      </c>
      <c r="F197" s="223"/>
      <c r="G197" s="223"/>
      <c r="H197" s="223"/>
      <c r="I197" s="223"/>
      <c r="J197" s="223"/>
      <c r="K197" s="223"/>
      <c r="L197" s="223"/>
      <c r="M197" s="223"/>
      <c r="N197" s="222"/>
      <c r="O197" s="222"/>
      <c r="P197" s="222"/>
      <c r="Q197" s="222"/>
      <c r="R197" s="223"/>
      <c r="S197" s="223"/>
      <c r="T197" s="223"/>
      <c r="U197" s="223"/>
      <c r="V197" s="223"/>
      <c r="W197" s="223"/>
      <c r="X197" s="223"/>
      <c r="Y197" s="223"/>
      <c r="Z197" s="212"/>
      <c r="AA197" s="212"/>
      <c r="AB197" s="212"/>
      <c r="AC197" s="212"/>
      <c r="AD197" s="212"/>
      <c r="AE197" s="212"/>
      <c r="AF197" s="212"/>
      <c r="AG197" s="212" t="s">
        <v>167</v>
      </c>
      <c r="AH197" s="212">
        <v>5</v>
      </c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ht="22.5" outlineLevel="1" x14ac:dyDescent="0.2">
      <c r="A198" s="238">
        <v>67</v>
      </c>
      <c r="B198" s="239" t="s">
        <v>417</v>
      </c>
      <c r="C198" s="259" t="s">
        <v>418</v>
      </c>
      <c r="D198" s="240" t="s">
        <v>291</v>
      </c>
      <c r="E198" s="241">
        <v>33.6</v>
      </c>
      <c r="F198" s="242"/>
      <c r="G198" s="243">
        <f>ROUND(E198*F198,2)</f>
        <v>0</v>
      </c>
      <c r="H198" s="242"/>
      <c r="I198" s="243">
        <f>ROUND(E198*H198,2)</f>
        <v>0</v>
      </c>
      <c r="J198" s="242"/>
      <c r="K198" s="243">
        <f>ROUND(E198*J198,2)</f>
        <v>0</v>
      </c>
      <c r="L198" s="243">
        <v>21</v>
      </c>
      <c r="M198" s="243">
        <f>G198*(1+L198/100)</f>
        <v>0</v>
      </c>
      <c r="N198" s="241">
        <v>2.5500000000000002E-3</v>
      </c>
      <c r="O198" s="241">
        <f>ROUND(E198*N198,2)</f>
        <v>0.09</v>
      </c>
      <c r="P198" s="241">
        <v>0</v>
      </c>
      <c r="Q198" s="241">
        <f>ROUND(E198*P198,2)</f>
        <v>0</v>
      </c>
      <c r="R198" s="243" t="s">
        <v>396</v>
      </c>
      <c r="S198" s="243" t="s">
        <v>159</v>
      </c>
      <c r="T198" s="244" t="s">
        <v>160</v>
      </c>
      <c r="U198" s="223">
        <v>0.59799999999999998</v>
      </c>
      <c r="V198" s="223">
        <f>ROUND(E198*U198,2)</f>
        <v>20.09</v>
      </c>
      <c r="W198" s="223"/>
      <c r="X198" s="223" t="s">
        <v>161</v>
      </c>
      <c r="Y198" s="223" t="s">
        <v>162</v>
      </c>
      <c r="Z198" s="212"/>
      <c r="AA198" s="212"/>
      <c r="AB198" s="212"/>
      <c r="AC198" s="212"/>
      <c r="AD198" s="212"/>
      <c r="AE198" s="212"/>
      <c r="AF198" s="212"/>
      <c r="AG198" s="212" t="s">
        <v>163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2" x14ac:dyDescent="0.2">
      <c r="A199" s="219"/>
      <c r="B199" s="220"/>
      <c r="C199" s="260" t="s">
        <v>419</v>
      </c>
      <c r="D199" s="246"/>
      <c r="E199" s="246"/>
      <c r="F199" s="246"/>
      <c r="G199" s="246"/>
      <c r="H199" s="223"/>
      <c r="I199" s="223"/>
      <c r="J199" s="223"/>
      <c r="K199" s="223"/>
      <c r="L199" s="223"/>
      <c r="M199" s="223"/>
      <c r="N199" s="222"/>
      <c r="O199" s="222"/>
      <c r="P199" s="222"/>
      <c r="Q199" s="222"/>
      <c r="R199" s="223"/>
      <c r="S199" s="223"/>
      <c r="T199" s="223"/>
      <c r="U199" s="223"/>
      <c r="V199" s="223"/>
      <c r="W199" s="223"/>
      <c r="X199" s="223"/>
      <c r="Y199" s="223"/>
      <c r="Z199" s="212"/>
      <c r="AA199" s="212"/>
      <c r="AB199" s="212"/>
      <c r="AC199" s="212"/>
      <c r="AD199" s="212"/>
      <c r="AE199" s="212"/>
      <c r="AF199" s="212"/>
      <c r="AG199" s="212" t="s">
        <v>165</v>
      </c>
      <c r="AH199" s="212"/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2" x14ac:dyDescent="0.2">
      <c r="A200" s="219"/>
      <c r="B200" s="220"/>
      <c r="C200" s="261" t="s">
        <v>420</v>
      </c>
      <c r="D200" s="225"/>
      <c r="E200" s="226">
        <v>33.6</v>
      </c>
      <c r="F200" s="223"/>
      <c r="G200" s="223"/>
      <c r="H200" s="223"/>
      <c r="I200" s="223"/>
      <c r="J200" s="223"/>
      <c r="K200" s="223"/>
      <c r="L200" s="223"/>
      <c r="M200" s="223"/>
      <c r="N200" s="222"/>
      <c r="O200" s="222"/>
      <c r="P200" s="222"/>
      <c r="Q200" s="222"/>
      <c r="R200" s="223"/>
      <c r="S200" s="223"/>
      <c r="T200" s="223"/>
      <c r="U200" s="223"/>
      <c r="V200" s="223"/>
      <c r="W200" s="223"/>
      <c r="X200" s="223"/>
      <c r="Y200" s="223"/>
      <c r="Z200" s="212"/>
      <c r="AA200" s="212"/>
      <c r="AB200" s="212"/>
      <c r="AC200" s="212"/>
      <c r="AD200" s="212"/>
      <c r="AE200" s="212"/>
      <c r="AF200" s="212"/>
      <c r="AG200" s="212" t="s">
        <v>167</v>
      </c>
      <c r="AH200" s="212">
        <v>0</v>
      </c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ht="22.5" outlineLevel="1" x14ac:dyDescent="0.2">
      <c r="A201" s="238">
        <v>68</v>
      </c>
      <c r="B201" s="239" t="s">
        <v>421</v>
      </c>
      <c r="C201" s="259" t="s">
        <v>422</v>
      </c>
      <c r="D201" s="240" t="s">
        <v>291</v>
      </c>
      <c r="E201" s="241">
        <v>30.84</v>
      </c>
      <c r="F201" s="242"/>
      <c r="G201" s="243">
        <f>ROUND(E201*F201,2)</f>
        <v>0</v>
      </c>
      <c r="H201" s="242"/>
      <c r="I201" s="243">
        <f>ROUND(E201*H201,2)</f>
        <v>0</v>
      </c>
      <c r="J201" s="242"/>
      <c r="K201" s="243">
        <f>ROUND(E201*J201,2)</f>
        <v>0</v>
      </c>
      <c r="L201" s="243">
        <v>21</v>
      </c>
      <c r="M201" s="243">
        <f>G201*(1+L201/100)</f>
        <v>0</v>
      </c>
      <c r="N201" s="241">
        <v>2.5500000000000002E-3</v>
      </c>
      <c r="O201" s="241">
        <f>ROUND(E201*N201,2)</f>
        <v>0.08</v>
      </c>
      <c r="P201" s="241">
        <v>0</v>
      </c>
      <c r="Q201" s="241">
        <f>ROUND(E201*P201,2)</f>
        <v>0</v>
      </c>
      <c r="R201" s="243" t="s">
        <v>396</v>
      </c>
      <c r="S201" s="243" t="s">
        <v>159</v>
      </c>
      <c r="T201" s="244" t="s">
        <v>160</v>
      </c>
      <c r="U201" s="223">
        <v>0.82499999999999996</v>
      </c>
      <c r="V201" s="223">
        <f>ROUND(E201*U201,2)</f>
        <v>25.44</v>
      </c>
      <c r="W201" s="223"/>
      <c r="X201" s="223" t="s">
        <v>161</v>
      </c>
      <c r="Y201" s="223" t="s">
        <v>162</v>
      </c>
      <c r="Z201" s="212"/>
      <c r="AA201" s="212"/>
      <c r="AB201" s="212"/>
      <c r="AC201" s="212"/>
      <c r="AD201" s="212"/>
      <c r="AE201" s="212"/>
      <c r="AF201" s="212"/>
      <c r="AG201" s="212" t="s">
        <v>163</v>
      </c>
      <c r="AH201" s="212"/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2" x14ac:dyDescent="0.2">
      <c r="A202" s="219"/>
      <c r="B202" s="220"/>
      <c r="C202" s="260" t="s">
        <v>419</v>
      </c>
      <c r="D202" s="246"/>
      <c r="E202" s="246"/>
      <c r="F202" s="246"/>
      <c r="G202" s="246"/>
      <c r="H202" s="223"/>
      <c r="I202" s="223"/>
      <c r="J202" s="223"/>
      <c r="K202" s="223"/>
      <c r="L202" s="223"/>
      <c r="M202" s="223"/>
      <c r="N202" s="222"/>
      <c r="O202" s="222"/>
      <c r="P202" s="222"/>
      <c r="Q202" s="222"/>
      <c r="R202" s="223"/>
      <c r="S202" s="223"/>
      <c r="T202" s="223"/>
      <c r="U202" s="223"/>
      <c r="V202" s="223"/>
      <c r="W202" s="223"/>
      <c r="X202" s="223"/>
      <c r="Y202" s="223"/>
      <c r="Z202" s="212"/>
      <c r="AA202" s="212"/>
      <c r="AB202" s="212"/>
      <c r="AC202" s="212"/>
      <c r="AD202" s="212"/>
      <c r="AE202" s="212"/>
      <c r="AF202" s="212"/>
      <c r="AG202" s="212" t="s">
        <v>165</v>
      </c>
      <c r="AH202" s="212"/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2" x14ac:dyDescent="0.2">
      <c r="A203" s="219"/>
      <c r="B203" s="220"/>
      <c r="C203" s="261" t="s">
        <v>423</v>
      </c>
      <c r="D203" s="225"/>
      <c r="E203" s="226">
        <v>5.6</v>
      </c>
      <c r="F203" s="223"/>
      <c r="G203" s="223"/>
      <c r="H203" s="223"/>
      <c r="I203" s="223"/>
      <c r="J203" s="223"/>
      <c r="K203" s="223"/>
      <c r="L203" s="223"/>
      <c r="M203" s="223"/>
      <c r="N203" s="222"/>
      <c r="O203" s="222"/>
      <c r="P203" s="222"/>
      <c r="Q203" s="222"/>
      <c r="R203" s="223"/>
      <c r="S203" s="223"/>
      <c r="T203" s="223"/>
      <c r="U203" s="223"/>
      <c r="V203" s="223"/>
      <c r="W203" s="223"/>
      <c r="X203" s="223"/>
      <c r="Y203" s="223"/>
      <c r="Z203" s="212"/>
      <c r="AA203" s="212"/>
      <c r="AB203" s="212"/>
      <c r="AC203" s="212"/>
      <c r="AD203" s="212"/>
      <c r="AE203" s="212"/>
      <c r="AF203" s="212"/>
      <c r="AG203" s="212" t="s">
        <v>167</v>
      </c>
      <c r="AH203" s="212">
        <v>0</v>
      </c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3" x14ac:dyDescent="0.2">
      <c r="A204" s="219"/>
      <c r="B204" s="220"/>
      <c r="C204" s="261" t="s">
        <v>424</v>
      </c>
      <c r="D204" s="225"/>
      <c r="E204" s="226">
        <v>25.24</v>
      </c>
      <c r="F204" s="223"/>
      <c r="G204" s="223"/>
      <c r="H204" s="223"/>
      <c r="I204" s="223"/>
      <c r="J204" s="223"/>
      <c r="K204" s="223"/>
      <c r="L204" s="223"/>
      <c r="M204" s="223"/>
      <c r="N204" s="222"/>
      <c r="O204" s="222"/>
      <c r="P204" s="222"/>
      <c r="Q204" s="222"/>
      <c r="R204" s="223"/>
      <c r="S204" s="223"/>
      <c r="T204" s="223"/>
      <c r="U204" s="223"/>
      <c r="V204" s="223"/>
      <c r="W204" s="223"/>
      <c r="X204" s="223"/>
      <c r="Y204" s="223"/>
      <c r="Z204" s="212"/>
      <c r="AA204" s="212"/>
      <c r="AB204" s="212"/>
      <c r="AC204" s="212"/>
      <c r="AD204" s="212"/>
      <c r="AE204" s="212"/>
      <c r="AF204" s="212"/>
      <c r="AG204" s="212" t="s">
        <v>167</v>
      </c>
      <c r="AH204" s="212">
        <v>0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ht="22.5" outlineLevel="1" x14ac:dyDescent="0.2">
      <c r="A205" s="238">
        <v>69</v>
      </c>
      <c r="B205" s="239" t="s">
        <v>425</v>
      </c>
      <c r="C205" s="259" t="s">
        <v>426</v>
      </c>
      <c r="D205" s="240" t="s">
        <v>291</v>
      </c>
      <c r="E205" s="241">
        <v>7.6</v>
      </c>
      <c r="F205" s="242"/>
      <c r="G205" s="243">
        <f>ROUND(E205*F205,2)</f>
        <v>0</v>
      </c>
      <c r="H205" s="242"/>
      <c r="I205" s="243">
        <f>ROUND(E205*H205,2)</f>
        <v>0</v>
      </c>
      <c r="J205" s="242"/>
      <c r="K205" s="243">
        <f>ROUND(E205*J205,2)</f>
        <v>0</v>
      </c>
      <c r="L205" s="243">
        <v>21</v>
      </c>
      <c r="M205" s="243">
        <f>G205*(1+L205/100)</f>
        <v>0</v>
      </c>
      <c r="N205" s="241">
        <v>2.5500000000000002E-3</v>
      </c>
      <c r="O205" s="241">
        <f>ROUND(E205*N205,2)</f>
        <v>0.02</v>
      </c>
      <c r="P205" s="241">
        <v>0</v>
      </c>
      <c r="Q205" s="241">
        <f>ROUND(E205*P205,2)</f>
        <v>0</v>
      </c>
      <c r="R205" s="243" t="s">
        <v>396</v>
      </c>
      <c r="S205" s="243" t="s">
        <v>159</v>
      </c>
      <c r="T205" s="244" t="s">
        <v>160</v>
      </c>
      <c r="U205" s="223">
        <v>0.94</v>
      </c>
      <c r="V205" s="223">
        <f>ROUND(E205*U205,2)</f>
        <v>7.14</v>
      </c>
      <c r="W205" s="223"/>
      <c r="X205" s="223" t="s">
        <v>161</v>
      </c>
      <c r="Y205" s="223" t="s">
        <v>162</v>
      </c>
      <c r="Z205" s="212"/>
      <c r="AA205" s="212"/>
      <c r="AB205" s="212"/>
      <c r="AC205" s="212"/>
      <c r="AD205" s="212"/>
      <c r="AE205" s="212"/>
      <c r="AF205" s="212"/>
      <c r="AG205" s="212" t="s">
        <v>163</v>
      </c>
      <c r="AH205" s="212"/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2" x14ac:dyDescent="0.2">
      <c r="A206" s="219"/>
      <c r="B206" s="220"/>
      <c r="C206" s="260" t="s">
        <v>419</v>
      </c>
      <c r="D206" s="246"/>
      <c r="E206" s="246"/>
      <c r="F206" s="246"/>
      <c r="G206" s="246"/>
      <c r="H206" s="223"/>
      <c r="I206" s="223"/>
      <c r="J206" s="223"/>
      <c r="K206" s="223"/>
      <c r="L206" s="223"/>
      <c r="M206" s="223"/>
      <c r="N206" s="222"/>
      <c r="O206" s="222"/>
      <c r="P206" s="222"/>
      <c r="Q206" s="222"/>
      <c r="R206" s="223"/>
      <c r="S206" s="223"/>
      <c r="T206" s="223"/>
      <c r="U206" s="223"/>
      <c r="V206" s="223"/>
      <c r="W206" s="223"/>
      <c r="X206" s="223"/>
      <c r="Y206" s="223"/>
      <c r="Z206" s="212"/>
      <c r="AA206" s="212"/>
      <c r="AB206" s="212"/>
      <c r="AC206" s="212"/>
      <c r="AD206" s="212"/>
      <c r="AE206" s="212"/>
      <c r="AF206" s="212"/>
      <c r="AG206" s="212" t="s">
        <v>165</v>
      </c>
      <c r="AH206" s="212"/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2" x14ac:dyDescent="0.2">
      <c r="A207" s="219"/>
      <c r="B207" s="220"/>
      <c r="C207" s="261" t="s">
        <v>427</v>
      </c>
      <c r="D207" s="225"/>
      <c r="E207" s="226">
        <v>7.6</v>
      </c>
      <c r="F207" s="223"/>
      <c r="G207" s="223"/>
      <c r="H207" s="223"/>
      <c r="I207" s="223"/>
      <c r="J207" s="223"/>
      <c r="K207" s="223"/>
      <c r="L207" s="223"/>
      <c r="M207" s="223"/>
      <c r="N207" s="222"/>
      <c r="O207" s="222"/>
      <c r="P207" s="222"/>
      <c r="Q207" s="222"/>
      <c r="R207" s="223"/>
      <c r="S207" s="223"/>
      <c r="T207" s="223"/>
      <c r="U207" s="223"/>
      <c r="V207" s="223"/>
      <c r="W207" s="223"/>
      <c r="X207" s="223"/>
      <c r="Y207" s="223"/>
      <c r="Z207" s="212"/>
      <c r="AA207" s="212"/>
      <c r="AB207" s="212"/>
      <c r="AC207" s="212"/>
      <c r="AD207" s="212"/>
      <c r="AE207" s="212"/>
      <c r="AF207" s="212"/>
      <c r="AG207" s="212" t="s">
        <v>167</v>
      </c>
      <c r="AH207" s="212">
        <v>0</v>
      </c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1" x14ac:dyDescent="0.2">
      <c r="A208" s="238">
        <v>70</v>
      </c>
      <c r="B208" s="239" t="s">
        <v>428</v>
      </c>
      <c r="C208" s="259" t="s">
        <v>429</v>
      </c>
      <c r="D208" s="240" t="s">
        <v>157</v>
      </c>
      <c r="E208" s="241">
        <v>2.2172499999999999</v>
      </c>
      <c r="F208" s="242"/>
      <c r="G208" s="243">
        <f>ROUND(E208*F208,2)</f>
        <v>0</v>
      </c>
      <c r="H208" s="242"/>
      <c r="I208" s="243">
        <f>ROUND(E208*H208,2)</f>
        <v>0</v>
      </c>
      <c r="J208" s="242"/>
      <c r="K208" s="243">
        <f>ROUND(E208*J208,2)</f>
        <v>0</v>
      </c>
      <c r="L208" s="243">
        <v>21</v>
      </c>
      <c r="M208" s="243">
        <f>G208*(1+L208/100)</f>
        <v>0</v>
      </c>
      <c r="N208" s="241">
        <v>2.6839999999999999E-2</v>
      </c>
      <c r="O208" s="241">
        <f>ROUND(E208*N208,2)</f>
        <v>0.06</v>
      </c>
      <c r="P208" s="241">
        <v>0</v>
      </c>
      <c r="Q208" s="241">
        <f>ROUND(E208*P208,2)</f>
        <v>0</v>
      </c>
      <c r="R208" s="243" t="s">
        <v>396</v>
      </c>
      <c r="S208" s="243" t="s">
        <v>159</v>
      </c>
      <c r="T208" s="244" t="s">
        <v>160</v>
      </c>
      <c r="U208" s="223">
        <v>0</v>
      </c>
      <c r="V208" s="223">
        <f>ROUND(E208*U208,2)</f>
        <v>0</v>
      </c>
      <c r="W208" s="223"/>
      <c r="X208" s="223" t="s">
        <v>161</v>
      </c>
      <c r="Y208" s="223" t="s">
        <v>162</v>
      </c>
      <c r="Z208" s="212"/>
      <c r="AA208" s="212"/>
      <c r="AB208" s="212"/>
      <c r="AC208" s="212"/>
      <c r="AD208" s="212"/>
      <c r="AE208" s="212"/>
      <c r="AF208" s="212"/>
      <c r="AG208" s="212" t="s">
        <v>163</v>
      </c>
      <c r="AH208" s="212"/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2" x14ac:dyDescent="0.2">
      <c r="A209" s="219"/>
      <c r="B209" s="220"/>
      <c r="C209" s="261" t="s">
        <v>430</v>
      </c>
      <c r="D209" s="225"/>
      <c r="E209" s="226">
        <v>2.2172499999999999</v>
      </c>
      <c r="F209" s="223"/>
      <c r="G209" s="223"/>
      <c r="H209" s="223"/>
      <c r="I209" s="223"/>
      <c r="J209" s="223"/>
      <c r="K209" s="223"/>
      <c r="L209" s="223"/>
      <c r="M209" s="223"/>
      <c r="N209" s="222"/>
      <c r="O209" s="222"/>
      <c r="P209" s="222"/>
      <c r="Q209" s="222"/>
      <c r="R209" s="223"/>
      <c r="S209" s="223"/>
      <c r="T209" s="223"/>
      <c r="U209" s="223"/>
      <c r="V209" s="223"/>
      <c r="W209" s="223"/>
      <c r="X209" s="223"/>
      <c r="Y209" s="223"/>
      <c r="Z209" s="212"/>
      <c r="AA209" s="212"/>
      <c r="AB209" s="212"/>
      <c r="AC209" s="212"/>
      <c r="AD209" s="212"/>
      <c r="AE209" s="212"/>
      <c r="AF209" s="212"/>
      <c r="AG209" s="212" t="s">
        <v>167</v>
      </c>
      <c r="AH209" s="212">
        <v>5</v>
      </c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1" x14ac:dyDescent="0.2">
      <c r="A210" s="238">
        <v>71</v>
      </c>
      <c r="B210" s="239" t="s">
        <v>431</v>
      </c>
      <c r="C210" s="259" t="s">
        <v>432</v>
      </c>
      <c r="D210" s="240" t="s">
        <v>203</v>
      </c>
      <c r="E210" s="241">
        <v>83.882260000000002</v>
      </c>
      <c r="F210" s="242"/>
      <c r="G210" s="243">
        <f>ROUND(E210*F210,2)</f>
        <v>0</v>
      </c>
      <c r="H210" s="242"/>
      <c r="I210" s="243">
        <f>ROUND(E210*H210,2)</f>
        <v>0</v>
      </c>
      <c r="J210" s="242"/>
      <c r="K210" s="243">
        <f>ROUND(E210*J210,2)</f>
        <v>0</v>
      </c>
      <c r="L210" s="243">
        <v>21</v>
      </c>
      <c r="M210" s="243">
        <f>G210*(1+L210/100)</f>
        <v>0</v>
      </c>
      <c r="N210" s="241">
        <v>9.4999999999999998E-3</v>
      </c>
      <c r="O210" s="241">
        <f>ROUND(E210*N210,2)</f>
        <v>0.8</v>
      </c>
      <c r="P210" s="241">
        <v>0</v>
      </c>
      <c r="Q210" s="241">
        <f>ROUND(E210*P210,2)</f>
        <v>0</v>
      </c>
      <c r="R210" s="243" t="s">
        <v>214</v>
      </c>
      <c r="S210" s="243" t="s">
        <v>159</v>
      </c>
      <c r="T210" s="244" t="s">
        <v>160</v>
      </c>
      <c r="U210" s="223">
        <v>0</v>
      </c>
      <c r="V210" s="223">
        <f>ROUND(E210*U210,2)</f>
        <v>0</v>
      </c>
      <c r="W210" s="223"/>
      <c r="X210" s="223" t="s">
        <v>215</v>
      </c>
      <c r="Y210" s="223" t="s">
        <v>162</v>
      </c>
      <c r="Z210" s="212"/>
      <c r="AA210" s="212"/>
      <c r="AB210" s="212"/>
      <c r="AC210" s="212"/>
      <c r="AD210" s="212"/>
      <c r="AE210" s="212"/>
      <c r="AF210" s="212"/>
      <c r="AG210" s="212" t="s">
        <v>216</v>
      </c>
      <c r="AH210" s="212"/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2" x14ac:dyDescent="0.2">
      <c r="A211" s="219"/>
      <c r="B211" s="220"/>
      <c r="C211" s="261" t="s">
        <v>433</v>
      </c>
      <c r="D211" s="225"/>
      <c r="E211" s="226">
        <v>78.849760000000003</v>
      </c>
      <c r="F211" s="223"/>
      <c r="G211" s="223"/>
      <c r="H211" s="223"/>
      <c r="I211" s="223"/>
      <c r="J211" s="223"/>
      <c r="K211" s="223"/>
      <c r="L211" s="223"/>
      <c r="M211" s="223"/>
      <c r="N211" s="222"/>
      <c r="O211" s="222"/>
      <c r="P211" s="222"/>
      <c r="Q211" s="222"/>
      <c r="R211" s="223"/>
      <c r="S211" s="223"/>
      <c r="T211" s="223"/>
      <c r="U211" s="223"/>
      <c r="V211" s="223"/>
      <c r="W211" s="223"/>
      <c r="X211" s="223"/>
      <c r="Y211" s="223"/>
      <c r="Z211" s="212"/>
      <c r="AA211" s="212"/>
      <c r="AB211" s="212"/>
      <c r="AC211" s="212"/>
      <c r="AD211" s="212"/>
      <c r="AE211" s="212"/>
      <c r="AF211" s="212"/>
      <c r="AG211" s="212" t="s">
        <v>167</v>
      </c>
      <c r="AH211" s="212">
        <v>5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3" x14ac:dyDescent="0.2">
      <c r="A212" s="219"/>
      <c r="B212" s="220"/>
      <c r="C212" s="261" t="s">
        <v>434</v>
      </c>
      <c r="D212" s="225"/>
      <c r="E212" s="226">
        <v>5.0324999999999998</v>
      </c>
      <c r="F212" s="223"/>
      <c r="G212" s="223"/>
      <c r="H212" s="223"/>
      <c r="I212" s="223"/>
      <c r="J212" s="223"/>
      <c r="K212" s="223"/>
      <c r="L212" s="223"/>
      <c r="M212" s="223"/>
      <c r="N212" s="222"/>
      <c r="O212" s="222"/>
      <c r="P212" s="222"/>
      <c r="Q212" s="222"/>
      <c r="R212" s="223"/>
      <c r="S212" s="223"/>
      <c r="T212" s="223"/>
      <c r="U212" s="223"/>
      <c r="V212" s="223"/>
      <c r="W212" s="223"/>
      <c r="X212" s="223"/>
      <c r="Y212" s="223"/>
      <c r="Z212" s="212"/>
      <c r="AA212" s="212"/>
      <c r="AB212" s="212"/>
      <c r="AC212" s="212"/>
      <c r="AD212" s="212"/>
      <c r="AE212" s="212"/>
      <c r="AF212" s="212"/>
      <c r="AG212" s="212" t="s">
        <v>167</v>
      </c>
      <c r="AH212" s="212">
        <v>5</v>
      </c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1" x14ac:dyDescent="0.2">
      <c r="A213" s="238">
        <v>72</v>
      </c>
      <c r="B213" s="239" t="s">
        <v>435</v>
      </c>
      <c r="C213" s="259" t="s">
        <v>436</v>
      </c>
      <c r="D213" s="240" t="s">
        <v>437</v>
      </c>
      <c r="E213" s="241">
        <v>2.2172499999999999</v>
      </c>
      <c r="F213" s="242"/>
      <c r="G213" s="243">
        <f>ROUND(E213*F213,2)</f>
        <v>0</v>
      </c>
      <c r="H213" s="242"/>
      <c r="I213" s="243">
        <f>ROUND(E213*H213,2)</f>
        <v>0</v>
      </c>
      <c r="J213" s="242"/>
      <c r="K213" s="243">
        <f>ROUND(E213*J213,2)</f>
        <v>0</v>
      </c>
      <c r="L213" s="243">
        <v>21</v>
      </c>
      <c r="M213" s="243">
        <f>G213*(1+L213/100)</f>
        <v>0</v>
      </c>
      <c r="N213" s="241">
        <v>0</v>
      </c>
      <c r="O213" s="241">
        <f>ROUND(E213*N213,2)</f>
        <v>0</v>
      </c>
      <c r="P213" s="241">
        <v>0</v>
      </c>
      <c r="Q213" s="241">
        <f>ROUND(E213*P213,2)</f>
        <v>0</v>
      </c>
      <c r="R213" s="243"/>
      <c r="S213" s="243" t="s">
        <v>299</v>
      </c>
      <c r="T213" s="244" t="s">
        <v>300</v>
      </c>
      <c r="U213" s="223">
        <v>0</v>
      </c>
      <c r="V213" s="223">
        <f>ROUND(E213*U213,2)</f>
        <v>0</v>
      </c>
      <c r="W213" s="223"/>
      <c r="X213" s="223" t="s">
        <v>215</v>
      </c>
      <c r="Y213" s="223" t="s">
        <v>162</v>
      </c>
      <c r="Z213" s="212"/>
      <c r="AA213" s="212"/>
      <c r="AB213" s="212"/>
      <c r="AC213" s="212"/>
      <c r="AD213" s="212"/>
      <c r="AE213" s="212"/>
      <c r="AF213" s="212"/>
      <c r="AG213" s="212" t="s">
        <v>216</v>
      </c>
      <c r="AH213" s="212"/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2" x14ac:dyDescent="0.2">
      <c r="A214" s="219"/>
      <c r="B214" s="220"/>
      <c r="C214" s="261" t="s">
        <v>438</v>
      </c>
      <c r="D214" s="225"/>
      <c r="E214" s="226">
        <v>0.59136</v>
      </c>
      <c r="F214" s="223"/>
      <c r="G214" s="223"/>
      <c r="H214" s="223"/>
      <c r="I214" s="223"/>
      <c r="J214" s="223"/>
      <c r="K214" s="223"/>
      <c r="L214" s="223"/>
      <c r="M214" s="223"/>
      <c r="N214" s="222"/>
      <c r="O214" s="222"/>
      <c r="P214" s="222"/>
      <c r="Q214" s="222"/>
      <c r="R214" s="223"/>
      <c r="S214" s="223"/>
      <c r="T214" s="223"/>
      <c r="U214" s="223"/>
      <c r="V214" s="223"/>
      <c r="W214" s="223"/>
      <c r="X214" s="223"/>
      <c r="Y214" s="223"/>
      <c r="Z214" s="212"/>
      <c r="AA214" s="212"/>
      <c r="AB214" s="212"/>
      <c r="AC214" s="212"/>
      <c r="AD214" s="212"/>
      <c r="AE214" s="212"/>
      <c r="AF214" s="212"/>
      <c r="AG214" s="212" t="s">
        <v>167</v>
      </c>
      <c r="AH214" s="212">
        <v>0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3" x14ac:dyDescent="0.2">
      <c r="A215" s="219"/>
      <c r="B215" s="220"/>
      <c r="C215" s="261" t="s">
        <v>439</v>
      </c>
      <c r="D215" s="225"/>
      <c r="E215" s="226">
        <v>0.22176000000000001</v>
      </c>
      <c r="F215" s="223"/>
      <c r="G215" s="223"/>
      <c r="H215" s="223"/>
      <c r="I215" s="223"/>
      <c r="J215" s="223"/>
      <c r="K215" s="223"/>
      <c r="L215" s="223"/>
      <c r="M215" s="223"/>
      <c r="N215" s="222"/>
      <c r="O215" s="222"/>
      <c r="P215" s="222"/>
      <c r="Q215" s="222"/>
      <c r="R215" s="223"/>
      <c r="S215" s="223"/>
      <c r="T215" s="223"/>
      <c r="U215" s="223"/>
      <c r="V215" s="223"/>
      <c r="W215" s="223"/>
      <c r="X215" s="223"/>
      <c r="Y215" s="223"/>
      <c r="Z215" s="212"/>
      <c r="AA215" s="212"/>
      <c r="AB215" s="212"/>
      <c r="AC215" s="212"/>
      <c r="AD215" s="212"/>
      <c r="AE215" s="212"/>
      <c r="AF215" s="212"/>
      <c r="AG215" s="212" t="s">
        <v>167</v>
      </c>
      <c r="AH215" s="212">
        <v>0</v>
      </c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3" x14ac:dyDescent="0.2">
      <c r="A216" s="219"/>
      <c r="B216" s="220"/>
      <c r="C216" s="261" t="s">
        <v>440</v>
      </c>
      <c r="D216" s="225"/>
      <c r="E216" s="226">
        <v>0.99950000000000006</v>
      </c>
      <c r="F216" s="223"/>
      <c r="G216" s="223"/>
      <c r="H216" s="223"/>
      <c r="I216" s="223"/>
      <c r="J216" s="223"/>
      <c r="K216" s="223"/>
      <c r="L216" s="223"/>
      <c r="M216" s="223"/>
      <c r="N216" s="222"/>
      <c r="O216" s="222"/>
      <c r="P216" s="222"/>
      <c r="Q216" s="222"/>
      <c r="R216" s="223"/>
      <c r="S216" s="223"/>
      <c r="T216" s="223"/>
      <c r="U216" s="223"/>
      <c r="V216" s="223"/>
      <c r="W216" s="223"/>
      <c r="X216" s="223"/>
      <c r="Y216" s="223"/>
      <c r="Z216" s="212"/>
      <c r="AA216" s="212"/>
      <c r="AB216" s="212"/>
      <c r="AC216" s="212"/>
      <c r="AD216" s="212"/>
      <c r="AE216" s="212"/>
      <c r="AF216" s="212"/>
      <c r="AG216" s="212" t="s">
        <v>167</v>
      </c>
      <c r="AH216" s="212">
        <v>0</v>
      </c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3" x14ac:dyDescent="0.2">
      <c r="A217" s="219"/>
      <c r="B217" s="220"/>
      <c r="C217" s="261" t="s">
        <v>441</v>
      </c>
      <c r="D217" s="225"/>
      <c r="E217" s="226">
        <v>0.40461999999999998</v>
      </c>
      <c r="F217" s="223"/>
      <c r="G217" s="223"/>
      <c r="H217" s="223"/>
      <c r="I217" s="223"/>
      <c r="J217" s="223"/>
      <c r="K217" s="223"/>
      <c r="L217" s="223"/>
      <c r="M217" s="223"/>
      <c r="N217" s="222"/>
      <c r="O217" s="222"/>
      <c r="P217" s="222"/>
      <c r="Q217" s="222"/>
      <c r="R217" s="223"/>
      <c r="S217" s="223"/>
      <c r="T217" s="223"/>
      <c r="U217" s="223"/>
      <c r="V217" s="223"/>
      <c r="W217" s="223"/>
      <c r="X217" s="223"/>
      <c r="Y217" s="223"/>
      <c r="Z217" s="212"/>
      <c r="AA217" s="212"/>
      <c r="AB217" s="212"/>
      <c r="AC217" s="212"/>
      <c r="AD217" s="212"/>
      <c r="AE217" s="212"/>
      <c r="AF217" s="212"/>
      <c r="AG217" s="212" t="s">
        <v>167</v>
      </c>
      <c r="AH217" s="212">
        <v>0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1" x14ac:dyDescent="0.2">
      <c r="A218" s="238">
        <v>73</v>
      </c>
      <c r="B218" s="239" t="s">
        <v>442</v>
      </c>
      <c r="C218" s="259" t="s">
        <v>443</v>
      </c>
      <c r="D218" s="240" t="s">
        <v>444</v>
      </c>
      <c r="E218" s="241">
        <v>444.05900000000003</v>
      </c>
      <c r="F218" s="242"/>
      <c r="G218" s="243">
        <f>ROUND(E218*F218,2)</f>
        <v>0</v>
      </c>
      <c r="H218" s="242"/>
      <c r="I218" s="243">
        <f>ROUND(E218*H218,2)</f>
        <v>0</v>
      </c>
      <c r="J218" s="242"/>
      <c r="K218" s="243">
        <f>ROUND(E218*J218,2)</f>
        <v>0</v>
      </c>
      <c r="L218" s="243">
        <v>21</v>
      </c>
      <c r="M218" s="243">
        <f>G218*(1+L218/100)</f>
        <v>0</v>
      </c>
      <c r="N218" s="241">
        <v>1.6999999999999999E-3</v>
      </c>
      <c r="O218" s="241">
        <f>ROUND(E218*N218,2)</f>
        <v>0.75</v>
      </c>
      <c r="P218" s="241">
        <v>0</v>
      </c>
      <c r="Q218" s="241">
        <f>ROUND(E218*P218,2)</f>
        <v>0</v>
      </c>
      <c r="R218" s="243"/>
      <c r="S218" s="243" t="s">
        <v>299</v>
      </c>
      <c r="T218" s="244" t="s">
        <v>300</v>
      </c>
      <c r="U218" s="223">
        <v>0</v>
      </c>
      <c r="V218" s="223">
        <f>ROUND(E218*U218,2)</f>
        <v>0</v>
      </c>
      <c r="W218" s="223"/>
      <c r="X218" s="223" t="s">
        <v>215</v>
      </c>
      <c r="Y218" s="223" t="s">
        <v>162</v>
      </c>
      <c r="Z218" s="212"/>
      <c r="AA218" s="212"/>
      <c r="AB218" s="212"/>
      <c r="AC218" s="212"/>
      <c r="AD218" s="212"/>
      <c r="AE218" s="212"/>
      <c r="AF218" s="212"/>
      <c r="AG218" s="212" t="s">
        <v>216</v>
      </c>
      <c r="AH218" s="212"/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2" x14ac:dyDescent="0.2">
      <c r="A219" s="219"/>
      <c r="B219" s="220"/>
      <c r="C219" s="261" t="s">
        <v>445</v>
      </c>
      <c r="D219" s="225"/>
      <c r="E219" s="226">
        <v>444.05900000000003</v>
      </c>
      <c r="F219" s="223"/>
      <c r="G219" s="223"/>
      <c r="H219" s="223"/>
      <c r="I219" s="223"/>
      <c r="J219" s="223"/>
      <c r="K219" s="223"/>
      <c r="L219" s="223"/>
      <c r="M219" s="223"/>
      <c r="N219" s="222"/>
      <c r="O219" s="222"/>
      <c r="P219" s="222"/>
      <c r="Q219" s="222"/>
      <c r="R219" s="223"/>
      <c r="S219" s="223"/>
      <c r="T219" s="223"/>
      <c r="U219" s="223"/>
      <c r="V219" s="223"/>
      <c r="W219" s="223"/>
      <c r="X219" s="223"/>
      <c r="Y219" s="223"/>
      <c r="Z219" s="212"/>
      <c r="AA219" s="212"/>
      <c r="AB219" s="212"/>
      <c r="AC219" s="212"/>
      <c r="AD219" s="212"/>
      <c r="AE219" s="212"/>
      <c r="AF219" s="212"/>
      <c r="AG219" s="212" t="s">
        <v>167</v>
      </c>
      <c r="AH219" s="212">
        <v>5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1" x14ac:dyDescent="0.2">
      <c r="A220" s="238">
        <v>74</v>
      </c>
      <c r="B220" s="239" t="s">
        <v>446</v>
      </c>
      <c r="C220" s="259" t="s">
        <v>447</v>
      </c>
      <c r="D220" s="240" t="s">
        <v>376</v>
      </c>
      <c r="E220" s="241">
        <v>89.544290000000004</v>
      </c>
      <c r="F220" s="242"/>
      <c r="G220" s="243">
        <f>ROUND(E220*F220,2)</f>
        <v>0</v>
      </c>
      <c r="H220" s="242"/>
      <c r="I220" s="243">
        <f>ROUND(E220*H220,2)</f>
        <v>0</v>
      </c>
      <c r="J220" s="242"/>
      <c r="K220" s="243">
        <f>ROUND(E220*J220,2)</f>
        <v>0</v>
      </c>
      <c r="L220" s="243">
        <v>21</v>
      </c>
      <c r="M220" s="243">
        <f>G220*(1+L220/100)</f>
        <v>0</v>
      </c>
      <c r="N220" s="241">
        <v>0</v>
      </c>
      <c r="O220" s="241">
        <f>ROUND(E220*N220,2)</f>
        <v>0</v>
      </c>
      <c r="P220" s="241">
        <v>0</v>
      </c>
      <c r="Q220" s="241">
        <f>ROUND(E220*P220,2)</f>
        <v>0</v>
      </c>
      <c r="R220" s="243"/>
      <c r="S220" s="243" t="s">
        <v>299</v>
      </c>
      <c r="T220" s="244" t="s">
        <v>300</v>
      </c>
      <c r="U220" s="223">
        <v>0</v>
      </c>
      <c r="V220" s="223">
        <f>ROUND(E220*U220,2)</f>
        <v>0</v>
      </c>
      <c r="W220" s="223"/>
      <c r="X220" s="223" t="s">
        <v>215</v>
      </c>
      <c r="Y220" s="223" t="s">
        <v>162</v>
      </c>
      <c r="Z220" s="212"/>
      <c r="AA220" s="212"/>
      <c r="AB220" s="212"/>
      <c r="AC220" s="212"/>
      <c r="AD220" s="212"/>
      <c r="AE220" s="212"/>
      <c r="AF220" s="212"/>
      <c r="AG220" s="212" t="s">
        <v>216</v>
      </c>
      <c r="AH220" s="212"/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2" x14ac:dyDescent="0.2">
      <c r="A221" s="219"/>
      <c r="B221" s="220"/>
      <c r="C221" s="261" t="s">
        <v>448</v>
      </c>
      <c r="D221" s="225"/>
      <c r="E221" s="226">
        <v>89.544290000000004</v>
      </c>
      <c r="F221" s="223"/>
      <c r="G221" s="223"/>
      <c r="H221" s="223"/>
      <c r="I221" s="223"/>
      <c r="J221" s="223"/>
      <c r="K221" s="223"/>
      <c r="L221" s="223"/>
      <c r="M221" s="223"/>
      <c r="N221" s="222"/>
      <c r="O221" s="222"/>
      <c r="P221" s="222"/>
      <c r="Q221" s="222"/>
      <c r="R221" s="223"/>
      <c r="S221" s="223"/>
      <c r="T221" s="223"/>
      <c r="U221" s="223"/>
      <c r="V221" s="223"/>
      <c r="W221" s="223"/>
      <c r="X221" s="223"/>
      <c r="Y221" s="223"/>
      <c r="Z221" s="212"/>
      <c r="AA221" s="212"/>
      <c r="AB221" s="212"/>
      <c r="AC221" s="212"/>
      <c r="AD221" s="212"/>
      <c r="AE221" s="212"/>
      <c r="AF221" s="212"/>
      <c r="AG221" s="212" t="s">
        <v>167</v>
      </c>
      <c r="AH221" s="212">
        <v>5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1" x14ac:dyDescent="0.2">
      <c r="A222" s="238">
        <v>75</v>
      </c>
      <c r="B222" s="239" t="s">
        <v>449</v>
      </c>
      <c r="C222" s="259" t="s">
        <v>450</v>
      </c>
      <c r="D222" s="240" t="s">
        <v>298</v>
      </c>
      <c r="E222" s="241">
        <v>3</v>
      </c>
      <c r="F222" s="242"/>
      <c r="G222" s="243">
        <f>ROUND(E222*F222,2)</f>
        <v>0</v>
      </c>
      <c r="H222" s="242"/>
      <c r="I222" s="243">
        <f>ROUND(E222*H222,2)</f>
        <v>0</v>
      </c>
      <c r="J222" s="242"/>
      <c r="K222" s="243">
        <f>ROUND(E222*J222,2)</f>
        <v>0</v>
      </c>
      <c r="L222" s="243">
        <v>21</v>
      </c>
      <c r="M222" s="243">
        <f>G222*(1+L222/100)</f>
        <v>0</v>
      </c>
      <c r="N222" s="241">
        <v>0</v>
      </c>
      <c r="O222" s="241">
        <f>ROUND(E222*N222,2)</f>
        <v>0</v>
      </c>
      <c r="P222" s="241">
        <v>0</v>
      </c>
      <c r="Q222" s="241">
        <f>ROUND(E222*P222,2)</f>
        <v>0</v>
      </c>
      <c r="R222" s="243"/>
      <c r="S222" s="243" t="s">
        <v>299</v>
      </c>
      <c r="T222" s="244" t="s">
        <v>300</v>
      </c>
      <c r="U222" s="223">
        <v>0</v>
      </c>
      <c r="V222" s="223">
        <f>ROUND(E222*U222,2)</f>
        <v>0</v>
      </c>
      <c r="W222" s="223"/>
      <c r="X222" s="223" t="s">
        <v>215</v>
      </c>
      <c r="Y222" s="223" t="s">
        <v>162</v>
      </c>
      <c r="Z222" s="212"/>
      <c r="AA222" s="212"/>
      <c r="AB222" s="212"/>
      <c r="AC222" s="212"/>
      <c r="AD222" s="212"/>
      <c r="AE222" s="212"/>
      <c r="AF222" s="212"/>
      <c r="AG222" s="212" t="s">
        <v>216</v>
      </c>
      <c r="AH222" s="212"/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1" x14ac:dyDescent="0.2">
      <c r="A223" s="219">
        <v>76</v>
      </c>
      <c r="B223" s="220" t="s">
        <v>451</v>
      </c>
      <c r="C223" s="265" t="s">
        <v>452</v>
      </c>
      <c r="D223" s="221" t="s">
        <v>0</v>
      </c>
      <c r="E223" s="256"/>
      <c r="F223" s="224"/>
      <c r="G223" s="223">
        <f>ROUND(E223*F223,2)</f>
        <v>0</v>
      </c>
      <c r="H223" s="224"/>
      <c r="I223" s="223">
        <f>ROUND(E223*H223,2)</f>
        <v>0</v>
      </c>
      <c r="J223" s="224"/>
      <c r="K223" s="223">
        <f>ROUND(E223*J223,2)</f>
        <v>0</v>
      </c>
      <c r="L223" s="223">
        <v>21</v>
      </c>
      <c r="M223" s="223">
        <f>G223*(1+L223/100)</f>
        <v>0</v>
      </c>
      <c r="N223" s="222">
        <v>0</v>
      </c>
      <c r="O223" s="222">
        <f>ROUND(E223*N223,2)</f>
        <v>0</v>
      </c>
      <c r="P223" s="222">
        <v>0</v>
      </c>
      <c r="Q223" s="222">
        <f>ROUND(E223*P223,2)</f>
        <v>0</v>
      </c>
      <c r="R223" s="223" t="s">
        <v>396</v>
      </c>
      <c r="S223" s="223" t="s">
        <v>159</v>
      </c>
      <c r="T223" s="223" t="s">
        <v>160</v>
      </c>
      <c r="U223" s="223">
        <v>0</v>
      </c>
      <c r="V223" s="223">
        <f>ROUND(E223*U223,2)</f>
        <v>0</v>
      </c>
      <c r="W223" s="223"/>
      <c r="X223" s="223" t="s">
        <v>320</v>
      </c>
      <c r="Y223" s="223" t="s">
        <v>162</v>
      </c>
      <c r="Z223" s="212"/>
      <c r="AA223" s="212"/>
      <c r="AB223" s="212"/>
      <c r="AC223" s="212"/>
      <c r="AD223" s="212"/>
      <c r="AE223" s="212"/>
      <c r="AF223" s="212"/>
      <c r="AG223" s="212" t="s">
        <v>321</v>
      </c>
      <c r="AH223" s="212"/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2" x14ac:dyDescent="0.2">
      <c r="A224" s="219"/>
      <c r="B224" s="220"/>
      <c r="C224" s="266" t="s">
        <v>387</v>
      </c>
      <c r="D224" s="257"/>
      <c r="E224" s="257"/>
      <c r="F224" s="257"/>
      <c r="G224" s="257"/>
      <c r="H224" s="223"/>
      <c r="I224" s="223"/>
      <c r="J224" s="223"/>
      <c r="K224" s="223"/>
      <c r="L224" s="223"/>
      <c r="M224" s="223"/>
      <c r="N224" s="222"/>
      <c r="O224" s="222"/>
      <c r="P224" s="222"/>
      <c r="Q224" s="222"/>
      <c r="R224" s="223"/>
      <c r="S224" s="223"/>
      <c r="T224" s="223"/>
      <c r="U224" s="223"/>
      <c r="V224" s="223"/>
      <c r="W224" s="223"/>
      <c r="X224" s="223"/>
      <c r="Y224" s="223"/>
      <c r="Z224" s="212"/>
      <c r="AA224" s="212"/>
      <c r="AB224" s="212"/>
      <c r="AC224" s="212"/>
      <c r="AD224" s="212"/>
      <c r="AE224" s="212"/>
      <c r="AF224" s="212"/>
      <c r="AG224" s="212" t="s">
        <v>165</v>
      </c>
      <c r="AH224" s="212"/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x14ac:dyDescent="0.2">
      <c r="A225" s="231" t="s">
        <v>153</v>
      </c>
      <c r="B225" s="232" t="s">
        <v>108</v>
      </c>
      <c r="C225" s="258" t="s">
        <v>109</v>
      </c>
      <c r="D225" s="233"/>
      <c r="E225" s="234"/>
      <c r="F225" s="235"/>
      <c r="G225" s="235">
        <f>SUMIF(AG226:AG234,"&lt;&gt;NOR",G226:G234)</f>
        <v>0</v>
      </c>
      <c r="H225" s="235"/>
      <c r="I225" s="235">
        <f>SUM(I226:I234)</f>
        <v>0</v>
      </c>
      <c r="J225" s="235"/>
      <c r="K225" s="235">
        <f>SUM(K226:K234)</f>
        <v>0</v>
      </c>
      <c r="L225" s="235"/>
      <c r="M225" s="235">
        <f>SUM(M226:M234)</f>
        <v>0</v>
      </c>
      <c r="N225" s="234"/>
      <c r="O225" s="234">
        <f>SUM(O226:O234)</f>
        <v>0.77</v>
      </c>
      <c r="P225" s="234"/>
      <c r="Q225" s="234">
        <f>SUM(Q226:Q234)</f>
        <v>0</v>
      </c>
      <c r="R225" s="235"/>
      <c r="S225" s="235"/>
      <c r="T225" s="236"/>
      <c r="U225" s="230"/>
      <c r="V225" s="230">
        <f>SUM(V226:V234)</f>
        <v>43.98</v>
      </c>
      <c r="W225" s="230"/>
      <c r="X225" s="230"/>
      <c r="Y225" s="230"/>
      <c r="AG225" t="s">
        <v>154</v>
      </c>
    </row>
    <row r="226" spans="1:60" outlineLevel="1" x14ac:dyDescent="0.2">
      <c r="A226" s="238">
        <v>77</v>
      </c>
      <c r="B226" s="239" t="s">
        <v>453</v>
      </c>
      <c r="C226" s="259" t="s">
        <v>454</v>
      </c>
      <c r="D226" s="240" t="s">
        <v>203</v>
      </c>
      <c r="E226" s="241">
        <v>20.495999999999999</v>
      </c>
      <c r="F226" s="242"/>
      <c r="G226" s="243">
        <f>ROUND(E226*F226,2)</f>
        <v>0</v>
      </c>
      <c r="H226" s="242"/>
      <c r="I226" s="243">
        <f>ROUND(E226*H226,2)</f>
        <v>0</v>
      </c>
      <c r="J226" s="242"/>
      <c r="K226" s="243">
        <f>ROUND(E226*J226,2)</f>
        <v>0</v>
      </c>
      <c r="L226" s="243">
        <v>21</v>
      </c>
      <c r="M226" s="243">
        <f>G226*(1+L226/100)</f>
        <v>0</v>
      </c>
      <c r="N226" s="241">
        <v>6.9999999999999999E-4</v>
      </c>
      <c r="O226" s="241">
        <f>ROUND(E226*N226,2)</f>
        <v>0.01</v>
      </c>
      <c r="P226" s="241">
        <v>0</v>
      </c>
      <c r="Q226" s="241">
        <f>ROUND(E226*P226,2)</f>
        <v>0</v>
      </c>
      <c r="R226" s="243" t="s">
        <v>455</v>
      </c>
      <c r="S226" s="243" t="s">
        <v>159</v>
      </c>
      <c r="T226" s="244" t="s">
        <v>160</v>
      </c>
      <c r="U226" s="223">
        <v>1.52</v>
      </c>
      <c r="V226" s="223">
        <f>ROUND(E226*U226,2)</f>
        <v>31.15</v>
      </c>
      <c r="W226" s="223"/>
      <c r="X226" s="223" t="s">
        <v>161</v>
      </c>
      <c r="Y226" s="223" t="s">
        <v>162</v>
      </c>
      <c r="Z226" s="212"/>
      <c r="AA226" s="212"/>
      <c r="AB226" s="212"/>
      <c r="AC226" s="212"/>
      <c r="AD226" s="212"/>
      <c r="AE226" s="212"/>
      <c r="AF226" s="212"/>
      <c r="AG226" s="212" t="s">
        <v>163</v>
      </c>
      <c r="AH226" s="212"/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2" x14ac:dyDescent="0.2">
      <c r="A227" s="219"/>
      <c r="B227" s="220"/>
      <c r="C227" s="261" t="s">
        <v>456</v>
      </c>
      <c r="D227" s="225"/>
      <c r="E227" s="226">
        <v>20.495999999999999</v>
      </c>
      <c r="F227" s="223"/>
      <c r="G227" s="223"/>
      <c r="H227" s="223"/>
      <c r="I227" s="223"/>
      <c r="J227" s="223"/>
      <c r="K227" s="223"/>
      <c r="L227" s="223"/>
      <c r="M227" s="223"/>
      <c r="N227" s="222"/>
      <c r="O227" s="222"/>
      <c r="P227" s="222"/>
      <c r="Q227" s="222"/>
      <c r="R227" s="223"/>
      <c r="S227" s="223"/>
      <c r="T227" s="223"/>
      <c r="U227" s="223"/>
      <c r="V227" s="223"/>
      <c r="W227" s="223"/>
      <c r="X227" s="223"/>
      <c r="Y227" s="223"/>
      <c r="Z227" s="212"/>
      <c r="AA227" s="212"/>
      <c r="AB227" s="212"/>
      <c r="AC227" s="212"/>
      <c r="AD227" s="212"/>
      <c r="AE227" s="212"/>
      <c r="AF227" s="212"/>
      <c r="AG227" s="212" t="s">
        <v>167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1" x14ac:dyDescent="0.2">
      <c r="A228" s="238">
        <v>78</v>
      </c>
      <c r="B228" s="239" t="s">
        <v>457</v>
      </c>
      <c r="C228" s="259" t="s">
        <v>458</v>
      </c>
      <c r="D228" s="240" t="s">
        <v>203</v>
      </c>
      <c r="E228" s="241">
        <v>40.991999999999997</v>
      </c>
      <c r="F228" s="242"/>
      <c r="G228" s="243">
        <f>ROUND(E228*F228,2)</f>
        <v>0</v>
      </c>
      <c r="H228" s="242"/>
      <c r="I228" s="243">
        <f>ROUND(E228*H228,2)</f>
        <v>0</v>
      </c>
      <c r="J228" s="242"/>
      <c r="K228" s="243">
        <f>ROUND(E228*J228,2)</f>
        <v>0</v>
      </c>
      <c r="L228" s="243">
        <v>21</v>
      </c>
      <c r="M228" s="243">
        <f>G228*(1+L228/100)</f>
        <v>0</v>
      </c>
      <c r="N228" s="241">
        <v>7.2999999999999996E-4</v>
      </c>
      <c r="O228" s="241">
        <f>ROUND(E228*N228,2)</f>
        <v>0.03</v>
      </c>
      <c r="P228" s="241">
        <v>0</v>
      </c>
      <c r="Q228" s="241">
        <f>ROUND(E228*P228,2)</f>
        <v>0</v>
      </c>
      <c r="R228" s="243" t="s">
        <v>455</v>
      </c>
      <c r="S228" s="243" t="s">
        <v>159</v>
      </c>
      <c r="T228" s="244" t="s">
        <v>160</v>
      </c>
      <c r="U228" s="223">
        <v>0.313</v>
      </c>
      <c r="V228" s="223">
        <f>ROUND(E228*U228,2)</f>
        <v>12.83</v>
      </c>
      <c r="W228" s="223"/>
      <c r="X228" s="223" t="s">
        <v>161</v>
      </c>
      <c r="Y228" s="223" t="s">
        <v>162</v>
      </c>
      <c r="Z228" s="212"/>
      <c r="AA228" s="212"/>
      <c r="AB228" s="212"/>
      <c r="AC228" s="212"/>
      <c r="AD228" s="212"/>
      <c r="AE228" s="212"/>
      <c r="AF228" s="212"/>
      <c r="AG228" s="212" t="s">
        <v>163</v>
      </c>
      <c r="AH228" s="212"/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2" x14ac:dyDescent="0.2">
      <c r="A229" s="219"/>
      <c r="B229" s="220"/>
      <c r="C229" s="260" t="s">
        <v>459</v>
      </c>
      <c r="D229" s="246"/>
      <c r="E229" s="246"/>
      <c r="F229" s="246"/>
      <c r="G229" s="246"/>
      <c r="H229" s="223"/>
      <c r="I229" s="223"/>
      <c r="J229" s="223"/>
      <c r="K229" s="223"/>
      <c r="L229" s="223"/>
      <c r="M229" s="223"/>
      <c r="N229" s="222"/>
      <c r="O229" s="222"/>
      <c r="P229" s="222"/>
      <c r="Q229" s="222"/>
      <c r="R229" s="223"/>
      <c r="S229" s="223"/>
      <c r="T229" s="223"/>
      <c r="U229" s="223"/>
      <c r="V229" s="223"/>
      <c r="W229" s="223"/>
      <c r="X229" s="223"/>
      <c r="Y229" s="223"/>
      <c r="Z229" s="212"/>
      <c r="AA229" s="212"/>
      <c r="AB229" s="212"/>
      <c r="AC229" s="212"/>
      <c r="AD229" s="212"/>
      <c r="AE229" s="212"/>
      <c r="AF229" s="212"/>
      <c r="AG229" s="212" t="s">
        <v>165</v>
      </c>
      <c r="AH229" s="212"/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2" x14ac:dyDescent="0.2">
      <c r="A230" s="219"/>
      <c r="B230" s="220"/>
      <c r="C230" s="261" t="s">
        <v>460</v>
      </c>
      <c r="D230" s="225"/>
      <c r="E230" s="226">
        <v>40.991999999999997</v>
      </c>
      <c r="F230" s="223"/>
      <c r="G230" s="223"/>
      <c r="H230" s="223"/>
      <c r="I230" s="223"/>
      <c r="J230" s="223"/>
      <c r="K230" s="223"/>
      <c r="L230" s="223"/>
      <c r="M230" s="223"/>
      <c r="N230" s="222"/>
      <c r="O230" s="222"/>
      <c r="P230" s="222"/>
      <c r="Q230" s="222"/>
      <c r="R230" s="223"/>
      <c r="S230" s="223"/>
      <c r="T230" s="223"/>
      <c r="U230" s="223"/>
      <c r="V230" s="223"/>
      <c r="W230" s="223"/>
      <c r="X230" s="223"/>
      <c r="Y230" s="223"/>
      <c r="Z230" s="212"/>
      <c r="AA230" s="212"/>
      <c r="AB230" s="212"/>
      <c r="AC230" s="212"/>
      <c r="AD230" s="212"/>
      <c r="AE230" s="212"/>
      <c r="AF230" s="212"/>
      <c r="AG230" s="212" t="s">
        <v>167</v>
      </c>
      <c r="AH230" s="212">
        <v>5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ht="22.5" outlineLevel="1" x14ac:dyDescent="0.2">
      <c r="A231" s="238">
        <v>79</v>
      </c>
      <c r="B231" s="239" t="s">
        <v>461</v>
      </c>
      <c r="C231" s="259" t="s">
        <v>462</v>
      </c>
      <c r="D231" s="240" t="s">
        <v>203</v>
      </c>
      <c r="E231" s="241">
        <v>45.091200000000001</v>
      </c>
      <c r="F231" s="242"/>
      <c r="G231" s="243">
        <f>ROUND(E231*F231,2)</f>
        <v>0</v>
      </c>
      <c r="H231" s="242"/>
      <c r="I231" s="243">
        <f>ROUND(E231*H231,2)</f>
        <v>0</v>
      </c>
      <c r="J231" s="242"/>
      <c r="K231" s="243">
        <f>ROUND(E231*J231,2)</f>
        <v>0</v>
      </c>
      <c r="L231" s="243">
        <v>21</v>
      </c>
      <c r="M231" s="243">
        <f>G231*(1+L231/100)</f>
        <v>0</v>
      </c>
      <c r="N231" s="241">
        <v>1.6199999999999999E-2</v>
      </c>
      <c r="O231" s="241">
        <f>ROUND(E231*N231,2)</f>
        <v>0.73</v>
      </c>
      <c r="P231" s="241">
        <v>0</v>
      </c>
      <c r="Q231" s="241">
        <f>ROUND(E231*P231,2)</f>
        <v>0</v>
      </c>
      <c r="R231" s="243" t="s">
        <v>214</v>
      </c>
      <c r="S231" s="243" t="s">
        <v>159</v>
      </c>
      <c r="T231" s="244" t="s">
        <v>160</v>
      </c>
      <c r="U231" s="223">
        <v>0</v>
      </c>
      <c r="V231" s="223">
        <f>ROUND(E231*U231,2)</f>
        <v>0</v>
      </c>
      <c r="W231" s="223"/>
      <c r="X231" s="223" t="s">
        <v>215</v>
      </c>
      <c r="Y231" s="223" t="s">
        <v>162</v>
      </c>
      <c r="Z231" s="212"/>
      <c r="AA231" s="212"/>
      <c r="AB231" s="212"/>
      <c r="AC231" s="212"/>
      <c r="AD231" s="212"/>
      <c r="AE231" s="212"/>
      <c r="AF231" s="212"/>
      <c r="AG231" s="212" t="s">
        <v>216</v>
      </c>
      <c r="AH231" s="212"/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2" x14ac:dyDescent="0.2">
      <c r="A232" s="219"/>
      <c r="B232" s="220"/>
      <c r="C232" s="261" t="s">
        <v>463</v>
      </c>
      <c r="D232" s="225"/>
      <c r="E232" s="226">
        <v>45.091200000000001</v>
      </c>
      <c r="F232" s="223"/>
      <c r="G232" s="223"/>
      <c r="H232" s="223"/>
      <c r="I232" s="223"/>
      <c r="J232" s="223"/>
      <c r="K232" s="223"/>
      <c r="L232" s="223"/>
      <c r="M232" s="223"/>
      <c r="N232" s="222"/>
      <c r="O232" s="222"/>
      <c r="P232" s="222"/>
      <c r="Q232" s="222"/>
      <c r="R232" s="223"/>
      <c r="S232" s="223"/>
      <c r="T232" s="223"/>
      <c r="U232" s="223"/>
      <c r="V232" s="223"/>
      <c r="W232" s="223"/>
      <c r="X232" s="223"/>
      <c r="Y232" s="223"/>
      <c r="Z232" s="212"/>
      <c r="AA232" s="212"/>
      <c r="AB232" s="212"/>
      <c r="AC232" s="212"/>
      <c r="AD232" s="212"/>
      <c r="AE232" s="212"/>
      <c r="AF232" s="212"/>
      <c r="AG232" s="212" t="s">
        <v>167</v>
      </c>
      <c r="AH232" s="212">
        <v>5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1" x14ac:dyDescent="0.2">
      <c r="A233" s="238">
        <v>80</v>
      </c>
      <c r="B233" s="239" t="s">
        <v>435</v>
      </c>
      <c r="C233" s="259" t="s">
        <v>436</v>
      </c>
      <c r="D233" s="240" t="s">
        <v>437</v>
      </c>
      <c r="E233" s="241">
        <v>1.80365</v>
      </c>
      <c r="F233" s="242"/>
      <c r="G233" s="243">
        <f>ROUND(E233*F233,2)</f>
        <v>0</v>
      </c>
      <c r="H233" s="242"/>
      <c r="I233" s="243">
        <f>ROUND(E233*H233,2)</f>
        <v>0</v>
      </c>
      <c r="J233" s="242"/>
      <c r="K233" s="243">
        <f>ROUND(E233*J233,2)</f>
        <v>0</v>
      </c>
      <c r="L233" s="243">
        <v>21</v>
      </c>
      <c r="M233" s="243">
        <f>G233*(1+L233/100)</f>
        <v>0</v>
      </c>
      <c r="N233" s="241">
        <v>0</v>
      </c>
      <c r="O233" s="241">
        <f>ROUND(E233*N233,2)</f>
        <v>0</v>
      </c>
      <c r="P233" s="241">
        <v>0</v>
      </c>
      <c r="Q233" s="241">
        <f>ROUND(E233*P233,2)</f>
        <v>0</v>
      </c>
      <c r="R233" s="243"/>
      <c r="S233" s="243" t="s">
        <v>299</v>
      </c>
      <c r="T233" s="244" t="s">
        <v>300</v>
      </c>
      <c r="U233" s="223">
        <v>0</v>
      </c>
      <c r="V233" s="223">
        <f>ROUND(E233*U233,2)</f>
        <v>0</v>
      </c>
      <c r="W233" s="223"/>
      <c r="X233" s="223" t="s">
        <v>215</v>
      </c>
      <c r="Y233" s="223" t="s">
        <v>162</v>
      </c>
      <c r="Z233" s="212"/>
      <c r="AA233" s="212"/>
      <c r="AB233" s="212"/>
      <c r="AC233" s="212"/>
      <c r="AD233" s="212"/>
      <c r="AE233" s="212"/>
      <c r="AF233" s="212"/>
      <c r="AG233" s="212" t="s">
        <v>216</v>
      </c>
      <c r="AH233" s="212"/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2" x14ac:dyDescent="0.2">
      <c r="A234" s="219"/>
      <c r="B234" s="220"/>
      <c r="C234" s="261" t="s">
        <v>464</v>
      </c>
      <c r="D234" s="225"/>
      <c r="E234" s="226">
        <v>1.80365</v>
      </c>
      <c r="F234" s="223"/>
      <c r="G234" s="223"/>
      <c r="H234" s="223"/>
      <c r="I234" s="223"/>
      <c r="J234" s="223"/>
      <c r="K234" s="223"/>
      <c r="L234" s="223"/>
      <c r="M234" s="223"/>
      <c r="N234" s="222"/>
      <c r="O234" s="222"/>
      <c r="P234" s="222"/>
      <c r="Q234" s="222"/>
      <c r="R234" s="223"/>
      <c r="S234" s="223"/>
      <c r="T234" s="223"/>
      <c r="U234" s="223"/>
      <c r="V234" s="223"/>
      <c r="W234" s="223"/>
      <c r="X234" s="223"/>
      <c r="Y234" s="223"/>
      <c r="Z234" s="212"/>
      <c r="AA234" s="212"/>
      <c r="AB234" s="212"/>
      <c r="AC234" s="212"/>
      <c r="AD234" s="212"/>
      <c r="AE234" s="212"/>
      <c r="AF234" s="212"/>
      <c r="AG234" s="212" t="s">
        <v>167</v>
      </c>
      <c r="AH234" s="212">
        <v>5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x14ac:dyDescent="0.2">
      <c r="A235" s="231" t="s">
        <v>153</v>
      </c>
      <c r="B235" s="232" t="s">
        <v>110</v>
      </c>
      <c r="C235" s="258" t="s">
        <v>111</v>
      </c>
      <c r="D235" s="233"/>
      <c r="E235" s="234"/>
      <c r="F235" s="235"/>
      <c r="G235" s="235">
        <f>SUMIF(AG236:AG244,"&lt;&gt;NOR",G236:G244)</f>
        <v>0</v>
      </c>
      <c r="H235" s="235"/>
      <c r="I235" s="235">
        <f>SUM(I236:I244)</f>
        <v>0</v>
      </c>
      <c r="J235" s="235"/>
      <c r="K235" s="235">
        <f>SUM(K236:K244)</f>
        <v>0</v>
      </c>
      <c r="L235" s="235"/>
      <c r="M235" s="235">
        <f>SUM(M236:M244)</f>
        <v>0</v>
      </c>
      <c r="N235" s="234"/>
      <c r="O235" s="234">
        <f>SUM(O236:O244)</f>
        <v>6.9999999999999993E-2</v>
      </c>
      <c r="P235" s="234"/>
      <c r="Q235" s="234">
        <f>SUM(Q236:Q244)</f>
        <v>0</v>
      </c>
      <c r="R235" s="235"/>
      <c r="S235" s="235"/>
      <c r="T235" s="236"/>
      <c r="U235" s="230"/>
      <c r="V235" s="230">
        <f>SUM(V236:V244)</f>
        <v>7.6099999999999994</v>
      </c>
      <c r="W235" s="230"/>
      <c r="X235" s="230"/>
      <c r="Y235" s="230"/>
      <c r="AG235" t="s">
        <v>154</v>
      </c>
    </row>
    <row r="236" spans="1:60" ht="22.5" outlineLevel="1" x14ac:dyDescent="0.2">
      <c r="A236" s="238">
        <v>81</v>
      </c>
      <c r="B236" s="239" t="s">
        <v>465</v>
      </c>
      <c r="C236" s="259" t="s">
        <v>466</v>
      </c>
      <c r="D236" s="240" t="s">
        <v>291</v>
      </c>
      <c r="E236" s="241">
        <v>2.9</v>
      </c>
      <c r="F236" s="242"/>
      <c r="G236" s="243">
        <f>ROUND(E236*F236,2)</f>
        <v>0</v>
      </c>
      <c r="H236" s="242"/>
      <c r="I236" s="243">
        <f>ROUND(E236*H236,2)</f>
        <v>0</v>
      </c>
      <c r="J236" s="242"/>
      <c r="K236" s="243">
        <f>ROUND(E236*J236,2)</f>
        <v>0</v>
      </c>
      <c r="L236" s="243">
        <v>21</v>
      </c>
      <c r="M236" s="243">
        <f>G236*(1+L236/100)</f>
        <v>0</v>
      </c>
      <c r="N236" s="241">
        <v>3.5400000000000002E-3</v>
      </c>
      <c r="O236" s="241">
        <f>ROUND(E236*N236,2)</f>
        <v>0.01</v>
      </c>
      <c r="P236" s="241">
        <v>0</v>
      </c>
      <c r="Q236" s="241">
        <f>ROUND(E236*P236,2)</f>
        <v>0</v>
      </c>
      <c r="R236" s="243" t="s">
        <v>467</v>
      </c>
      <c r="S236" s="243" t="s">
        <v>159</v>
      </c>
      <c r="T236" s="244" t="s">
        <v>160</v>
      </c>
      <c r="U236" s="223">
        <v>0.219</v>
      </c>
      <c r="V236" s="223">
        <f>ROUND(E236*U236,2)</f>
        <v>0.64</v>
      </c>
      <c r="W236" s="223"/>
      <c r="X236" s="223" t="s">
        <v>161</v>
      </c>
      <c r="Y236" s="223" t="s">
        <v>162</v>
      </c>
      <c r="Z236" s="212"/>
      <c r="AA236" s="212"/>
      <c r="AB236" s="212"/>
      <c r="AC236" s="212"/>
      <c r="AD236" s="212"/>
      <c r="AE236" s="212"/>
      <c r="AF236" s="212"/>
      <c r="AG236" s="212" t="s">
        <v>163</v>
      </c>
      <c r="AH236" s="212"/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2" x14ac:dyDescent="0.2">
      <c r="A237" s="219"/>
      <c r="B237" s="220"/>
      <c r="C237" s="264" t="s">
        <v>468</v>
      </c>
      <c r="D237" s="255"/>
      <c r="E237" s="255"/>
      <c r="F237" s="255"/>
      <c r="G237" s="255"/>
      <c r="H237" s="223"/>
      <c r="I237" s="223"/>
      <c r="J237" s="223"/>
      <c r="K237" s="223"/>
      <c r="L237" s="223"/>
      <c r="M237" s="223"/>
      <c r="N237" s="222"/>
      <c r="O237" s="222"/>
      <c r="P237" s="222"/>
      <c r="Q237" s="222"/>
      <c r="R237" s="223"/>
      <c r="S237" s="223"/>
      <c r="T237" s="223"/>
      <c r="U237" s="223"/>
      <c r="V237" s="223"/>
      <c r="W237" s="223"/>
      <c r="X237" s="223"/>
      <c r="Y237" s="223"/>
      <c r="Z237" s="212"/>
      <c r="AA237" s="212"/>
      <c r="AB237" s="212"/>
      <c r="AC237" s="212"/>
      <c r="AD237" s="212"/>
      <c r="AE237" s="212"/>
      <c r="AF237" s="212"/>
      <c r="AG237" s="212" t="s">
        <v>199</v>
      </c>
      <c r="AH237" s="212"/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ht="22.5" outlineLevel="1" x14ac:dyDescent="0.2">
      <c r="A238" s="238">
        <v>82</v>
      </c>
      <c r="B238" s="239" t="s">
        <v>469</v>
      </c>
      <c r="C238" s="259" t="s">
        <v>470</v>
      </c>
      <c r="D238" s="240" t="s">
        <v>291</v>
      </c>
      <c r="E238" s="241">
        <v>25.24</v>
      </c>
      <c r="F238" s="242"/>
      <c r="G238" s="243">
        <f>ROUND(E238*F238,2)</f>
        <v>0</v>
      </c>
      <c r="H238" s="242"/>
      <c r="I238" s="243">
        <f>ROUND(E238*H238,2)</f>
        <v>0</v>
      </c>
      <c r="J238" s="242"/>
      <c r="K238" s="243">
        <f>ROUND(E238*J238,2)</f>
        <v>0</v>
      </c>
      <c r="L238" s="243">
        <v>21</v>
      </c>
      <c r="M238" s="243">
        <f>G238*(1+L238/100)</f>
        <v>0</v>
      </c>
      <c r="N238" s="241">
        <v>2.3999999999999998E-3</v>
      </c>
      <c r="O238" s="241">
        <f>ROUND(E238*N238,2)</f>
        <v>0.06</v>
      </c>
      <c r="P238" s="241">
        <v>0</v>
      </c>
      <c r="Q238" s="241">
        <f>ROUND(E238*P238,2)</f>
        <v>0</v>
      </c>
      <c r="R238" s="243" t="s">
        <v>467</v>
      </c>
      <c r="S238" s="243" t="s">
        <v>159</v>
      </c>
      <c r="T238" s="244" t="s">
        <v>160</v>
      </c>
      <c r="U238" s="223">
        <v>0.26</v>
      </c>
      <c r="V238" s="223">
        <f>ROUND(E238*U238,2)</f>
        <v>6.56</v>
      </c>
      <c r="W238" s="223"/>
      <c r="X238" s="223" t="s">
        <v>161</v>
      </c>
      <c r="Y238" s="223" t="s">
        <v>162</v>
      </c>
      <c r="Z238" s="212"/>
      <c r="AA238" s="212"/>
      <c r="AB238" s="212"/>
      <c r="AC238" s="212"/>
      <c r="AD238" s="212"/>
      <c r="AE238" s="212"/>
      <c r="AF238" s="212"/>
      <c r="AG238" s="212" t="s">
        <v>163</v>
      </c>
      <c r="AH238" s="212"/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2" x14ac:dyDescent="0.2">
      <c r="A239" s="219"/>
      <c r="B239" s="220"/>
      <c r="C239" s="260" t="s">
        <v>471</v>
      </c>
      <c r="D239" s="246"/>
      <c r="E239" s="246"/>
      <c r="F239" s="246"/>
      <c r="G239" s="246"/>
      <c r="H239" s="223"/>
      <c r="I239" s="223"/>
      <c r="J239" s="223"/>
      <c r="K239" s="223"/>
      <c r="L239" s="223"/>
      <c r="M239" s="223"/>
      <c r="N239" s="222"/>
      <c r="O239" s="222"/>
      <c r="P239" s="222"/>
      <c r="Q239" s="222"/>
      <c r="R239" s="223"/>
      <c r="S239" s="223"/>
      <c r="T239" s="223"/>
      <c r="U239" s="223"/>
      <c r="V239" s="223"/>
      <c r="W239" s="223"/>
      <c r="X239" s="223"/>
      <c r="Y239" s="223"/>
      <c r="Z239" s="212"/>
      <c r="AA239" s="212"/>
      <c r="AB239" s="212"/>
      <c r="AC239" s="212"/>
      <c r="AD239" s="212"/>
      <c r="AE239" s="212"/>
      <c r="AF239" s="212"/>
      <c r="AG239" s="212" t="s">
        <v>165</v>
      </c>
      <c r="AH239" s="212"/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2" x14ac:dyDescent="0.2">
      <c r="A240" s="219"/>
      <c r="B240" s="220"/>
      <c r="C240" s="262" t="s">
        <v>472</v>
      </c>
      <c r="D240" s="247"/>
      <c r="E240" s="247"/>
      <c r="F240" s="247"/>
      <c r="G240" s="247"/>
      <c r="H240" s="223"/>
      <c r="I240" s="223"/>
      <c r="J240" s="223"/>
      <c r="K240" s="223"/>
      <c r="L240" s="223"/>
      <c r="M240" s="223"/>
      <c r="N240" s="222"/>
      <c r="O240" s="222"/>
      <c r="P240" s="222"/>
      <c r="Q240" s="222"/>
      <c r="R240" s="223"/>
      <c r="S240" s="223"/>
      <c r="T240" s="223"/>
      <c r="U240" s="223"/>
      <c r="V240" s="223"/>
      <c r="W240" s="223"/>
      <c r="X240" s="223"/>
      <c r="Y240" s="223"/>
      <c r="Z240" s="212"/>
      <c r="AA240" s="212"/>
      <c r="AB240" s="212"/>
      <c r="AC240" s="212"/>
      <c r="AD240" s="212"/>
      <c r="AE240" s="212"/>
      <c r="AF240" s="212"/>
      <c r="AG240" s="212" t="s">
        <v>199</v>
      </c>
      <c r="AH240" s="212"/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2" x14ac:dyDescent="0.2">
      <c r="A241" s="219"/>
      <c r="B241" s="220"/>
      <c r="C241" s="261" t="s">
        <v>473</v>
      </c>
      <c r="D241" s="225"/>
      <c r="E241" s="226">
        <v>25.24</v>
      </c>
      <c r="F241" s="223"/>
      <c r="G241" s="223"/>
      <c r="H241" s="223"/>
      <c r="I241" s="223"/>
      <c r="J241" s="223"/>
      <c r="K241" s="223"/>
      <c r="L241" s="223"/>
      <c r="M241" s="223"/>
      <c r="N241" s="222"/>
      <c r="O241" s="222"/>
      <c r="P241" s="222"/>
      <c r="Q241" s="222"/>
      <c r="R241" s="223"/>
      <c r="S241" s="223"/>
      <c r="T241" s="223"/>
      <c r="U241" s="223"/>
      <c r="V241" s="223"/>
      <c r="W241" s="223"/>
      <c r="X241" s="223"/>
      <c r="Y241" s="223"/>
      <c r="Z241" s="212"/>
      <c r="AA241" s="212"/>
      <c r="AB241" s="212"/>
      <c r="AC241" s="212"/>
      <c r="AD241" s="212"/>
      <c r="AE241" s="212"/>
      <c r="AF241" s="212"/>
      <c r="AG241" s="212" t="s">
        <v>167</v>
      </c>
      <c r="AH241" s="212">
        <v>5</v>
      </c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ht="22.5" outlineLevel="1" x14ac:dyDescent="0.2">
      <c r="A242" s="238">
        <v>83</v>
      </c>
      <c r="B242" s="239" t="s">
        <v>474</v>
      </c>
      <c r="C242" s="259" t="s">
        <v>475</v>
      </c>
      <c r="D242" s="240" t="s">
        <v>245</v>
      </c>
      <c r="E242" s="241">
        <v>1</v>
      </c>
      <c r="F242" s="242"/>
      <c r="G242" s="243">
        <f>ROUND(E242*F242,2)</f>
        <v>0</v>
      </c>
      <c r="H242" s="242"/>
      <c r="I242" s="243">
        <f>ROUND(E242*H242,2)</f>
        <v>0</v>
      </c>
      <c r="J242" s="242"/>
      <c r="K242" s="243">
        <f>ROUND(E242*J242,2)</f>
        <v>0</v>
      </c>
      <c r="L242" s="243">
        <v>21</v>
      </c>
      <c r="M242" s="243">
        <f>G242*(1+L242/100)</f>
        <v>0</v>
      </c>
      <c r="N242" s="241">
        <v>5.0000000000000001E-4</v>
      </c>
      <c r="O242" s="241">
        <f>ROUND(E242*N242,2)</f>
        <v>0</v>
      </c>
      <c r="P242" s="241">
        <v>0</v>
      </c>
      <c r="Q242" s="241">
        <f>ROUND(E242*P242,2)</f>
        <v>0</v>
      </c>
      <c r="R242" s="243" t="s">
        <v>467</v>
      </c>
      <c r="S242" s="243" t="s">
        <v>159</v>
      </c>
      <c r="T242" s="244" t="s">
        <v>160</v>
      </c>
      <c r="U242" s="223">
        <v>0.41</v>
      </c>
      <c r="V242" s="223">
        <f>ROUND(E242*U242,2)</f>
        <v>0.41</v>
      </c>
      <c r="W242" s="223"/>
      <c r="X242" s="223" t="s">
        <v>161</v>
      </c>
      <c r="Y242" s="223" t="s">
        <v>162</v>
      </c>
      <c r="Z242" s="212"/>
      <c r="AA242" s="212"/>
      <c r="AB242" s="212"/>
      <c r="AC242" s="212"/>
      <c r="AD242" s="212"/>
      <c r="AE242" s="212"/>
      <c r="AF242" s="212"/>
      <c r="AG242" s="212" t="s">
        <v>163</v>
      </c>
      <c r="AH242" s="212"/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1" x14ac:dyDescent="0.2">
      <c r="A243" s="219">
        <v>84</v>
      </c>
      <c r="B243" s="220" t="s">
        <v>476</v>
      </c>
      <c r="C243" s="265" t="s">
        <v>477</v>
      </c>
      <c r="D243" s="221" t="s">
        <v>0</v>
      </c>
      <c r="E243" s="256"/>
      <c r="F243" s="224"/>
      <c r="G243" s="223">
        <f>ROUND(E243*F243,2)</f>
        <v>0</v>
      </c>
      <c r="H243" s="224"/>
      <c r="I243" s="223">
        <f>ROUND(E243*H243,2)</f>
        <v>0</v>
      </c>
      <c r="J243" s="224"/>
      <c r="K243" s="223">
        <f>ROUND(E243*J243,2)</f>
        <v>0</v>
      </c>
      <c r="L243" s="223">
        <v>21</v>
      </c>
      <c r="M243" s="223">
        <f>G243*(1+L243/100)</f>
        <v>0</v>
      </c>
      <c r="N243" s="222">
        <v>0</v>
      </c>
      <c r="O243" s="222">
        <f>ROUND(E243*N243,2)</f>
        <v>0</v>
      </c>
      <c r="P243" s="222">
        <v>0</v>
      </c>
      <c r="Q243" s="222">
        <f>ROUND(E243*P243,2)</f>
        <v>0</v>
      </c>
      <c r="R243" s="223" t="s">
        <v>467</v>
      </c>
      <c r="S243" s="223" t="s">
        <v>159</v>
      </c>
      <c r="T243" s="223" t="s">
        <v>160</v>
      </c>
      <c r="U243" s="223">
        <v>0</v>
      </c>
      <c r="V243" s="223">
        <f>ROUND(E243*U243,2)</f>
        <v>0</v>
      </c>
      <c r="W243" s="223"/>
      <c r="X243" s="223" t="s">
        <v>320</v>
      </c>
      <c r="Y243" s="223" t="s">
        <v>162</v>
      </c>
      <c r="Z243" s="212"/>
      <c r="AA243" s="212"/>
      <c r="AB243" s="212"/>
      <c r="AC243" s="212"/>
      <c r="AD243" s="212"/>
      <c r="AE243" s="212"/>
      <c r="AF243" s="212"/>
      <c r="AG243" s="212" t="s">
        <v>321</v>
      </c>
      <c r="AH243" s="212"/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2" x14ac:dyDescent="0.2">
      <c r="A244" s="219"/>
      <c r="B244" s="220"/>
      <c r="C244" s="266" t="s">
        <v>387</v>
      </c>
      <c r="D244" s="257"/>
      <c r="E244" s="257"/>
      <c r="F244" s="257"/>
      <c r="G244" s="257"/>
      <c r="H244" s="223"/>
      <c r="I244" s="223"/>
      <c r="J244" s="223"/>
      <c r="K244" s="223"/>
      <c r="L244" s="223"/>
      <c r="M244" s="223"/>
      <c r="N244" s="222"/>
      <c r="O244" s="222"/>
      <c r="P244" s="222"/>
      <c r="Q244" s="222"/>
      <c r="R244" s="223"/>
      <c r="S244" s="223"/>
      <c r="T244" s="223"/>
      <c r="U244" s="223"/>
      <c r="V244" s="223"/>
      <c r="W244" s="223"/>
      <c r="X244" s="223"/>
      <c r="Y244" s="223"/>
      <c r="Z244" s="212"/>
      <c r="AA244" s="212"/>
      <c r="AB244" s="212"/>
      <c r="AC244" s="212"/>
      <c r="AD244" s="212"/>
      <c r="AE244" s="212"/>
      <c r="AF244" s="212"/>
      <c r="AG244" s="212" t="s">
        <v>165</v>
      </c>
      <c r="AH244" s="212"/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x14ac:dyDescent="0.2">
      <c r="A245" s="231" t="s">
        <v>153</v>
      </c>
      <c r="B245" s="232" t="s">
        <v>112</v>
      </c>
      <c r="C245" s="258" t="s">
        <v>113</v>
      </c>
      <c r="D245" s="233"/>
      <c r="E245" s="234"/>
      <c r="F245" s="235"/>
      <c r="G245" s="235">
        <f>SUMIF(AG246:AG256,"&lt;&gt;NOR",G246:G256)</f>
        <v>0</v>
      </c>
      <c r="H245" s="235"/>
      <c r="I245" s="235">
        <f>SUM(I246:I256)</f>
        <v>0</v>
      </c>
      <c r="J245" s="235"/>
      <c r="K245" s="235">
        <f>SUM(K246:K256)</f>
        <v>0</v>
      </c>
      <c r="L245" s="235"/>
      <c r="M245" s="235">
        <f>SUM(M246:M256)</f>
        <v>0</v>
      </c>
      <c r="N245" s="234"/>
      <c r="O245" s="234">
        <f>SUM(O246:O256)</f>
        <v>0.19</v>
      </c>
      <c r="P245" s="234"/>
      <c r="Q245" s="234">
        <f>SUM(Q246:Q256)</f>
        <v>0</v>
      </c>
      <c r="R245" s="235"/>
      <c r="S245" s="235"/>
      <c r="T245" s="236"/>
      <c r="U245" s="230"/>
      <c r="V245" s="230">
        <f>SUM(V246:V256)</f>
        <v>35.01</v>
      </c>
      <c r="W245" s="230"/>
      <c r="X245" s="230"/>
      <c r="Y245" s="230"/>
      <c r="AG245" t="s">
        <v>154</v>
      </c>
    </row>
    <row r="246" spans="1:60" outlineLevel="1" x14ac:dyDescent="0.2">
      <c r="A246" s="238">
        <v>85</v>
      </c>
      <c r="B246" s="239" t="s">
        <v>478</v>
      </c>
      <c r="C246" s="259" t="s">
        <v>479</v>
      </c>
      <c r="D246" s="240" t="s">
        <v>480</v>
      </c>
      <c r="E246" s="241">
        <v>175.03376</v>
      </c>
      <c r="F246" s="242"/>
      <c r="G246" s="243">
        <f>ROUND(E246*F246,2)</f>
        <v>0</v>
      </c>
      <c r="H246" s="242"/>
      <c r="I246" s="243">
        <f>ROUND(E246*H246,2)</f>
        <v>0</v>
      </c>
      <c r="J246" s="242"/>
      <c r="K246" s="243">
        <f>ROUND(E246*J246,2)</f>
        <v>0</v>
      </c>
      <c r="L246" s="243">
        <v>21</v>
      </c>
      <c r="M246" s="243">
        <f>G246*(1+L246/100)</f>
        <v>0</v>
      </c>
      <c r="N246" s="241">
        <v>0</v>
      </c>
      <c r="O246" s="241">
        <f>ROUND(E246*N246,2)</f>
        <v>0</v>
      </c>
      <c r="P246" s="241">
        <v>0</v>
      </c>
      <c r="Q246" s="241">
        <f>ROUND(E246*P246,2)</f>
        <v>0</v>
      </c>
      <c r="R246" s="243" t="s">
        <v>481</v>
      </c>
      <c r="S246" s="243" t="s">
        <v>159</v>
      </c>
      <c r="T246" s="244" t="s">
        <v>160</v>
      </c>
      <c r="U246" s="223">
        <v>0</v>
      </c>
      <c r="V246" s="223">
        <f>ROUND(E246*U246,2)</f>
        <v>0</v>
      </c>
      <c r="W246" s="223"/>
      <c r="X246" s="223" t="s">
        <v>161</v>
      </c>
      <c r="Y246" s="223" t="s">
        <v>162</v>
      </c>
      <c r="Z246" s="212"/>
      <c r="AA246" s="212"/>
      <c r="AB246" s="212"/>
      <c r="AC246" s="212"/>
      <c r="AD246" s="212"/>
      <c r="AE246" s="212"/>
      <c r="AF246" s="212"/>
      <c r="AG246" s="212" t="s">
        <v>163</v>
      </c>
      <c r="AH246" s="212"/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2" x14ac:dyDescent="0.2">
      <c r="A247" s="219"/>
      <c r="B247" s="220"/>
      <c r="C247" s="261" t="s">
        <v>482</v>
      </c>
      <c r="D247" s="225"/>
      <c r="E247" s="226">
        <v>175.03376</v>
      </c>
      <c r="F247" s="223"/>
      <c r="G247" s="223"/>
      <c r="H247" s="223"/>
      <c r="I247" s="223"/>
      <c r="J247" s="223"/>
      <c r="K247" s="223"/>
      <c r="L247" s="223"/>
      <c r="M247" s="223"/>
      <c r="N247" s="222"/>
      <c r="O247" s="222"/>
      <c r="P247" s="222"/>
      <c r="Q247" s="222"/>
      <c r="R247" s="223"/>
      <c r="S247" s="223"/>
      <c r="T247" s="223"/>
      <c r="U247" s="223"/>
      <c r="V247" s="223"/>
      <c r="W247" s="223"/>
      <c r="X247" s="223"/>
      <c r="Y247" s="223"/>
      <c r="Z247" s="212"/>
      <c r="AA247" s="212"/>
      <c r="AB247" s="212"/>
      <c r="AC247" s="212"/>
      <c r="AD247" s="212"/>
      <c r="AE247" s="212"/>
      <c r="AF247" s="212"/>
      <c r="AG247" s="212" t="s">
        <v>167</v>
      </c>
      <c r="AH247" s="212">
        <v>5</v>
      </c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1" x14ac:dyDescent="0.2">
      <c r="A248" s="238">
        <v>86</v>
      </c>
      <c r="B248" s="239" t="s">
        <v>483</v>
      </c>
      <c r="C248" s="259" t="s">
        <v>484</v>
      </c>
      <c r="D248" s="240" t="s">
        <v>480</v>
      </c>
      <c r="E248" s="241">
        <v>159.1216</v>
      </c>
      <c r="F248" s="242"/>
      <c r="G248" s="243">
        <f>ROUND(E248*F248,2)</f>
        <v>0</v>
      </c>
      <c r="H248" s="242"/>
      <c r="I248" s="243">
        <f>ROUND(E248*H248,2)</f>
        <v>0</v>
      </c>
      <c r="J248" s="242"/>
      <c r="K248" s="243">
        <f>ROUND(E248*J248,2)</f>
        <v>0</v>
      </c>
      <c r="L248" s="243">
        <v>21</v>
      </c>
      <c r="M248" s="243">
        <f>G248*(1+L248/100)</f>
        <v>0</v>
      </c>
      <c r="N248" s="241">
        <v>6.0000000000000002E-5</v>
      </c>
      <c r="O248" s="241">
        <f>ROUND(E248*N248,2)</f>
        <v>0.01</v>
      </c>
      <c r="P248" s="241">
        <v>0</v>
      </c>
      <c r="Q248" s="241">
        <f>ROUND(E248*P248,2)</f>
        <v>0</v>
      </c>
      <c r="R248" s="243" t="s">
        <v>481</v>
      </c>
      <c r="S248" s="243" t="s">
        <v>159</v>
      </c>
      <c r="T248" s="244" t="s">
        <v>160</v>
      </c>
      <c r="U248" s="223">
        <v>0.22</v>
      </c>
      <c r="V248" s="223">
        <f>ROUND(E248*U248,2)</f>
        <v>35.01</v>
      </c>
      <c r="W248" s="223"/>
      <c r="X248" s="223" t="s">
        <v>161</v>
      </c>
      <c r="Y248" s="223" t="s">
        <v>162</v>
      </c>
      <c r="Z248" s="212"/>
      <c r="AA248" s="212"/>
      <c r="AB248" s="212"/>
      <c r="AC248" s="212"/>
      <c r="AD248" s="212"/>
      <c r="AE248" s="212"/>
      <c r="AF248" s="212"/>
      <c r="AG248" s="212" t="s">
        <v>163</v>
      </c>
      <c r="AH248" s="212"/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2" x14ac:dyDescent="0.2">
      <c r="A249" s="219"/>
      <c r="B249" s="220"/>
      <c r="C249" s="261" t="s">
        <v>485</v>
      </c>
      <c r="D249" s="225"/>
      <c r="E249" s="226"/>
      <c r="F249" s="223"/>
      <c r="G249" s="223"/>
      <c r="H249" s="223"/>
      <c r="I249" s="223"/>
      <c r="J249" s="223"/>
      <c r="K249" s="223"/>
      <c r="L249" s="223"/>
      <c r="M249" s="223"/>
      <c r="N249" s="222"/>
      <c r="O249" s="222"/>
      <c r="P249" s="222"/>
      <c r="Q249" s="222"/>
      <c r="R249" s="223"/>
      <c r="S249" s="223"/>
      <c r="T249" s="223"/>
      <c r="U249" s="223"/>
      <c r="V249" s="223"/>
      <c r="W249" s="223"/>
      <c r="X249" s="223"/>
      <c r="Y249" s="223"/>
      <c r="Z249" s="212"/>
      <c r="AA249" s="212"/>
      <c r="AB249" s="212"/>
      <c r="AC249" s="212"/>
      <c r="AD249" s="212"/>
      <c r="AE249" s="212"/>
      <c r="AF249" s="212"/>
      <c r="AG249" s="212" t="s">
        <v>167</v>
      </c>
      <c r="AH249" s="212">
        <v>0</v>
      </c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3" x14ac:dyDescent="0.2">
      <c r="A250" s="219"/>
      <c r="B250" s="220"/>
      <c r="C250" s="261" t="s">
        <v>486</v>
      </c>
      <c r="D250" s="225"/>
      <c r="E250" s="226">
        <v>123.3672</v>
      </c>
      <c r="F250" s="223"/>
      <c r="G250" s="223"/>
      <c r="H250" s="223"/>
      <c r="I250" s="223"/>
      <c r="J250" s="223"/>
      <c r="K250" s="223"/>
      <c r="L250" s="223"/>
      <c r="M250" s="223"/>
      <c r="N250" s="222"/>
      <c r="O250" s="222"/>
      <c r="P250" s="222"/>
      <c r="Q250" s="222"/>
      <c r="R250" s="223"/>
      <c r="S250" s="223"/>
      <c r="T250" s="223"/>
      <c r="U250" s="223"/>
      <c r="V250" s="223"/>
      <c r="W250" s="223"/>
      <c r="X250" s="223"/>
      <c r="Y250" s="223"/>
      <c r="Z250" s="212"/>
      <c r="AA250" s="212"/>
      <c r="AB250" s="212"/>
      <c r="AC250" s="212"/>
      <c r="AD250" s="212"/>
      <c r="AE250" s="212"/>
      <c r="AF250" s="212"/>
      <c r="AG250" s="212" t="s">
        <v>167</v>
      </c>
      <c r="AH250" s="212">
        <v>0</v>
      </c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3" x14ac:dyDescent="0.2">
      <c r="A251" s="219"/>
      <c r="B251" s="220"/>
      <c r="C251" s="261" t="s">
        <v>487</v>
      </c>
      <c r="D251" s="225"/>
      <c r="E251" s="226">
        <v>15.0304</v>
      </c>
      <c r="F251" s="223"/>
      <c r="G251" s="223"/>
      <c r="H251" s="223"/>
      <c r="I251" s="223"/>
      <c r="J251" s="223"/>
      <c r="K251" s="223"/>
      <c r="L251" s="223"/>
      <c r="M251" s="223"/>
      <c r="N251" s="222"/>
      <c r="O251" s="222"/>
      <c r="P251" s="222"/>
      <c r="Q251" s="222"/>
      <c r="R251" s="223"/>
      <c r="S251" s="223"/>
      <c r="T251" s="223"/>
      <c r="U251" s="223"/>
      <c r="V251" s="223"/>
      <c r="W251" s="223"/>
      <c r="X251" s="223"/>
      <c r="Y251" s="223"/>
      <c r="Z251" s="212"/>
      <c r="AA251" s="212"/>
      <c r="AB251" s="212"/>
      <c r="AC251" s="212"/>
      <c r="AD251" s="212"/>
      <c r="AE251" s="212"/>
      <c r="AF251" s="212"/>
      <c r="AG251" s="212" t="s">
        <v>167</v>
      </c>
      <c r="AH251" s="212">
        <v>0</v>
      </c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3" x14ac:dyDescent="0.2">
      <c r="A252" s="219"/>
      <c r="B252" s="220"/>
      <c r="C252" s="261" t="s">
        <v>488</v>
      </c>
      <c r="D252" s="225"/>
      <c r="E252" s="226">
        <v>20.724</v>
      </c>
      <c r="F252" s="223"/>
      <c r="G252" s="223"/>
      <c r="H252" s="223"/>
      <c r="I252" s="223"/>
      <c r="J252" s="223"/>
      <c r="K252" s="223"/>
      <c r="L252" s="223"/>
      <c r="M252" s="223"/>
      <c r="N252" s="222"/>
      <c r="O252" s="222"/>
      <c r="P252" s="222"/>
      <c r="Q252" s="222"/>
      <c r="R252" s="223"/>
      <c r="S252" s="223"/>
      <c r="T252" s="223"/>
      <c r="U252" s="223"/>
      <c r="V252" s="223"/>
      <c r="W252" s="223"/>
      <c r="X252" s="223"/>
      <c r="Y252" s="223"/>
      <c r="Z252" s="212"/>
      <c r="AA252" s="212"/>
      <c r="AB252" s="212"/>
      <c r="AC252" s="212"/>
      <c r="AD252" s="212"/>
      <c r="AE252" s="212"/>
      <c r="AF252" s="212"/>
      <c r="AG252" s="212" t="s">
        <v>167</v>
      </c>
      <c r="AH252" s="212">
        <v>0</v>
      </c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1" x14ac:dyDescent="0.2">
      <c r="A253" s="238">
        <v>87</v>
      </c>
      <c r="B253" s="239" t="s">
        <v>489</v>
      </c>
      <c r="C253" s="259" t="s">
        <v>490</v>
      </c>
      <c r="D253" s="240" t="s">
        <v>213</v>
      </c>
      <c r="E253" s="241">
        <v>0.17502999999999999</v>
      </c>
      <c r="F253" s="242"/>
      <c r="G253" s="243">
        <f>ROUND(E253*F253,2)</f>
        <v>0</v>
      </c>
      <c r="H253" s="242"/>
      <c r="I253" s="243">
        <f>ROUND(E253*H253,2)</f>
        <v>0</v>
      </c>
      <c r="J253" s="242"/>
      <c r="K253" s="243">
        <f>ROUND(E253*J253,2)</f>
        <v>0</v>
      </c>
      <c r="L253" s="243">
        <v>21</v>
      </c>
      <c r="M253" s="243">
        <f>G253*(1+L253/100)</f>
        <v>0</v>
      </c>
      <c r="N253" s="241">
        <v>1</v>
      </c>
      <c r="O253" s="241">
        <f>ROUND(E253*N253,2)</f>
        <v>0.18</v>
      </c>
      <c r="P253" s="241">
        <v>0</v>
      </c>
      <c r="Q253" s="241">
        <f>ROUND(E253*P253,2)</f>
        <v>0</v>
      </c>
      <c r="R253" s="243"/>
      <c r="S253" s="243" t="s">
        <v>299</v>
      </c>
      <c r="T253" s="244" t="s">
        <v>300</v>
      </c>
      <c r="U253" s="223">
        <v>0</v>
      </c>
      <c r="V253" s="223">
        <f>ROUND(E253*U253,2)</f>
        <v>0</v>
      </c>
      <c r="W253" s="223"/>
      <c r="X253" s="223" t="s">
        <v>215</v>
      </c>
      <c r="Y253" s="223" t="s">
        <v>162</v>
      </c>
      <c r="Z253" s="212"/>
      <c r="AA253" s="212"/>
      <c r="AB253" s="212"/>
      <c r="AC253" s="212"/>
      <c r="AD253" s="212"/>
      <c r="AE253" s="212"/>
      <c r="AF253" s="212"/>
      <c r="AG253" s="212" t="s">
        <v>216</v>
      </c>
      <c r="AH253" s="212"/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2" x14ac:dyDescent="0.2">
      <c r="A254" s="219"/>
      <c r="B254" s="220"/>
      <c r="C254" s="261" t="s">
        <v>491</v>
      </c>
      <c r="D254" s="225"/>
      <c r="E254" s="226">
        <v>0.17502999999999999</v>
      </c>
      <c r="F254" s="223"/>
      <c r="G254" s="223"/>
      <c r="H254" s="223"/>
      <c r="I254" s="223"/>
      <c r="J254" s="223"/>
      <c r="K254" s="223"/>
      <c r="L254" s="223"/>
      <c r="M254" s="223"/>
      <c r="N254" s="222"/>
      <c r="O254" s="222"/>
      <c r="P254" s="222"/>
      <c r="Q254" s="222"/>
      <c r="R254" s="223"/>
      <c r="S254" s="223"/>
      <c r="T254" s="223"/>
      <c r="U254" s="223"/>
      <c r="V254" s="223"/>
      <c r="W254" s="223"/>
      <c r="X254" s="223"/>
      <c r="Y254" s="223"/>
      <c r="Z254" s="212"/>
      <c r="AA254" s="212"/>
      <c r="AB254" s="212"/>
      <c r="AC254" s="212"/>
      <c r="AD254" s="212"/>
      <c r="AE254" s="212"/>
      <c r="AF254" s="212"/>
      <c r="AG254" s="212" t="s">
        <v>167</v>
      </c>
      <c r="AH254" s="212">
        <v>5</v>
      </c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1" x14ac:dyDescent="0.2">
      <c r="A255" s="219">
        <v>88</v>
      </c>
      <c r="B255" s="220" t="s">
        <v>492</v>
      </c>
      <c r="C255" s="265" t="s">
        <v>493</v>
      </c>
      <c r="D255" s="221" t="s">
        <v>0</v>
      </c>
      <c r="E255" s="256"/>
      <c r="F255" s="224"/>
      <c r="G255" s="223">
        <f>ROUND(E255*F255,2)</f>
        <v>0</v>
      </c>
      <c r="H255" s="224"/>
      <c r="I255" s="223">
        <f>ROUND(E255*H255,2)</f>
        <v>0</v>
      </c>
      <c r="J255" s="224"/>
      <c r="K255" s="223">
        <f>ROUND(E255*J255,2)</f>
        <v>0</v>
      </c>
      <c r="L255" s="223">
        <v>21</v>
      </c>
      <c r="M255" s="223">
        <f>G255*(1+L255/100)</f>
        <v>0</v>
      </c>
      <c r="N255" s="222">
        <v>0</v>
      </c>
      <c r="O255" s="222">
        <f>ROUND(E255*N255,2)</f>
        <v>0</v>
      </c>
      <c r="P255" s="222">
        <v>0</v>
      </c>
      <c r="Q255" s="222">
        <f>ROUND(E255*P255,2)</f>
        <v>0</v>
      </c>
      <c r="R255" s="223" t="s">
        <v>481</v>
      </c>
      <c r="S255" s="223" t="s">
        <v>159</v>
      </c>
      <c r="T255" s="223" t="s">
        <v>160</v>
      </c>
      <c r="U255" s="223">
        <v>0</v>
      </c>
      <c r="V255" s="223">
        <f>ROUND(E255*U255,2)</f>
        <v>0</v>
      </c>
      <c r="W255" s="223"/>
      <c r="X255" s="223" t="s">
        <v>320</v>
      </c>
      <c r="Y255" s="223" t="s">
        <v>162</v>
      </c>
      <c r="Z255" s="212"/>
      <c r="AA255" s="212"/>
      <c r="AB255" s="212"/>
      <c r="AC255" s="212"/>
      <c r="AD255" s="212"/>
      <c r="AE255" s="212"/>
      <c r="AF255" s="212"/>
      <c r="AG255" s="212" t="s">
        <v>321</v>
      </c>
      <c r="AH255" s="212"/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2" x14ac:dyDescent="0.2">
      <c r="A256" s="219"/>
      <c r="B256" s="220"/>
      <c r="C256" s="266" t="s">
        <v>387</v>
      </c>
      <c r="D256" s="257"/>
      <c r="E256" s="257"/>
      <c r="F256" s="257"/>
      <c r="G256" s="257"/>
      <c r="H256" s="223"/>
      <c r="I256" s="223"/>
      <c r="J256" s="223"/>
      <c r="K256" s="223"/>
      <c r="L256" s="223"/>
      <c r="M256" s="223"/>
      <c r="N256" s="222"/>
      <c r="O256" s="222"/>
      <c r="P256" s="222"/>
      <c r="Q256" s="222"/>
      <c r="R256" s="223"/>
      <c r="S256" s="223"/>
      <c r="T256" s="223"/>
      <c r="U256" s="223"/>
      <c r="V256" s="223"/>
      <c r="W256" s="223"/>
      <c r="X256" s="223"/>
      <c r="Y256" s="223"/>
      <c r="Z256" s="212"/>
      <c r="AA256" s="212"/>
      <c r="AB256" s="212"/>
      <c r="AC256" s="212"/>
      <c r="AD256" s="212"/>
      <c r="AE256" s="212"/>
      <c r="AF256" s="212"/>
      <c r="AG256" s="212" t="s">
        <v>165</v>
      </c>
      <c r="AH256" s="212"/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x14ac:dyDescent="0.2">
      <c r="A257" s="231" t="s">
        <v>153</v>
      </c>
      <c r="B257" s="232" t="s">
        <v>114</v>
      </c>
      <c r="C257" s="258" t="s">
        <v>115</v>
      </c>
      <c r="D257" s="233"/>
      <c r="E257" s="234"/>
      <c r="F257" s="235"/>
      <c r="G257" s="235">
        <f>SUMIF(AG258:AG261,"&lt;&gt;NOR",G258:G261)</f>
        <v>0</v>
      </c>
      <c r="H257" s="235"/>
      <c r="I257" s="235">
        <f>SUM(I258:I261)</f>
        <v>0</v>
      </c>
      <c r="J257" s="235"/>
      <c r="K257" s="235">
        <f>SUM(K258:K261)</f>
        <v>0</v>
      </c>
      <c r="L257" s="235"/>
      <c r="M257" s="235">
        <f>SUM(M258:M261)</f>
        <v>0</v>
      </c>
      <c r="N257" s="234"/>
      <c r="O257" s="234">
        <f>SUM(O258:O261)</f>
        <v>0.05</v>
      </c>
      <c r="P257" s="234"/>
      <c r="Q257" s="234">
        <f>SUM(Q258:Q261)</f>
        <v>0</v>
      </c>
      <c r="R257" s="235"/>
      <c r="S257" s="235"/>
      <c r="T257" s="236"/>
      <c r="U257" s="230"/>
      <c r="V257" s="230">
        <f>SUM(V258:V261)</f>
        <v>11.31</v>
      </c>
      <c r="W257" s="230"/>
      <c r="X257" s="230"/>
      <c r="Y257" s="230"/>
      <c r="AG257" t="s">
        <v>154</v>
      </c>
    </row>
    <row r="258" spans="1:60" outlineLevel="1" x14ac:dyDescent="0.2">
      <c r="A258" s="238">
        <v>89</v>
      </c>
      <c r="B258" s="239" t="s">
        <v>494</v>
      </c>
      <c r="C258" s="259" t="s">
        <v>495</v>
      </c>
      <c r="D258" s="240" t="s">
        <v>203</v>
      </c>
      <c r="E258" s="241">
        <v>40.991999999999997</v>
      </c>
      <c r="F258" s="242"/>
      <c r="G258" s="243">
        <f>ROUND(E258*F258,2)</f>
        <v>0</v>
      </c>
      <c r="H258" s="242"/>
      <c r="I258" s="243">
        <f>ROUND(E258*H258,2)</f>
        <v>0</v>
      </c>
      <c r="J258" s="242"/>
      <c r="K258" s="243">
        <f>ROUND(E258*J258,2)</f>
        <v>0</v>
      </c>
      <c r="L258" s="243">
        <v>21</v>
      </c>
      <c r="M258" s="243">
        <f>G258*(1+L258/100)</f>
        <v>0</v>
      </c>
      <c r="N258" s="241">
        <v>1.32E-3</v>
      </c>
      <c r="O258" s="241">
        <f>ROUND(E258*N258,2)</f>
        <v>0.05</v>
      </c>
      <c r="P258" s="241">
        <v>0</v>
      </c>
      <c r="Q258" s="241">
        <f>ROUND(E258*P258,2)</f>
        <v>0</v>
      </c>
      <c r="R258" s="243" t="s">
        <v>496</v>
      </c>
      <c r="S258" s="243" t="s">
        <v>159</v>
      </c>
      <c r="T258" s="244" t="s">
        <v>160</v>
      </c>
      <c r="U258" s="223">
        <v>0.27600000000000002</v>
      </c>
      <c r="V258" s="223">
        <f>ROUND(E258*U258,2)</f>
        <v>11.31</v>
      </c>
      <c r="W258" s="223"/>
      <c r="X258" s="223" t="s">
        <v>161</v>
      </c>
      <c r="Y258" s="223" t="s">
        <v>162</v>
      </c>
      <c r="Z258" s="212"/>
      <c r="AA258" s="212"/>
      <c r="AB258" s="212"/>
      <c r="AC258" s="212"/>
      <c r="AD258" s="212"/>
      <c r="AE258" s="212"/>
      <c r="AF258" s="212"/>
      <c r="AG258" s="212" t="s">
        <v>163</v>
      </c>
      <c r="AH258" s="212"/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outlineLevel="2" x14ac:dyDescent="0.2">
      <c r="A259" s="219"/>
      <c r="B259" s="220"/>
      <c r="C259" s="267" t="s">
        <v>497</v>
      </c>
      <c r="D259" s="227"/>
      <c r="E259" s="228"/>
      <c r="F259" s="229"/>
      <c r="G259" s="229"/>
      <c r="H259" s="223"/>
      <c r="I259" s="223"/>
      <c r="J259" s="223"/>
      <c r="K259" s="223"/>
      <c r="L259" s="223"/>
      <c r="M259" s="223"/>
      <c r="N259" s="222"/>
      <c r="O259" s="222"/>
      <c r="P259" s="222"/>
      <c r="Q259" s="222"/>
      <c r="R259" s="223"/>
      <c r="S259" s="223"/>
      <c r="T259" s="223"/>
      <c r="U259" s="223"/>
      <c r="V259" s="223"/>
      <c r="W259" s="223"/>
      <c r="X259" s="223"/>
      <c r="Y259" s="223"/>
      <c r="Z259" s="212"/>
      <c r="AA259" s="212"/>
      <c r="AB259" s="212"/>
      <c r="AC259" s="212"/>
      <c r="AD259" s="212"/>
      <c r="AE259" s="212"/>
      <c r="AF259" s="212"/>
      <c r="AG259" s="212" t="s">
        <v>199</v>
      </c>
      <c r="AH259" s="212"/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3" x14ac:dyDescent="0.2">
      <c r="A260" s="219"/>
      <c r="B260" s="220"/>
      <c r="C260" s="262" t="s">
        <v>498</v>
      </c>
      <c r="D260" s="247"/>
      <c r="E260" s="247"/>
      <c r="F260" s="247"/>
      <c r="G260" s="247"/>
      <c r="H260" s="223"/>
      <c r="I260" s="223"/>
      <c r="J260" s="223"/>
      <c r="K260" s="223"/>
      <c r="L260" s="223"/>
      <c r="M260" s="223"/>
      <c r="N260" s="222"/>
      <c r="O260" s="222"/>
      <c r="P260" s="222"/>
      <c r="Q260" s="222"/>
      <c r="R260" s="223"/>
      <c r="S260" s="223"/>
      <c r="T260" s="223"/>
      <c r="U260" s="223"/>
      <c r="V260" s="223"/>
      <c r="W260" s="223"/>
      <c r="X260" s="223"/>
      <c r="Y260" s="223"/>
      <c r="Z260" s="212"/>
      <c r="AA260" s="212"/>
      <c r="AB260" s="212"/>
      <c r="AC260" s="212"/>
      <c r="AD260" s="212"/>
      <c r="AE260" s="212"/>
      <c r="AF260" s="212"/>
      <c r="AG260" s="212" t="s">
        <v>199</v>
      </c>
      <c r="AH260" s="212"/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2" x14ac:dyDescent="0.2">
      <c r="A261" s="219"/>
      <c r="B261" s="220"/>
      <c r="C261" s="261" t="s">
        <v>499</v>
      </c>
      <c r="D261" s="225"/>
      <c r="E261" s="226">
        <v>40.991999999999997</v>
      </c>
      <c r="F261" s="223"/>
      <c r="G261" s="223"/>
      <c r="H261" s="223"/>
      <c r="I261" s="223"/>
      <c r="J261" s="223"/>
      <c r="K261" s="223"/>
      <c r="L261" s="223"/>
      <c r="M261" s="223"/>
      <c r="N261" s="222"/>
      <c r="O261" s="222"/>
      <c r="P261" s="222"/>
      <c r="Q261" s="222"/>
      <c r="R261" s="223"/>
      <c r="S261" s="223"/>
      <c r="T261" s="223"/>
      <c r="U261" s="223"/>
      <c r="V261" s="223"/>
      <c r="W261" s="223"/>
      <c r="X261" s="223"/>
      <c r="Y261" s="223"/>
      <c r="Z261" s="212"/>
      <c r="AA261" s="212"/>
      <c r="AB261" s="212"/>
      <c r="AC261" s="212"/>
      <c r="AD261" s="212"/>
      <c r="AE261" s="212"/>
      <c r="AF261" s="212"/>
      <c r="AG261" s="212" t="s">
        <v>167</v>
      </c>
      <c r="AH261" s="212">
        <v>5</v>
      </c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x14ac:dyDescent="0.2">
      <c r="A262" s="3"/>
      <c r="B262" s="4"/>
      <c r="C262" s="268"/>
      <c r="D262" s="6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AE262">
        <v>12</v>
      </c>
      <c r="AF262">
        <v>21</v>
      </c>
      <c r="AG262" t="s">
        <v>139</v>
      </c>
    </row>
    <row r="263" spans="1:60" x14ac:dyDescent="0.2">
      <c r="A263" s="215"/>
      <c r="B263" s="216" t="s">
        <v>29</v>
      </c>
      <c r="C263" s="269"/>
      <c r="D263" s="217"/>
      <c r="E263" s="218"/>
      <c r="F263" s="218"/>
      <c r="G263" s="237">
        <f>G8+G50+G97+G116+G119+G124+G126+G135+G178+G182+G225+G235+G245+G257</f>
        <v>0</v>
      </c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AE263">
        <f>SUMIF(L7:L261,AE262,G7:G261)</f>
        <v>0</v>
      </c>
      <c r="AF263">
        <f>SUMIF(L7:L261,AF262,G7:G261)</f>
        <v>0</v>
      </c>
      <c r="AG263" t="s">
        <v>500</v>
      </c>
    </row>
    <row r="264" spans="1:60" x14ac:dyDescent="0.2">
      <c r="C264" s="270"/>
      <c r="D264" s="10"/>
      <c r="AG264" t="s">
        <v>501</v>
      </c>
    </row>
    <row r="265" spans="1:60" x14ac:dyDescent="0.2">
      <c r="D265" s="10"/>
    </row>
    <row r="266" spans="1:60" x14ac:dyDescent="0.2">
      <c r="D266" s="10"/>
    </row>
    <row r="267" spans="1:60" x14ac:dyDescent="0.2">
      <c r="D267" s="10"/>
    </row>
    <row r="268" spans="1:60" x14ac:dyDescent="0.2">
      <c r="D268" s="10"/>
    </row>
    <row r="269" spans="1:60" x14ac:dyDescent="0.2">
      <c r="D269" s="10"/>
    </row>
    <row r="270" spans="1:60" x14ac:dyDescent="0.2">
      <c r="D270" s="10"/>
    </row>
    <row r="271" spans="1:60" x14ac:dyDescent="0.2">
      <c r="D271" s="10"/>
    </row>
    <row r="272" spans="1:60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30Vc+eNZJ/D0VtBgVZqSeI0UBpx5n4nkloBDe0qP9ck6JQZ7UkEhFeqmhKKi7pJ51FV8d/XkrDlZ6SinZb7jg==" saltValue="Xeg032zx2tRsmApd3MnVHA==" spinCount="100000" sheet="1" formatRows="0"/>
  <mergeCells count="58">
    <mergeCell ref="C240:G240"/>
    <mergeCell ref="C244:G244"/>
    <mergeCell ref="C256:G256"/>
    <mergeCell ref="C260:G260"/>
    <mergeCell ref="C202:G202"/>
    <mergeCell ref="C206:G206"/>
    <mergeCell ref="C224:G224"/>
    <mergeCell ref="C229:G229"/>
    <mergeCell ref="C237:G237"/>
    <mergeCell ref="C239:G239"/>
    <mergeCell ref="C151:G151"/>
    <mergeCell ref="C152:G152"/>
    <mergeCell ref="C155:G155"/>
    <mergeCell ref="C177:G177"/>
    <mergeCell ref="C181:G181"/>
    <mergeCell ref="C199:G199"/>
    <mergeCell ref="C139:G139"/>
    <mergeCell ref="C140:G140"/>
    <mergeCell ref="C143:G143"/>
    <mergeCell ref="C144:G144"/>
    <mergeCell ref="C147:G147"/>
    <mergeCell ref="C148:G148"/>
    <mergeCell ref="C100:G100"/>
    <mergeCell ref="C103:G103"/>
    <mergeCell ref="C106:G106"/>
    <mergeCell ref="C111:G111"/>
    <mergeCell ref="C115:G115"/>
    <mergeCell ref="C134:G134"/>
    <mergeCell ref="C83:G83"/>
    <mergeCell ref="C86:G86"/>
    <mergeCell ref="C89:G89"/>
    <mergeCell ref="C90:G90"/>
    <mergeCell ref="C93:G93"/>
    <mergeCell ref="C99:G99"/>
    <mergeCell ref="C65:G65"/>
    <mergeCell ref="C68:G68"/>
    <mergeCell ref="C72:G72"/>
    <mergeCell ref="C76:G76"/>
    <mergeCell ref="C79:G79"/>
    <mergeCell ref="C80:G80"/>
    <mergeCell ref="C39:G39"/>
    <mergeCell ref="C42:G42"/>
    <mergeCell ref="C52:G52"/>
    <mergeCell ref="C56:G56"/>
    <mergeCell ref="C60:G60"/>
    <mergeCell ref="C64:G64"/>
    <mergeCell ref="C18:G18"/>
    <mergeCell ref="C21:G21"/>
    <mergeCell ref="C24:G24"/>
    <mergeCell ref="C27:G27"/>
    <mergeCell ref="C31:G31"/>
    <mergeCell ref="C38:G38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8FCFD9-842E-412E-81C0-912A02ECD4F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126</v>
      </c>
      <c r="B1" s="197"/>
      <c r="C1" s="197"/>
      <c r="D1" s="197"/>
      <c r="E1" s="197"/>
      <c r="F1" s="197"/>
      <c r="G1" s="197"/>
      <c r="AG1" t="s">
        <v>127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128</v>
      </c>
    </row>
    <row r="3" spans="1:60" ht="24.95" customHeight="1" x14ac:dyDescent="0.2">
      <c r="A3" s="198" t="s">
        <v>8</v>
      </c>
      <c r="B3" s="49" t="s">
        <v>53</v>
      </c>
      <c r="C3" s="201" t="s">
        <v>54</v>
      </c>
      <c r="D3" s="199"/>
      <c r="E3" s="199"/>
      <c r="F3" s="199"/>
      <c r="G3" s="200"/>
      <c r="AC3" s="176" t="s">
        <v>128</v>
      </c>
      <c r="AG3" t="s">
        <v>129</v>
      </c>
    </row>
    <row r="4" spans="1:60" ht="24.95" customHeight="1" x14ac:dyDescent="0.2">
      <c r="A4" s="202" t="s">
        <v>9</v>
      </c>
      <c r="B4" s="203" t="s">
        <v>57</v>
      </c>
      <c r="C4" s="204" t="s">
        <v>58</v>
      </c>
      <c r="D4" s="205"/>
      <c r="E4" s="205"/>
      <c r="F4" s="205"/>
      <c r="G4" s="206"/>
      <c r="AG4" t="s">
        <v>130</v>
      </c>
    </row>
    <row r="5" spans="1:60" x14ac:dyDescent="0.2">
      <c r="D5" s="10"/>
    </row>
    <row r="6" spans="1:60" ht="38.25" x14ac:dyDescent="0.2">
      <c r="A6" s="208" t="s">
        <v>131</v>
      </c>
      <c r="B6" s="210" t="s">
        <v>132</v>
      </c>
      <c r="C6" s="210" t="s">
        <v>133</v>
      </c>
      <c r="D6" s="209" t="s">
        <v>134</v>
      </c>
      <c r="E6" s="208" t="s">
        <v>135</v>
      </c>
      <c r="F6" s="207" t="s">
        <v>136</v>
      </c>
      <c r="G6" s="208" t="s">
        <v>29</v>
      </c>
      <c r="H6" s="211" t="s">
        <v>30</v>
      </c>
      <c r="I6" s="211" t="s">
        <v>137</v>
      </c>
      <c r="J6" s="211" t="s">
        <v>31</v>
      </c>
      <c r="K6" s="211" t="s">
        <v>138</v>
      </c>
      <c r="L6" s="211" t="s">
        <v>139</v>
      </c>
      <c r="M6" s="211" t="s">
        <v>140</v>
      </c>
      <c r="N6" s="211" t="s">
        <v>141</v>
      </c>
      <c r="O6" s="211" t="s">
        <v>142</v>
      </c>
      <c r="P6" s="211" t="s">
        <v>143</v>
      </c>
      <c r="Q6" s="211" t="s">
        <v>144</v>
      </c>
      <c r="R6" s="211" t="s">
        <v>145</v>
      </c>
      <c r="S6" s="211" t="s">
        <v>146</v>
      </c>
      <c r="T6" s="211" t="s">
        <v>147</v>
      </c>
      <c r="U6" s="211" t="s">
        <v>148</v>
      </c>
      <c r="V6" s="211" t="s">
        <v>149</v>
      </c>
      <c r="W6" s="211" t="s">
        <v>150</v>
      </c>
      <c r="X6" s="211" t="s">
        <v>151</v>
      </c>
      <c r="Y6" s="211" t="s">
        <v>152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153</v>
      </c>
      <c r="B8" s="232" t="s">
        <v>82</v>
      </c>
      <c r="C8" s="258" t="s">
        <v>83</v>
      </c>
      <c r="D8" s="233"/>
      <c r="E8" s="234"/>
      <c r="F8" s="235"/>
      <c r="G8" s="235">
        <f>SUMIF(AG9:AG56,"&lt;&gt;NOR",G9:G56)</f>
        <v>0</v>
      </c>
      <c r="H8" s="235"/>
      <c r="I8" s="235">
        <f>SUM(I9:I56)</f>
        <v>0</v>
      </c>
      <c r="J8" s="235"/>
      <c r="K8" s="235">
        <f>SUM(K9:K56)</f>
        <v>0</v>
      </c>
      <c r="L8" s="235"/>
      <c r="M8" s="235">
        <f>SUM(M9:M56)</f>
        <v>0</v>
      </c>
      <c r="N8" s="234"/>
      <c r="O8" s="234">
        <f>SUM(O9:O56)</f>
        <v>5.1000000000000005</v>
      </c>
      <c r="P8" s="234"/>
      <c r="Q8" s="234">
        <f>SUM(Q9:Q56)</f>
        <v>4.4400000000000004</v>
      </c>
      <c r="R8" s="235"/>
      <c r="S8" s="235"/>
      <c r="T8" s="236"/>
      <c r="U8" s="230"/>
      <c r="V8" s="230">
        <f>SUM(V9:V56)</f>
        <v>54.370000000000005</v>
      </c>
      <c r="W8" s="230"/>
      <c r="X8" s="230"/>
      <c r="Y8" s="230"/>
      <c r="AG8" t="s">
        <v>154</v>
      </c>
    </row>
    <row r="9" spans="1:60" ht="22.5" outlineLevel="1" x14ac:dyDescent="0.2">
      <c r="A9" s="238">
        <v>1</v>
      </c>
      <c r="B9" s="239" t="s">
        <v>502</v>
      </c>
      <c r="C9" s="259" t="s">
        <v>503</v>
      </c>
      <c r="D9" s="240" t="s">
        <v>203</v>
      </c>
      <c r="E9" s="241">
        <v>8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21</v>
      </c>
      <c r="M9" s="243">
        <f>G9*(1+L9/100)</f>
        <v>0</v>
      </c>
      <c r="N9" s="241">
        <v>0</v>
      </c>
      <c r="O9" s="241">
        <f>ROUND(E9*N9,2)</f>
        <v>0</v>
      </c>
      <c r="P9" s="241">
        <v>0.22500000000000001</v>
      </c>
      <c r="Q9" s="241">
        <f>ROUND(E9*P9,2)</f>
        <v>1.8</v>
      </c>
      <c r="R9" s="243" t="s">
        <v>310</v>
      </c>
      <c r="S9" s="243" t="s">
        <v>159</v>
      </c>
      <c r="T9" s="244" t="s">
        <v>160</v>
      </c>
      <c r="U9" s="223">
        <v>0.14199999999999999</v>
      </c>
      <c r="V9" s="223">
        <f>ROUND(E9*U9,2)</f>
        <v>1.1399999999999999</v>
      </c>
      <c r="W9" s="223"/>
      <c r="X9" s="223" t="s">
        <v>161</v>
      </c>
      <c r="Y9" s="223" t="s">
        <v>162</v>
      </c>
      <c r="Z9" s="212"/>
      <c r="AA9" s="212"/>
      <c r="AB9" s="212"/>
      <c r="AC9" s="212"/>
      <c r="AD9" s="212"/>
      <c r="AE9" s="212"/>
      <c r="AF9" s="212"/>
      <c r="AG9" s="212" t="s">
        <v>163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60" t="s">
        <v>504</v>
      </c>
      <c r="D10" s="246"/>
      <c r="E10" s="246"/>
      <c r="F10" s="246"/>
      <c r="G10" s="246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2"/>
      <c r="AA10" s="212"/>
      <c r="AB10" s="212"/>
      <c r="AC10" s="212"/>
      <c r="AD10" s="212"/>
      <c r="AE10" s="212"/>
      <c r="AF10" s="212"/>
      <c r="AG10" s="212" t="s">
        <v>165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1" x14ac:dyDescent="0.2">
      <c r="A11" s="238">
        <v>2</v>
      </c>
      <c r="B11" s="239" t="s">
        <v>505</v>
      </c>
      <c r="C11" s="259" t="s">
        <v>506</v>
      </c>
      <c r="D11" s="240" t="s">
        <v>203</v>
      </c>
      <c r="E11" s="241">
        <v>8</v>
      </c>
      <c r="F11" s="242"/>
      <c r="G11" s="243">
        <f>ROUND(E11*F11,2)</f>
        <v>0</v>
      </c>
      <c r="H11" s="242"/>
      <c r="I11" s="243">
        <f>ROUND(E11*H11,2)</f>
        <v>0</v>
      </c>
      <c r="J11" s="242"/>
      <c r="K11" s="243">
        <f>ROUND(E11*J11,2)</f>
        <v>0</v>
      </c>
      <c r="L11" s="243">
        <v>21</v>
      </c>
      <c r="M11" s="243">
        <f>G11*(1+L11/100)</f>
        <v>0</v>
      </c>
      <c r="N11" s="241">
        <v>0</v>
      </c>
      <c r="O11" s="241">
        <f>ROUND(E11*N11,2)</f>
        <v>0</v>
      </c>
      <c r="P11" s="241">
        <v>0.33</v>
      </c>
      <c r="Q11" s="241">
        <f>ROUND(E11*P11,2)</f>
        <v>2.64</v>
      </c>
      <c r="R11" s="243" t="s">
        <v>310</v>
      </c>
      <c r="S11" s="243" t="s">
        <v>159</v>
      </c>
      <c r="T11" s="244" t="s">
        <v>160</v>
      </c>
      <c r="U11" s="223">
        <v>0.06</v>
      </c>
      <c r="V11" s="223">
        <f>ROUND(E11*U11,2)</f>
        <v>0.48</v>
      </c>
      <c r="W11" s="223"/>
      <c r="X11" s="223" t="s">
        <v>161</v>
      </c>
      <c r="Y11" s="223" t="s">
        <v>162</v>
      </c>
      <c r="Z11" s="212"/>
      <c r="AA11" s="212"/>
      <c r="AB11" s="212"/>
      <c r="AC11" s="212"/>
      <c r="AD11" s="212"/>
      <c r="AE11" s="212"/>
      <c r="AF11" s="212"/>
      <c r="AG11" s="212" t="s">
        <v>163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19"/>
      <c r="B12" s="220"/>
      <c r="C12" s="261" t="s">
        <v>507</v>
      </c>
      <c r="D12" s="225"/>
      <c r="E12" s="226">
        <v>8</v>
      </c>
      <c r="F12" s="223"/>
      <c r="G12" s="223"/>
      <c r="H12" s="223"/>
      <c r="I12" s="223"/>
      <c r="J12" s="223"/>
      <c r="K12" s="223"/>
      <c r="L12" s="223"/>
      <c r="M12" s="223"/>
      <c r="N12" s="222"/>
      <c r="O12" s="222"/>
      <c r="P12" s="222"/>
      <c r="Q12" s="222"/>
      <c r="R12" s="223"/>
      <c r="S12" s="223"/>
      <c r="T12" s="223"/>
      <c r="U12" s="223"/>
      <c r="V12" s="223"/>
      <c r="W12" s="223"/>
      <c r="X12" s="223"/>
      <c r="Y12" s="223"/>
      <c r="Z12" s="212"/>
      <c r="AA12" s="212"/>
      <c r="AB12" s="212"/>
      <c r="AC12" s="212"/>
      <c r="AD12" s="212"/>
      <c r="AE12" s="212"/>
      <c r="AF12" s="212"/>
      <c r="AG12" s="212" t="s">
        <v>167</v>
      </c>
      <c r="AH12" s="212">
        <v>5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38">
        <v>3</v>
      </c>
      <c r="B13" s="239" t="s">
        <v>155</v>
      </c>
      <c r="C13" s="259" t="s">
        <v>156</v>
      </c>
      <c r="D13" s="240" t="s">
        <v>157</v>
      </c>
      <c r="E13" s="241">
        <v>10.62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21</v>
      </c>
      <c r="M13" s="243">
        <f>G13*(1+L13/100)</f>
        <v>0</v>
      </c>
      <c r="N13" s="241">
        <v>0</v>
      </c>
      <c r="O13" s="241">
        <f>ROUND(E13*N13,2)</f>
        <v>0</v>
      </c>
      <c r="P13" s="241">
        <v>0</v>
      </c>
      <c r="Q13" s="241">
        <f>ROUND(E13*P13,2)</f>
        <v>0</v>
      </c>
      <c r="R13" s="243" t="s">
        <v>158</v>
      </c>
      <c r="S13" s="243" t="s">
        <v>159</v>
      </c>
      <c r="T13" s="244" t="s">
        <v>160</v>
      </c>
      <c r="U13" s="223">
        <v>1.7629999999999999</v>
      </c>
      <c r="V13" s="223">
        <f>ROUND(E13*U13,2)</f>
        <v>18.72</v>
      </c>
      <c r="W13" s="223"/>
      <c r="X13" s="223" t="s">
        <v>161</v>
      </c>
      <c r="Y13" s="223" t="s">
        <v>162</v>
      </c>
      <c r="Z13" s="212"/>
      <c r="AA13" s="212"/>
      <c r="AB13" s="212"/>
      <c r="AC13" s="212"/>
      <c r="AD13" s="212"/>
      <c r="AE13" s="212"/>
      <c r="AF13" s="212"/>
      <c r="AG13" s="212" t="s">
        <v>163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19"/>
      <c r="B14" s="220"/>
      <c r="C14" s="260" t="s">
        <v>164</v>
      </c>
      <c r="D14" s="246"/>
      <c r="E14" s="246"/>
      <c r="F14" s="246"/>
      <c r="G14" s="246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2"/>
      <c r="AA14" s="212"/>
      <c r="AB14" s="212"/>
      <c r="AC14" s="212"/>
      <c r="AD14" s="212"/>
      <c r="AE14" s="212"/>
      <c r="AF14" s="212"/>
      <c r="AG14" s="212" t="s">
        <v>165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45" t="str">
        <f>C14</f>
        <v>Příplatek k cenám hloubených vykopávek za ztížení vykopávky v blízkosti podzemního vedení nebo výbušnin pro jakoukoliv třídu horniny.</v>
      </c>
      <c r="BB14" s="212"/>
      <c r="BC14" s="212"/>
      <c r="BD14" s="212"/>
      <c r="BE14" s="212"/>
      <c r="BF14" s="212"/>
      <c r="BG14" s="212"/>
      <c r="BH14" s="212"/>
    </row>
    <row r="15" spans="1:60" outlineLevel="2" x14ac:dyDescent="0.2">
      <c r="A15" s="219"/>
      <c r="B15" s="220"/>
      <c r="C15" s="261" t="s">
        <v>508</v>
      </c>
      <c r="D15" s="225"/>
      <c r="E15" s="226">
        <v>10.62</v>
      </c>
      <c r="F15" s="223"/>
      <c r="G15" s="223"/>
      <c r="H15" s="223"/>
      <c r="I15" s="223"/>
      <c r="J15" s="223"/>
      <c r="K15" s="223"/>
      <c r="L15" s="223"/>
      <c r="M15" s="223"/>
      <c r="N15" s="222"/>
      <c r="O15" s="222"/>
      <c r="P15" s="222"/>
      <c r="Q15" s="222"/>
      <c r="R15" s="223"/>
      <c r="S15" s="223"/>
      <c r="T15" s="223"/>
      <c r="U15" s="223"/>
      <c r="V15" s="223"/>
      <c r="W15" s="223"/>
      <c r="X15" s="223"/>
      <c r="Y15" s="223"/>
      <c r="Z15" s="212"/>
      <c r="AA15" s="212"/>
      <c r="AB15" s="212"/>
      <c r="AC15" s="212"/>
      <c r="AD15" s="212"/>
      <c r="AE15" s="212"/>
      <c r="AF15" s="212"/>
      <c r="AG15" s="212" t="s">
        <v>167</v>
      </c>
      <c r="AH15" s="212">
        <v>5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38">
        <v>4</v>
      </c>
      <c r="B16" s="239" t="s">
        <v>176</v>
      </c>
      <c r="C16" s="259" t="s">
        <v>177</v>
      </c>
      <c r="D16" s="240" t="s">
        <v>157</v>
      </c>
      <c r="E16" s="241">
        <v>10.62</v>
      </c>
      <c r="F16" s="242"/>
      <c r="G16" s="243">
        <f>ROUND(E16*F16,2)</f>
        <v>0</v>
      </c>
      <c r="H16" s="242"/>
      <c r="I16" s="243">
        <f>ROUND(E16*H16,2)</f>
        <v>0</v>
      </c>
      <c r="J16" s="242"/>
      <c r="K16" s="243">
        <f>ROUND(E16*J16,2)</f>
        <v>0</v>
      </c>
      <c r="L16" s="243">
        <v>21</v>
      </c>
      <c r="M16" s="243">
        <f>G16*(1+L16/100)</f>
        <v>0</v>
      </c>
      <c r="N16" s="241">
        <v>0</v>
      </c>
      <c r="O16" s="241">
        <f>ROUND(E16*N16,2)</f>
        <v>0</v>
      </c>
      <c r="P16" s="241">
        <v>0</v>
      </c>
      <c r="Q16" s="241">
        <f>ROUND(E16*P16,2)</f>
        <v>0</v>
      </c>
      <c r="R16" s="243" t="s">
        <v>158</v>
      </c>
      <c r="S16" s="243" t="s">
        <v>159</v>
      </c>
      <c r="T16" s="244" t="s">
        <v>160</v>
      </c>
      <c r="U16" s="223">
        <v>0.36499999999999999</v>
      </c>
      <c r="V16" s="223">
        <f>ROUND(E16*U16,2)</f>
        <v>3.88</v>
      </c>
      <c r="W16" s="223"/>
      <c r="X16" s="223" t="s">
        <v>161</v>
      </c>
      <c r="Y16" s="223" t="s">
        <v>162</v>
      </c>
      <c r="Z16" s="212"/>
      <c r="AA16" s="212"/>
      <c r="AB16" s="212"/>
      <c r="AC16" s="212"/>
      <c r="AD16" s="212"/>
      <c r="AE16" s="212"/>
      <c r="AF16" s="212"/>
      <c r="AG16" s="212" t="s">
        <v>163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2" x14ac:dyDescent="0.2">
      <c r="A17" s="219"/>
      <c r="B17" s="220"/>
      <c r="C17" s="260" t="s">
        <v>178</v>
      </c>
      <c r="D17" s="246"/>
      <c r="E17" s="246"/>
      <c r="F17" s="246"/>
      <c r="G17" s="246"/>
      <c r="H17" s="223"/>
      <c r="I17" s="223"/>
      <c r="J17" s="223"/>
      <c r="K17" s="223"/>
      <c r="L17" s="223"/>
      <c r="M17" s="223"/>
      <c r="N17" s="222"/>
      <c r="O17" s="222"/>
      <c r="P17" s="222"/>
      <c r="Q17" s="222"/>
      <c r="R17" s="223"/>
      <c r="S17" s="223"/>
      <c r="T17" s="223"/>
      <c r="U17" s="223"/>
      <c r="V17" s="223"/>
      <c r="W17" s="223"/>
      <c r="X17" s="223"/>
      <c r="Y17" s="223"/>
      <c r="Z17" s="212"/>
      <c r="AA17" s="212"/>
      <c r="AB17" s="212"/>
      <c r="AC17" s="212"/>
      <c r="AD17" s="212"/>
      <c r="AE17" s="212"/>
      <c r="AF17" s="212"/>
      <c r="AG17" s="212" t="s">
        <v>165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45" t="str">
        <f>C17</f>
        <v>zapažených i nezapažených s urovnáním dna do předepsaného profilu a spádu, s přehozením výkopku na přilehlém terénu na vzdálenost do 3 m od podélné osy rýhy nebo s naložením výkopku na dopravní prostředek.</v>
      </c>
      <c r="BB17" s="212"/>
      <c r="BC17" s="212"/>
      <c r="BD17" s="212"/>
      <c r="BE17" s="212"/>
      <c r="BF17" s="212"/>
      <c r="BG17" s="212"/>
      <c r="BH17" s="212"/>
    </row>
    <row r="18" spans="1:60" outlineLevel="2" x14ac:dyDescent="0.2">
      <c r="A18" s="219"/>
      <c r="B18" s="220"/>
      <c r="C18" s="261" t="s">
        <v>509</v>
      </c>
      <c r="D18" s="225"/>
      <c r="E18" s="226">
        <v>1.8</v>
      </c>
      <c r="F18" s="223"/>
      <c r="G18" s="223"/>
      <c r="H18" s="223"/>
      <c r="I18" s="223"/>
      <c r="J18" s="223"/>
      <c r="K18" s="223"/>
      <c r="L18" s="223"/>
      <c r="M18" s="223"/>
      <c r="N18" s="222"/>
      <c r="O18" s="222"/>
      <c r="P18" s="222"/>
      <c r="Q18" s="222"/>
      <c r="R18" s="223"/>
      <c r="S18" s="223"/>
      <c r="T18" s="223"/>
      <c r="U18" s="223"/>
      <c r="V18" s="223"/>
      <c r="W18" s="223"/>
      <c r="X18" s="223"/>
      <c r="Y18" s="223"/>
      <c r="Z18" s="212"/>
      <c r="AA18" s="212"/>
      <c r="AB18" s="212"/>
      <c r="AC18" s="212"/>
      <c r="AD18" s="212"/>
      <c r="AE18" s="212"/>
      <c r="AF18" s="212"/>
      <c r="AG18" s="212" t="s">
        <v>167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19"/>
      <c r="B19" s="220"/>
      <c r="C19" s="261" t="s">
        <v>510</v>
      </c>
      <c r="D19" s="225"/>
      <c r="E19" s="226">
        <v>7.2</v>
      </c>
      <c r="F19" s="223"/>
      <c r="G19" s="223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2"/>
      <c r="AA19" s="212"/>
      <c r="AB19" s="212"/>
      <c r="AC19" s="212"/>
      <c r="AD19" s="212"/>
      <c r="AE19" s="212"/>
      <c r="AF19" s="212"/>
      <c r="AG19" s="212" t="s">
        <v>167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19"/>
      <c r="B20" s="220"/>
      <c r="C20" s="261" t="s">
        <v>511</v>
      </c>
      <c r="D20" s="225"/>
      <c r="E20" s="226">
        <v>1.44</v>
      </c>
      <c r="F20" s="223"/>
      <c r="G20" s="223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2"/>
      <c r="AA20" s="212"/>
      <c r="AB20" s="212"/>
      <c r="AC20" s="212"/>
      <c r="AD20" s="212"/>
      <c r="AE20" s="212"/>
      <c r="AF20" s="212"/>
      <c r="AG20" s="212" t="s">
        <v>167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19"/>
      <c r="B21" s="220"/>
      <c r="C21" s="261" t="s">
        <v>512</v>
      </c>
      <c r="D21" s="225"/>
      <c r="E21" s="226">
        <v>0.18</v>
      </c>
      <c r="F21" s="223"/>
      <c r="G21" s="223"/>
      <c r="H21" s="223"/>
      <c r="I21" s="223"/>
      <c r="J21" s="223"/>
      <c r="K21" s="223"/>
      <c r="L21" s="223"/>
      <c r="M21" s="223"/>
      <c r="N21" s="222"/>
      <c r="O21" s="222"/>
      <c r="P21" s="222"/>
      <c r="Q21" s="222"/>
      <c r="R21" s="223"/>
      <c r="S21" s="223"/>
      <c r="T21" s="223"/>
      <c r="U21" s="223"/>
      <c r="V21" s="223"/>
      <c r="W21" s="223"/>
      <c r="X21" s="223"/>
      <c r="Y21" s="223"/>
      <c r="Z21" s="212"/>
      <c r="AA21" s="212"/>
      <c r="AB21" s="212"/>
      <c r="AC21" s="212"/>
      <c r="AD21" s="212"/>
      <c r="AE21" s="212"/>
      <c r="AF21" s="212"/>
      <c r="AG21" s="212" t="s">
        <v>167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38">
        <v>5</v>
      </c>
      <c r="B22" s="239" t="s">
        <v>180</v>
      </c>
      <c r="C22" s="259" t="s">
        <v>181</v>
      </c>
      <c r="D22" s="240" t="s">
        <v>157</v>
      </c>
      <c r="E22" s="241">
        <v>10.62</v>
      </c>
      <c r="F22" s="242"/>
      <c r="G22" s="243">
        <f>ROUND(E22*F22,2)</f>
        <v>0</v>
      </c>
      <c r="H22" s="242"/>
      <c r="I22" s="243">
        <f>ROUND(E22*H22,2)</f>
        <v>0</v>
      </c>
      <c r="J22" s="242"/>
      <c r="K22" s="243">
        <f>ROUND(E22*J22,2)</f>
        <v>0</v>
      </c>
      <c r="L22" s="243">
        <v>21</v>
      </c>
      <c r="M22" s="243">
        <f>G22*(1+L22/100)</f>
        <v>0</v>
      </c>
      <c r="N22" s="241">
        <v>0</v>
      </c>
      <c r="O22" s="241">
        <f>ROUND(E22*N22,2)</f>
        <v>0</v>
      </c>
      <c r="P22" s="241">
        <v>0</v>
      </c>
      <c r="Q22" s="241">
        <f>ROUND(E22*P22,2)</f>
        <v>0</v>
      </c>
      <c r="R22" s="243" t="s">
        <v>158</v>
      </c>
      <c r="S22" s="243" t="s">
        <v>159</v>
      </c>
      <c r="T22" s="244" t="s">
        <v>160</v>
      </c>
      <c r="U22" s="223">
        <v>0.38979999999999998</v>
      </c>
      <c r="V22" s="223">
        <f>ROUND(E22*U22,2)</f>
        <v>4.1399999999999997</v>
      </c>
      <c r="W22" s="223"/>
      <c r="X22" s="223" t="s">
        <v>161</v>
      </c>
      <c r="Y22" s="223" t="s">
        <v>162</v>
      </c>
      <c r="Z22" s="212"/>
      <c r="AA22" s="212"/>
      <c r="AB22" s="212"/>
      <c r="AC22" s="212"/>
      <c r="AD22" s="212"/>
      <c r="AE22" s="212"/>
      <c r="AF22" s="212"/>
      <c r="AG22" s="212" t="s">
        <v>163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2.5" outlineLevel="2" x14ac:dyDescent="0.2">
      <c r="A23" s="219"/>
      <c r="B23" s="220"/>
      <c r="C23" s="260" t="s">
        <v>178</v>
      </c>
      <c r="D23" s="246"/>
      <c r="E23" s="246"/>
      <c r="F23" s="246"/>
      <c r="G23" s="246"/>
      <c r="H23" s="223"/>
      <c r="I23" s="223"/>
      <c r="J23" s="223"/>
      <c r="K23" s="223"/>
      <c r="L23" s="223"/>
      <c r="M23" s="223"/>
      <c r="N23" s="222"/>
      <c r="O23" s="222"/>
      <c r="P23" s="222"/>
      <c r="Q23" s="222"/>
      <c r="R23" s="223"/>
      <c r="S23" s="223"/>
      <c r="T23" s="223"/>
      <c r="U23" s="223"/>
      <c r="V23" s="223"/>
      <c r="W23" s="223"/>
      <c r="X23" s="223"/>
      <c r="Y23" s="223"/>
      <c r="Z23" s="212"/>
      <c r="AA23" s="212"/>
      <c r="AB23" s="212"/>
      <c r="AC23" s="212"/>
      <c r="AD23" s="212"/>
      <c r="AE23" s="212"/>
      <c r="AF23" s="212"/>
      <c r="AG23" s="212" t="s">
        <v>165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45" t="str">
        <f>C23</f>
        <v>zapažených i nezapažených s urovnáním dna do předepsaného profilu a spádu, s přehozením výkopku na přilehlém terénu na vzdálenost do 3 m od podélné osy rýhy nebo s naložením výkopku na dopravní prostředek.</v>
      </c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19"/>
      <c r="B24" s="220"/>
      <c r="C24" s="261" t="s">
        <v>513</v>
      </c>
      <c r="D24" s="225"/>
      <c r="E24" s="226">
        <v>10.62</v>
      </c>
      <c r="F24" s="223"/>
      <c r="G24" s="223"/>
      <c r="H24" s="223"/>
      <c r="I24" s="223"/>
      <c r="J24" s="223"/>
      <c r="K24" s="223"/>
      <c r="L24" s="223"/>
      <c r="M24" s="223"/>
      <c r="N24" s="222"/>
      <c r="O24" s="222"/>
      <c r="P24" s="222"/>
      <c r="Q24" s="222"/>
      <c r="R24" s="223"/>
      <c r="S24" s="223"/>
      <c r="T24" s="223"/>
      <c r="U24" s="223"/>
      <c r="V24" s="223"/>
      <c r="W24" s="223"/>
      <c r="X24" s="223"/>
      <c r="Y24" s="223"/>
      <c r="Z24" s="212"/>
      <c r="AA24" s="212"/>
      <c r="AB24" s="212"/>
      <c r="AC24" s="212"/>
      <c r="AD24" s="212"/>
      <c r="AE24" s="212"/>
      <c r="AF24" s="212"/>
      <c r="AG24" s="212" t="s">
        <v>167</v>
      </c>
      <c r="AH24" s="212">
        <v>5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2.5" outlineLevel="1" x14ac:dyDescent="0.2">
      <c r="A25" s="238">
        <v>6</v>
      </c>
      <c r="B25" s="239" t="s">
        <v>514</v>
      </c>
      <c r="C25" s="259" t="s">
        <v>515</v>
      </c>
      <c r="D25" s="240" t="s">
        <v>203</v>
      </c>
      <c r="E25" s="241">
        <v>30</v>
      </c>
      <c r="F25" s="242"/>
      <c r="G25" s="243">
        <f>ROUND(E25*F25,2)</f>
        <v>0</v>
      </c>
      <c r="H25" s="242"/>
      <c r="I25" s="243">
        <f>ROUND(E25*H25,2)</f>
        <v>0</v>
      </c>
      <c r="J25" s="242"/>
      <c r="K25" s="243">
        <f>ROUND(E25*J25,2)</f>
        <v>0</v>
      </c>
      <c r="L25" s="243">
        <v>21</v>
      </c>
      <c r="M25" s="243">
        <f>G25*(1+L25/100)</f>
        <v>0</v>
      </c>
      <c r="N25" s="241">
        <v>9.7999999999999997E-4</v>
      </c>
      <c r="O25" s="241">
        <f>ROUND(E25*N25,2)</f>
        <v>0.03</v>
      </c>
      <c r="P25" s="241">
        <v>0</v>
      </c>
      <c r="Q25" s="241">
        <f>ROUND(E25*P25,2)</f>
        <v>0</v>
      </c>
      <c r="R25" s="243" t="s">
        <v>158</v>
      </c>
      <c r="S25" s="243" t="s">
        <v>159</v>
      </c>
      <c r="T25" s="244" t="s">
        <v>160</v>
      </c>
      <c r="U25" s="223">
        <v>0.23599999999999999</v>
      </c>
      <c r="V25" s="223">
        <f>ROUND(E25*U25,2)</f>
        <v>7.08</v>
      </c>
      <c r="W25" s="223"/>
      <c r="X25" s="223" t="s">
        <v>161</v>
      </c>
      <c r="Y25" s="223" t="s">
        <v>162</v>
      </c>
      <c r="Z25" s="212"/>
      <c r="AA25" s="212"/>
      <c r="AB25" s="212"/>
      <c r="AC25" s="212"/>
      <c r="AD25" s="212"/>
      <c r="AE25" s="212"/>
      <c r="AF25" s="212"/>
      <c r="AG25" s="212" t="s">
        <v>163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19"/>
      <c r="B26" s="220"/>
      <c r="C26" s="260" t="s">
        <v>516</v>
      </c>
      <c r="D26" s="246"/>
      <c r="E26" s="246"/>
      <c r="F26" s="246"/>
      <c r="G26" s="246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2"/>
      <c r="AA26" s="212"/>
      <c r="AB26" s="212"/>
      <c r="AC26" s="212"/>
      <c r="AD26" s="212"/>
      <c r="AE26" s="212"/>
      <c r="AF26" s="212"/>
      <c r="AG26" s="212" t="s">
        <v>165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19"/>
      <c r="B27" s="220"/>
      <c r="C27" s="261" t="s">
        <v>517</v>
      </c>
      <c r="D27" s="225"/>
      <c r="E27" s="226">
        <v>6</v>
      </c>
      <c r="F27" s="223"/>
      <c r="G27" s="223"/>
      <c r="H27" s="223"/>
      <c r="I27" s="223"/>
      <c r="J27" s="223"/>
      <c r="K27" s="223"/>
      <c r="L27" s="223"/>
      <c r="M27" s="223"/>
      <c r="N27" s="222"/>
      <c r="O27" s="222"/>
      <c r="P27" s="222"/>
      <c r="Q27" s="222"/>
      <c r="R27" s="223"/>
      <c r="S27" s="223"/>
      <c r="T27" s="223"/>
      <c r="U27" s="223"/>
      <c r="V27" s="223"/>
      <c r="W27" s="223"/>
      <c r="X27" s="223"/>
      <c r="Y27" s="223"/>
      <c r="Z27" s="212"/>
      <c r="AA27" s="212"/>
      <c r="AB27" s="212"/>
      <c r="AC27" s="212"/>
      <c r="AD27" s="212"/>
      <c r="AE27" s="212"/>
      <c r="AF27" s="212"/>
      <c r="AG27" s="212" t="s">
        <v>167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19"/>
      <c r="B28" s="220"/>
      <c r="C28" s="261" t="s">
        <v>518</v>
      </c>
      <c r="D28" s="225"/>
      <c r="E28" s="226">
        <v>24</v>
      </c>
      <c r="F28" s="223"/>
      <c r="G28" s="223"/>
      <c r="H28" s="223"/>
      <c r="I28" s="223"/>
      <c r="J28" s="223"/>
      <c r="K28" s="223"/>
      <c r="L28" s="223"/>
      <c r="M28" s="223"/>
      <c r="N28" s="222"/>
      <c r="O28" s="222"/>
      <c r="P28" s="222"/>
      <c r="Q28" s="222"/>
      <c r="R28" s="223"/>
      <c r="S28" s="223"/>
      <c r="T28" s="223"/>
      <c r="U28" s="223"/>
      <c r="V28" s="223"/>
      <c r="W28" s="223"/>
      <c r="X28" s="223"/>
      <c r="Y28" s="223"/>
      <c r="Z28" s="212"/>
      <c r="AA28" s="212"/>
      <c r="AB28" s="212"/>
      <c r="AC28" s="212"/>
      <c r="AD28" s="212"/>
      <c r="AE28" s="212"/>
      <c r="AF28" s="212"/>
      <c r="AG28" s="212" t="s">
        <v>167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38">
        <v>7</v>
      </c>
      <c r="B29" s="239" t="s">
        <v>519</v>
      </c>
      <c r="C29" s="259" t="s">
        <v>520</v>
      </c>
      <c r="D29" s="240" t="s">
        <v>203</v>
      </c>
      <c r="E29" s="241">
        <v>30</v>
      </c>
      <c r="F29" s="242"/>
      <c r="G29" s="243">
        <f>ROUND(E29*F29,2)</f>
        <v>0</v>
      </c>
      <c r="H29" s="242"/>
      <c r="I29" s="243">
        <f>ROUND(E29*H29,2)</f>
        <v>0</v>
      </c>
      <c r="J29" s="242"/>
      <c r="K29" s="243">
        <f>ROUND(E29*J29,2)</f>
        <v>0</v>
      </c>
      <c r="L29" s="243">
        <v>21</v>
      </c>
      <c r="M29" s="243">
        <f>G29*(1+L29/100)</f>
        <v>0</v>
      </c>
      <c r="N29" s="241">
        <v>0</v>
      </c>
      <c r="O29" s="241">
        <f>ROUND(E29*N29,2)</f>
        <v>0</v>
      </c>
      <c r="P29" s="241">
        <v>0</v>
      </c>
      <c r="Q29" s="241">
        <f>ROUND(E29*P29,2)</f>
        <v>0</v>
      </c>
      <c r="R29" s="243" t="s">
        <v>158</v>
      </c>
      <c r="S29" s="243" t="s">
        <v>159</v>
      </c>
      <c r="T29" s="244" t="s">
        <v>160</v>
      </c>
      <c r="U29" s="223">
        <v>7.0000000000000007E-2</v>
      </c>
      <c r="V29" s="223">
        <f>ROUND(E29*U29,2)</f>
        <v>2.1</v>
      </c>
      <c r="W29" s="223"/>
      <c r="X29" s="223" t="s">
        <v>161</v>
      </c>
      <c r="Y29" s="223" t="s">
        <v>162</v>
      </c>
      <c r="Z29" s="212"/>
      <c r="AA29" s="212"/>
      <c r="AB29" s="212"/>
      <c r="AC29" s="212"/>
      <c r="AD29" s="212"/>
      <c r="AE29" s="212"/>
      <c r="AF29" s="212"/>
      <c r="AG29" s="212" t="s">
        <v>163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19"/>
      <c r="B30" s="220"/>
      <c r="C30" s="260" t="s">
        <v>521</v>
      </c>
      <c r="D30" s="246"/>
      <c r="E30" s="246"/>
      <c r="F30" s="246"/>
      <c r="G30" s="246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2"/>
      <c r="AA30" s="212"/>
      <c r="AB30" s="212"/>
      <c r="AC30" s="212"/>
      <c r="AD30" s="212"/>
      <c r="AE30" s="212"/>
      <c r="AF30" s="212"/>
      <c r="AG30" s="212" t="s">
        <v>165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19"/>
      <c r="B31" s="220"/>
      <c r="C31" s="261" t="s">
        <v>522</v>
      </c>
      <c r="D31" s="225"/>
      <c r="E31" s="226">
        <v>30</v>
      </c>
      <c r="F31" s="223"/>
      <c r="G31" s="223"/>
      <c r="H31" s="223"/>
      <c r="I31" s="223"/>
      <c r="J31" s="223"/>
      <c r="K31" s="223"/>
      <c r="L31" s="223"/>
      <c r="M31" s="223"/>
      <c r="N31" s="222"/>
      <c r="O31" s="222"/>
      <c r="P31" s="222"/>
      <c r="Q31" s="222"/>
      <c r="R31" s="223"/>
      <c r="S31" s="223"/>
      <c r="T31" s="223"/>
      <c r="U31" s="223"/>
      <c r="V31" s="223"/>
      <c r="W31" s="223"/>
      <c r="X31" s="223"/>
      <c r="Y31" s="223"/>
      <c r="Z31" s="212"/>
      <c r="AA31" s="212"/>
      <c r="AB31" s="212"/>
      <c r="AC31" s="212"/>
      <c r="AD31" s="212"/>
      <c r="AE31" s="212"/>
      <c r="AF31" s="212"/>
      <c r="AG31" s="212" t="s">
        <v>167</v>
      </c>
      <c r="AH31" s="212">
        <v>5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38">
        <v>8</v>
      </c>
      <c r="B32" s="239" t="s">
        <v>182</v>
      </c>
      <c r="C32" s="259" t="s">
        <v>183</v>
      </c>
      <c r="D32" s="240" t="s">
        <v>157</v>
      </c>
      <c r="E32" s="241">
        <v>10.62</v>
      </c>
      <c r="F32" s="242"/>
      <c r="G32" s="243">
        <f>ROUND(E32*F32,2)</f>
        <v>0</v>
      </c>
      <c r="H32" s="242"/>
      <c r="I32" s="243">
        <f>ROUND(E32*H32,2)</f>
        <v>0</v>
      </c>
      <c r="J32" s="242"/>
      <c r="K32" s="243">
        <f>ROUND(E32*J32,2)</f>
        <v>0</v>
      </c>
      <c r="L32" s="243">
        <v>21</v>
      </c>
      <c r="M32" s="243">
        <f>G32*(1+L32/100)</f>
        <v>0</v>
      </c>
      <c r="N32" s="241">
        <v>0</v>
      </c>
      <c r="O32" s="241">
        <f>ROUND(E32*N32,2)</f>
        <v>0</v>
      </c>
      <c r="P32" s="241">
        <v>0</v>
      </c>
      <c r="Q32" s="241">
        <f>ROUND(E32*P32,2)</f>
        <v>0</v>
      </c>
      <c r="R32" s="243" t="s">
        <v>158</v>
      </c>
      <c r="S32" s="243" t="s">
        <v>159</v>
      </c>
      <c r="T32" s="244" t="s">
        <v>160</v>
      </c>
      <c r="U32" s="223">
        <v>0.35</v>
      </c>
      <c r="V32" s="223">
        <f>ROUND(E32*U32,2)</f>
        <v>3.72</v>
      </c>
      <c r="W32" s="223"/>
      <c r="X32" s="223" t="s">
        <v>161</v>
      </c>
      <c r="Y32" s="223" t="s">
        <v>162</v>
      </c>
      <c r="Z32" s="212"/>
      <c r="AA32" s="212"/>
      <c r="AB32" s="212"/>
      <c r="AC32" s="212"/>
      <c r="AD32" s="212"/>
      <c r="AE32" s="212"/>
      <c r="AF32" s="212"/>
      <c r="AG32" s="212" t="s">
        <v>163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19"/>
      <c r="B33" s="220"/>
      <c r="C33" s="260" t="s">
        <v>184</v>
      </c>
      <c r="D33" s="246"/>
      <c r="E33" s="246"/>
      <c r="F33" s="246"/>
      <c r="G33" s="246"/>
      <c r="H33" s="223"/>
      <c r="I33" s="223"/>
      <c r="J33" s="223"/>
      <c r="K33" s="223"/>
      <c r="L33" s="223"/>
      <c r="M33" s="223"/>
      <c r="N33" s="222"/>
      <c r="O33" s="222"/>
      <c r="P33" s="222"/>
      <c r="Q33" s="222"/>
      <c r="R33" s="223"/>
      <c r="S33" s="223"/>
      <c r="T33" s="223"/>
      <c r="U33" s="223"/>
      <c r="V33" s="223"/>
      <c r="W33" s="223"/>
      <c r="X33" s="223"/>
      <c r="Y33" s="223"/>
      <c r="Z33" s="212"/>
      <c r="AA33" s="212"/>
      <c r="AB33" s="212"/>
      <c r="AC33" s="212"/>
      <c r="AD33" s="212"/>
      <c r="AE33" s="212"/>
      <c r="AF33" s="212"/>
      <c r="AG33" s="212" t="s">
        <v>165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45" t="str">
        <f>C33</f>
        <v>bez naložení do dopravní nádoby, ale s vyprázdněním dopravní nádoby na hromadu nebo na dopravní prostředek,</v>
      </c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19"/>
      <c r="B34" s="220"/>
      <c r="C34" s="261" t="s">
        <v>513</v>
      </c>
      <c r="D34" s="225"/>
      <c r="E34" s="226">
        <v>10.62</v>
      </c>
      <c r="F34" s="223"/>
      <c r="G34" s="223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2"/>
      <c r="AA34" s="212"/>
      <c r="AB34" s="212"/>
      <c r="AC34" s="212"/>
      <c r="AD34" s="212"/>
      <c r="AE34" s="212"/>
      <c r="AF34" s="212"/>
      <c r="AG34" s="212" t="s">
        <v>167</v>
      </c>
      <c r="AH34" s="212">
        <v>5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38">
        <v>9</v>
      </c>
      <c r="B35" s="239" t="s">
        <v>185</v>
      </c>
      <c r="C35" s="259" t="s">
        <v>186</v>
      </c>
      <c r="D35" s="240" t="s">
        <v>157</v>
      </c>
      <c r="E35" s="241">
        <v>3.7349999999999999</v>
      </c>
      <c r="F35" s="242"/>
      <c r="G35" s="243">
        <f>ROUND(E35*F35,2)</f>
        <v>0</v>
      </c>
      <c r="H35" s="242"/>
      <c r="I35" s="243">
        <f>ROUND(E35*H35,2)</f>
        <v>0</v>
      </c>
      <c r="J35" s="242"/>
      <c r="K35" s="243">
        <f>ROUND(E35*J35,2)</f>
        <v>0</v>
      </c>
      <c r="L35" s="243">
        <v>21</v>
      </c>
      <c r="M35" s="243">
        <f>G35*(1+L35/100)</f>
        <v>0</v>
      </c>
      <c r="N35" s="241">
        <v>0</v>
      </c>
      <c r="O35" s="241">
        <f>ROUND(E35*N35,2)</f>
        <v>0</v>
      </c>
      <c r="P35" s="241">
        <v>0</v>
      </c>
      <c r="Q35" s="241">
        <f>ROUND(E35*P35,2)</f>
        <v>0</v>
      </c>
      <c r="R35" s="243" t="s">
        <v>158</v>
      </c>
      <c r="S35" s="243" t="s">
        <v>159</v>
      </c>
      <c r="T35" s="244" t="s">
        <v>160</v>
      </c>
      <c r="U35" s="223">
        <v>0.01</v>
      </c>
      <c r="V35" s="223">
        <f>ROUND(E35*U35,2)</f>
        <v>0.04</v>
      </c>
      <c r="W35" s="223"/>
      <c r="X35" s="223" t="s">
        <v>161</v>
      </c>
      <c r="Y35" s="223" t="s">
        <v>162</v>
      </c>
      <c r="Z35" s="212"/>
      <c r="AA35" s="212"/>
      <c r="AB35" s="212"/>
      <c r="AC35" s="212"/>
      <c r="AD35" s="212"/>
      <c r="AE35" s="212"/>
      <c r="AF35" s="212"/>
      <c r="AG35" s="212" t="s">
        <v>163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19"/>
      <c r="B36" s="220"/>
      <c r="C36" s="260" t="s">
        <v>187</v>
      </c>
      <c r="D36" s="246"/>
      <c r="E36" s="246"/>
      <c r="F36" s="246"/>
      <c r="G36" s="246"/>
      <c r="H36" s="223"/>
      <c r="I36" s="223"/>
      <c r="J36" s="223"/>
      <c r="K36" s="223"/>
      <c r="L36" s="223"/>
      <c r="M36" s="223"/>
      <c r="N36" s="222"/>
      <c r="O36" s="222"/>
      <c r="P36" s="222"/>
      <c r="Q36" s="222"/>
      <c r="R36" s="223"/>
      <c r="S36" s="223"/>
      <c r="T36" s="223"/>
      <c r="U36" s="223"/>
      <c r="V36" s="223"/>
      <c r="W36" s="223"/>
      <c r="X36" s="223"/>
      <c r="Y36" s="223"/>
      <c r="Z36" s="212"/>
      <c r="AA36" s="212"/>
      <c r="AB36" s="212"/>
      <c r="AC36" s="212"/>
      <c r="AD36" s="212"/>
      <c r="AE36" s="212"/>
      <c r="AF36" s="212"/>
      <c r="AG36" s="212" t="s">
        <v>165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19"/>
      <c r="B37" s="220"/>
      <c r="C37" s="261" t="s">
        <v>523</v>
      </c>
      <c r="D37" s="225"/>
      <c r="E37" s="226">
        <v>10.62</v>
      </c>
      <c r="F37" s="223"/>
      <c r="G37" s="223"/>
      <c r="H37" s="223"/>
      <c r="I37" s="223"/>
      <c r="J37" s="223"/>
      <c r="K37" s="223"/>
      <c r="L37" s="223"/>
      <c r="M37" s="223"/>
      <c r="N37" s="222"/>
      <c r="O37" s="222"/>
      <c r="P37" s="222"/>
      <c r="Q37" s="222"/>
      <c r="R37" s="223"/>
      <c r="S37" s="223"/>
      <c r="T37" s="223"/>
      <c r="U37" s="223"/>
      <c r="V37" s="223"/>
      <c r="W37" s="223"/>
      <c r="X37" s="223"/>
      <c r="Y37" s="223"/>
      <c r="Z37" s="212"/>
      <c r="AA37" s="212"/>
      <c r="AB37" s="212"/>
      <c r="AC37" s="212"/>
      <c r="AD37" s="212"/>
      <c r="AE37" s="212"/>
      <c r="AF37" s="212"/>
      <c r="AG37" s="212" t="s">
        <v>167</v>
      </c>
      <c r="AH37" s="212">
        <v>5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19"/>
      <c r="B38" s="220"/>
      <c r="C38" s="261" t="s">
        <v>524</v>
      </c>
      <c r="D38" s="225"/>
      <c r="E38" s="226">
        <v>-6.8849999999999998</v>
      </c>
      <c r="F38" s="223"/>
      <c r="G38" s="223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2"/>
      <c r="AA38" s="212"/>
      <c r="AB38" s="212"/>
      <c r="AC38" s="212"/>
      <c r="AD38" s="212"/>
      <c r="AE38" s="212"/>
      <c r="AF38" s="212"/>
      <c r="AG38" s="212" t="s">
        <v>167</v>
      </c>
      <c r="AH38" s="212">
        <v>5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1" x14ac:dyDescent="0.2">
      <c r="A39" s="238">
        <v>10</v>
      </c>
      <c r="B39" s="239" t="s">
        <v>189</v>
      </c>
      <c r="C39" s="259" t="s">
        <v>190</v>
      </c>
      <c r="D39" s="240" t="s">
        <v>157</v>
      </c>
      <c r="E39" s="241">
        <v>10.62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21</v>
      </c>
      <c r="M39" s="243">
        <f>G39*(1+L39/100)</f>
        <v>0</v>
      </c>
      <c r="N39" s="241">
        <v>0</v>
      </c>
      <c r="O39" s="241">
        <f>ROUND(E39*N39,2)</f>
        <v>0</v>
      </c>
      <c r="P39" s="241">
        <v>0</v>
      </c>
      <c r="Q39" s="241">
        <f>ROUND(E39*P39,2)</f>
        <v>0</v>
      </c>
      <c r="R39" s="243" t="s">
        <v>158</v>
      </c>
      <c r="S39" s="243" t="s">
        <v>159</v>
      </c>
      <c r="T39" s="244" t="s">
        <v>160</v>
      </c>
      <c r="U39" s="223">
        <v>0.65200000000000002</v>
      </c>
      <c r="V39" s="223">
        <f>ROUND(E39*U39,2)</f>
        <v>6.92</v>
      </c>
      <c r="W39" s="223"/>
      <c r="X39" s="223" t="s">
        <v>161</v>
      </c>
      <c r="Y39" s="223" t="s">
        <v>162</v>
      </c>
      <c r="Z39" s="212"/>
      <c r="AA39" s="212"/>
      <c r="AB39" s="212"/>
      <c r="AC39" s="212"/>
      <c r="AD39" s="212"/>
      <c r="AE39" s="212"/>
      <c r="AF39" s="212"/>
      <c r="AG39" s="212" t="s">
        <v>163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19"/>
      <c r="B40" s="220"/>
      <c r="C40" s="261" t="s">
        <v>525</v>
      </c>
      <c r="D40" s="225"/>
      <c r="E40" s="226">
        <v>10.62</v>
      </c>
      <c r="F40" s="223"/>
      <c r="G40" s="223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2"/>
      <c r="AA40" s="212"/>
      <c r="AB40" s="212"/>
      <c r="AC40" s="212"/>
      <c r="AD40" s="212"/>
      <c r="AE40" s="212"/>
      <c r="AF40" s="212"/>
      <c r="AG40" s="212" t="s">
        <v>167</v>
      </c>
      <c r="AH40" s="212">
        <v>5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2.5" outlineLevel="1" x14ac:dyDescent="0.2">
      <c r="A41" s="238">
        <v>11</v>
      </c>
      <c r="B41" s="239" t="s">
        <v>192</v>
      </c>
      <c r="C41" s="259" t="s">
        <v>193</v>
      </c>
      <c r="D41" s="240" t="s">
        <v>157</v>
      </c>
      <c r="E41" s="241">
        <v>3.7349999999999999</v>
      </c>
      <c r="F41" s="242"/>
      <c r="G41" s="243">
        <f>ROUND(E41*F41,2)</f>
        <v>0</v>
      </c>
      <c r="H41" s="242"/>
      <c r="I41" s="243">
        <f>ROUND(E41*H41,2)</f>
        <v>0</v>
      </c>
      <c r="J41" s="242"/>
      <c r="K41" s="243">
        <f>ROUND(E41*J41,2)</f>
        <v>0</v>
      </c>
      <c r="L41" s="243">
        <v>21</v>
      </c>
      <c r="M41" s="243">
        <f>G41*(1+L41/100)</f>
        <v>0</v>
      </c>
      <c r="N41" s="241">
        <v>0</v>
      </c>
      <c r="O41" s="241">
        <f>ROUND(E41*N41,2)</f>
        <v>0</v>
      </c>
      <c r="P41" s="241">
        <v>0</v>
      </c>
      <c r="Q41" s="241">
        <f>ROUND(E41*P41,2)</f>
        <v>0</v>
      </c>
      <c r="R41" s="243" t="s">
        <v>158</v>
      </c>
      <c r="S41" s="243" t="s">
        <v>159</v>
      </c>
      <c r="T41" s="244" t="s">
        <v>160</v>
      </c>
      <c r="U41" s="223">
        <v>8.9999999999999993E-3</v>
      </c>
      <c r="V41" s="223">
        <f>ROUND(E41*U41,2)</f>
        <v>0.03</v>
      </c>
      <c r="W41" s="223"/>
      <c r="X41" s="223" t="s">
        <v>161</v>
      </c>
      <c r="Y41" s="223" t="s">
        <v>162</v>
      </c>
      <c r="Z41" s="212"/>
      <c r="AA41" s="212"/>
      <c r="AB41" s="212"/>
      <c r="AC41" s="212"/>
      <c r="AD41" s="212"/>
      <c r="AE41" s="212"/>
      <c r="AF41" s="212"/>
      <c r="AG41" s="212" t="s">
        <v>163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">
      <c r="A42" s="219"/>
      <c r="B42" s="220"/>
      <c r="C42" s="261" t="s">
        <v>526</v>
      </c>
      <c r="D42" s="225"/>
      <c r="E42" s="226">
        <v>3.7349999999999999</v>
      </c>
      <c r="F42" s="223"/>
      <c r="G42" s="223"/>
      <c r="H42" s="223"/>
      <c r="I42" s="223"/>
      <c r="J42" s="223"/>
      <c r="K42" s="223"/>
      <c r="L42" s="223"/>
      <c r="M42" s="223"/>
      <c r="N42" s="222"/>
      <c r="O42" s="222"/>
      <c r="P42" s="222"/>
      <c r="Q42" s="222"/>
      <c r="R42" s="223"/>
      <c r="S42" s="223"/>
      <c r="T42" s="223"/>
      <c r="U42" s="223"/>
      <c r="V42" s="223"/>
      <c r="W42" s="223"/>
      <c r="X42" s="223"/>
      <c r="Y42" s="223"/>
      <c r="Z42" s="212"/>
      <c r="AA42" s="212"/>
      <c r="AB42" s="212"/>
      <c r="AC42" s="212"/>
      <c r="AD42" s="212"/>
      <c r="AE42" s="212"/>
      <c r="AF42" s="212"/>
      <c r="AG42" s="212" t="s">
        <v>167</v>
      </c>
      <c r="AH42" s="212">
        <v>5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22.5" outlineLevel="1" x14ac:dyDescent="0.2">
      <c r="A43" s="238">
        <v>12</v>
      </c>
      <c r="B43" s="239" t="s">
        <v>195</v>
      </c>
      <c r="C43" s="259" t="s">
        <v>196</v>
      </c>
      <c r="D43" s="240" t="s">
        <v>157</v>
      </c>
      <c r="E43" s="241">
        <v>6.8849999999999998</v>
      </c>
      <c r="F43" s="242"/>
      <c r="G43" s="243">
        <f>ROUND(E43*F43,2)</f>
        <v>0</v>
      </c>
      <c r="H43" s="242"/>
      <c r="I43" s="243">
        <f>ROUND(E43*H43,2)</f>
        <v>0</v>
      </c>
      <c r="J43" s="242"/>
      <c r="K43" s="243">
        <f>ROUND(E43*J43,2)</f>
        <v>0</v>
      </c>
      <c r="L43" s="243">
        <v>21</v>
      </c>
      <c r="M43" s="243">
        <f>G43*(1+L43/100)</f>
        <v>0</v>
      </c>
      <c r="N43" s="241">
        <v>0</v>
      </c>
      <c r="O43" s="241">
        <f>ROUND(E43*N43,2)</f>
        <v>0</v>
      </c>
      <c r="P43" s="241">
        <v>0</v>
      </c>
      <c r="Q43" s="241">
        <f>ROUND(E43*P43,2)</f>
        <v>0</v>
      </c>
      <c r="R43" s="243" t="s">
        <v>158</v>
      </c>
      <c r="S43" s="243" t="s">
        <v>159</v>
      </c>
      <c r="T43" s="244" t="s">
        <v>160</v>
      </c>
      <c r="U43" s="223">
        <v>0.2</v>
      </c>
      <c r="V43" s="223">
        <f>ROUND(E43*U43,2)</f>
        <v>1.38</v>
      </c>
      <c r="W43" s="223"/>
      <c r="X43" s="223" t="s">
        <v>161</v>
      </c>
      <c r="Y43" s="223" t="s">
        <v>162</v>
      </c>
      <c r="Z43" s="212"/>
      <c r="AA43" s="212"/>
      <c r="AB43" s="212"/>
      <c r="AC43" s="212"/>
      <c r="AD43" s="212"/>
      <c r="AE43" s="212"/>
      <c r="AF43" s="212"/>
      <c r="AG43" s="212" t="s">
        <v>163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2" x14ac:dyDescent="0.2">
      <c r="A44" s="219"/>
      <c r="B44" s="220"/>
      <c r="C44" s="260" t="s">
        <v>197</v>
      </c>
      <c r="D44" s="246"/>
      <c r="E44" s="246"/>
      <c r="F44" s="246"/>
      <c r="G44" s="246"/>
      <c r="H44" s="223"/>
      <c r="I44" s="223"/>
      <c r="J44" s="223"/>
      <c r="K44" s="223"/>
      <c r="L44" s="223"/>
      <c r="M44" s="223"/>
      <c r="N44" s="222"/>
      <c r="O44" s="222"/>
      <c r="P44" s="222"/>
      <c r="Q44" s="222"/>
      <c r="R44" s="223"/>
      <c r="S44" s="223"/>
      <c r="T44" s="223"/>
      <c r="U44" s="223"/>
      <c r="V44" s="223"/>
      <c r="W44" s="223"/>
      <c r="X44" s="223"/>
      <c r="Y44" s="223"/>
      <c r="Z44" s="212"/>
      <c r="AA44" s="212"/>
      <c r="AB44" s="212"/>
      <c r="AC44" s="212"/>
      <c r="AD44" s="212"/>
      <c r="AE44" s="212"/>
      <c r="AF44" s="212"/>
      <c r="AG44" s="212" t="s">
        <v>165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19"/>
      <c r="B45" s="220"/>
      <c r="C45" s="262" t="s">
        <v>198</v>
      </c>
      <c r="D45" s="247"/>
      <c r="E45" s="247"/>
      <c r="F45" s="247"/>
      <c r="G45" s="247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2"/>
      <c r="AA45" s="212"/>
      <c r="AB45" s="212"/>
      <c r="AC45" s="212"/>
      <c r="AD45" s="212"/>
      <c r="AE45" s="212"/>
      <c r="AF45" s="212"/>
      <c r="AG45" s="212" t="s">
        <v>199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">
      <c r="A46" s="219"/>
      <c r="B46" s="220"/>
      <c r="C46" s="261" t="s">
        <v>513</v>
      </c>
      <c r="D46" s="225"/>
      <c r="E46" s="226">
        <v>10.62</v>
      </c>
      <c r="F46" s="223"/>
      <c r="G46" s="223"/>
      <c r="H46" s="223"/>
      <c r="I46" s="223"/>
      <c r="J46" s="223"/>
      <c r="K46" s="223"/>
      <c r="L46" s="223"/>
      <c r="M46" s="223"/>
      <c r="N46" s="222"/>
      <c r="O46" s="222"/>
      <c r="P46" s="222"/>
      <c r="Q46" s="222"/>
      <c r="R46" s="223"/>
      <c r="S46" s="223"/>
      <c r="T46" s="223"/>
      <c r="U46" s="223"/>
      <c r="V46" s="223"/>
      <c r="W46" s="223"/>
      <c r="X46" s="223"/>
      <c r="Y46" s="223"/>
      <c r="Z46" s="212"/>
      <c r="AA46" s="212"/>
      <c r="AB46" s="212"/>
      <c r="AC46" s="212"/>
      <c r="AD46" s="212"/>
      <c r="AE46" s="212"/>
      <c r="AF46" s="212"/>
      <c r="AG46" s="212" t="s">
        <v>167</v>
      </c>
      <c r="AH46" s="212">
        <v>5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">
      <c r="A47" s="219"/>
      <c r="B47" s="220"/>
      <c r="C47" s="261" t="s">
        <v>527</v>
      </c>
      <c r="D47" s="225"/>
      <c r="E47" s="226">
        <v>-2.9849999999999999</v>
      </c>
      <c r="F47" s="223"/>
      <c r="G47" s="223"/>
      <c r="H47" s="223"/>
      <c r="I47" s="223"/>
      <c r="J47" s="223"/>
      <c r="K47" s="223"/>
      <c r="L47" s="223"/>
      <c r="M47" s="223"/>
      <c r="N47" s="222"/>
      <c r="O47" s="222"/>
      <c r="P47" s="222"/>
      <c r="Q47" s="222"/>
      <c r="R47" s="223"/>
      <c r="S47" s="223"/>
      <c r="T47" s="223"/>
      <c r="U47" s="223"/>
      <c r="V47" s="223"/>
      <c r="W47" s="223"/>
      <c r="X47" s="223"/>
      <c r="Y47" s="223"/>
      <c r="Z47" s="212"/>
      <c r="AA47" s="212"/>
      <c r="AB47" s="212"/>
      <c r="AC47" s="212"/>
      <c r="AD47" s="212"/>
      <c r="AE47" s="212"/>
      <c r="AF47" s="212"/>
      <c r="AG47" s="212" t="s">
        <v>167</v>
      </c>
      <c r="AH47" s="212">
        <v>5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3" x14ac:dyDescent="0.2">
      <c r="A48" s="219"/>
      <c r="B48" s="220"/>
      <c r="C48" s="261" t="s">
        <v>528</v>
      </c>
      <c r="D48" s="225"/>
      <c r="E48" s="226">
        <v>-0.75</v>
      </c>
      <c r="F48" s="223"/>
      <c r="G48" s="223"/>
      <c r="H48" s="223"/>
      <c r="I48" s="223"/>
      <c r="J48" s="223"/>
      <c r="K48" s="223"/>
      <c r="L48" s="223"/>
      <c r="M48" s="223"/>
      <c r="N48" s="222"/>
      <c r="O48" s="222"/>
      <c r="P48" s="222"/>
      <c r="Q48" s="222"/>
      <c r="R48" s="223"/>
      <c r="S48" s="223"/>
      <c r="T48" s="223"/>
      <c r="U48" s="223"/>
      <c r="V48" s="223"/>
      <c r="W48" s="223"/>
      <c r="X48" s="223"/>
      <c r="Y48" s="223"/>
      <c r="Z48" s="212"/>
      <c r="AA48" s="212"/>
      <c r="AB48" s="212"/>
      <c r="AC48" s="212"/>
      <c r="AD48" s="212"/>
      <c r="AE48" s="212"/>
      <c r="AF48" s="212"/>
      <c r="AG48" s="212" t="s">
        <v>167</v>
      </c>
      <c r="AH48" s="212">
        <v>5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38">
        <v>13</v>
      </c>
      <c r="B49" s="239" t="s">
        <v>529</v>
      </c>
      <c r="C49" s="259" t="s">
        <v>530</v>
      </c>
      <c r="D49" s="240" t="s">
        <v>157</v>
      </c>
      <c r="E49" s="241">
        <v>2.9849999999999999</v>
      </c>
      <c r="F49" s="242"/>
      <c r="G49" s="243">
        <f>ROUND(E49*F49,2)</f>
        <v>0</v>
      </c>
      <c r="H49" s="242"/>
      <c r="I49" s="243">
        <f>ROUND(E49*H49,2)</f>
        <v>0</v>
      </c>
      <c r="J49" s="242"/>
      <c r="K49" s="243">
        <f>ROUND(E49*J49,2)</f>
        <v>0</v>
      </c>
      <c r="L49" s="243">
        <v>21</v>
      </c>
      <c r="M49" s="243">
        <f>G49*(1+L49/100)</f>
        <v>0</v>
      </c>
      <c r="N49" s="241">
        <v>1.7</v>
      </c>
      <c r="O49" s="241">
        <f>ROUND(E49*N49,2)</f>
        <v>5.07</v>
      </c>
      <c r="P49" s="241">
        <v>0</v>
      </c>
      <c r="Q49" s="241">
        <f>ROUND(E49*P49,2)</f>
        <v>0</v>
      </c>
      <c r="R49" s="243" t="s">
        <v>158</v>
      </c>
      <c r="S49" s="243" t="s">
        <v>159</v>
      </c>
      <c r="T49" s="244" t="s">
        <v>160</v>
      </c>
      <c r="U49" s="223">
        <v>1.587</v>
      </c>
      <c r="V49" s="223">
        <f>ROUND(E49*U49,2)</f>
        <v>4.74</v>
      </c>
      <c r="W49" s="223"/>
      <c r="X49" s="223" t="s">
        <v>161</v>
      </c>
      <c r="Y49" s="223" t="s">
        <v>162</v>
      </c>
      <c r="Z49" s="212"/>
      <c r="AA49" s="212"/>
      <c r="AB49" s="212"/>
      <c r="AC49" s="212"/>
      <c r="AD49" s="212"/>
      <c r="AE49" s="212"/>
      <c r="AF49" s="212"/>
      <c r="AG49" s="212" t="s">
        <v>163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2" x14ac:dyDescent="0.2">
      <c r="A50" s="219"/>
      <c r="B50" s="220"/>
      <c r="C50" s="260" t="s">
        <v>531</v>
      </c>
      <c r="D50" s="246"/>
      <c r="E50" s="246"/>
      <c r="F50" s="246"/>
      <c r="G50" s="246"/>
      <c r="H50" s="223"/>
      <c r="I50" s="223"/>
      <c r="J50" s="223"/>
      <c r="K50" s="223"/>
      <c r="L50" s="223"/>
      <c r="M50" s="223"/>
      <c r="N50" s="222"/>
      <c r="O50" s="222"/>
      <c r="P50" s="222"/>
      <c r="Q50" s="222"/>
      <c r="R50" s="223"/>
      <c r="S50" s="223"/>
      <c r="T50" s="223"/>
      <c r="U50" s="223"/>
      <c r="V50" s="223"/>
      <c r="W50" s="223"/>
      <c r="X50" s="223"/>
      <c r="Y50" s="223"/>
      <c r="Z50" s="212"/>
      <c r="AA50" s="212"/>
      <c r="AB50" s="212"/>
      <c r="AC50" s="212"/>
      <c r="AD50" s="212"/>
      <c r="AE50" s="212"/>
      <c r="AF50" s="212"/>
      <c r="AG50" s="212" t="s">
        <v>165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45" t="str">
        <f>C50</f>
        <v>sypaninou z vhodných hornin tř. 1 - 4 nebo materiálem připraveným podél výkopu ve vzdálenosti do 3 m od jeho kraje, pro jakoukoliv hloubku výkopu a jakoukoliv míru zhutnění,</v>
      </c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19"/>
      <c r="B51" s="220"/>
      <c r="C51" s="261" t="s">
        <v>532</v>
      </c>
      <c r="D51" s="225"/>
      <c r="E51" s="226">
        <v>0.42</v>
      </c>
      <c r="F51" s="223"/>
      <c r="G51" s="223"/>
      <c r="H51" s="223"/>
      <c r="I51" s="223"/>
      <c r="J51" s="223"/>
      <c r="K51" s="223"/>
      <c r="L51" s="223"/>
      <c r="M51" s="223"/>
      <c r="N51" s="222"/>
      <c r="O51" s="222"/>
      <c r="P51" s="222"/>
      <c r="Q51" s="222"/>
      <c r="R51" s="223"/>
      <c r="S51" s="223"/>
      <c r="T51" s="223"/>
      <c r="U51" s="223"/>
      <c r="V51" s="223"/>
      <c r="W51" s="223"/>
      <c r="X51" s="223"/>
      <c r="Y51" s="223"/>
      <c r="Z51" s="212"/>
      <c r="AA51" s="212"/>
      <c r="AB51" s="212"/>
      <c r="AC51" s="212"/>
      <c r="AD51" s="212"/>
      <c r="AE51" s="212"/>
      <c r="AF51" s="212"/>
      <c r="AG51" s="212" t="s">
        <v>167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19"/>
      <c r="B52" s="220"/>
      <c r="C52" s="261" t="s">
        <v>533</v>
      </c>
      <c r="D52" s="225"/>
      <c r="E52" s="226">
        <v>1.62</v>
      </c>
      <c r="F52" s="223"/>
      <c r="G52" s="223"/>
      <c r="H52" s="223"/>
      <c r="I52" s="223"/>
      <c r="J52" s="223"/>
      <c r="K52" s="223"/>
      <c r="L52" s="223"/>
      <c r="M52" s="223"/>
      <c r="N52" s="222"/>
      <c r="O52" s="222"/>
      <c r="P52" s="222"/>
      <c r="Q52" s="222"/>
      <c r="R52" s="223"/>
      <c r="S52" s="223"/>
      <c r="T52" s="223"/>
      <c r="U52" s="223"/>
      <c r="V52" s="223"/>
      <c r="W52" s="223"/>
      <c r="X52" s="223"/>
      <c r="Y52" s="223"/>
      <c r="Z52" s="212"/>
      <c r="AA52" s="212"/>
      <c r="AB52" s="212"/>
      <c r="AC52" s="212"/>
      <c r="AD52" s="212"/>
      <c r="AE52" s="212"/>
      <c r="AF52" s="212"/>
      <c r="AG52" s="212" t="s">
        <v>167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">
      <c r="A53" s="219"/>
      <c r="B53" s="220"/>
      <c r="C53" s="261" t="s">
        <v>534</v>
      </c>
      <c r="D53" s="225"/>
      <c r="E53" s="226">
        <v>0.84</v>
      </c>
      <c r="F53" s="223"/>
      <c r="G53" s="223"/>
      <c r="H53" s="223"/>
      <c r="I53" s="223"/>
      <c r="J53" s="223"/>
      <c r="K53" s="223"/>
      <c r="L53" s="223"/>
      <c r="M53" s="223"/>
      <c r="N53" s="222"/>
      <c r="O53" s="222"/>
      <c r="P53" s="222"/>
      <c r="Q53" s="222"/>
      <c r="R53" s="223"/>
      <c r="S53" s="223"/>
      <c r="T53" s="223"/>
      <c r="U53" s="223"/>
      <c r="V53" s="223"/>
      <c r="W53" s="223"/>
      <c r="X53" s="223"/>
      <c r="Y53" s="223"/>
      <c r="Z53" s="212"/>
      <c r="AA53" s="212"/>
      <c r="AB53" s="212"/>
      <c r="AC53" s="212"/>
      <c r="AD53" s="212"/>
      <c r="AE53" s="212"/>
      <c r="AF53" s="212"/>
      <c r="AG53" s="212" t="s">
        <v>167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19"/>
      <c r="B54" s="220"/>
      <c r="C54" s="261" t="s">
        <v>535</v>
      </c>
      <c r="D54" s="225"/>
      <c r="E54" s="226">
        <v>0.105</v>
      </c>
      <c r="F54" s="223"/>
      <c r="G54" s="223"/>
      <c r="H54" s="223"/>
      <c r="I54" s="223"/>
      <c r="J54" s="223"/>
      <c r="K54" s="223"/>
      <c r="L54" s="223"/>
      <c r="M54" s="223"/>
      <c r="N54" s="222"/>
      <c r="O54" s="222"/>
      <c r="P54" s="222"/>
      <c r="Q54" s="222"/>
      <c r="R54" s="223"/>
      <c r="S54" s="223"/>
      <c r="T54" s="223"/>
      <c r="U54" s="223"/>
      <c r="V54" s="223"/>
      <c r="W54" s="223"/>
      <c r="X54" s="223"/>
      <c r="Y54" s="223"/>
      <c r="Z54" s="212"/>
      <c r="AA54" s="212"/>
      <c r="AB54" s="212"/>
      <c r="AC54" s="212"/>
      <c r="AD54" s="212"/>
      <c r="AE54" s="212"/>
      <c r="AF54" s="212"/>
      <c r="AG54" s="212" t="s">
        <v>167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38">
        <v>14</v>
      </c>
      <c r="B55" s="239" t="s">
        <v>208</v>
      </c>
      <c r="C55" s="259" t="s">
        <v>209</v>
      </c>
      <c r="D55" s="240" t="s">
        <v>157</v>
      </c>
      <c r="E55" s="241">
        <v>3.7349999999999999</v>
      </c>
      <c r="F55" s="242"/>
      <c r="G55" s="243">
        <f>ROUND(E55*F55,2)</f>
        <v>0</v>
      </c>
      <c r="H55" s="242"/>
      <c r="I55" s="243">
        <f>ROUND(E55*H55,2)</f>
        <v>0</v>
      </c>
      <c r="J55" s="242"/>
      <c r="K55" s="243">
        <f>ROUND(E55*J55,2)</f>
        <v>0</v>
      </c>
      <c r="L55" s="243">
        <v>21</v>
      </c>
      <c r="M55" s="243">
        <f>G55*(1+L55/100)</f>
        <v>0</v>
      </c>
      <c r="N55" s="241">
        <v>0</v>
      </c>
      <c r="O55" s="241">
        <f>ROUND(E55*N55,2)</f>
        <v>0</v>
      </c>
      <c r="P55" s="241">
        <v>0</v>
      </c>
      <c r="Q55" s="241">
        <f>ROUND(E55*P55,2)</f>
        <v>0</v>
      </c>
      <c r="R55" s="243" t="s">
        <v>158</v>
      </c>
      <c r="S55" s="243" t="s">
        <v>159</v>
      </c>
      <c r="T55" s="244" t="s">
        <v>160</v>
      </c>
      <c r="U55" s="223">
        <v>0</v>
      </c>
      <c r="V55" s="223">
        <f>ROUND(E55*U55,2)</f>
        <v>0</v>
      </c>
      <c r="W55" s="223"/>
      <c r="X55" s="223" t="s">
        <v>161</v>
      </c>
      <c r="Y55" s="223" t="s">
        <v>162</v>
      </c>
      <c r="Z55" s="212"/>
      <c r="AA55" s="212"/>
      <c r="AB55" s="212"/>
      <c r="AC55" s="212"/>
      <c r="AD55" s="212"/>
      <c r="AE55" s="212"/>
      <c r="AF55" s="212"/>
      <c r="AG55" s="212" t="s">
        <v>163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19"/>
      <c r="B56" s="220"/>
      <c r="C56" s="261" t="s">
        <v>536</v>
      </c>
      <c r="D56" s="225"/>
      <c r="E56" s="226">
        <v>3.7349999999999999</v>
      </c>
      <c r="F56" s="223"/>
      <c r="G56" s="223"/>
      <c r="H56" s="223"/>
      <c r="I56" s="223"/>
      <c r="J56" s="223"/>
      <c r="K56" s="223"/>
      <c r="L56" s="223"/>
      <c r="M56" s="223"/>
      <c r="N56" s="222"/>
      <c r="O56" s="222"/>
      <c r="P56" s="222"/>
      <c r="Q56" s="222"/>
      <c r="R56" s="223"/>
      <c r="S56" s="223"/>
      <c r="T56" s="223"/>
      <c r="U56" s="223"/>
      <c r="V56" s="223"/>
      <c r="W56" s="223"/>
      <c r="X56" s="223"/>
      <c r="Y56" s="223"/>
      <c r="Z56" s="212"/>
      <c r="AA56" s="212"/>
      <c r="AB56" s="212"/>
      <c r="AC56" s="212"/>
      <c r="AD56" s="212"/>
      <c r="AE56" s="212"/>
      <c r="AF56" s="212"/>
      <c r="AG56" s="212" t="s">
        <v>167</v>
      </c>
      <c r="AH56" s="212">
        <v>5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x14ac:dyDescent="0.2">
      <c r="A57" s="231" t="s">
        <v>153</v>
      </c>
      <c r="B57" s="232" t="s">
        <v>86</v>
      </c>
      <c r="C57" s="258" t="s">
        <v>87</v>
      </c>
      <c r="D57" s="233"/>
      <c r="E57" s="234"/>
      <c r="F57" s="235"/>
      <c r="G57" s="235">
        <f>SUMIF(AG58:AG61,"&lt;&gt;NOR",G58:G61)</f>
        <v>0</v>
      </c>
      <c r="H57" s="235"/>
      <c r="I57" s="235">
        <f>SUM(I58:I61)</f>
        <v>0</v>
      </c>
      <c r="J57" s="235"/>
      <c r="K57" s="235">
        <f>SUM(K58:K61)</f>
        <v>0</v>
      </c>
      <c r="L57" s="235"/>
      <c r="M57" s="235">
        <f>SUM(M58:M61)</f>
        <v>0</v>
      </c>
      <c r="N57" s="234"/>
      <c r="O57" s="234">
        <f>SUM(O58:O61)</f>
        <v>0.01</v>
      </c>
      <c r="P57" s="234"/>
      <c r="Q57" s="234">
        <f>SUM(Q58:Q61)</f>
        <v>0</v>
      </c>
      <c r="R57" s="235"/>
      <c r="S57" s="235"/>
      <c r="T57" s="236"/>
      <c r="U57" s="230"/>
      <c r="V57" s="230">
        <f>SUM(V58:V61)</f>
        <v>2.13</v>
      </c>
      <c r="W57" s="230"/>
      <c r="X57" s="230"/>
      <c r="Y57" s="230"/>
      <c r="AG57" t="s">
        <v>154</v>
      </c>
    </row>
    <row r="58" spans="1:60" ht="22.5" outlineLevel="1" x14ac:dyDescent="0.2">
      <c r="A58" s="238">
        <v>15</v>
      </c>
      <c r="B58" s="239" t="s">
        <v>537</v>
      </c>
      <c r="C58" s="259" t="s">
        <v>538</v>
      </c>
      <c r="D58" s="240" t="s">
        <v>291</v>
      </c>
      <c r="E58" s="241">
        <v>22</v>
      </c>
      <c r="F58" s="242"/>
      <c r="G58" s="243">
        <f>ROUND(E58*F58,2)</f>
        <v>0</v>
      </c>
      <c r="H58" s="242"/>
      <c r="I58" s="243">
        <f>ROUND(E58*H58,2)</f>
        <v>0</v>
      </c>
      <c r="J58" s="242"/>
      <c r="K58" s="243">
        <f>ROUND(E58*J58,2)</f>
        <v>0</v>
      </c>
      <c r="L58" s="243">
        <v>21</v>
      </c>
      <c r="M58" s="243">
        <f>G58*(1+L58/100)</f>
        <v>0</v>
      </c>
      <c r="N58" s="241">
        <v>2.3000000000000001E-4</v>
      </c>
      <c r="O58" s="241">
        <f>ROUND(E58*N58,2)</f>
        <v>0.01</v>
      </c>
      <c r="P58" s="241">
        <v>0</v>
      </c>
      <c r="Q58" s="241">
        <f>ROUND(E58*P58,2)</f>
        <v>0</v>
      </c>
      <c r="R58" s="243" t="s">
        <v>539</v>
      </c>
      <c r="S58" s="243" t="s">
        <v>159</v>
      </c>
      <c r="T58" s="244" t="s">
        <v>160</v>
      </c>
      <c r="U58" s="223">
        <v>9.7000000000000003E-2</v>
      </c>
      <c r="V58" s="223">
        <f>ROUND(E58*U58,2)</f>
        <v>2.13</v>
      </c>
      <c r="W58" s="223"/>
      <c r="X58" s="223" t="s">
        <v>161</v>
      </c>
      <c r="Y58" s="223" t="s">
        <v>162</v>
      </c>
      <c r="Z58" s="212"/>
      <c r="AA58" s="212"/>
      <c r="AB58" s="212"/>
      <c r="AC58" s="212"/>
      <c r="AD58" s="212"/>
      <c r="AE58" s="212"/>
      <c r="AF58" s="212"/>
      <c r="AG58" s="212" t="s">
        <v>163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2" x14ac:dyDescent="0.2">
      <c r="A59" s="219"/>
      <c r="B59" s="220"/>
      <c r="C59" s="264" t="s">
        <v>540</v>
      </c>
      <c r="D59" s="255"/>
      <c r="E59" s="255"/>
      <c r="F59" s="255"/>
      <c r="G59" s="255"/>
      <c r="H59" s="223"/>
      <c r="I59" s="223"/>
      <c r="J59" s="223"/>
      <c r="K59" s="223"/>
      <c r="L59" s="223"/>
      <c r="M59" s="223"/>
      <c r="N59" s="222"/>
      <c r="O59" s="222"/>
      <c r="P59" s="222"/>
      <c r="Q59" s="222"/>
      <c r="R59" s="223"/>
      <c r="S59" s="223"/>
      <c r="T59" s="223"/>
      <c r="U59" s="223"/>
      <c r="V59" s="223"/>
      <c r="W59" s="223"/>
      <c r="X59" s="223"/>
      <c r="Y59" s="223"/>
      <c r="Z59" s="212"/>
      <c r="AA59" s="212"/>
      <c r="AB59" s="212"/>
      <c r="AC59" s="212"/>
      <c r="AD59" s="212"/>
      <c r="AE59" s="212"/>
      <c r="AF59" s="212"/>
      <c r="AG59" s="212" t="s">
        <v>199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">
      <c r="A60" s="219"/>
      <c r="B60" s="220"/>
      <c r="C60" s="261" t="s">
        <v>541</v>
      </c>
      <c r="D60" s="225"/>
      <c r="E60" s="226">
        <v>10</v>
      </c>
      <c r="F60" s="223"/>
      <c r="G60" s="223"/>
      <c r="H60" s="223"/>
      <c r="I60" s="223"/>
      <c r="J60" s="223"/>
      <c r="K60" s="223"/>
      <c r="L60" s="223"/>
      <c r="M60" s="223"/>
      <c r="N60" s="222"/>
      <c r="O60" s="222"/>
      <c r="P60" s="222"/>
      <c r="Q60" s="222"/>
      <c r="R60" s="223"/>
      <c r="S60" s="223"/>
      <c r="T60" s="223"/>
      <c r="U60" s="223"/>
      <c r="V60" s="223"/>
      <c r="W60" s="223"/>
      <c r="X60" s="223"/>
      <c r="Y60" s="223"/>
      <c r="Z60" s="212"/>
      <c r="AA60" s="212"/>
      <c r="AB60" s="212"/>
      <c r="AC60" s="212"/>
      <c r="AD60" s="212"/>
      <c r="AE60" s="212"/>
      <c r="AF60" s="212"/>
      <c r="AG60" s="212" t="s">
        <v>167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">
      <c r="A61" s="219"/>
      <c r="B61" s="220"/>
      <c r="C61" s="261" t="s">
        <v>542</v>
      </c>
      <c r="D61" s="225"/>
      <c r="E61" s="226">
        <v>12</v>
      </c>
      <c r="F61" s="223"/>
      <c r="G61" s="223"/>
      <c r="H61" s="223"/>
      <c r="I61" s="223"/>
      <c r="J61" s="223"/>
      <c r="K61" s="223"/>
      <c r="L61" s="223"/>
      <c r="M61" s="223"/>
      <c r="N61" s="222"/>
      <c r="O61" s="222"/>
      <c r="P61" s="222"/>
      <c r="Q61" s="222"/>
      <c r="R61" s="223"/>
      <c r="S61" s="223"/>
      <c r="T61" s="223"/>
      <c r="U61" s="223"/>
      <c r="V61" s="223"/>
      <c r="W61" s="223"/>
      <c r="X61" s="223"/>
      <c r="Y61" s="223"/>
      <c r="Z61" s="212"/>
      <c r="AA61" s="212"/>
      <c r="AB61" s="212"/>
      <c r="AC61" s="212"/>
      <c r="AD61" s="212"/>
      <c r="AE61" s="212"/>
      <c r="AF61" s="212"/>
      <c r="AG61" s="212" t="s">
        <v>167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x14ac:dyDescent="0.2">
      <c r="A62" s="231" t="s">
        <v>153</v>
      </c>
      <c r="B62" s="232" t="s">
        <v>88</v>
      </c>
      <c r="C62" s="258" t="s">
        <v>89</v>
      </c>
      <c r="D62" s="233"/>
      <c r="E62" s="234"/>
      <c r="F62" s="235"/>
      <c r="G62" s="235">
        <f>SUMIF(AG63:AG68,"&lt;&gt;NOR",G63:G68)</f>
        <v>0</v>
      </c>
      <c r="H62" s="235"/>
      <c r="I62" s="235">
        <f>SUM(I63:I68)</f>
        <v>0</v>
      </c>
      <c r="J62" s="235"/>
      <c r="K62" s="235">
        <f>SUM(K63:K68)</f>
        <v>0</v>
      </c>
      <c r="L62" s="235"/>
      <c r="M62" s="235">
        <f>SUM(M63:M68)</f>
        <v>0</v>
      </c>
      <c r="N62" s="234"/>
      <c r="O62" s="234">
        <f>SUM(O63:O68)</f>
        <v>1.42</v>
      </c>
      <c r="P62" s="234"/>
      <c r="Q62" s="234">
        <f>SUM(Q63:Q68)</f>
        <v>0</v>
      </c>
      <c r="R62" s="235"/>
      <c r="S62" s="235"/>
      <c r="T62" s="236"/>
      <c r="U62" s="230"/>
      <c r="V62" s="230">
        <f>SUM(V63:V68)</f>
        <v>1.27</v>
      </c>
      <c r="W62" s="230"/>
      <c r="X62" s="230"/>
      <c r="Y62" s="230"/>
      <c r="AG62" t="s">
        <v>154</v>
      </c>
    </row>
    <row r="63" spans="1:60" outlineLevel="1" x14ac:dyDescent="0.2">
      <c r="A63" s="238">
        <v>16</v>
      </c>
      <c r="B63" s="239" t="s">
        <v>543</v>
      </c>
      <c r="C63" s="259" t="s">
        <v>544</v>
      </c>
      <c r="D63" s="240" t="s">
        <v>157</v>
      </c>
      <c r="E63" s="241">
        <v>0.75</v>
      </c>
      <c r="F63" s="242"/>
      <c r="G63" s="243">
        <f>ROUND(E63*F63,2)</f>
        <v>0</v>
      </c>
      <c r="H63" s="242"/>
      <c r="I63" s="243">
        <f>ROUND(E63*H63,2)</f>
        <v>0</v>
      </c>
      <c r="J63" s="242"/>
      <c r="K63" s="243">
        <f>ROUND(E63*J63,2)</f>
        <v>0</v>
      </c>
      <c r="L63" s="243">
        <v>21</v>
      </c>
      <c r="M63" s="243">
        <f>G63*(1+L63/100)</f>
        <v>0</v>
      </c>
      <c r="N63" s="241">
        <v>1.8907700000000001</v>
      </c>
      <c r="O63" s="241">
        <f>ROUND(E63*N63,2)</f>
        <v>1.42</v>
      </c>
      <c r="P63" s="241">
        <v>0</v>
      </c>
      <c r="Q63" s="241">
        <f>ROUND(E63*P63,2)</f>
        <v>0</v>
      </c>
      <c r="R63" s="243" t="s">
        <v>545</v>
      </c>
      <c r="S63" s="243" t="s">
        <v>159</v>
      </c>
      <c r="T63" s="244" t="s">
        <v>160</v>
      </c>
      <c r="U63" s="223">
        <v>1.6950000000000001</v>
      </c>
      <c r="V63" s="223">
        <f>ROUND(E63*U63,2)</f>
        <v>1.27</v>
      </c>
      <c r="W63" s="223"/>
      <c r="X63" s="223" t="s">
        <v>161</v>
      </c>
      <c r="Y63" s="223" t="s">
        <v>162</v>
      </c>
      <c r="Z63" s="212"/>
      <c r="AA63" s="212"/>
      <c r="AB63" s="212"/>
      <c r="AC63" s="212"/>
      <c r="AD63" s="212"/>
      <c r="AE63" s="212"/>
      <c r="AF63" s="212"/>
      <c r="AG63" s="212" t="s">
        <v>163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">
      <c r="A64" s="219"/>
      <c r="B64" s="220"/>
      <c r="C64" s="260" t="s">
        <v>546</v>
      </c>
      <c r="D64" s="246"/>
      <c r="E64" s="246"/>
      <c r="F64" s="246"/>
      <c r="G64" s="246"/>
      <c r="H64" s="223"/>
      <c r="I64" s="223"/>
      <c r="J64" s="223"/>
      <c r="K64" s="223"/>
      <c r="L64" s="223"/>
      <c r="M64" s="223"/>
      <c r="N64" s="222"/>
      <c r="O64" s="222"/>
      <c r="P64" s="222"/>
      <c r="Q64" s="222"/>
      <c r="R64" s="223"/>
      <c r="S64" s="223"/>
      <c r="T64" s="223"/>
      <c r="U64" s="223"/>
      <c r="V64" s="223"/>
      <c r="W64" s="223"/>
      <c r="X64" s="223"/>
      <c r="Y64" s="223"/>
      <c r="Z64" s="212"/>
      <c r="AA64" s="212"/>
      <c r="AB64" s="212"/>
      <c r="AC64" s="212"/>
      <c r="AD64" s="212"/>
      <c r="AE64" s="212"/>
      <c r="AF64" s="212"/>
      <c r="AG64" s="212" t="s">
        <v>165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19"/>
      <c r="B65" s="220"/>
      <c r="C65" s="261" t="s">
        <v>547</v>
      </c>
      <c r="D65" s="225"/>
      <c r="E65" s="226">
        <v>0.12</v>
      </c>
      <c r="F65" s="223"/>
      <c r="G65" s="223"/>
      <c r="H65" s="223"/>
      <c r="I65" s="223"/>
      <c r="J65" s="223"/>
      <c r="K65" s="223"/>
      <c r="L65" s="223"/>
      <c r="M65" s="223"/>
      <c r="N65" s="222"/>
      <c r="O65" s="222"/>
      <c r="P65" s="222"/>
      <c r="Q65" s="222"/>
      <c r="R65" s="223"/>
      <c r="S65" s="223"/>
      <c r="T65" s="223"/>
      <c r="U65" s="223"/>
      <c r="V65" s="223"/>
      <c r="W65" s="223"/>
      <c r="X65" s="223"/>
      <c r="Y65" s="223"/>
      <c r="Z65" s="212"/>
      <c r="AA65" s="212"/>
      <c r="AB65" s="212"/>
      <c r="AC65" s="212"/>
      <c r="AD65" s="212"/>
      <c r="AE65" s="212"/>
      <c r="AF65" s="212"/>
      <c r="AG65" s="212" t="s">
        <v>167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19"/>
      <c r="B66" s="220"/>
      <c r="C66" s="261" t="s">
        <v>548</v>
      </c>
      <c r="D66" s="225"/>
      <c r="E66" s="226">
        <v>0.36</v>
      </c>
      <c r="F66" s="223"/>
      <c r="G66" s="223"/>
      <c r="H66" s="223"/>
      <c r="I66" s="223"/>
      <c r="J66" s="223"/>
      <c r="K66" s="223"/>
      <c r="L66" s="223"/>
      <c r="M66" s="223"/>
      <c r="N66" s="222"/>
      <c r="O66" s="222"/>
      <c r="P66" s="222"/>
      <c r="Q66" s="222"/>
      <c r="R66" s="223"/>
      <c r="S66" s="223"/>
      <c r="T66" s="223"/>
      <c r="U66" s="223"/>
      <c r="V66" s="223"/>
      <c r="W66" s="223"/>
      <c r="X66" s="223"/>
      <c r="Y66" s="223"/>
      <c r="Z66" s="212"/>
      <c r="AA66" s="212"/>
      <c r="AB66" s="212"/>
      <c r="AC66" s="212"/>
      <c r="AD66" s="212"/>
      <c r="AE66" s="212"/>
      <c r="AF66" s="212"/>
      <c r="AG66" s="212" t="s">
        <v>167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19"/>
      <c r="B67" s="220"/>
      <c r="C67" s="261" t="s">
        <v>549</v>
      </c>
      <c r="D67" s="225"/>
      <c r="E67" s="226">
        <v>0.24</v>
      </c>
      <c r="F67" s="223"/>
      <c r="G67" s="223"/>
      <c r="H67" s="223"/>
      <c r="I67" s="223"/>
      <c r="J67" s="223"/>
      <c r="K67" s="223"/>
      <c r="L67" s="223"/>
      <c r="M67" s="223"/>
      <c r="N67" s="222"/>
      <c r="O67" s="222"/>
      <c r="P67" s="222"/>
      <c r="Q67" s="222"/>
      <c r="R67" s="223"/>
      <c r="S67" s="223"/>
      <c r="T67" s="223"/>
      <c r="U67" s="223"/>
      <c r="V67" s="223"/>
      <c r="W67" s="223"/>
      <c r="X67" s="223"/>
      <c r="Y67" s="223"/>
      <c r="Z67" s="212"/>
      <c r="AA67" s="212"/>
      <c r="AB67" s="212"/>
      <c r="AC67" s="212"/>
      <c r="AD67" s="212"/>
      <c r="AE67" s="212"/>
      <c r="AF67" s="212"/>
      <c r="AG67" s="212" t="s">
        <v>167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">
      <c r="A68" s="219"/>
      <c r="B68" s="220"/>
      <c r="C68" s="261" t="s">
        <v>550</v>
      </c>
      <c r="D68" s="225"/>
      <c r="E68" s="226">
        <v>0.03</v>
      </c>
      <c r="F68" s="223"/>
      <c r="G68" s="223"/>
      <c r="H68" s="223"/>
      <c r="I68" s="223"/>
      <c r="J68" s="223"/>
      <c r="K68" s="223"/>
      <c r="L68" s="223"/>
      <c r="M68" s="223"/>
      <c r="N68" s="222"/>
      <c r="O68" s="222"/>
      <c r="P68" s="222"/>
      <c r="Q68" s="222"/>
      <c r="R68" s="223"/>
      <c r="S68" s="223"/>
      <c r="T68" s="223"/>
      <c r="U68" s="223"/>
      <c r="V68" s="223"/>
      <c r="W68" s="223"/>
      <c r="X68" s="223"/>
      <c r="Y68" s="223"/>
      <c r="Z68" s="212"/>
      <c r="AA68" s="212"/>
      <c r="AB68" s="212"/>
      <c r="AC68" s="212"/>
      <c r="AD68" s="212"/>
      <c r="AE68" s="212"/>
      <c r="AF68" s="212"/>
      <c r="AG68" s="212" t="s">
        <v>167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x14ac:dyDescent="0.2">
      <c r="A69" s="231" t="s">
        <v>153</v>
      </c>
      <c r="B69" s="232" t="s">
        <v>90</v>
      </c>
      <c r="C69" s="258" t="s">
        <v>91</v>
      </c>
      <c r="D69" s="233"/>
      <c r="E69" s="234"/>
      <c r="F69" s="235"/>
      <c r="G69" s="235">
        <f>SUMIF(AG70:AG74,"&lt;&gt;NOR",G70:G74)</f>
        <v>0</v>
      </c>
      <c r="H69" s="235"/>
      <c r="I69" s="235">
        <f>SUM(I70:I74)</f>
        <v>0</v>
      </c>
      <c r="J69" s="235"/>
      <c r="K69" s="235">
        <f>SUM(K70:K74)</f>
        <v>0</v>
      </c>
      <c r="L69" s="235"/>
      <c r="M69" s="235">
        <f>SUM(M70:M74)</f>
        <v>0</v>
      </c>
      <c r="N69" s="234"/>
      <c r="O69" s="234">
        <f>SUM(O70:O74)</f>
        <v>3.3499999999999996</v>
      </c>
      <c r="P69" s="234"/>
      <c r="Q69" s="234">
        <f>SUM(Q70:Q74)</f>
        <v>0</v>
      </c>
      <c r="R69" s="235"/>
      <c r="S69" s="235"/>
      <c r="T69" s="236"/>
      <c r="U69" s="230"/>
      <c r="V69" s="230">
        <f>SUM(V70:V74)</f>
        <v>3.83</v>
      </c>
      <c r="W69" s="230"/>
      <c r="X69" s="230"/>
      <c r="Y69" s="230"/>
      <c r="AG69" t="s">
        <v>154</v>
      </c>
    </row>
    <row r="70" spans="1:60" ht="22.5" outlineLevel="1" x14ac:dyDescent="0.2">
      <c r="A70" s="238">
        <v>17</v>
      </c>
      <c r="B70" s="239" t="s">
        <v>551</v>
      </c>
      <c r="C70" s="259" t="s">
        <v>552</v>
      </c>
      <c r="D70" s="240" t="s">
        <v>203</v>
      </c>
      <c r="E70" s="241">
        <v>8</v>
      </c>
      <c r="F70" s="242"/>
      <c r="G70" s="243">
        <f>ROUND(E70*F70,2)</f>
        <v>0</v>
      </c>
      <c r="H70" s="242"/>
      <c r="I70" s="243">
        <f>ROUND(E70*H70,2)</f>
        <v>0</v>
      </c>
      <c r="J70" s="242"/>
      <c r="K70" s="243">
        <f>ROUND(E70*J70,2)</f>
        <v>0</v>
      </c>
      <c r="L70" s="243">
        <v>21</v>
      </c>
      <c r="M70" s="243">
        <f>G70*(1+L70/100)</f>
        <v>0</v>
      </c>
      <c r="N70" s="241">
        <v>0.34499999999999997</v>
      </c>
      <c r="O70" s="241">
        <f>ROUND(E70*N70,2)</f>
        <v>2.76</v>
      </c>
      <c r="P70" s="241">
        <v>0</v>
      </c>
      <c r="Q70" s="241">
        <f>ROUND(E70*P70,2)</f>
        <v>0</v>
      </c>
      <c r="R70" s="243" t="s">
        <v>310</v>
      </c>
      <c r="S70" s="243" t="s">
        <v>159</v>
      </c>
      <c r="T70" s="244" t="s">
        <v>160</v>
      </c>
      <c r="U70" s="223">
        <v>2.5999999999999999E-2</v>
      </c>
      <c r="V70" s="223">
        <f>ROUND(E70*U70,2)</f>
        <v>0.21</v>
      </c>
      <c r="W70" s="223"/>
      <c r="X70" s="223" t="s">
        <v>161</v>
      </c>
      <c r="Y70" s="223" t="s">
        <v>162</v>
      </c>
      <c r="Z70" s="212"/>
      <c r="AA70" s="212"/>
      <c r="AB70" s="212"/>
      <c r="AC70" s="212"/>
      <c r="AD70" s="212"/>
      <c r="AE70" s="212"/>
      <c r="AF70" s="212"/>
      <c r="AG70" s="212" t="s">
        <v>163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19"/>
      <c r="B71" s="220"/>
      <c r="C71" s="261" t="s">
        <v>553</v>
      </c>
      <c r="D71" s="225"/>
      <c r="E71" s="226">
        <v>8</v>
      </c>
      <c r="F71" s="223"/>
      <c r="G71" s="223"/>
      <c r="H71" s="223"/>
      <c r="I71" s="223"/>
      <c r="J71" s="223"/>
      <c r="K71" s="223"/>
      <c r="L71" s="223"/>
      <c r="M71" s="223"/>
      <c r="N71" s="222"/>
      <c r="O71" s="222"/>
      <c r="P71" s="222"/>
      <c r="Q71" s="222"/>
      <c r="R71" s="223"/>
      <c r="S71" s="223"/>
      <c r="T71" s="223"/>
      <c r="U71" s="223"/>
      <c r="V71" s="223"/>
      <c r="W71" s="223"/>
      <c r="X71" s="223"/>
      <c r="Y71" s="223"/>
      <c r="Z71" s="212"/>
      <c r="AA71" s="212"/>
      <c r="AB71" s="212"/>
      <c r="AC71" s="212"/>
      <c r="AD71" s="212"/>
      <c r="AE71" s="212"/>
      <c r="AF71" s="212"/>
      <c r="AG71" s="212" t="s">
        <v>167</v>
      </c>
      <c r="AH71" s="212">
        <v>5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38">
        <v>18</v>
      </c>
      <c r="B72" s="239" t="s">
        <v>554</v>
      </c>
      <c r="C72" s="259" t="s">
        <v>555</v>
      </c>
      <c r="D72" s="240" t="s">
        <v>203</v>
      </c>
      <c r="E72" s="241">
        <v>8</v>
      </c>
      <c r="F72" s="242"/>
      <c r="G72" s="243">
        <f>ROUND(E72*F72,2)</f>
        <v>0</v>
      </c>
      <c r="H72" s="242"/>
      <c r="I72" s="243">
        <f>ROUND(E72*H72,2)</f>
        <v>0</v>
      </c>
      <c r="J72" s="242"/>
      <c r="K72" s="243">
        <f>ROUND(E72*J72,2)</f>
        <v>0</v>
      </c>
      <c r="L72" s="243">
        <v>21</v>
      </c>
      <c r="M72" s="243">
        <f>G72*(1+L72/100)</f>
        <v>0</v>
      </c>
      <c r="N72" s="241">
        <v>7.3899999999999993E-2</v>
      </c>
      <c r="O72" s="241">
        <f>ROUND(E72*N72,2)</f>
        <v>0.59</v>
      </c>
      <c r="P72" s="241">
        <v>0</v>
      </c>
      <c r="Q72" s="241">
        <f>ROUND(E72*P72,2)</f>
        <v>0</v>
      </c>
      <c r="R72" s="243" t="s">
        <v>310</v>
      </c>
      <c r="S72" s="243" t="s">
        <v>159</v>
      </c>
      <c r="T72" s="244" t="s">
        <v>160</v>
      </c>
      <c r="U72" s="223">
        <v>0.45200000000000001</v>
      </c>
      <c r="V72" s="223">
        <f>ROUND(E72*U72,2)</f>
        <v>3.62</v>
      </c>
      <c r="W72" s="223"/>
      <c r="X72" s="223" t="s">
        <v>161</v>
      </c>
      <c r="Y72" s="223" t="s">
        <v>162</v>
      </c>
      <c r="Z72" s="212"/>
      <c r="AA72" s="212"/>
      <c r="AB72" s="212"/>
      <c r="AC72" s="212"/>
      <c r="AD72" s="212"/>
      <c r="AE72" s="212"/>
      <c r="AF72" s="212"/>
      <c r="AG72" s="212" t="s">
        <v>163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ht="22.5" outlineLevel="2" x14ac:dyDescent="0.2">
      <c r="A73" s="219"/>
      <c r="B73" s="220"/>
      <c r="C73" s="260" t="s">
        <v>556</v>
      </c>
      <c r="D73" s="246"/>
      <c r="E73" s="246"/>
      <c r="F73" s="246"/>
      <c r="G73" s="246"/>
      <c r="H73" s="223"/>
      <c r="I73" s="223"/>
      <c r="J73" s="223"/>
      <c r="K73" s="223"/>
      <c r="L73" s="223"/>
      <c r="M73" s="223"/>
      <c r="N73" s="222"/>
      <c r="O73" s="222"/>
      <c r="P73" s="222"/>
      <c r="Q73" s="222"/>
      <c r="R73" s="223"/>
      <c r="S73" s="223"/>
      <c r="T73" s="223"/>
      <c r="U73" s="223"/>
      <c r="V73" s="223"/>
      <c r="W73" s="223"/>
      <c r="X73" s="223"/>
      <c r="Y73" s="223"/>
      <c r="Z73" s="212"/>
      <c r="AA73" s="212"/>
      <c r="AB73" s="212"/>
      <c r="AC73" s="212"/>
      <c r="AD73" s="212"/>
      <c r="AE73" s="212"/>
      <c r="AF73" s="212"/>
      <c r="AG73" s="212" t="s">
        <v>165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45" t="str">
        <f>C73</f>
        <v>s provedením lože z kameniva drceného, s vyplněním spár, s dvojitým hutněním a se smetením přebytečného materiálu na krajnici. S dodáním hmot pro lože a výplň spár.</v>
      </c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19"/>
      <c r="B74" s="220"/>
      <c r="C74" s="261" t="s">
        <v>507</v>
      </c>
      <c r="D74" s="225"/>
      <c r="E74" s="226">
        <v>8</v>
      </c>
      <c r="F74" s="223"/>
      <c r="G74" s="223"/>
      <c r="H74" s="223"/>
      <c r="I74" s="223"/>
      <c r="J74" s="223"/>
      <c r="K74" s="223"/>
      <c r="L74" s="223"/>
      <c r="M74" s="223"/>
      <c r="N74" s="222"/>
      <c r="O74" s="222"/>
      <c r="P74" s="222"/>
      <c r="Q74" s="222"/>
      <c r="R74" s="223"/>
      <c r="S74" s="223"/>
      <c r="T74" s="223"/>
      <c r="U74" s="223"/>
      <c r="V74" s="223"/>
      <c r="W74" s="223"/>
      <c r="X74" s="223"/>
      <c r="Y74" s="223"/>
      <c r="Z74" s="212"/>
      <c r="AA74" s="212"/>
      <c r="AB74" s="212"/>
      <c r="AC74" s="212"/>
      <c r="AD74" s="212"/>
      <c r="AE74" s="212"/>
      <c r="AF74" s="212"/>
      <c r="AG74" s="212" t="s">
        <v>167</v>
      </c>
      <c r="AH74" s="212">
        <v>5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x14ac:dyDescent="0.2">
      <c r="A75" s="231" t="s">
        <v>153</v>
      </c>
      <c r="B75" s="232" t="s">
        <v>92</v>
      </c>
      <c r="C75" s="258" t="s">
        <v>93</v>
      </c>
      <c r="D75" s="233"/>
      <c r="E75" s="234"/>
      <c r="F75" s="235"/>
      <c r="G75" s="235">
        <f>SUMIF(AG76:AG128,"&lt;&gt;NOR",G76:G128)</f>
        <v>0</v>
      </c>
      <c r="H75" s="235"/>
      <c r="I75" s="235">
        <f>SUM(I76:I128)</f>
        <v>0</v>
      </c>
      <c r="J75" s="235"/>
      <c r="K75" s="235">
        <f>SUM(K76:K128)</f>
        <v>0</v>
      </c>
      <c r="L75" s="235"/>
      <c r="M75" s="235">
        <f>SUM(M76:M128)</f>
        <v>0</v>
      </c>
      <c r="N75" s="234"/>
      <c r="O75" s="234">
        <f>SUM(O76:O128)</f>
        <v>1.08</v>
      </c>
      <c r="P75" s="234"/>
      <c r="Q75" s="234">
        <f>SUM(Q76:Q128)</f>
        <v>0</v>
      </c>
      <c r="R75" s="235"/>
      <c r="S75" s="235"/>
      <c r="T75" s="236"/>
      <c r="U75" s="230"/>
      <c r="V75" s="230">
        <f>SUM(V76:V128)</f>
        <v>34.650000000000006</v>
      </c>
      <c r="W75" s="230"/>
      <c r="X75" s="230"/>
      <c r="Y75" s="230"/>
      <c r="AG75" t="s">
        <v>154</v>
      </c>
    </row>
    <row r="76" spans="1:60" ht="22.5" outlineLevel="1" x14ac:dyDescent="0.2">
      <c r="A76" s="238">
        <v>19</v>
      </c>
      <c r="B76" s="239" t="s">
        <v>557</v>
      </c>
      <c r="C76" s="259" t="s">
        <v>558</v>
      </c>
      <c r="D76" s="240" t="s">
        <v>291</v>
      </c>
      <c r="E76" s="241">
        <v>2</v>
      </c>
      <c r="F76" s="242"/>
      <c r="G76" s="243">
        <f>ROUND(E76*F76,2)</f>
        <v>0</v>
      </c>
      <c r="H76" s="242"/>
      <c r="I76" s="243">
        <f>ROUND(E76*H76,2)</f>
        <v>0</v>
      </c>
      <c r="J76" s="242"/>
      <c r="K76" s="243">
        <f>ROUND(E76*J76,2)</f>
        <v>0</v>
      </c>
      <c r="L76" s="243">
        <v>21</v>
      </c>
      <c r="M76" s="243">
        <f>G76*(1+L76/100)</f>
        <v>0</v>
      </c>
      <c r="N76" s="241">
        <v>0</v>
      </c>
      <c r="O76" s="241">
        <f>ROUND(E76*N76,2)</f>
        <v>0</v>
      </c>
      <c r="P76" s="241">
        <v>0</v>
      </c>
      <c r="Q76" s="241">
        <f>ROUND(E76*P76,2)</f>
        <v>0</v>
      </c>
      <c r="R76" s="243" t="s">
        <v>545</v>
      </c>
      <c r="S76" s="243" t="s">
        <v>159</v>
      </c>
      <c r="T76" s="244" t="s">
        <v>160</v>
      </c>
      <c r="U76" s="223">
        <v>0.03</v>
      </c>
      <c r="V76" s="223">
        <f>ROUND(E76*U76,2)</f>
        <v>0.06</v>
      </c>
      <c r="W76" s="223"/>
      <c r="X76" s="223" t="s">
        <v>161</v>
      </c>
      <c r="Y76" s="223" t="s">
        <v>162</v>
      </c>
      <c r="Z76" s="212"/>
      <c r="AA76" s="212"/>
      <c r="AB76" s="212"/>
      <c r="AC76" s="212"/>
      <c r="AD76" s="212"/>
      <c r="AE76" s="212"/>
      <c r="AF76" s="212"/>
      <c r="AG76" s="212" t="s">
        <v>163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2" x14ac:dyDescent="0.2">
      <c r="A77" s="219"/>
      <c r="B77" s="220"/>
      <c r="C77" s="260" t="s">
        <v>546</v>
      </c>
      <c r="D77" s="246"/>
      <c r="E77" s="246"/>
      <c r="F77" s="246"/>
      <c r="G77" s="246"/>
      <c r="H77" s="223"/>
      <c r="I77" s="223"/>
      <c r="J77" s="223"/>
      <c r="K77" s="223"/>
      <c r="L77" s="223"/>
      <c r="M77" s="223"/>
      <c r="N77" s="222"/>
      <c r="O77" s="222"/>
      <c r="P77" s="222"/>
      <c r="Q77" s="222"/>
      <c r="R77" s="223"/>
      <c r="S77" s="223"/>
      <c r="T77" s="223"/>
      <c r="U77" s="223"/>
      <c r="V77" s="223"/>
      <c r="W77" s="223"/>
      <c r="X77" s="223"/>
      <c r="Y77" s="223"/>
      <c r="Z77" s="212"/>
      <c r="AA77" s="212"/>
      <c r="AB77" s="212"/>
      <c r="AC77" s="212"/>
      <c r="AD77" s="212"/>
      <c r="AE77" s="212"/>
      <c r="AF77" s="212"/>
      <c r="AG77" s="212" t="s">
        <v>165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19"/>
      <c r="B78" s="220"/>
      <c r="C78" s="261" t="s">
        <v>559</v>
      </c>
      <c r="D78" s="225"/>
      <c r="E78" s="226">
        <v>2</v>
      </c>
      <c r="F78" s="223"/>
      <c r="G78" s="223"/>
      <c r="H78" s="223"/>
      <c r="I78" s="223"/>
      <c r="J78" s="223"/>
      <c r="K78" s="223"/>
      <c r="L78" s="223"/>
      <c r="M78" s="223"/>
      <c r="N78" s="222"/>
      <c r="O78" s="222"/>
      <c r="P78" s="222"/>
      <c r="Q78" s="222"/>
      <c r="R78" s="223"/>
      <c r="S78" s="223"/>
      <c r="T78" s="223"/>
      <c r="U78" s="223"/>
      <c r="V78" s="223"/>
      <c r="W78" s="223"/>
      <c r="X78" s="223"/>
      <c r="Y78" s="223"/>
      <c r="Z78" s="212"/>
      <c r="AA78" s="212"/>
      <c r="AB78" s="212"/>
      <c r="AC78" s="212"/>
      <c r="AD78" s="212"/>
      <c r="AE78" s="212"/>
      <c r="AF78" s="212"/>
      <c r="AG78" s="212" t="s">
        <v>167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">
      <c r="A79" s="238">
        <v>20</v>
      </c>
      <c r="B79" s="239" t="s">
        <v>560</v>
      </c>
      <c r="C79" s="259" t="s">
        <v>561</v>
      </c>
      <c r="D79" s="240" t="s">
        <v>291</v>
      </c>
      <c r="E79" s="241">
        <v>6</v>
      </c>
      <c r="F79" s="242"/>
      <c r="G79" s="243">
        <f>ROUND(E79*F79,2)</f>
        <v>0</v>
      </c>
      <c r="H79" s="242"/>
      <c r="I79" s="243">
        <f>ROUND(E79*H79,2)</f>
        <v>0</v>
      </c>
      <c r="J79" s="242"/>
      <c r="K79" s="243">
        <f>ROUND(E79*J79,2)</f>
        <v>0</v>
      </c>
      <c r="L79" s="243">
        <v>21</v>
      </c>
      <c r="M79" s="243">
        <f>G79*(1+L79/100)</f>
        <v>0</v>
      </c>
      <c r="N79" s="241">
        <v>0</v>
      </c>
      <c r="O79" s="241">
        <f>ROUND(E79*N79,2)</f>
        <v>0</v>
      </c>
      <c r="P79" s="241">
        <v>0</v>
      </c>
      <c r="Q79" s="241">
        <f>ROUND(E79*P79,2)</f>
        <v>0</v>
      </c>
      <c r="R79" s="243" t="s">
        <v>545</v>
      </c>
      <c r="S79" s="243" t="s">
        <v>159</v>
      </c>
      <c r="T79" s="244" t="s">
        <v>160</v>
      </c>
      <c r="U79" s="223">
        <v>7.0000000000000007E-2</v>
      </c>
      <c r="V79" s="223">
        <f>ROUND(E79*U79,2)</f>
        <v>0.42</v>
      </c>
      <c r="W79" s="223"/>
      <c r="X79" s="223" t="s">
        <v>161</v>
      </c>
      <c r="Y79" s="223" t="s">
        <v>162</v>
      </c>
      <c r="Z79" s="212"/>
      <c r="AA79" s="212"/>
      <c r="AB79" s="212"/>
      <c r="AC79" s="212"/>
      <c r="AD79" s="212"/>
      <c r="AE79" s="212"/>
      <c r="AF79" s="212"/>
      <c r="AG79" s="212" t="s">
        <v>163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2" x14ac:dyDescent="0.2">
      <c r="A80" s="219"/>
      <c r="B80" s="220"/>
      <c r="C80" s="260" t="s">
        <v>562</v>
      </c>
      <c r="D80" s="246"/>
      <c r="E80" s="246"/>
      <c r="F80" s="246"/>
      <c r="G80" s="246"/>
      <c r="H80" s="223"/>
      <c r="I80" s="223"/>
      <c r="J80" s="223"/>
      <c r="K80" s="223"/>
      <c r="L80" s="223"/>
      <c r="M80" s="223"/>
      <c r="N80" s="222"/>
      <c r="O80" s="222"/>
      <c r="P80" s="222"/>
      <c r="Q80" s="222"/>
      <c r="R80" s="223"/>
      <c r="S80" s="223"/>
      <c r="T80" s="223"/>
      <c r="U80" s="223"/>
      <c r="V80" s="223"/>
      <c r="W80" s="223"/>
      <c r="X80" s="223"/>
      <c r="Y80" s="223"/>
      <c r="Z80" s="212"/>
      <c r="AA80" s="212"/>
      <c r="AB80" s="212"/>
      <c r="AC80" s="212"/>
      <c r="AD80" s="212"/>
      <c r="AE80" s="212"/>
      <c r="AF80" s="212"/>
      <c r="AG80" s="212" t="s">
        <v>165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19"/>
      <c r="B81" s="220"/>
      <c r="C81" s="261" t="s">
        <v>563</v>
      </c>
      <c r="D81" s="225"/>
      <c r="E81" s="226">
        <v>6</v>
      </c>
      <c r="F81" s="223"/>
      <c r="G81" s="223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2"/>
      <c r="AA81" s="212"/>
      <c r="AB81" s="212"/>
      <c r="AC81" s="212"/>
      <c r="AD81" s="212"/>
      <c r="AE81" s="212"/>
      <c r="AF81" s="212"/>
      <c r="AG81" s="212" t="s">
        <v>167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ht="22.5" outlineLevel="1" x14ac:dyDescent="0.2">
      <c r="A82" s="238">
        <v>21</v>
      </c>
      <c r="B82" s="239" t="s">
        <v>564</v>
      </c>
      <c r="C82" s="259" t="s">
        <v>565</v>
      </c>
      <c r="D82" s="240" t="s">
        <v>245</v>
      </c>
      <c r="E82" s="241">
        <v>1</v>
      </c>
      <c r="F82" s="242"/>
      <c r="G82" s="243">
        <f>ROUND(E82*F82,2)</f>
        <v>0</v>
      </c>
      <c r="H82" s="242"/>
      <c r="I82" s="243">
        <f>ROUND(E82*H82,2)</f>
        <v>0</v>
      </c>
      <c r="J82" s="242"/>
      <c r="K82" s="243">
        <f>ROUND(E82*J82,2)</f>
        <v>0</v>
      </c>
      <c r="L82" s="243">
        <v>21</v>
      </c>
      <c r="M82" s="243">
        <f>G82*(1+L82/100)</f>
        <v>0</v>
      </c>
      <c r="N82" s="241">
        <v>1.1000000000000001E-3</v>
      </c>
      <c r="O82" s="241">
        <f>ROUND(E82*N82,2)</f>
        <v>0</v>
      </c>
      <c r="P82" s="241">
        <v>0</v>
      </c>
      <c r="Q82" s="241">
        <f>ROUND(E82*P82,2)</f>
        <v>0</v>
      </c>
      <c r="R82" s="243" t="s">
        <v>545</v>
      </c>
      <c r="S82" s="243" t="s">
        <v>159</v>
      </c>
      <c r="T82" s="244" t="s">
        <v>160</v>
      </c>
      <c r="U82" s="223">
        <v>0.33</v>
      </c>
      <c r="V82" s="223">
        <f>ROUND(E82*U82,2)</f>
        <v>0.33</v>
      </c>
      <c r="W82" s="223"/>
      <c r="X82" s="223" t="s">
        <v>161</v>
      </c>
      <c r="Y82" s="223" t="s">
        <v>162</v>
      </c>
      <c r="Z82" s="212"/>
      <c r="AA82" s="212"/>
      <c r="AB82" s="212"/>
      <c r="AC82" s="212"/>
      <c r="AD82" s="212"/>
      <c r="AE82" s="212"/>
      <c r="AF82" s="212"/>
      <c r="AG82" s="212" t="s">
        <v>163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2" x14ac:dyDescent="0.2">
      <c r="A83" s="219"/>
      <c r="B83" s="220"/>
      <c r="C83" s="260" t="s">
        <v>546</v>
      </c>
      <c r="D83" s="246"/>
      <c r="E83" s="246"/>
      <c r="F83" s="246"/>
      <c r="G83" s="246"/>
      <c r="H83" s="223"/>
      <c r="I83" s="223"/>
      <c r="J83" s="223"/>
      <c r="K83" s="223"/>
      <c r="L83" s="223"/>
      <c r="M83" s="223"/>
      <c r="N83" s="222"/>
      <c r="O83" s="222"/>
      <c r="P83" s="222"/>
      <c r="Q83" s="222"/>
      <c r="R83" s="223"/>
      <c r="S83" s="223"/>
      <c r="T83" s="223"/>
      <c r="U83" s="223"/>
      <c r="V83" s="223"/>
      <c r="W83" s="223"/>
      <c r="X83" s="223"/>
      <c r="Y83" s="223"/>
      <c r="Z83" s="212"/>
      <c r="AA83" s="212"/>
      <c r="AB83" s="212"/>
      <c r="AC83" s="212"/>
      <c r="AD83" s="212"/>
      <c r="AE83" s="212"/>
      <c r="AF83" s="212"/>
      <c r="AG83" s="212" t="s">
        <v>165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ht="22.5" outlineLevel="1" x14ac:dyDescent="0.2">
      <c r="A84" s="248">
        <v>22</v>
      </c>
      <c r="B84" s="249" t="s">
        <v>566</v>
      </c>
      <c r="C84" s="263" t="s">
        <v>567</v>
      </c>
      <c r="D84" s="250" t="s">
        <v>245</v>
      </c>
      <c r="E84" s="251">
        <v>1</v>
      </c>
      <c r="F84" s="252"/>
      <c r="G84" s="253">
        <f>ROUND(E84*F84,2)</f>
        <v>0</v>
      </c>
      <c r="H84" s="252"/>
      <c r="I84" s="253">
        <f>ROUND(E84*H84,2)</f>
        <v>0</v>
      </c>
      <c r="J84" s="252"/>
      <c r="K84" s="253">
        <f>ROUND(E84*J84,2)</f>
        <v>0</v>
      </c>
      <c r="L84" s="253">
        <v>21</v>
      </c>
      <c r="M84" s="253">
        <f>G84*(1+L84/100)</f>
        <v>0</v>
      </c>
      <c r="N84" s="251">
        <v>5.2500000000000003E-3</v>
      </c>
      <c r="O84" s="251">
        <f>ROUND(E84*N84,2)</f>
        <v>0.01</v>
      </c>
      <c r="P84" s="251">
        <v>0</v>
      </c>
      <c r="Q84" s="251">
        <f>ROUND(E84*P84,2)</f>
        <v>0</v>
      </c>
      <c r="R84" s="253" t="s">
        <v>545</v>
      </c>
      <c r="S84" s="253" t="s">
        <v>159</v>
      </c>
      <c r="T84" s="254" t="s">
        <v>160</v>
      </c>
      <c r="U84" s="223">
        <v>0.97899999999999998</v>
      </c>
      <c r="V84" s="223">
        <f>ROUND(E84*U84,2)</f>
        <v>0.98</v>
      </c>
      <c r="W84" s="223"/>
      <c r="X84" s="223" t="s">
        <v>161</v>
      </c>
      <c r="Y84" s="223" t="s">
        <v>162</v>
      </c>
      <c r="Z84" s="212"/>
      <c r="AA84" s="212"/>
      <c r="AB84" s="212"/>
      <c r="AC84" s="212"/>
      <c r="AD84" s="212"/>
      <c r="AE84" s="212"/>
      <c r="AF84" s="212"/>
      <c r="AG84" s="212" t="s">
        <v>163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ht="22.5" outlineLevel="1" x14ac:dyDescent="0.2">
      <c r="A85" s="248">
        <v>23</v>
      </c>
      <c r="B85" s="249" t="s">
        <v>568</v>
      </c>
      <c r="C85" s="263" t="s">
        <v>569</v>
      </c>
      <c r="D85" s="250" t="s">
        <v>245</v>
      </c>
      <c r="E85" s="251">
        <v>1</v>
      </c>
      <c r="F85" s="252"/>
      <c r="G85" s="253">
        <f>ROUND(E85*F85,2)</f>
        <v>0</v>
      </c>
      <c r="H85" s="252"/>
      <c r="I85" s="253">
        <f>ROUND(E85*H85,2)</f>
        <v>0</v>
      </c>
      <c r="J85" s="252"/>
      <c r="K85" s="253">
        <f>ROUND(E85*J85,2)</f>
        <v>0</v>
      </c>
      <c r="L85" s="253">
        <v>21</v>
      </c>
      <c r="M85" s="253">
        <f>G85*(1+L85/100)</f>
        <v>0</v>
      </c>
      <c r="N85" s="251">
        <v>0</v>
      </c>
      <c r="O85" s="251">
        <f>ROUND(E85*N85,2)</f>
        <v>0</v>
      </c>
      <c r="P85" s="251">
        <v>0</v>
      </c>
      <c r="Q85" s="251">
        <f>ROUND(E85*P85,2)</f>
        <v>0</v>
      </c>
      <c r="R85" s="253" t="s">
        <v>545</v>
      </c>
      <c r="S85" s="253" t="s">
        <v>159</v>
      </c>
      <c r="T85" s="254" t="s">
        <v>160</v>
      </c>
      <c r="U85" s="223">
        <v>3.51</v>
      </c>
      <c r="V85" s="223">
        <f>ROUND(E85*U85,2)</f>
        <v>3.51</v>
      </c>
      <c r="W85" s="223"/>
      <c r="X85" s="223" t="s">
        <v>161</v>
      </c>
      <c r="Y85" s="223" t="s">
        <v>162</v>
      </c>
      <c r="Z85" s="212"/>
      <c r="AA85" s="212"/>
      <c r="AB85" s="212"/>
      <c r="AC85" s="212"/>
      <c r="AD85" s="212"/>
      <c r="AE85" s="212"/>
      <c r="AF85" s="212"/>
      <c r="AG85" s="212" t="s">
        <v>163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ht="22.5" outlineLevel="1" x14ac:dyDescent="0.2">
      <c r="A86" s="248">
        <v>24</v>
      </c>
      <c r="B86" s="249" t="s">
        <v>570</v>
      </c>
      <c r="C86" s="263" t="s">
        <v>571</v>
      </c>
      <c r="D86" s="250" t="s">
        <v>245</v>
      </c>
      <c r="E86" s="251">
        <v>1</v>
      </c>
      <c r="F86" s="252"/>
      <c r="G86" s="253">
        <f>ROUND(E86*F86,2)</f>
        <v>0</v>
      </c>
      <c r="H86" s="252"/>
      <c r="I86" s="253">
        <f>ROUND(E86*H86,2)</f>
        <v>0</v>
      </c>
      <c r="J86" s="252"/>
      <c r="K86" s="253">
        <f>ROUND(E86*J86,2)</f>
        <v>0</v>
      </c>
      <c r="L86" s="253">
        <v>21</v>
      </c>
      <c r="M86" s="253">
        <f>G86*(1+L86/100)</f>
        <v>0</v>
      </c>
      <c r="N86" s="251">
        <v>2.3000000000000001E-4</v>
      </c>
      <c r="O86" s="251">
        <f>ROUND(E86*N86,2)</f>
        <v>0</v>
      </c>
      <c r="P86" s="251">
        <v>0</v>
      </c>
      <c r="Q86" s="251">
        <f>ROUND(E86*P86,2)</f>
        <v>0</v>
      </c>
      <c r="R86" s="253" t="s">
        <v>545</v>
      </c>
      <c r="S86" s="253" t="s">
        <v>159</v>
      </c>
      <c r="T86" s="254" t="s">
        <v>160</v>
      </c>
      <c r="U86" s="223">
        <v>1.1819999999999999</v>
      </c>
      <c r="V86" s="223">
        <f>ROUND(E86*U86,2)</f>
        <v>1.18</v>
      </c>
      <c r="W86" s="223"/>
      <c r="X86" s="223" t="s">
        <v>161</v>
      </c>
      <c r="Y86" s="223" t="s">
        <v>162</v>
      </c>
      <c r="Z86" s="212"/>
      <c r="AA86" s="212"/>
      <c r="AB86" s="212"/>
      <c r="AC86" s="212"/>
      <c r="AD86" s="212"/>
      <c r="AE86" s="212"/>
      <c r="AF86" s="212"/>
      <c r="AG86" s="212" t="s">
        <v>163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">
      <c r="A87" s="238">
        <v>25</v>
      </c>
      <c r="B87" s="239" t="s">
        <v>572</v>
      </c>
      <c r="C87" s="259" t="s">
        <v>573</v>
      </c>
      <c r="D87" s="240" t="s">
        <v>291</v>
      </c>
      <c r="E87" s="241">
        <v>2</v>
      </c>
      <c r="F87" s="242"/>
      <c r="G87" s="243">
        <f>ROUND(E87*F87,2)</f>
        <v>0</v>
      </c>
      <c r="H87" s="242"/>
      <c r="I87" s="243">
        <f>ROUND(E87*H87,2)</f>
        <v>0</v>
      </c>
      <c r="J87" s="242"/>
      <c r="K87" s="243">
        <f>ROUND(E87*J87,2)</f>
        <v>0</v>
      </c>
      <c r="L87" s="243">
        <v>21</v>
      </c>
      <c r="M87" s="243">
        <f>G87*(1+L87/100)</f>
        <v>0</v>
      </c>
      <c r="N87" s="241">
        <v>0</v>
      </c>
      <c r="O87" s="241">
        <f>ROUND(E87*N87,2)</f>
        <v>0</v>
      </c>
      <c r="P87" s="241">
        <v>0</v>
      </c>
      <c r="Q87" s="241">
        <f>ROUND(E87*P87,2)</f>
        <v>0</v>
      </c>
      <c r="R87" s="243" t="s">
        <v>545</v>
      </c>
      <c r="S87" s="243" t="s">
        <v>159</v>
      </c>
      <c r="T87" s="244" t="s">
        <v>160</v>
      </c>
      <c r="U87" s="223">
        <v>0.04</v>
      </c>
      <c r="V87" s="223">
        <f>ROUND(E87*U87,2)</f>
        <v>0.08</v>
      </c>
      <c r="W87" s="223"/>
      <c r="X87" s="223" t="s">
        <v>161</v>
      </c>
      <c r="Y87" s="223" t="s">
        <v>162</v>
      </c>
      <c r="Z87" s="212"/>
      <c r="AA87" s="212"/>
      <c r="AB87" s="212"/>
      <c r="AC87" s="212"/>
      <c r="AD87" s="212"/>
      <c r="AE87" s="212"/>
      <c r="AF87" s="212"/>
      <c r="AG87" s="212" t="s">
        <v>163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19"/>
      <c r="B88" s="220"/>
      <c r="C88" s="260" t="s">
        <v>574</v>
      </c>
      <c r="D88" s="246"/>
      <c r="E88" s="246"/>
      <c r="F88" s="246"/>
      <c r="G88" s="246"/>
      <c r="H88" s="223"/>
      <c r="I88" s="223"/>
      <c r="J88" s="223"/>
      <c r="K88" s="223"/>
      <c r="L88" s="223"/>
      <c r="M88" s="223"/>
      <c r="N88" s="222"/>
      <c r="O88" s="222"/>
      <c r="P88" s="222"/>
      <c r="Q88" s="222"/>
      <c r="R88" s="223"/>
      <c r="S88" s="223"/>
      <c r="T88" s="223"/>
      <c r="U88" s="223"/>
      <c r="V88" s="223"/>
      <c r="W88" s="223"/>
      <c r="X88" s="223"/>
      <c r="Y88" s="223"/>
      <c r="Z88" s="212"/>
      <c r="AA88" s="212"/>
      <c r="AB88" s="212"/>
      <c r="AC88" s="212"/>
      <c r="AD88" s="212"/>
      <c r="AE88" s="212"/>
      <c r="AF88" s="212"/>
      <c r="AG88" s="212" t="s">
        <v>165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45" t="str">
        <f>C88</f>
        <v>přísun, montáže, demontáže a odsunu zkoušecího čerpadla, napuštění tlakovou vodou a dodání vody pro tlakovou zkoušku,</v>
      </c>
      <c r="BB88" s="212"/>
      <c r="BC88" s="212"/>
      <c r="BD88" s="212"/>
      <c r="BE88" s="212"/>
      <c r="BF88" s="212"/>
      <c r="BG88" s="212"/>
      <c r="BH88" s="212"/>
    </row>
    <row r="89" spans="1:60" outlineLevel="2" x14ac:dyDescent="0.2">
      <c r="A89" s="219"/>
      <c r="B89" s="220"/>
      <c r="C89" s="261" t="s">
        <v>575</v>
      </c>
      <c r="D89" s="225"/>
      <c r="E89" s="226">
        <v>2</v>
      </c>
      <c r="F89" s="223"/>
      <c r="G89" s="223"/>
      <c r="H89" s="223"/>
      <c r="I89" s="223"/>
      <c r="J89" s="223"/>
      <c r="K89" s="223"/>
      <c r="L89" s="223"/>
      <c r="M89" s="223"/>
      <c r="N89" s="222"/>
      <c r="O89" s="222"/>
      <c r="P89" s="222"/>
      <c r="Q89" s="222"/>
      <c r="R89" s="223"/>
      <c r="S89" s="223"/>
      <c r="T89" s="223"/>
      <c r="U89" s="223"/>
      <c r="V89" s="223"/>
      <c r="W89" s="223"/>
      <c r="X89" s="223"/>
      <c r="Y89" s="223"/>
      <c r="Z89" s="212"/>
      <c r="AA89" s="212"/>
      <c r="AB89" s="212"/>
      <c r="AC89" s="212"/>
      <c r="AD89" s="212"/>
      <c r="AE89" s="212"/>
      <c r="AF89" s="212"/>
      <c r="AG89" s="212" t="s">
        <v>167</v>
      </c>
      <c r="AH89" s="212">
        <v>5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1" x14ac:dyDescent="0.2">
      <c r="A90" s="238">
        <v>26</v>
      </c>
      <c r="B90" s="239" t="s">
        <v>576</v>
      </c>
      <c r="C90" s="259" t="s">
        <v>577</v>
      </c>
      <c r="D90" s="240" t="s">
        <v>245</v>
      </c>
      <c r="E90" s="241">
        <v>2</v>
      </c>
      <c r="F90" s="242"/>
      <c r="G90" s="243">
        <f>ROUND(E90*F90,2)</f>
        <v>0</v>
      </c>
      <c r="H90" s="242"/>
      <c r="I90" s="243">
        <f>ROUND(E90*H90,2)</f>
        <v>0</v>
      </c>
      <c r="J90" s="242"/>
      <c r="K90" s="243">
        <f>ROUND(E90*J90,2)</f>
        <v>0</v>
      </c>
      <c r="L90" s="243">
        <v>21</v>
      </c>
      <c r="M90" s="243">
        <f>G90*(1+L90/100)</f>
        <v>0</v>
      </c>
      <c r="N90" s="241">
        <v>0.46009</v>
      </c>
      <c r="O90" s="241">
        <f>ROUND(E90*N90,2)</f>
        <v>0.92</v>
      </c>
      <c r="P90" s="241">
        <v>0</v>
      </c>
      <c r="Q90" s="241">
        <f>ROUND(E90*P90,2)</f>
        <v>0</v>
      </c>
      <c r="R90" s="243" t="s">
        <v>545</v>
      </c>
      <c r="S90" s="243" t="s">
        <v>159</v>
      </c>
      <c r="T90" s="244" t="s">
        <v>300</v>
      </c>
      <c r="U90" s="223">
        <v>10.130000000000001</v>
      </c>
      <c r="V90" s="223">
        <f>ROUND(E90*U90,2)</f>
        <v>20.260000000000002</v>
      </c>
      <c r="W90" s="223"/>
      <c r="X90" s="223" t="s">
        <v>161</v>
      </c>
      <c r="Y90" s="223" t="s">
        <v>162</v>
      </c>
      <c r="Z90" s="212"/>
      <c r="AA90" s="212"/>
      <c r="AB90" s="212"/>
      <c r="AC90" s="212"/>
      <c r="AD90" s="212"/>
      <c r="AE90" s="212"/>
      <c r="AF90" s="212"/>
      <c r="AG90" s="212" t="s">
        <v>578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ht="33.75" outlineLevel="2" x14ac:dyDescent="0.2">
      <c r="A91" s="219"/>
      <c r="B91" s="220"/>
      <c r="C91" s="260" t="s">
        <v>579</v>
      </c>
      <c r="D91" s="246"/>
      <c r="E91" s="246"/>
      <c r="F91" s="246"/>
      <c r="G91" s="246"/>
      <c r="H91" s="223"/>
      <c r="I91" s="223"/>
      <c r="J91" s="223"/>
      <c r="K91" s="223"/>
      <c r="L91" s="223"/>
      <c r="M91" s="223"/>
      <c r="N91" s="222"/>
      <c r="O91" s="222"/>
      <c r="P91" s="222"/>
      <c r="Q91" s="222"/>
      <c r="R91" s="223"/>
      <c r="S91" s="223"/>
      <c r="T91" s="223"/>
      <c r="U91" s="223"/>
      <c r="V91" s="223"/>
      <c r="W91" s="223"/>
      <c r="X91" s="223"/>
      <c r="Y91" s="223"/>
      <c r="Z91" s="212"/>
      <c r="AA91" s="212"/>
      <c r="AB91" s="212"/>
      <c r="AC91" s="212"/>
      <c r="AD91" s="212"/>
      <c r="AE91" s="212"/>
      <c r="AF91" s="212"/>
      <c r="AG91" s="212" t="s">
        <v>165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45" t="str">
        <f>C91</f>
        <v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v>
      </c>
      <c r="BB91" s="212"/>
      <c r="BC91" s="212"/>
      <c r="BD91" s="212"/>
      <c r="BE91" s="212"/>
      <c r="BF91" s="212"/>
      <c r="BG91" s="212"/>
      <c r="BH91" s="212"/>
    </row>
    <row r="92" spans="1:60" outlineLevel="2" x14ac:dyDescent="0.2">
      <c r="A92" s="219"/>
      <c r="B92" s="220"/>
      <c r="C92" s="262" t="s">
        <v>580</v>
      </c>
      <c r="D92" s="247"/>
      <c r="E92" s="247"/>
      <c r="F92" s="247"/>
      <c r="G92" s="247"/>
      <c r="H92" s="223"/>
      <c r="I92" s="223"/>
      <c r="J92" s="223"/>
      <c r="K92" s="223"/>
      <c r="L92" s="223"/>
      <c r="M92" s="223"/>
      <c r="N92" s="222"/>
      <c r="O92" s="222"/>
      <c r="P92" s="222"/>
      <c r="Q92" s="222"/>
      <c r="R92" s="223"/>
      <c r="S92" s="223"/>
      <c r="T92" s="223"/>
      <c r="U92" s="223"/>
      <c r="V92" s="223"/>
      <c r="W92" s="223"/>
      <c r="X92" s="223"/>
      <c r="Y92" s="223"/>
      <c r="Z92" s="212"/>
      <c r="AA92" s="212"/>
      <c r="AB92" s="212"/>
      <c r="AC92" s="212"/>
      <c r="AD92" s="212"/>
      <c r="AE92" s="212"/>
      <c r="AF92" s="212"/>
      <c r="AG92" s="212" t="s">
        <v>199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3" x14ac:dyDescent="0.2">
      <c r="A93" s="219"/>
      <c r="B93" s="220"/>
      <c r="C93" s="262" t="s">
        <v>581</v>
      </c>
      <c r="D93" s="247"/>
      <c r="E93" s="247"/>
      <c r="F93" s="247"/>
      <c r="G93" s="247"/>
      <c r="H93" s="223"/>
      <c r="I93" s="223"/>
      <c r="J93" s="223"/>
      <c r="K93" s="223"/>
      <c r="L93" s="223"/>
      <c r="M93" s="223"/>
      <c r="N93" s="222"/>
      <c r="O93" s="222"/>
      <c r="P93" s="222"/>
      <c r="Q93" s="222"/>
      <c r="R93" s="223"/>
      <c r="S93" s="223"/>
      <c r="T93" s="223"/>
      <c r="U93" s="223"/>
      <c r="V93" s="223"/>
      <c r="W93" s="223"/>
      <c r="X93" s="223"/>
      <c r="Y93" s="223"/>
      <c r="Z93" s="212"/>
      <c r="AA93" s="212"/>
      <c r="AB93" s="212"/>
      <c r="AC93" s="212"/>
      <c r="AD93" s="212"/>
      <c r="AE93" s="212"/>
      <c r="AF93" s="212"/>
      <c r="AG93" s="212" t="s">
        <v>199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19"/>
      <c r="B94" s="220"/>
      <c r="C94" s="262" t="s">
        <v>582</v>
      </c>
      <c r="D94" s="247"/>
      <c r="E94" s="247"/>
      <c r="F94" s="247"/>
      <c r="G94" s="247"/>
      <c r="H94" s="223"/>
      <c r="I94" s="223"/>
      <c r="J94" s="223"/>
      <c r="K94" s="223"/>
      <c r="L94" s="223"/>
      <c r="M94" s="223"/>
      <c r="N94" s="222"/>
      <c r="O94" s="222"/>
      <c r="P94" s="222"/>
      <c r="Q94" s="222"/>
      <c r="R94" s="223"/>
      <c r="S94" s="223"/>
      <c r="T94" s="223"/>
      <c r="U94" s="223"/>
      <c r="V94" s="223"/>
      <c r="W94" s="223"/>
      <c r="X94" s="223"/>
      <c r="Y94" s="223"/>
      <c r="Z94" s="212"/>
      <c r="AA94" s="212"/>
      <c r="AB94" s="212"/>
      <c r="AC94" s="212"/>
      <c r="AD94" s="212"/>
      <c r="AE94" s="212"/>
      <c r="AF94" s="212"/>
      <c r="AG94" s="212" t="s">
        <v>199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">
      <c r="A95" s="219"/>
      <c r="B95" s="220"/>
      <c r="C95" s="262" t="s">
        <v>583</v>
      </c>
      <c r="D95" s="247"/>
      <c r="E95" s="247"/>
      <c r="F95" s="247"/>
      <c r="G95" s="247"/>
      <c r="H95" s="223"/>
      <c r="I95" s="223"/>
      <c r="J95" s="223"/>
      <c r="K95" s="223"/>
      <c r="L95" s="223"/>
      <c r="M95" s="223"/>
      <c r="N95" s="222"/>
      <c r="O95" s="222"/>
      <c r="P95" s="222"/>
      <c r="Q95" s="222"/>
      <c r="R95" s="223"/>
      <c r="S95" s="223"/>
      <c r="T95" s="223"/>
      <c r="U95" s="223"/>
      <c r="V95" s="223"/>
      <c r="W95" s="223"/>
      <c r="X95" s="223"/>
      <c r="Y95" s="223"/>
      <c r="Z95" s="212"/>
      <c r="AA95" s="212"/>
      <c r="AB95" s="212"/>
      <c r="AC95" s="212"/>
      <c r="AD95" s="212"/>
      <c r="AE95" s="212"/>
      <c r="AF95" s="212"/>
      <c r="AG95" s="212" t="s">
        <v>199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ht="22.5" outlineLevel="3" x14ac:dyDescent="0.2">
      <c r="A96" s="219"/>
      <c r="B96" s="220"/>
      <c r="C96" s="262" t="s">
        <v>584</v>
      </c>
      <c r="D96" s="247"/>
      <c r="E96" s="247"/>
      <c r="F96" s="247"/>
      <c r="G96" s="247"/>
      <c r="H96" s="223"/>
      <c r="I96" s="223"/>
      <c r="J96" s="223"/>
      <c r="K96" s="223"/>
      <c r="L96" s="223"/>
      <c r="M96" s="223"/>
      <c r="N96" s="222"/>
      <c r="O96" s="222"/>
      <c r="P96" s="222"/>
      <c r="Q96" s="222"/>
      <c r="R96" s="223"/>
      <c r="S96" s="223"/>
      <c r="T96" s="223"/>
      <c r="U96" s="223"/>
      <c r="V96" s="223"/>
      <c r="W96" s="223"/>
      <c r="X96" s="223"/>
      <c r="Y96" s="223"/>
      <c r="Z96" s="212"/>
      <c r="AA96" s="212"/>
      <c r="AB96" s="212"/>
      <c r="AC96" s="212"/>
      <c r="AD96" s="212"/>
      <c r="AE96" s="212"/>
      <c r="AF96" s="212"/>
      <c r="AG96" s="212" t="s">
        <v>199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45" t="str">
        <f>C96</f>
        <v>a) u cen -1111 - na přísun, montáž, demontáž a odsun zkoušecího čerpadla, napuštění tlakovou vodou a dodání vody pro tlakovou zkoušku,</v>
      </c>
      <c r="BB96" s="212"/>
      <c r="BC96" s="212"/>
      <c r="BD96" s="212"/>
      <c r="BE96" s="212"/>
      <c r="BF96" s="212"/>
      <c r="BG96" s="212"/>
      <c r="BH96" s="212"/>
    </row>
    <row r="97" spans="1:60" ht="33.75" outlineLevel="3" x14ac:dyDescent="0.2">
      <c r="A97" s="219"/>
      <c r="B97" s="220"/>
      <c r="C97" s="262" t="s">
        <v>585</v>
      </c>
      <c r="D97" s="247"/>
      <c r="E97" s="247"/>
      <c r="F97" s="247"/>
      <c r="G97" s="247"/>
      <c r="H97" s="223"/>
      <c r="I97" s="223"/>
      <c r="J97" s="223"/>
      <c r="K97" s="223"/>
      <c r="L97" s="223"/>
      <c r="M97" s="223"/>
      <c r="N97" s="222"/>
      <c r="O97" s="222"/>
      <c r="P97" s="222"/>
      <c r="Q97" s="222"/>
      <c r="R97" s="223"/>
      <c r="S97" s="223"/>
      <c r="T97" s="223"/>
      <c r="U97" s="223"/>
      <c r="V97" s="223"/>
      <c r="W97" s="223"/>
      <c r="X97" s="223"/>
      <c r="Y97" s="223"/>
      <c r="Z97" s="212"/>
      <c r="AA97" s="212"/>
      <c r="AB97" s="212"/>
      <c r="AC97" s="212"/>
      <c r="AD97" s="212"/>
      <c r="AE97" s="212"/>
      <c r="AF97" s="212"/>
      <c r="AG97" s="212" t="s">
        <v>199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45" t="str">
        <f>C97</f>
        <v>b) u cen -2111 - na montáž a demontáž výrobků nebo dílců pro zabezpečení konce zkoušeného úseku potrubí, na montáž a demontáž koncových tvarovek, na montáž zaslepovací příruby, na zaslepení odboček pro hydranty, vzdušníky a jiné armatury a odbočky pro odbočující řady,</v>
      </c>
      <c r="BB97" s="212"/>
      <c r="BC97" s="212"/>
      <c r="BD97" s="212"/>
      <c r="BE97" s="212"/>
      <c r="BF97" s="212"/>
      <c r="BG97" s="212"/>
      <c r="BH97" s="212"/>
    </row>
    <row r="98" spans="1:60" ht="22.5" outlineLevel="1" x14ac:dyDescent="0.2">
      <c r="A98" s="238">
        <v>27</v>
      </c>
      <c r="B98" s="239" t="s">
        <v>586</v>
      </c>
      <c r="C98" s="259" t="s">
        <v>587</v>
      </c>
      <c r="D98" s="240" t="s">
        <v>291</v>
      </c>
      <c r="E98" s="241">
        <v>9</v>
      </c>
      <c r="F98" s="242"/>
      <c r="G98" s="243">
        <f>ROUND(E98*F98,2)</f>
        <v>0</v>
      </c>
      <c r="H98" s="242"/>
      <c r="I98" s="243">
        <f>ROUND(E98*H98,2)</f>
        <v>0</v>
      </c>
      <c r="J98" s="242"/>
      <c r="K98" s="243">
        <f>ROUND(E98*J98,2)</f>
        <v>0</v>
      </c>
      <c r="L98" s="243">
        <v>21</v>
      </c>
      <c r="M98" s="243">
        <f>G98*(1+L98/100)</f>
        <v>0</v>
      </c>
      <c r="N98" s="241">
        <v>0</v>
      </c>
      <c r="O98" s="241">
        <f>ROUND(E98*N98,2)</f>
        <v>0</v>
      </c>
      <c r="P98" s="241">
        <v>0</v>
      </c>
      <c r="Q98" s="241">
        <f>ROUND(E98*P98,2)</f>
        <v>0</v>
      </c>
      <c r="R98" s="243" t="s">
        <v>545</v>
      </c>
      <c r="S98" s="243" t="s">
        <v>159</v>
      </c>
      <c r="T98" s="244" t="s">
        <v>160</v>
      </c>
      <c r="U98" s="223">
        <v>5.8999999999999997E-2</v>
      </c>
      <c r="V98" s="223">
        <f>ROUND(E98*U98,2)</f>
        <v>0.53</v>
      </c>
      <c r="W98" s="223"/>
      <c r="X98" s="223" t="s">
        <v>161</v>
      </c>
      <c r="Y98" s="223" t="s">
        <v>162</v>
      </c>
      <c r="Z98" s="212"/>
      <c r="AA98" s="212"/>
      <c r="AB98" s="212"/>
      <c r="AC98" s="212"/>
      <c r="AD98" s="212"/>
      <c r="AE98" s="212"/>
      <c r="AF98" s="212"/>
      <c r="AG98" s="212" t="s">
        <v>163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2" x14ac:dyDescent="0.2">
      <c r="A99" s="219"/>
      <c r="B99" s="220"/>
      <c r="C99" s="260" t="s">
        <v>588</v>
      </c>
      <c r="D99" s="246"/>
      <c r="E99" s="246"/>
      <c r="F99" s="246"/>
      <c r="G99" s="246"/>
      <c r="H99" s="223"/>
      <c r="I99" s="223"/>
      <c r="J99" s="223"/>
      <c r="K99" s="223"/>
      <c r="L99" s="223"/>
      <c r="M99" s="223"/>
      <c r="N99" s="222"/>
      <c r="O99" s="222"/>
      <c r="P99" s="222"/>
      <c r="Q99" s="222"/>
      <c r="R99" s="223"/>
      <c r="S99" s="223"/>
      <c r="T99" s="223"/>
      <c r="U99" s="223"/>
      <c r="V99" s="223"/>
      <c r="W99" s="223"/>
      <c r="X99" s="223"/>
      <c r="Y99" s="223"/>
      <c r="Z99" s="212"/>
      <c r="AA99" s="212"/>
      <c r="AB99" s="212"/>
      <c r="AC99" s="212"/>
      <c r="AD99" s="212"/>
      <c r="AE99" s="212"/>
      <c r="AF99" s="212"/>
      <c r="AG99" s="212" t="s">
        <v>165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2" x14ac:dyDescent="0.2">
      <c r="A100" s="219"/>
      <c r="B100" s="220"/>
      <c r="C100" s="261" t="s">
        <v>589</v>
      </c>
      <c r="D100" s="225"/>
      <c r="E100" s="226">
        <v>6</v>
      </c>
      <c r="F100" s="223"/>
      <c r="G100" s="223"/>
      <c r="H100" s="223"/>
      <c r="I100" s="223"/>
      <c r="J100" s="223"/>
      <c r="K100" s="223"/>
      <c r="L100" s="223"/>
      <c r="M100" s="223"/>
      <c r="N100" s="222"/>
      <c r="O100" s="222"/>
      <c r="P100" s="222"/>
      <c r="Q100" s="222"/>
      <c r="R100" s="223"/>
      <c r="S100" s="223"/>
      <c r="T100" s="223"/>
      <c r="U100" s="223"/>
      <c r="V100" s="223"/>
      <c r="W100" s="223"/>
      <c r="X100" s="223"/>
      <c r="Y100" s="223"/>
      <c r="Z100" s="212"/>
      <c r="AA100" s="212"/>
      <c r="AB100" s="212"/>
      <c r="AC100" s="212"/>
      <c r="AD100" s="212"/>
      <c r="AE100" s="212"/>
      <c r="AF100" s="212"/>
      <c r="AG100" s="212" t="s">
        <v>167</v>
      </c>
      <c r="AH100" s="212">
        <v>5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">
      <c r="A101" s="219"/>
      <c r="B101" s="220"/>
      <c r="C101" s="261" t="s">
        <v>590</v>
      </c>
      <c r="D101" s="225"/>
      <c r="E101" s="226">
        <v>3</v>
      </c>
      <c r="F101" s="223"/>
      <c r="G101" s="223"/>
      <c r="H101" s="223"/>
      <c r="I101" s="223"/>
      <c r="J101" s="223"/>
      <c r="K101" s="223"/>
      <c r="L101" s="223"/>
      <c r="M101" s="223"/>
      <c r="N101" s="222"/>
      <c r="O101" s="222"/>
      <c r="P101" s="222"/>
      <c r="Q101" s="222"/>
      <c r="R101" s="223"/>
      <c r="S101" s="223"/>
      <c r="T101" s="223"/>
      <c r="U101" s="223"/>
      <c r="V101" s="223"/>
      <c r="W101" s="223"/>
      <c r="X101" s="223"/>
      <c r="Y101" s="223"/>
      <c r="Z101" s="212"/>
      <c r="AA101" s="212"/>
      <c r="AB101" s="212"/>
      <c r="AC101" s="212"/>
      <c r="AD101" s="212"/>
      <c r="AE101" s="212"/>
      <c r="AF101" s="212"/>
      <c r="AG101" s="212" t="s">
        <v>167</v>
      </c>
      <c r="AH101" s="212">
        <v>5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ht="22.5" outlineLevel="1" x14ac:dyDescent="0.2">
      <c r="A102" s="238">
        <v>28</v>
      </c>
      <c r="B102" s="239" t="s">
        <v>591</v>
      </c>
      <c r="C102" s="259" t="s">
        <v>592</v>
      </c>
      <c r="D102" s="240" t="s">
        <v>593</v>
      </c>
      <c r="E102" s="241">
        <v>1</v>
      </c>
      <c r="F102" s="242"/>
      <c r="G102" s="243">
        <f>ROUND(E102*F102,2)</f>
        <v>0</v>
      </c>
      <c r="H102" s="242"/>
      <c r="I102" s="243">
        <f>ROUND(E102*H102,2)</f>
        <v>0</v>
      </c>
      <c r="J102" s="242"/>
      <c r="K102" s="243">
        <f>ROUND(E102*J102,2)</f>
        <v>0</v>
      </c>
      <c r="L102" s="243">
        <v>21</v>
      </c>
      <c r="M102" s="243">
        <f>G102*(1+L102/100)</f>
        <v>0</v>
      </c>
      <c r="N102" s="241">
        <v>1.2999999999999999E-4</v>
      </c>
      <c r="O102" s="241">
        <f>ROUND(E102*N102,2)</f>
        <v>0</v>
      </c>
      <c r="P102" s="241">
        <v>0</v>
      </c>
      <c r="Q102" s="241">
        <f>ROUND(E102*P102,2)</f>
        <v>0</v>
      </c>
      <c r="R102" s="243" t="s">
        <v>545</v>
      </c>
      <c r="S102" s="243" t="s">
        <v>159</v>
      </c>
      <c r="T102" s="244" t="s">
        <v>160</v>
      </c>
      <c r="U102" s="223">
        <v>6.2</v>
      </c>
      <c r="V102" s="223">
        <f>ROUND(E102*U102,2)</f>
        <v>6.2</v>
      </c>
      <c r="W102" s="223"/>
      <c r="X102" s="223" t="s">
        <v>161</v>
      </c>
      <c r="Y102" s="223" t="s">
        <v>162</v>
      </c>
      <c r="Z102" s="212"/>
      <c r="AA102" s="212"/>
      <c r="AB102" s="212"/>
      <c r="AC102" s="212"/>
      <c r="AD102" s="212"/>
      <c r="AE102" s="212"/>
      <c r="AF102" s="212"/>
      <c r="AG102" s="212" t="s">
        <v>163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2" x14ac:dyDescent="0.2">
      <c r="A103" s="219"/>
      <c r="B103" s="220"/>
      <c r="C103" s="260" t="s">
        <v>588</v>
      </c>
      <c r="D103" s="246"/>
      <c r="E103" s="246"/>
      <c r="F103" s="246"/>
      <c r="G103" s="246"/>
      <c r="H103" s="223"/>
      <c r="I103" s="223"/>
      <c r="J103" s="223"/>
      <c r="K103" s="223"/>
      <c r="L103" s="223"/>
      <c r="M103" s="223"/>
      <c r="N103" s="222"/>
      <c r="O103" s="222"/>
      <c r="P103" s="222"/>
      <c r="Q103" s="222"/>
      <c r="R103" s="223"/>
      <c r="S103" s="223"/>
      <c r="T103" s="223"/>
      <c r="U103" s="223"/>
      <c r="V103" s="223"/>
      <c r="W103" s="223"/>
      <c r="X103" s="223"/>
      <c r="Y103" s="223"/>
      <c r="Z103" s="212"/>
      <c r="AA103" s="212"/>
      <c r="AB103" s="212"/>
      <c r="AC103" s="212"/>
      <c r="AD103" s="212"/>
      <c r="AE103" s="212"/>
      <c r="AF103" s="212"/>
      <c r="AG103" s="212" t="s">
        <v>165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38">
        <v>29</v>
      </c>
      <c r="B104" s="239" t="s">
        <v>594</v>
      </c>
      <c r="C104" s="259" t="s">
        <v>595</v>
      </c>
      <c r="D104" s="240" t="s">
        <v>245</v>
      </c>
      <c r="E104" s="241">
        <v>1</v>
      </c>
      <c r="F104" s="242"/>
      <c r="G104" s="243">
        <f>ROUND(E104*F104,2)</f>
        <v>0</v>
      </c>
      <c r="H104" s="242"/>
      <c r="I104" s="243">
        <f>ROUND(E104*H104,2)</f>
        <v>0</v>
      </c>
      <c r="J104" s="242"/>
      <c r="K104" s="243">
        <f>ROUND(E104*J104,2)</f>
        <v>0</v>
      </c>
      <c r="L104" s="243">
        <v>21</v>
      </c>
      <c r="M104" s="243">
        <f>G104*(1+L104/100)</f>
        <v>0</v>
      </c>
      <c r="N104" s="241">
        <v>0.12303</v>
      </c>
      <c r="O104" s="241">
        <f>ROUND(E104*N104,2)</f>
        <v>0.12</v>
      </c>
      <c r="P104" s="241">
        <v>0</v>
      </c>
      <c r="Q104" s="241">
        <f>ROUND(E104*P104,2)</f>
        <v>0</v>
      </c>
      <c r="R104" s="243" t="s">
        <v>545</v>
      </c>
      <c r="S104" s="243" t="s">
        <v>159</v>
      </c>
      <c r="T104" s="244" t="s">
        <v>300</v>
      </c>
      <c r="U104" s="223">
        <v>0.86299999999999999</v>
      </c>
      <c r="V104" s="223">
        <f>ROUND(E104*U104,2)</f>
        <v>0.86</v>
      </c>
      <c r="W104" s="223"/>
      <c r="X104" s="223" t="s">
        <v>161</v>
      </c>
      <c r="Y104" s="223" t="s">
        <v>162</v>
      </c>
      <c r="Z104" s="212"/>
      <c r="AA104" s="212"/>
      <c r="AB104" s="212"/>
      <c r="AC104" s="212"/>
      <c r="AD104" s="212"/>
      <c r="AE104" s="212"/>
      <c r="AF104" s="212"/>
      <c r="AG104" s="212" t="s">
        <v>578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2" x14ac:dyDescent="0.2">
      <c r="A105" s="219"/>
      <c r="B105" s="220"/>
      <c r="C105" s="260" t="s">
        <v>596</v>
      </c>
      <c r="D105" s="246"/>
      <c r="E105" s="246"/>
      <c r="F105" s="246"/>
      <c r="G105" s="246"/>
      <c r="H105" s="223"/>
      <c r="I105" s="223"/>
      <c r="J105" s="223"/>
      <c r="K105" s="223"/>
      <c r="L105" s="223"/>
      <c r="M105" s="223"/>
      <c r="N105" s="222"/>
      <c r="O105" s="222"/>
      <c r="P105" s="222"/>
      <c r="Q105" s="222"/>
      <c r="R105" s="223"/>
      <c r="S105" s="223"/>
      <c r="T105" s="223"/>
      <c r="U105" s="223"/>
      <c r="V105" s="223"/>
      <c r="W105" s="223"/>
      <c r="X105" s="223"/>
      <c r="Y105" s="223"/>
      <c r="Z105" s="212"/>
      <c r="AA105" s="212"/>
      <c r="AB105" s="212"/>
      <c r="AC105" s="212"/>
      <c r="AD105" s="212"/>
      <c r="AE105" s="212"/>
      <c r="AF105" s="212"/>
      <c r="AG105" s="212" t="s">
        <v>165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2" x14ac:dyDescent="0.2">
      <c r="A106" s="219"/>
      <c r="B106" s="220"/>
      <c r="C106" s="262" t="s">
        <v>595</v>
      </c>
      <c r="D106" s="247"/>
      <c r="E106" s="247"/>
      <c r="F106" s="247"/>
      <c r="G106" s="247"/>
      <c r="H106" s="223"/>
      <c r="I106" s="223"/>
      <c r="J106" s="223"/>
      <c r="K106" s="223"/>
      <c r="L106" s="223"/>
      <c r="M106" s="223"/>
      <c r="N106" s="222"/>
      <c r="O106" s="222"/>
      <c r="P106" s="222"/>
      <c r="Q106" s="222"/>
      <c r="R106" s="223"/>
      <c r="S106" s="223"/>
      <c r="T106" s="223"/>
      <c r="U106" s="223"/>
      <c r="V106" s="223"/>
      <c r="W106" s="223"/>
      <c r="X106" s="223"/>
      <c r="Y106" s="223"/>
      <c r="Z106" s="212"/>
      <c r="AA106" s="212"/>
      <c r="AB106" s="212"/>
      <c r="AC106" s="212"/>
      <c r="AD106" s="212"/>
      <c r="AE106" s="212"/>
      <c r="AF106" s="212"/>
      <c r="AG106" s="212" t="s">
        <v>199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19"/>
      <c r="B107" s="220"/>
      <c r="C107" s="262" t="s">
        <v>581</v>
      </c>
      <c r="D107" s="247"/>
      <c r="E107" s="247"/>
      <c r="F107" s="247"/>
      <c r="G107" s="247"/>
      <c r="H107" s="223"/>
      <c r="I107" s="223"/>
      <c r="J107" s="223"/>
      <c r="K107" s="223"/>
      <c r="L107" s="223"/>
      <c r="M107" s="223"/>
      <c r="N107" s="222"/>
      <c r="O107" s="222"/>
      <c r="P107" s="222"/>
      <c r="Q107" s="222"/>
      <c r="R107" s="223"/>
      <c r="S107" s="223"/>
      <c r="T107" s="223"/>
      <c r="U107" s="223"/>
      <c r="V107" s="223"/>
      <c r="W107" s="223"/>
      <c r="X107" s="223"/>
      <c r="Y107" s="223"/>
      <c r="Z107" s="212"/>
      <c r="AA107" s="212"/>
      <c r="AB107" s="212"/>
      <c r="AC107" s="212"/>
      <c r="AD107" s="212"/>
      <c r="AE107" s="212"/>
      <c r="AF107" s="212"/>
      <c r="AG107" s="212" t="s">
        <v>199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">
      <c r="A108" s="219"/>
      <c r="B108" s="220"/>
      <c r="C108" s="262" t="s">
        <v>597</v>
      </c>
      <c r="D108" s="247"/>
      <c r="E108" s="247"/>
      <c r="F108" s="247"/>
      <c r="G108" s="247"/>
      <c r="H108" s="223"/>
      <c r="I108" s="223"/>
      <c r="J108" s="223"/>
      <c r="K108" s="223"/>
      <c r="L108" s="223"/>
      <c r="M108" s="223"/>
      <c r="N108" s="222"/>
      <c r="O108" s="222"/>
      <c r="P108" s="222"/>
      <c r="Q108" s="222"/>
      <c r="R108" s="223"/>
      <c r="S108" s="223"/>
      <c r="T108" s="223"/>
      <c r="U108" s="223"/>
      <c r="V108" s="223"/>
      <c r="W108" s="223"/>
      <c r="X108" s="223"/>
      <c r="Y108" s="223"/>
      <c r="Z108" s="212"/>
      <c r="AA108" s="212"/>
      <c r="AB108" s="212"/>
      <c r="AC108" s="212"/>
      <c r="AD108" s="212"/>
      <c r="AE108" s="212"/>
      <c r="AF108" s="212"/>
      <c r="AG108" s="212" t="s">
        <v>199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3" x14ac:dyDescent="0.2">
      <c r="A109" s="219"/>
      <c r="B109" s="220"/>
      <c r="C109" s="262" t="s">
        <v>598</v>
      </c>
      <c r="D109" s="247"/>
      <c r="E109" s="247"/>
      <c r="F109" s="247"/>
      <c r="G109" s="247"/>
      <c r="H109" s="223"/>
      <c r="I109" s="223"/>
      <c r="J109" s="223"/>
      <c r="K109" s="223"/>
      <c r="L109" s="223"/>
      <c r="M109" s="223"/>
      <c r="N109" s="222"/>
      <c r="O109" s="222"/>
      <c r="P109" s="222"/>
      <c r="Q109" s="222"/>
      <c r="R109" s="223"/>
      <c r="S109" s="223"/>
      <c r="T109" s="223"/>
      <c r="U109" s="223"/>
      <c r="V109" s="223"/>
      <c r="W109" s="223"/>
      <c r="X109" s="223"/>
      <c r="Y109" s="223"/>
      <c r="Z109" s="212"/>
      <c r="AA109" s="212"/>
      <c r="AB109" s="212"/>
      <c r="AC109" s="212"/>
      <c r="AD109" s="212"/>
      <c r="AE109" s="212"/>
      <c r="AF109" s="212"/>
      <c r="AG109" s="212" t="s">
        <v>199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45" t="str">
        <f>C109</f>
        <v>2. V cenách nejsou započteny náklady na dodání poklopů; tyto se oceňují ve specifikaci. Ztratné se nestanoví.</v>
      </c>
      <c r="BB109" s="212"/>
      <c r="BC109" s="212"/>
      <c r="BD109" s="212"/>
      <c r="BE109" s="212"/>
      <c r="BF109" s="212"/>
      <c r="BG109" s="212"/>
      <c r="BH109" s="212"/>
    </row>
    <row r="110" spans="1:60" outlineLevel="1" x14ac:dyDescent="0.2">
      <c r="A110" s="238">
        <v>30</v>
      </c>
      <c r="B110" s="239" t="s">
        <v>599</v>
      </c>
      <c r="C110" s="259" t="s">
        <v>600</v>
      </c>
      <c r="D110" s="240" t="s">
        <v>291</v>
      </c>
      <c r="E110" s="241">
        <v>2</v>
      </c>
      <c r="F110" s="242"/>
      <c r="G110" s="243">
        <f>ROUND(E110*F110,2)</f>
        <v>0</v>
      </c>
      <c r="H110" s="242"/>
      <c r="I110" s="243">
        <f>ROUND(E110*H110,2)</f>
        <v>0</v>
      </c>
      <c r="J110" s="242"/>
      <c r="K110" s="243">
        <f>ROUND(E110*J110,2)</f>
        <v>0</v>
      </c>
      <c r="L110" s="243">
        <v>21</v>
      </c>
      <c r="M110" s="243">
        <f>G110*(1+L110/100)</f>
        <v>0</v>
      </c>
      <c r="N110" s="241">
        <v>0</v>
      </c>
      <c r="O110" s="241">
        <f>ROUND(E110*N110,2)</f>
        <v>0</v>
      </c>
      <c r="P110" s="241">
        <v>0</v>
      </c>
      <c r="Q110" s="241">
        <f>ROUND(E110*P110,2)</f>
        <v>0</v>
      </c>
      <c r="R110" s="243" t="s">
        <v>545</v>
      </c>
      <c r="S110" s="243" t="s">
        <v>159</v>
      </c>
      <c r="T110" s="244" t="s">
        <v>160</v>
      </c>
      <c r="U110" s="223">
        <v>0.03</v>
      </c>
      <c r="V110" s="223">
        <f>ROUND(E110*U110,2)</f>
        <v>0.06</v>
      </c>
      <c r="W110" s="223"/>
      <c r="X110" s="223" t="s">
        <v>161</v>
      </c>
      <c r="Y110" s="223" t="s">
        <v>162</v>
      </c>
      <c r="Z110" s="212"/>
      <c r="AA110" s="212"/>
      <c r="AB110" s="212"/>
      <c r="AC110" s="212"/>
      <c r="AD110" s="212"/>
      <c r="AE110" s="212"/>
      <c r="AF110" s="212"/>
      <c r="AG110" s="212" t="s">
        <v>163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2" x14ac:dyDescent="0.2">
      <c r="A111" s="219"/>
      <c r="B111" s="220"/>
      <c r="C111" s="261" t="s">
        <v>601</v>
      </c>
      <c r="D111" s="225"/>
      <c r="E111" s="226">
        <v>2</v>
      </c>
      <c r="F111" s="223"/>
      <c r="G111" s="223"/>
      <c r="H111" s="223"/>
      <c r="I111" s="223"/>
      <c r="J111" s="223"/>
      <c r="K111" s="223"/>
      <c r="L111" s="223"/>
      <c r="M111" s="223"/>
      <c r="N111" s="222"/>
      <c r="O111" s="222"/>
      <c r="P111" s="222"/>
      <c r="Q111" s="222"/>
      <c r="R111" s="223"/>
      <c r="S111" s="223"/>
      <c r="T111" s="223"/>
      <c r="U111" s="223"/>
      <c r="V111" s="223"/>
      <c r="W111" s="223"/>
      <c r="X111" s="223"/>
      <c r="Y111" s="223"/>
      <c r="Z111" s="212"/>
      <c r="AA111" s="212"/>
      <c r="AB111" s="212"/>
      <c r="AC111" s="212"/>
      <c r="AD111" s="212"/>
      <c r="AE111" s="212"/>
      <c r="AF111" s="212"/>
      <c r="AG111" s="212" t="s">
        <v>167</v>
      </c>
      <c r="AH111" s="212">
        <v>5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">
      <c r="A112" s="238">
        <v>31</v>
      </c>
      <c r="B112" s="239" t="s">
        <v>602</v>
      </c>
      <c r="C112" s="259" t="s">
        <v>603</v>
      </c>
      <c r="D112" s="240" t="s">
        <v>291</v>
      </c>
      <c r="E112" s="241">
        <v>2</v>
      </c>
      <c r="F112" s="242"/>
      <c r="G112" s="243">
        <f>ROUND(E112*F112,2)</f>
        <v>0</v>
      </c>
      <c r="H112" s="242"/>
      <c r="I112" s="243">
        <f>ROUND(E112*H112,2)</f>
        <v>0</v>
      </c>
      <c r="J112" s="242"/>
      <c r="K112" s="243">
        <f>ROUND(E112*J112,2)</f>
        <v>0</v>
      </c>
      <c r="L112" s="243">
        <v>21</v>
      </c>
      <c r="M112" s="243">
        <f>G112*(1+L112/100)</f>
        <v>0</v>
      </c>
      <c r="N112" s="241">
        <v>8.0000000000000007E-5</v>
      </c>
      <c r="O112" s="241">
        <f>ROUND(E112*N112,2)</f>
        <v>0</v>
      </c>
      <c r="P112" s="241">
        <v>0</v>
      </c>
      <c r="Q112" s="241">
        <f>ROUND(E112*P112,2)</f>
        <v>0</v>
      </c>
      <c r="R112" s="243" t="s">
        <v>545</v>
      </c>
      <c r="S112" s="243" t="s">
        <v>159</v>
      </c>
      <c r="T112" s="244" t="s">
        <v>160</v>
      </c>
      <c r="U112" s="223">
        <v>0.03</v>
      </c>
      <c r="V112" s="223">
        <f>ROUND(E112*U112,2)</f>
        <v>0.06</v>
      </c>
      <c r="W112" s="223"/>
      <c r="X112" s="223" t="s">
        <v>161</v>
      </c>
      <c r="Y112" s="223" t="s">
        <v>162</v>
      </c>
      <c r="Z112" s="212"/>
      <c r="AA112" s="212"/>
      <c r="AB112" s="212"/>
      <c r="AC112" s="212"/>
      <c r="AD112" s="212"/>
      <c r="AE112" s="212"/>
      <c r="AF112" s="212"/>
      <c r="AG112" s="212" t="s">
        <v>163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">
      <c r="A113" s="219"/>
      <c r="B113" s="220"/>
      <c r="C113" s="261" t="s">
        <v>604</v>
      </c>
      <c r="D113" s="225"/>
      <c r="E113" s="226">
        <v>2</v>
      </c>
      <c r="F113" s="223"/>
      <c r="G113" s="223"/>
      <c r="H113" s="223"/>
      <c r="I113" s="223"/>
      <c r="J113" s="223"/>
      <c r="K113" s="223"/>
      <c r="L113" s="223"/>
      <c r="M113" s="223"/>
      <c r="N113" s="222"/>
      <c r="O113" s="222"/>
      <c r="P113" s="222"/>
      <c r="Q113" s="222"/>
      <c r="R113" s="223"/>
      <c r="S113" s="223"/>
      <c r="T113" s="223"/>
      <c r="U113" s="223"/>
      <c r="V113" s="223"/>
      <c r="W113" s="223"/>
      <c r="X113" s="223"/>
      <c r="Y113" s="223"/>
      <c r="Z113" s="212"/>
      <c r="AA113" s="212"/>
      <c r="AB113" s="212"/>
      <c r="AC113" s="212"/>
      <c r="AD113" s="212"/>
      <c r="AE113" s="212"/>
      <c r="AF113" s="212"/>
      <c r="AG113" s="212" t="s">
        <v>167</v>
      </c>
      <c r="AH113" s="212">
        <v>5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38">
        <v>32</v>
      </c>
      <c r="B114" s="239" t="s">
        <v>605</v>
      </c>
      <c r="C114" s="259" t="s">
        <v>606</v>
      </c>
      <c r="D114" s="240" t="s">
        <v>291</v>
      </c>
      <c r="E114" s="241">
        <v>2</v>
      </c>
      <c r="F114" s="242"/>
      <c r="G114" s="243">
        <f>ROUND(E114*F114,2)</f>
        <v>0</v>
      </c>
      <c r="H114" s="242"/>
      <c r="I114" s="243">
        <f>ROUND(E114*H114,2)</f>
        <v>0</v>
      </c>
      <c r="J114" s="242"/>
      <c r="K114" s="243">
        <f>ROUND(E114*J114,2)</f>
        <v>0</v>
      </c>
      <c r="L114" s="243">
        <v>21</v>
      </c>
      <c r="M114" s="243">
        <f>G114*(1+L114/100)</f>
        <v>0</v>
      </c>
      <c r="N114" s="241">
        <v>1.0000000000000001E-5</v>
      </c>
      <c r="O114" s="241">
        <f>ROUND(E114*N114,2)</f>
        <v>0</v>
      </c>
      <c r="P114" s="241">
        <v>0</v>
      </c>
      <c r="Q114" s="241">
        <f>ROUND(E114*P114,2)</f>
        <v>0</v>
      </c>
      <c r="R114" s="243" t="s">
        <v>390</v>
      </c>
      <c r="S114" s="243" t="s">
        <v>159</v>
      </c>
      <c r="T114" s="244" t="s">
        <v>160</v>
      </c>
      <c r="U114" s="223">
        <v>6.2E-2</v>
      </c>
      <c r="V114" s="223">
        <f>ROUND(E114*U114,2)</f>
        <v>0.12</v>
      </c>
      <c r="W114" s="223"/>
      <c r="X114" s="223" t="s">
        <v>161</v>
      </c>
      <c r="Y114" s="223" t="s">
        <v>162</v>
      </c>
      <c r="Z114" s="212"/>
      <c r="AA114" s="212"/>
      <c r="AB114" s="212"/>
      <c r="AC114" s="212"/>
      <c r="AD114" s="212"/>
      <c r="AE114" s="212"/>
      <c r="AF114" s="212"/>
      <c r="AG114" s="212" t="s">
        <v>163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19"/>
      <c r="B115" s="220"/>
      <c r="C115" s="264" t="s">
        <v>607</v>
      </c>
      <c r="D115" s="255"/>
      <c r="E115" s="255"/>
      <c r="F115" s="255"/>
      <c r="G115" s="255"/>
      <c r="H115" s="223"/>
      <c r="I115" s="223"/>
      <c r="J115" s="223"/>
      <c r="K115" s="223"/>
      <c r="L115" s="223"/>
      <c r="M115" s="223"/>
      <c r="N115" s="222"/>
      <c r="O115" s="222"/>
      <c r="P115" s="222"/>
      <c r="Q115" s="222"/>
      <c r="R115" s="223"/>
      <c r="S115" s="223"/>
      <c r="T115" s="223"/>
      <c r="U115" s="223"/>
      <c r="V115" s="223"/>
      <c r="W115" s="223"/>
      <c r="X115" s="223"/>
      <c r="Y115" s="223"/>
      <c r="Z115" s="212"/>
      <c r="AA115" s="212"/>
      <c r="AB115" s="212"/>
      <c r="AC115" s="212"/>
      <c r="AD115" s="212"/>
      <c r="AE115" s="212"/>
      <c r="AF115" s="212"/>
      <c r="AG115" s="212" t="s">
        <v>199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">
      <c r="A116" s="219"/>
      <c r="B116" s="220"/>
      <c r="C116" s="261" t="s">
        <v>601</v>
      </c>
      <c r="D116" s="225"/>
      <c r="E116" s="226">
        <v>2</v>
      </c>
      <c r="F116" s="223"/>
      <c r="G116" s="223"/>
      <c r="H116" s="223"/>
      <c r="I116" s="223"/>
      <c r="J116" s="223"/>
      <c r="K116" s="223"/>
      <c r="L116" s="223"/>
      <c r="M116" s="223"/>
      <c r="N116" s="222"/>
      <c r="O116" s="222"/>
      <c r="P116" s="222"/>
      <c r="Q116" s="222"/>
      <c r="R116" s="223"/>
      <c r="S116" s="223"/>
      <c r="T116" s="223"/>
      <c r="U116" s="223"/>
      <c r="V116" s="223"/>
      <c r="W116" s="223"/>
      <c r="X116" s="223"/>
      <c r="Y116" s="223"/>
      <c r="Z116" s="212"/>
      <c r="AA116" s="212"/>
      <c r="AB116" s="212"/>
      <c r="AC116" s="212"/>
      <c r="AD116" s="212"/>
      <c r="AE116" s="212"/>
      <c r="AF116" s="212"/>
      <c r="AG116" s="212" t="s">
        <v>167</v>
      </c>
      <c r="AH116" s="212">
        <v>5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ht="22.5" outlineLevel="1" x14ac:dyDescent="0.2">
      <c r="A117" s="238">
        <v>33</v>
      </c>
      <c r="B117" s="239" t="s">
        <v>608</v>
      </c>
      <c r="C117" s="259" t="s">
        <v>609</v>
      </c>
      <c r="D117" s="240" t="s">
        <v>291</v>
      </c>
      <c r="E117" s="241">
        <v>6.6</v>
      </c>
      <c r="F117" s="242"/>
      <c r="G117" s="243">
        <f>ROUND(E117*F117,2)</f>
        <v>0</v>
      </c>
      <c r="H117" s="242"/>
      <c r="I117" s="243">
        <f>ROUND(E117*H117,2)</f>
        <v>0</v>
      </c>
      <c r="J117" s="242"/>
      <c r="K117" s="243">
        <f>ROUND(E117*J117,2)</f>
        <v>0</v>
      </c>
      <c r="L117" s="243">
        <v>21</v>
      </c>
      <c r="M117" s="243">
        <f>G117*(1+L117/100)</f>
        <v>0</v>
      </c>
      <c r="N117" s="241">
        <v>2.5999999999999999E-3</v>
      </c>
      <c r="O117" s="241">
        <f>ROUND(E117*N117,2)</f>
        <v>0.02</v>
      </c>
      <c r="P117" s="241">
        <v>0</v>
      </c>
      <c r="Q117" s="241">
        <f>ROUND(E117*P117,2)</f>
        <v>0</v>
      </c>
      <c r="R117" s="243" t="s">
        <v>214</v>
      </c>
      <c r="S117" s="243" t="s">
        <v>159</v>
      </c>
      <c r="T117" s="244" t="s">
        <v>160</v>
      </c>
      <c r="U117" s="223">
        <v>0</v>
      </c>
      <c r="V117" s="223">
        <f>ROUND(E117*U117,2)</f>
        <v>0</v>
      </c>
      <c r="W117" s="223"/>
      <c r="X117" s="223" t="s">
        <v>215</v>
      </c>
      <c r="Y117" s="223" t="s">
        <v>162</v>
      </c>
      <c r="Z117" s="212"/>
      <c r="AA117" s="212"/>
      <c r="AB117" s="212"/>
      <c r="AC117" s="212"/>
      <c r="AD117" s="212"/>
      <c r="AE117" s="212"/>
      <c r="AF117" s="212"/>
      <c r="AG117" s="212" t="s">
        <v>216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19"/>
      <c r="B118" s="220"/>
      <c r="C118" s="261" t="s">
        <v>610</v>
      </c>
      <c r="D118" s="225"/>
      <c r="E118" s="226">
        <v>6.6</v>
      </c>
      <c r="F118" s="223"/>
      <c r="G118" s="223"/>
      <c r="H118" s="223"/>
      <c r="I118" s="223"/>
      <c r="J118" s="223"/>
      <c r="K118" s="223"/>
      <c r="L118" s="223"/>
      <c r="M118" s="223"/>
      <c r="N118" s="222"/>
      <c r="O118" s="222"/>
      <c r="P118" s="222"/>
      <c r="Q118" s="222"/>
      <c r="R118" s="223"/>
      <c r="S118" s="223"/>
      <c r="T118" s="223"/>
      <c r="U118" s="223"/>
      <c r="V118" s="223"/>
      <c r="W118" s="223"/>
      <c r="X118" s="223"/>
      <c r="Y118" s="223"/>
      <c r="Z118" s="212"/>
      <c r="AA118" s="212"/>
      <c r="AB118" s="212"/>
      <c r="AC118" s="212"/>
      <c r="AD118" s="212"/>
      <c r="AE118" s="212"/>
      <c r="AF118" s="212"/>
      <c r="AG118" s="212" t="s">
        <v>167</v>
      </c>
      <c r="AH118" s="212">
        <v>5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ht="22.5" outlineLevel="1" x14ac:dyDescent="0.2">
      <c r="A119" s="248">
        <v>34</v>
      </c>
      <c r="B119" s="249" t="s">
        <v>611</v>
      </c>
      <c r="C119" s="263" t="s">
        <v>612</v>
      </c>
      <c r="D119" s="250" t="s">
        <v>245</v>
      </c>
      <c r="E119" s="251">
        <v>1</v>
      </c>
      <c r="F119" s="252"/>
      <c r="G119" s="253">
        <f>ROUND(E119*F119,2)</f>
        <v>0</v>
      </c>
      <c r="H119" s="252"/>
      <c r="I119" s="253">
        <f>ROUND(E119*H119,2)</f>
        <v>0</v>
      </c>
      <c r="J119" s="252"/>
      <c r="K119" s="253">
        <f>ROUND(E119*J119,2)</f>
        <v>0</v>
      </c>
      <c r="L119" s="253">
        <v>21</v>
      </c>
      <c r="M119" s="253">
        <f>G119*(1+L119/100)</f>
        <v>0</v>
      </c>
      <c r="N119" s="251">
        <v>8.3000000000000001E-4</v>
      </c>
      <c r="O119" s="251">
        <f>ROUND(E119*N119,2)</f>
        <v>0</v>
      </c>
      <c r="P119" s="251">
        <v>0</v>
      </c>
      <c r="Q119" s="251">
        <f>ROUND(E119*P119,2)</f>
        <v>0</v>
      </c>
      <c r="R119" s="253" t="s">
        <v>214</v>
      </c>
      <c r="S119" s="253" t="s">
        <v>159</v>
      </c>
      <c r="T119" s="254" t="s">
        <v>160</v>
      </c>
      <c r="U119" s="223">
        <v>0</v>
      </c>
      <c r="V119" s="223">
        <f>ROUND(E119*U119,2)</f>
        <v>0</v>
      </c>
      <c r="W119" s="223"/>
      <c r="X119" s="223" t="s">
        <v>215</v>
      </c>
      <c r="Y119" s="223" t="s">
        <v>162</v>
      </c>
      <c r="Z119" s="212"/>
      <c r="AA119" s="212"/>
      <c r="AB119" s="212"/>
      <c r="AC119" s="212"/>
      <c r="AD119" s="212"/>
      <c r="AE119" s="212"/>
      <c r="AF119" s="212"/>
      <c r="AG119" s="212" t="s">
        <v>216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ht="22.5" outlineLevel="1" x14ac:dyDescent="0.2">
      <c r="A120" s="238">
        <v>35</v>
      </c>
      <c r="B120" s="239" t="s">
        <v>613</v>
      </c>
      <c r="C120" s="259" t="s">
        <v>614</v>
      </c>
      <c r="D120" s="240" t="s">
        <v>291</v>
      </c>
      <c r="E120" s="241">
        <v>2.2000000000000002</v>
      </c>
      <c r="F120" s="242"/>
      <c r="G120" s="243">
        <f>ROUND(E120*F120,2)</f>
        <v>0</v>
      </c>
      <c r="H120" s="242"/>
      <c r="I120" s="243">
        <f>ROUND(E120*H120,2)</f>
        <v>0</v>
      </c>
      <c r="J120" s="242"/>
      <c r="K120" s="243">
        <f>ROUND(E120*J120,2)</f>
        <v>0</v>
      </c>
      <c r="L120" s="243">
        <v>21</v>
      </c>
      <c r="M120" s="243">
        <f>G120*(1+L120/100)</f>
        <v>0</v>
      </c>
      <c r="N120" s="241">
        <v>2.7999999999999998E-4</v>
      </c>
      <c r="O120" s="241">
        <f>ROUND(E120*N120,2)</f>
        <v>0</v>
      </c>
      <c r="P120" s="241">
        <v>0</v>
      </c>
      <c r="Q120" s="241">
        <f>ROUND(E120*P120,2)</f>
        <v>0</v>
      </c>
      <c r="R120" s="243" t="s">
        <v>214</v>
      </c>
      <c r="S120" s="243" t="s">
        <v>615</v>
      </c>
      <c r="T120" s="244" t="s">
        <v>615</v>
      </c>
      <c r="U120" s="223">
        <v>0</v>
      </c>
      <c r="V120" s="223">
        <f>ROUND(E120*U120,2)</f>
        <v>0</v>
      </c>
      <c r="W120" s="223"/>
      <c r="X120" s="223" t="s">
        <v>215</v>
      </c>
      <c r="Y120" s="223" t="s">
        <v>162</v>
      </c>
      <c r="Z120" s="212"/>
      <c r="AA120" s="212"/>
      <c r="AB120" s="212"/>
      <c r="AC120" s="212"/>
      <c r="AD120" s="212"/>
      <c r="AE120" s="212"/>
      <c r="AF120" s="212"/>
      <c r="AG120" s="212" t="s">
        <v>216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2" x14ac:dyDescent="0.2">
      <c r="A121" s="219"/>
      <c r="B121" s="220"/>
      <c r="C121" s="261" t="s">
        <v>616</v>
      </c>
      <c r="D121" s="225"/>
      <c r="E121" s="226">
        <v>2.2000000000000002</v>
      </c>
      <c r="F121" s="223"/>
      <c r="G121" s="223"/>
      <c r="H121" s="223"/>
      <c r="I121" s="223"/>
      <c r="J121" s="223"/>
      <c r="K121" s="223"/>
      <c r="L121" s="223"/>
      <c r="M121" s="223"/>
      <c r="N121" s="222"/>
      <c r="O121" s="222"/>
      <c r="P121" s="222"/>
      <c r="Q121" s="222"/>
      <c r="R121" s="223"/>
      <c r="S121" s="223"/>
      <c r="T121" s="223"/>
      <c r="U121" s="223"/>
      <c r="V121" s="223"/>
      <c r="W121" s="223"/>
      <c r="X121" s="223"/>
      <c r="Y121" s="223"/>
      <c r="Z121" s="212"/>
      <c r="AA121" s="212"/>
      <c r="AB121" s="212"/>
      <c r="AC121" s="212"/>
      <c r="AD121" s="212"/>
      <c r="AE121" s="212"/>
      <c r="AF121" s="212"/>
      <c r="AG121" s="212" t="s">
        <v>167</v>
      </c>
      <c r="AH121" s="212">
        <v>5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ht="33.75" outlineLevel="1" x14ac:dyDescent="0.2">
      <c r="A122" s="248">
        <v>36</v>
      </c>
      <c r="B122" s="249" t="s">
        <v>617</v>
      </c>
      <c r="C122" s="263" t="s">
        <v>618</v>
      </c>
      <c r="D122" s="250" t="s">
        <v>245</v>
      </c>
      <c r="E122" s="251">
        <v>1</v>
      </c>
      <c r="F122" s="252"/>
      <c r="G122" s="253">
        <f>ROUND(E122*F122,2)</f>
        <v>0</v>
      </c>
      <c r="H122" s="252"/>
      <c r="I122" s="253">
        <f>ROUND(E122*H122,2)</f>
        <v>0</v>
      </c>
      <c r="J122" s="252"/>
      <c r="K122" s="253">
        <f>ROUND(E122*J122,2)</f>
        <v>0</v>
      </c>
      <c r="L122" s="253">
        <v>21</v>
      </c>
      <c r="M122" s="253">
        <f>G122*(1+L122/100)</f>
        <v>0</v>
      </c>
      <c r="N122" s="251">
        <v>1.9E-3</v>
      </c>
      <c r="O122" s="251">
        <f>ROUND(E122*N122,2)</f>
        <v>0</v>
      </c>
      <c r="P122" s="251">
        <v>0</v>
      </c>
      <c r="Q122" s="251">
        <f>ROUND(E122*P122,2)</f>
        <v>0</v>
      </c>
      <c r="R122" s="253" t="s">
        <v>214</v>
      </c>
      <c r="S122" s="253" t="s">
        <v>159</v>
      </c>
      <c r="T122" s="254" t="s">
        <v>160</v>
      </c>
      <c r="U122" s="223">
        <v>0</v>
      </c>
      <c r="V122" s="223">
        <f>ROUND(E122*U122,2)</f>
        <v>0</v>
      </c>
      <c r="W122" s="223"/>
      <c r="X122" s="223" t="s">
        <v>215</v>
      </c>
      <c r="Y122" s="223" t="s">
        <v>162</v>
      </c>
      <c r="Z122" s="212"/>
      <c r="AA122" s="212"/>
      <c r="AB122" s="212"/>
      <c r="AC122" s="212"/>
      <c r="AD122" s="212"/>
      <c r="AE122" s="212"/>
      <c r="AF122" s="212"/>
      <c r="AG122" s="212" t="s">
        <v>216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48">
        <v>37</v>
      </c>
      <c r="B123" s="249" t="s">
        <v>619</v>
      </c>
      <c r="C123" s="263" t="s">
        <v>620</v>
      </c>
      <c r="D123" s="250" t="s">
        <v>245</v>
      </c>
      <c r="E123" s="251">
        <v>1</v>
      </c>
      <c r="F123" s="252"/>
      <c r="G123" s="253">
        <f>ROUND(E123*F123,2)</f>
        <v>0</v>
      </c>
      <c r="H123" s="252"/>
      <c r="I123" s="253">
        <f>ROUND(E123*H123,2)</f>
        <v>0</v>
      </c>
      <c r="J123" s="252"/>
      <c r="K123" s="253">
        <f>ROUND(E123*J123,2)</f>
        <v>0</v>
      </c>
      <c r="L123" s="253">
        <v>21</v>
      </c>
      <c r="M123" s="253">
        <f>G123*(1+L123/100)</f>
        <v>0</v>
      </c>
      <c r="N123" s="251">
        <v>0</v>
      </c>
      <c r="O123" s="251">
        <f>ROUND(E123*N123,2)</f>
        <v>0</v>
      </c>
      <c r="P123" s="251">
        <v>0</v>
      </c>
      <c r="Q123" s="251">
        <f>ROUND(E123*P123,2)</f>
        <v>0</v>
      </c>
      <c r="R123" s="253" t="s">
        <v>214</v>
      </c>
      <c r="S123" s="253" t="s">
        <v>159</v>
      </c>
      <c r="T123" s="254" t="s">
        <v>160</v>
      </c>
      <c r="U123" s="223">
        <v>0</v>
      </c>
      <c r="V123" s="223">
        <f>ROUND(E123*U123,2)</f>
        <v>0</v>
      </c>
      <c r="W123" s="223"/>
      <c r="X123" s="223" t="s">
        <v>215</v>
      </c>
      <c r="Y123" s="223" t="s">
        <v>162</v>
      </c>
      <c r="Z123" s="212"/>
      <c r="AA123" s="212"/>
      <c r="AB123" s="212"/>
      <c r="AC123" s="212"/>
      <c r="AD123" s="212"/>
      <c r="AE123" s="212"/>
      <c r="AF123" s="212"/>
      <c r="AG123" s="212" t="s">
        <v>216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ht="22.5" outlineLevel="1" x14ac:dyDescent="0.2">
      <c r="A124" s="248">
        <v>38</v>
      </c>
      <c r="B124" s="249" t="s">
        <v>621</v>
      </c>
      <c r="C124" s="263" t="s">
        <v>622</v>
      </c>
      <c r="D124" s="250" t="s">
        <v>245</v>
      </c>
      <c r="E124" s="251">
        <v>1</v>
      </c>
      <c r="F124" s="252"/>
      <c r="G124" s="253">
        <f>ROUND(E124*F124,2)</f>
        <v>0</v>
      </c>
      <c r="H124" s="252"/>
      <c r="I124" s="253">
        <f>ROUND(E124*H124,2)</f>
        <v>0</v>
      </c>
      <c r="J124" s="252"/>
      <c r="K124" s="253">
        <f>ROUND(E124*J124,2)</f>
        <v>0</v>
      </c>
      <c r="L124" s="253">
        <v>21</v>
      </c>
      <c r="M124" s="253">
        <f>G124*(1+L124/100)</f>
        <v>0</v>
      </c>
      <c r="N124" s="251">
        <v>3.3E-3</v>
      </c>
      <c r="O124" s="251">
        <f>ROUND(E124*N124,2)</f>
        <v>0</v>
      </c>
      <c r="P124" s="251">
        <v>0</v>
      </c>
      <c r="Q124" s="251">
        <f>ROUND(E124*P124,2)</f>
        <v>0</v>
      </c>
      <c r="R124" s="253" t="s">
        <v>214</v>
      </c>
      <c r="S124" s="253" t="s">
        <v>159</v>
      </c>
      <c r="T124" s="254" t="s">
        <v>160</v>
      </c>
      <c r="U124" s="223">
        <v>0</v>
      </c>
      <c r="V124" s="223">
        <f>ROUND(E124*U124,2)</f>
        <v>0</v>
      </c>
      <c r="W124" s="223"/>
      <c r="X124" s="223" t="s">
        <v>215</v>
      </c>
      <c r="Y124" s="223" t="s">
        <v>162</v>
      </c>
      <c r="Z124" s="212"/>
      <c r="AA124" s="212"/>
      <c r="AB124" s="212"/>
      <c r="AC124" s="212"/>
      <c r="AD124" s="212"/>
      <c r="AE124" s="212"/>
      <c r="AF124" s="212"/>
      <c r="AG124" s="212" t="s">
        <v>623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">
      <c r="A125" s="238">
        <v>39</v>
      </c>
      <c r="B125" s="239" t="s">
        <v>624</v>
      </c>
      <c r="C125" s="259" t="s">
        <v>625</v>
      </c>
      <c r="D125" s="240" t="s">
        <v>245</v>
      </c>
      <c r="E125" s="241">
        <v>1</v>
      </c>
      <c r="F125" s="242"/>
      <c r="G125" s="243">
        <f>ROUND(E125*F125,2)</f>
        <v>0</v>
      </c>
      <c r="H125" s="242"/>
      <c r="I125" s="243">
        <f>ROUND(E125*H125,2)</f>
        <v>0</v>
      </c>
      <c r="J125" s="242"/>
      <c r="K125" s="243">
        <f>ROUND(E125*J125,2)</f>
        <v>0</v>
      </c>
      <c r="L125" s="243">
        <v>21</v>
      </c>
      <c r="M125" s="243">
        <f>G125*(1+L125/100)</f>
        <v>0</v>
      </c>
      <c r="N125" s="241">
        <v>6.8999999999999999E-3</v>
      </c>
      <c r="O125" s="241">
        <f>ROUND(E125*N125,2)</f>
        <v>0.01</v>
      </c>
      <c r="P125" s="241">
        <v>0</v>
      </c>
      <c r="Q125" s="241">
        <f>ROUND(E125*P125,2)</f>
        <v>0</v>
      </c>
      <c r="R125" s="243"/>
      <c r="S125" s="243" t="s">
        <v>626</v>
      </c>
      <c r="T125" s="244" t="s">
        <v>300</v>
      </c>
      <c r="U125" s="223">
        <v>0</v>
      </c>
      <c r="V125" s="223">
        <f>ROUND(E125*U125,2)</f>
        <v>0</v>
      </c>
      <c r="W125" s="223"/>
      <c r="X125" s="223" t="s">
        <v>215</v>
      </c>
      <c r="Y125" s="223" t="s">
        <v>162</v>
      </c>
      <c r="Z125" s="212"/>
      <c r="AA125" s="212"/>
      <c r="AB125" s="212"/>
      <c r="AC125" s="212"/>
      <c r="AD125" s="212"/>
      <c r="AE125" s="212"/>
      <c r="AF125" s="212"/>
      <c r="AG125" s="212" t="s">
        <v>623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2" x14ac:dyDescent="0.2">
      <c r="A126" s="219"/>
      <c r="B126" s="220"/>
      <c r="C126" s="264" t="s">
        <v>625</v>
      </c>
      <c r="D126" s="255"/>
      <c r="E126" s="255"/>
      <c r="F126" s="255"/>
      <c r="G126" s="255"/>
      <c r="H126" s="223"/>
      <c r="I126" s="223"/>
      <c r="J126" s="223"/>
      <c r="K126" s="223"/>
      <c r="L126" s="223"/>
      <c r="M126" s="223"/>
      <c r="N126" s="222"/>
      <c r="O126" s="222"/>
      <c r="P126" s="222"/>
      <c r="Q126" s="222"/>
      <c r="R126" s="223"/>
      <c r="S126" s="223"/>
      <c r="T126" s="223"/>
      <c r="U126" s="223"/>
      <c r="V126" s="223"/>
      <c r="W126" s="223"/>
      <c r="X126" s="223"/>
      <c r="Y126" s="223"/>
      <c r="Z126" s="212"/>
      <c r="AA126" s="212"/>
      <c r="AB126" s="212"/>
      <c r="AC126" s="212"/>
      <c r="AD126" s="212"/>
      <c r="AE126" s="212"/>
      <c r="AF126" s="212"/>
      <c r="AG126" s="212" t="s">
        <v>199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">
      <c r="A127" s="248">
        <v>40</v>
      </c>
      <c r="B127" s="249" t="s">
        <v>627</v>
      </c>
      <c r="C127" s="263" t="s">
        <v>628</v>
      </c>
      <c r="D127" s="250" t="s">
        <v>629</v>
      </c>
      <c r="E127" s="251">
        <v>1</v>
      </c>
      <c r="F127" s="252"/>
      <c r="G127" s="253">
        <f>ROUND(E127*F127,2)</f>
        <v>0</v>
      </c>
      <c r="H127" s="252"/>
      <c r="I127" s="253">
        <f>ROUND(E127*H127,2)</f>
        <v>0</v>
      </c>
      <c r="J127" s="252"/>
      <c r="K127" s="253">
        <f>ROUND(E127*J127,2)</f>
        <v>0</v>
      </c>
      <c r="L127" s="253">
        <v>21</v>
      </c>
      <c r="M127" s="253">
        <f>G127*(1+L127/100)</f>
        <v>0</v>
      </c>
      <c r="N127" s="251">
        <v>0</v>
      </c>
      <c r="O127" s="251">
        <f>ROUND(E127*N127,2)</f>
        <v>0</v>
      </c>
      <c r="P127" s="251">
        <v>0</v>
      </c>
      <c r="Q127" s="251">
        <f>ROUND(E127*P127,2)</f>
        <v>0</v>
      </c>
      <c r="R127" s="253"/>
      <c r="S127" s="253" t="s">
        <v>299</v>
      </c>
      <c r="T127" s="254" t="s">
        <v>300</v>
      </c>
      <c r="U127" s="223">
        <v>0</v>
      </c>
      <c r="V127" s="223">
        <f>ROUND(E127*U127,2)</f>
        <v>0</v>
      </c>
      <c r="W127" s="223"/>
      <c r="X127" s="223" t="s">
        <v>215</v>
      </c>
      <c r="Y127" s="223" t="s">
        <v>162</v>
      </c>
      <c r="Z127" s="212"/>
      <c r="AA127" s="212"/>
      <c r="AB127" s="212"/>
      <c r="AC127" s="212"/>
      <c r="AD127" s="212"/>
      <c r="AE127" s="212"/>
      <c r="AF127" s="212"/>
      <c r="AG127" s="212" t="s">
        <v>216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1" x14ac:dyDescent="0.2">
      <c r="A128" s="248">
        <v>41</v>
      </c>
      <c r="B128" s="249" t="s">
        <v>630</v>
      </c>
      <c r="C128" s="263" t="s">
        <v>631</v>
      </c>
      <c r="D128" s="250" t="s">
        <v>298</v>
      </c>
      <c r="E128" s="251">
        <v>1</v>
      </c>
      <c r="F128" s="252"/>
      <c r="G128" s="253">
        <f>ROUND(E128*F128,2)</f>
        <v>0</v>
      </c>
      <c r="H128" s="252"/>
      <c r="I128" s="253">
        <f>ROUND(E128*H128,2)</f>
        <v>0</v>
      </c>
      <c r="J128" s="252"/>
      <c r="K128" s="253">
        <f>ROUND(E128*J128,2)</f>
        <v>0</v>
      </c>
      <c r="L128" s="253">
        <v>21</v>
      </c>
      <c r="M128" s="253">
        <f>G128*(1+L128/100)</f>
        <v>0</v>
      </c>
      <c r="N128" s="251">
        <v>0</v>
      </c>
      <c r="O128" s="251">
        <f>ROUND(E128*N128,2)</f>
        <v>0</v>
      </c>
      <c r="P128" s="251">
        <v>0</v>
      </c>
      <c r="Q128" s="251">
        <f>ROUND(E128*P128,2)</f>
        <v>0</v>
      </c>
      <c r="R128" s="253"/>
      <c r="S128" s="253" t="s">
        <v>299</v>
      </c>
      <c r="T128" s="254" t="s">
        <v>300</v>
      </c>
      <c r="U128" s="223">
        <v>0</v>
      </c>
      <c r="V128" s="223">
        <f>ROUND(E128*U128,2)</f>
        <v>0</v>
      </c>
      <c r="W128" s="223"/>
      <c r="X128" s="223" t="s">
        <v>215</v>
      </c>
      <c r="Y128" s="223" t="s">
        <v>162</v>
      </c>
      <c r="Z128" s="212"/>
      <c r="AA128" s="212"/>
      <c r="AB128" s="212"/>
      <c r="AC128" s="212"/>
      <c r="AD128" s="212"/>
      <c r="AE128" s="212"/>
      <c r="AF128" s="212"/>
      <c r="AG128" s="212" t="s">
        <v>216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x14ac:dyDescent="0.2">
      <c r="A129" s="231" t="s">
        <v>153</v>
      </c>
      <c r="B129" s="232" t="s">
        <v>96</v>
      </c>
      <c r="C129" s="258" t="s">
        <v>97</v>
      </c>
      <c r="D129" s="233"/>
      <c r="E129" s="234"/>
      <c r="F129" s="235"/>
      <c r="G129" s="235">
        <f>SUMIF(AG130:AG132,"&lt;&gt;NOR",G130:G132)</f>
        <v>0</v>
      </c>
      <c r="H129" s="235"/>
      <c r="I129" s="235">
        <f>SUM(I130:I132)</f>
        <v>0</v>
      </c>
      <c r="J129" s="235"/>
      <c r="K129" s="235">
        <f>SUM(K130:K132)</f>
        <v>0</v>
      </c>
      <c r="L129" s="235"/>
      <c r="M129" s="235">
        <f>SUM(M130:M132)</f>
        <v>0</v>
      </c>
      <c r="N129" s="234"/>
      <c r="O129" s="234">
        <f>SUM(O130:O132)</f>
        <v>0</v>
      </c>
      <c r="P129" s="234"/>
      <c r="Q129" s="234">
        <f>SUM(Q130:Q132)</f>
        <v>0</v>
      </c>
      <c r="R129" s="235"/>
      <c r="S129" s="235"/>
      <c r="T129" s="236"/>
      <c r="U129" s="230"/>
      <c r="V129" s="230">
        <f>SUM(V130:V132)</f>
        <v>0.92</v>
      </c>
      <c r="W129" s="230"/>
      <c r="X129" s="230"/>
      <c r="Y129" s="230"/>
      <c r="AG129" t="s">
        <v>154</v>
      </c>
    </row>
    <row r="130" spans="1:60" ht="22.5" outlineLevel="1" x14ac:dyDescent="0.2">
      <c r="A130" s="238">
        <v>42</v>
      </c>
      <c r="B130" s="239" t="s">
        <v>632</v>
      </c>
      <c r="C130" s="259" t="s">
        <v>633</v>
      </c>
      <c r="D130" s="240" t="s">
        <v>203</v>
      </c>
      <c r="E130" s="241">
        <v>8</v>
      </c>
      <c r="F130" s="242"/>
      <c r="G130" s="243">
        <f>ROUND(E130*F130,2)</f>
        <v>0</v>
      </c>
      <c r="H130" s="242"/>
      <c r="I130" s="243">
        <f>ROUND(E130*H130,2)</f>
        <v>0</v>
      </c>
      <c r="J130" s="242"/>
      <c r="K130" s="243">
        <f>ROUND(E130*J130,2)</f>
        <v>0</v>
      </c>
      <c r="L130" s="243">
        <v>21</v>
      </c>
      <c r="M130" s="243">
        <f>G130*(1+L130/100)</f>
        <v>0</v>
      </c>
      <c r="N130" s="241">
        <v>0</v>
      </c>
      <c r="O130" s="241">
        <f>ROUND(E130*N130,2)</f>
        <v>0</v>
      </c>
      <c r="P130" s="241">
        <v>0</v>
      </c>
      <c r="Q130" s="241">
        <f>ROUND(E130*P130,2)</f>
        <v>0</v>
      </c>
      <c r="R130" s="243" t="s">
        <v>310</v>
      </c>
      <c r="S130" s="243" t="s">
        <v>159</v>
      </c>
      <c r="T130" s="244" t="s">
        <v>160</v>
      </c>
      <c r="U130" s="223">
        <v>0.115</v>
      </c>
      <c r="V130" s="223">
        <f>ROUND(E130*U130,2)</f>
        <v>0.92</v>
      </c>
      <c r="W130" s="223"/>
      <c r="X130" s="223" t="s">
        <v>161</v>
      </c>
      <c r="Y130" s="223" t="s">
        <v>162</v>
      </c>
      <c r="Z130" s="212"/>
      <c r="AA130" s="212"/>
      <c r="AB130" s="212"/>
      <c r="AC130" s="212"/>
      <c r="AD130" s="212"/>
      <c r="AE130" s="212"/>
      <c r="AF130" s="212"/>
      <c r="AG130" s="212" t="s">
        <v>163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ht="22.5" outlineLevel="2" x14ac:dyDescent="0.2">
      <c r="A131" s="219"/>
      <c r="B131" s="220"/>
      <c r="C131" s="260" t="s">
        <v>634</v>
      </c>
      <c r="D131" s="246"/>
      <c r="E131" s="246"/>
      <c r="F131" s="246"/>
      <c r="G131" s="246"/>
      <c r="H131" s="223"/>
      <c r="I131" s="223"/>
      <c r="J131" s="223"/>
      <c r="K131" s="223"/>
      <c r="L131" s="223"/>
      <c r="M131" s="223"/>
      <c r="N131" s="222"/>
      <c r="O131" s="222"/>
      <c r="P131" s="222"/>
      <c r="Q131" s="222"/>
      <c r="R131" s="223"/>
      <c r="S131" s="223"/>
      <c r="T131" s="223"/>
      <c r="U131" s="223"/>
      <c r="V131" s="223"/>
      <c r="W131" s="223"/>
      <c r="X131" s="223"/>
      <c r="Y131" s="223"/>
      <c r="Z131" s="212"/>
      <c r="AA131" s="212"/>
      <c r="AB131" s="212"/>
      <c r="AC131" s="212"/>
      <c r="AD131" s="212"/>
      <c r="AE131" s="212"/>
      <c r="AF131" s="212"/>
      <c r="AG131" s="212" t="s">
        <v>165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45" t="str">
        <f>C131</f>
        <v>krajníků, desek nebo panelů od spojovacího materiálu s odklizením a uložením očištěných hmot a spojovacího materiálu na skládku na vzdálenost do 10 m</v>
      </c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">
      <c r="A132" s="219"/>
      <c r="B132" s="220"/>
      <c r="C132" s="261" t="s">
        <v>507</v>
      </c>
      <c r="D132" s="225"/>
      <c r="E132" s="226">
        <v>8</v>
      </c>
      <c r="F132" s="223"/>
      <c r="G132" s="223"/>
      <c r="H132" s="223"/>
      <c r="I132" s="223"/>
      <c r="J132" s="223"/>
      <c r="K132" s="223"/>
      <c r="L132" s="223"/>
      <c r="M132" s="223"/>
      <c r="N132" s="222"/>
      <c r="O132" s="222"/>
      <c r="P132" s="222"/>
      <c r="Q132" s="222"/>
      <c r="R132" s="223"/>
      <c r="S132" s="223"/>
      <c r="T132" s="223"/>
      <c r="U132" s="223"/>
      <c r="V132" s="223"/>
      <c r="W132" s="223"/>
      <c r="X132" s="223"/>
      <c r="Y132" s="223"/>
      <c r="Z132" s="212"/>
      <c r="AA132" s="212"/>
      <c r="AB132" s="212"/>
      <c r="AC132" s="212"/>
      <c r="AD132" s="212"/>
      <c r="AE132" s="212"/>
      <c r="AF132" s="212"/>
      <c r="AG132" s="212" t="s">
        <v>167</v>
      </c>
      <c r="AH132" s="212">
        <v>5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x14ac:dyDescent="0.2">
      <c r="A133" s="231" t="s">
        <v>153</v>
      </c>
      <c r="B133" s="232" t="s">
        <v>104</v>
      </c>
      <c r="C133" s="258" t="s">
        <v>105</v>
      </c>
      <c r="D133" s="233"/>
      <c r="E133" s="234"/>
      <c r="F133" s="235"/>
      <c r="G133" s="235">
        <f>SUMIF(AG134:AG136,"&lt;&gt;NOR",G134:G136)</f>
        <v>0</v>
      </c>
      <c r="H133" s="235"/>
      <c r="I133" s="235">
        <f>SUM(I134:I136)</f>
        <v>0</v>
      </c>
      <c r="J133" s="235"/>
      <c r="K133" s="235">
        <f>SUM(K134:K136)</f>
        <v>0</v>
      </c>
      <c r="L133" s="235"/>
      <c r="M133" s="235">
        <f>SUM(M134:M136)</f>
        <v>0</v>
      </c>
      <c r="N133" s="234"/>
      <c r="O133" s="234">
        <f>SUM(O134:O136)</f>
        <v>0.01</v>
      </c>
      <c r="P133" s="234"/>
      <c r="Q133" s="234">
        <f>SUM(Q134:Q136)</f>
        <v>0</v>
      </c>
      <c r="R133" s="235"/>
      <c r="S133" s="235"/>
      <c r="T133" s="236"/>
      <c r="U133" s="230"/>
      <c r="V133" s="230">
        <f>SUM(V134:V136)</f>
        <v>2.4</v>
      </c>
      <c r="W133" s="230"/>
      <c r="X133" s="230"/>
      <c r="Y133" s="230"/>
      <c r="AG133" t="s">
        <v>154</v>
      </c>
    </row>
    <row r="134" spans="1:60" ht="22.5" outlineLevel="1" x14ac:dyDescent="0.2">
      <c r="A134" s="238">
        <v>43</v>
      </c>
      <c r="B134" s="239" t="s">
        <v>635</v>
      </c>
      <c r="C134" s="259" t="s">
        <v>636</v>
      </c>
      <c r="D134" s="240" t="s">
        <v>291</v>
      </c>
      <c r="E134" s="241">
        <v>3</v>
      </c>
      <c r="F134" s="242"/>
      <c r="G134" s="243">
        <f>ROUND(E134*F134,2)</f>
        <v>0</v>
      </c>
      <c r="H134" s="242"/>
      <c r="I134" s="243">
        <f>ROUND(E134*H134,2)</f>
        <v>0</v>
      </c>
      <c r="J134" s="242"/>
      <c r="K134" s="243">
        <f>ROUND(E134*J134,2)</f>
        <v>0</v>
      </c>
      <c r="L134" s="243">
        <v>21</v>
      </c>
      <c r="M134" s="243">
        <f>G134*(1+L134/100)</f>
        <v>0</v>
      </c>
      <c r="N134" s="241">
        <v>1.7700000000000001E-3</v>
      </c>
      <c r="O134" s="241">
        <f>ROUND(E134*N134,2)</f>
        <v>0.01</v>
      </c>
      <c r="P134" s="241">
        <v>0</v>
      </c>
      <c r="Q134" s="241">
        <f>ROUND(E134*P134,2)</f>
        <v>0</v>
      </c>
      <c r="R134" s="243" t="s">
        <v>390</v>
      </c>
      <c r="S134" s="243" t="s">
        <v>159</v>
      </c>
      <c r="T134" s="244" t="s">
        <v>160</v>
      </c>
      <c r="U134" s="223">
        <v>0.8</v>
      </c>
      <c r="V134" s="223">
        <f>ROUND(E134*U134,2)</f>
        <v>2.4</v>
      </c>
      <c r="W134" s="223"/>
      <c r="X134" s="223" t="s">
        <v>161</v>
      </c>
      <c r="Y134" s="223" t="s">
        <v>162</v>
      </c>
      <c r="Z134" s="212"/>
      <c r="AA134" s="212"/>
      <c r="AB134" s="212"/>
      <c r="AC134" s="212"/>
      <c r="AD134" s="212"/>
      <c r="AE134" s="212"/>
      <c r="AF134" s="212"/>
      <c r="AG134" s="212" t="s">
        <v>163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2" x14ac:dyDescent="0.2">
      <c r="A135" s="219"/>
      <c r="B135" s="220"/>
      <c r="C135" s="260" t="s">
        <v>637</v>
      </c>
      <c r="D135" s="246"/>
      <c r="E135" s="246"/>
      <c r="F135" s="246"/>
      <c r="G135" s="246"/>
      <c r="H135" s="223"/>
      <c r="I135" s="223"/>
      <c r="J135" s="223"/>
      <c r="K135" s="223"/>
      <c r="L135" s="223"/>
      <c r="M135" s="223"/>
      <c r="N135" s="222"/>
      <c r="O135" s="222"/>
      <c r="P135" s="222"/>
      <c r="Q135" s="222"/>
      <c r="R135" s="223"/>
      <c r="S135" s="223"/>
      <c r="T135" s="223"/>
      <c r="U135" s="223"/>
      <c r="V135" s="223"/>
      <c r="W135" s="223"/>
      <c r="X135" s="223"/>
      <c r="Y135" s="223"/>
      <c r="Z135" s="212"/>
      <c r="AA135" s="212"/>
      <c r="AB135" s="212"/>
      <c r="AC135" s="212"/>
      <c r="AD135" s="212"/>
      <c r="AE135" s="212"/>
      <c r="AF135" s="212"/>
      <c r="AG135" s="212" t="s">
        <v>165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2" x14ac:dyDescent="0.2">
      <c r="A136" s="219"/>
      <c r="B136" s="220"/>
      <c r="C136" s="261" t="s">
        <v>638</v>
      </c>
      <c r="D136" s="225"/>
      <c r="E136" s="226">
        <v>3</v>
      </c>
      <c r="F136" s="223"/>
      <c r="G136" s="223"/>
      <c r="H136" s="223"/>
      <c r="I136" s="223"/>
      <c r="J136" s="223"/>
      <c r="K136" s="223"/>
      <c r="L136" s="223"/>
      <c r="M136" s="223"/>
      <c r="N136" s="222"/>
      <c r="O136" s="222"/>
      <c r="P136" s="222"/>
      <c r="Q136" s="222"/>
      <c r="R136" s="223"/>
      <c r="S136" s="223"/>
      <c r="T136" s="223"/>
      <c r="U136" s="223"/>
      <c r="V136" s="223"/>
      <c r="W136" s="223"/>
      <c r="X136" s="223"/>
      <c r="Y136" s="223"/>
      <c r="Z136" s="212"/>
      <c r="AA136" s="212"/>
      <c r="AB136" s="212"/>
      <c r="AC136" s="212"/>
      <c r="AD136" s="212"/>
      <c r="AE136" s="212"/>
      <c r="AF136" s="212"/>
      <c r="AG136" s="212" t="s">
        <v>167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x14ac:dyDescent="0.2">
      <c r="A137" s="231" t="s">
        <v>153</v>
      </c>
      <c r="B137" s="232" t="s">
        <v>116</v>
      </c>
      <c r="C137" s="258" t="s">
        <v>117</v>
      </c>
      <c r="D137" s="233"/>
      <c r="E137" s="234"/>
      <c r="F137" s="235"/>
      <c r="G137" s="235">
        <f>SUMIF(AG138:AG150,"&lt;&gt;NOR",G138:G150)</f>
        <v>0</v>
      </c>
      <c r="H137" s="235"/>
      <c r="I137" s="235">
        <f>SUM(I138:I150)</f>
        <v>0</v>
      </c>
      <c r="J137" s="235"/>
      <c r="K137" s="235">
        <f>SUM(K138:K150)</f>
        <v>0</v>
      </c>
      <c r="L137" s="235"/>
      <c r="M137" s="235">
        <f>SUM(M138:M150)</f>
        <v>0</v>
      </c>
      <c r="N137" s="234"/>
      <c r="O137" s="234">
        <f>SUM(O138:O150)</f>
        <v>0.05</v>
      </c>
      <c r="P137" s="234"/>
      <c r="Q137" s="234">
        <f>SUM(Q138:Q150)</f>
        <v>0</v>
      </c>
      <c r="R137" s="235"/>
      <c r="S137" s="235"/>
      <c r="T137" s="236"/>
      <c r="U137" s="230"/>
      <c r="V137" s="230">
        <f>SUM(V138:V150)</f>
        <v>24.42</v>
      </c>
      <c r="W137" s="230"/>
      <c r="X137" s="230"/>
      <c r="Y137" s="230"/>
      <c r="AG137" t="s">
        <v>154</v>
      </c>
    </row>
    <row r="138" spans="1:60" ht="22.5" outlineLevel="1" x14ac:dyDescent="0.2">
      <c r="A138" s="248">
        <v>44</v>
      </c>
      <c r="B138" s="249" t="s">
        <v>639</v>
      </c>
      <c r="C138" s="263" t="s">
        <v>640</v>
      </c>
      <c r="D138" s="250" t="s">
        <v>245</v>
      </c>
      <c r="E138" s="251">
        <v>10</v>
      </c>
      <c r="F138" s="252"/>
      <c r="G138" s="253">
        <f>ROUND(E138*F138,2)</f>
        <v>0</v>
      </c>
      <c r="H138" s="252"/>
      <c r="I138" s="253">
        <f>ROUND(E138*H138,2)</f>
        <v>0</v>
      </c>
      <c r="J138" s="252"/>
      <c r="K138" s="253">
        <f>ROUND(E138*J138,2)</f>
        <v>0</v>
      </c>
      <c r="L138" s="253">
        <v>21</v>
      </c>
      <c r="M138" s="253">
        <f>G138*(1+L138/100)</f>
        <v>0</v>
      </c>
      <c r="N138" s="251">
        <v>0</v>
      </c>
      <c r="O138" s="251">
        <f>ROUND(E138*N138,2)</f>
        <v>0</v>
      </c>
      <c r="P138" s="251">
        <v>0</v>
      </c>
      <c r="Q138" s="251">
        <f>ROUND(E138*P138,2)</f>
        <v>0</v>
      </c>
      <c r="R138" s="253" t="s">
        <v>116</v>
      </c>
      <c r="S138" s="253" t="s">
        <v>159</v>
      </c>
      <c r="T138" s="254" t="s">
        <v>160</v>
      </c>
      <c r="U138" s="223">
        <v>8.2170000000000007E-2</v>
      </c>
      <c r="V138" s="223">
        <f>ROUND(E138*U138,2)</f>
        <v>0.82</v>
      </c>
      <c r="W138" s="223"/>
      <c r="X138" s="223" t="s">
        <v>161</v>
      </c>
      <c r="Y138" s="223" t="s">
        <v>162</v>
      </c>
      <c r="Z138" s="212"/>
      <c r="AA138" s="212"/>
      <c r="AB138" s="212"/>
      <c r="AC138" s="212"/>
      <c r="AD138" s="212"/>
      <c r="AE138" s="212"/>
      <c r="AF138" s="212"/>
      <c r="AG138" s="212" t="s">
        <v>163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ht="22.5" outlineLevel="1" x14ac:dyDescent="0.2">
      <c r="A139" s="248">
        <v>45</v>
      </c>
      <c r="B139" s="249" t="s">
        <v>641</v>
      </c>
      <c r="C139" s="263" t="s">
        <v>642</v>
      </c>
      <c r="D139" s="250" t="s">
        <v>245</v>
      </c>
      <c r="E139" s="251">
        <v>3</v>
      </c>
      <c r="F139" s="252"/>
      <c r="G139" s="253">
        <f>ROUND(E139*F139,2)</f>
        <v>0</v>
      </c>
      <c r="H139" s="252"/>
      <c r="I139" s="253">
        <f>ROUND(E139*H139,2)</f>
        <v>0</v>
      </c>
      <c r="J139" s="252"/>
      <c r="K139" s="253">
        <f>ROUND(E139*J139,2)</f>
        <v>0</v>
      </c>
      <c r="L139" s="253">
        <v>21</v>
      </c>
      <c r="M139" s="253">
        <f>G139*(1+L139/100)</f>
        <v>0</v>
      </c>
      <c r="N139" s="251">
        <v>1.8000000000000001E-4</v>
      </c>
      <c r="O139" s="251">
        <f>ROUND(E139*N139,2)</f>
        <v>0</v>
      </c>
      <c r="P139" s="251">
        <v>0</v>
      </c>
      <c r="Q139" s="251">
        <f>ROUND(E139*P139,2)</f>
        <v>0</v>
      </c>
      <c r="R139" s="253" t="s">
        <v>116</v>
      </c>
      <c r="S139" s="253" t="s">
        <v>159</v>
      </c>
      <c r="T139" s="254" t="s">
        <v>160</v>
      </c>
      <c r="U139" s="223">
        <v>0.46383000000000002</v>
      </c>
      <c r="V139" s="223">
        <f>ROUND(E139*U139,2)</f>
        <v>1.39</v>
      </c>
      <c r="W139" s="223"/>
      <c r="X139" s="223" t="s">
        <v>161</v>
      </c>
      <c r="Y139" s="223" t="s">
        <v>162</v>
      </c>
      <c r="Z139" s="212"/>
      <c r="AA139" s="212"/>
      <c r="AB139" s="212"/>
      <c r="AC139" s="212"/>
      <c r="AD139" s="212"/>
      <c r="AE139" s="212"/>
      <c r="AF139" s="212"/>
      <c r="AG139" s="212" t="s">
        <v>163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1" x14ac:dyDescent="0.2">
      <c r="A140" s="238">
        <v>46</v>
      </c>
      <c r="B140" s="239" t="s">
        <v>643</v>
      </c>
      <c r="C140" s="259" t="s">
        <v>644</v>
      </c>
      <c r="D140" s="240" t="s">
        <v>245</v>
      </c>
      <c r="E140" s="241">
        <v>3</v>
      </c>
      <c r="F140" s="242"/>
      <c r="G140" s="243">
        <f>ROUND(E140*F140,2)</f>
        <v>0</v>
      </c>
      <c r="H140" s="242"/>
      <c r="I140" s="243">
        <f>ROUND(E140*H140,2)</f>
        <v>0</v>
      </c>
      <c r="J140" s="242"/>
      <c r="K140" s="243">
        <f>ROUND(E140*J140,2)</f>
        <v>0</v>
      </c>
      <c r="L140" s="243">
        <v>21</v>
      </c>
      <c r="M140" s="243">
        <f>G140*(1+L140/100)</f>
        <v>0</v>
      </c>
      <c r="N140" s="241">
        <v>0</v>
      </c>
      <c r="O140" s="241">
        <f>ROUND(E140*N140,2)</f>
        <v>0</v>
      </c>
      <c r="P140" s="241">
        <v>0</v>
      </c>
      <c r="Q140" s="241">
        <f>ROUND(E140*P140,2)</f>
        <v>0</v>
      </c>
      <c r="R140" s="243" t="s">
        <v>116</v>
      </c>
      <c r="S140" s="243" t="s">
        <v>159</v>
      </c>
      <c r="T140" s="244" t="s">
        <v>160</v>
      </c>
      <c r="U140" s="223">
        <v>1</v>
      </c>
      <c r="V140" s="223">
        <f>ROUND(E140*U140,2)</f>
        <v>3</v>
      </c>
      <c r="W140" s="223"/>
      <c r="X140" s="223" t="s">
        <v>161</v>
      </c>
      <c r="Y140" s="223" t="s">
        <v>162</v>
      </c>
      <c r="Z140" s="212"/>
      <c r="AA140" s="212"/>
      <c r="AB140" s="212"/>
      <c r="AC140" s="212"/>
      <c r="AD140" s="212"/>
      <c r="AE140" s="212"/>
      <c r="AF140" s="212"/>
      <c r="AG140" s="212" t="s">
        <v>163</v>
      </c>
      <c r="AH140" s="212"/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2" x14ac:dyDescent="0.2">
      <c r="A141" s="219"/>
      <c r="B141" s="220"/>
      <c r="C141" s="260" t="s">
        <v>645</v>
      </c>
      <c r="D141" s="246"/>
      <c r="E141" s="246"/>
      <c r="F141" s="246"/>
      <c r="G141" s="246"/>
      <c r="H141" s="223"/>
      <c r="I141" s="223"/>
      <c r="J141" s="223"/>
      <c r="K141" s="223"/>
      <c r="L141" s="223"/>
      <c r="M141" s="223"/>
      <c r="N141" s="222"/>
      <c r="O141" s="222"/>
      <c r="P141" s="222"/>
      <c r="Q141" s="222"/>
      <c r="R141" s="223"/>
      <c r="S141" s="223"/>
      <c r="T141" s="223"/>
      <c r="U141" s="223"/>
      <c r="V141" s="223"/>
      <c r="W141" s="223"/>
      <c r="X141" s="223"/>
      <c r="Y141" s="223"/>
      <c r="Z141" s="212"/>
      <c r="AA141" s="212"/>
      <c r="AB141" s="212"/>
      <c r="AC141" s="212"/>
      <c r="AD141" s="212"/>
      <c r="AE141" s="212"/>
      <c r="AF141" s="212"/>
      <c r="AG141" s="212" t="s">
        <v>165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ht="22.5" outlineLevel="1" x14ac:dyDescent="0.2">
      <c r="A142" s="238">
        <v>47</v>
      </c>
      <c r="B142" s="239" t="s">
        <v>646</v>
      </c>
      <c r="C142" s="259" t="s">
        <v>647</v>
      </c>
      <c r="D142" s="240" t="s">
        <v>291</v>
      </c>
      <c r="E142" s="241">
        <v>10</v>
      </c>
      <c r="F142" s="242"/>
      <c r="G142" s="243">
        <f>ROUND(E142*F142,2)</f>
        <v>0</v>
      </c>
      <c r="H142" s="242"/>
      <c r="I142" s="243">
        <f>ROUND(E142*H142,2)</f>
        <v>0</v>
      </c>
      <c r="J142" s="242"/>
      <c r="K142" s="243">
        <f>ROUND(E142*J142,2)</f>
        <v>0</v>
      </c>
      <c r="L142" s="243">
        <v>21</v>
      </c>
      <c r="M142" s="243">
        <f>G142*(1+L142/100)</f>
        <v>0</v>
      </c>
      <c r="N142" s="241">
        <v>1.0499999999999999E-3</v>
      </c>
      <c r="O142" s="241">
        <f>ROUND(E142*N142,2)</f>
        <v>0.01</v>
      </c>
      <c r="P142" s="241">
        <v>0</v>
      </c>
      <c r="Q142" s="241">
        <f>ROUND(E142*P142,2)</f>
        <v>0</v>
      </c>
      <c r="R142" s="243" t="s">
        <v>116</v>
      </c>
      <c r="S142" s="243" t="s">
        <v>159</v>
      </c>
      <c r="T142" s="244" t="s">
        <v>160</v>
      </c>
      <c r="U142" s="223">
        <v>0.16</v>
      </c>
      <c r="V142" s="223">
        <f>ROUND(E142*U142,2)</f>
        <v>1.6</v>
      </c>
      <c r="W142" s="223"/>
      <c r="X142" s="223" t="s">
        <v>161</v>
      </c>
      <c r="Y142" s="223" t="s">
        <v>162</v>
      </c>
      <c r="Z142" s="212"/>
      <c r="AA142" s="212"/>
      <c r="AB142" s="212"/>
      <c r="AC142" s="212"/>
      <c r="AD142" s="212"/>
      <c r="AE142" s="212"/>
      <c r="AF142" s="212"/>
      <c r="AG142" s="212" t="s">
        <v>163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2" x14ac:dyDescent="0.2">
      <c r="A143" s="219"/>
      <c r="B143" s="220"/>
      <c r="C143" s="264" t="s">
        <v>648</v>
      </c>
      <c r="D143" s="255"/>
      <c r="E143" s="255"/>
      <c r="F143" s="255"/>
      <c r="G143" s="255"/>
      <c r="H143" s="223"/>
      <c r="I143" s="223"/>
      <c r="J143" s="223"/>
      <c r="K143" s="223"/>
      <c r="L143" s="223"/>
      <c r="M143" s="223"/>
      <c r="N143" s="222"/>
      <c r="O143" s="222"/>
      <c r="P143" s="222"/>
      <c r="Q143" s="222"/>
      <c r="R143" s="223"/>
      <c r="S143" s="223"/>
      <c r="T143" s="223"/>
      <c r="U143" s="223"/>
      <c r="V143" s="223"/>
      <c r="W143" s="223"/>
      <c r="X143" s="223"/>
      <c r="Y143" s="223"/>
      <c r="Z143" s="212"/>
      <c r="AA143" s="212"/>
      <c r="AB143" s="212"/>
      <c r="AC143" s="212"/>
      <c r="AD143" s="212"/>
      <c r="AE143" s="212"/>
      <c r="AF143" s="212"/>
      <c r="AG143" s="212" t="s">
        <v>199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1" x14ac:dyDescent="0.2">
      <c r="A144" s="248">
        <v>48</v>
      </c>
      <c r="B144" s="249" t="s">
        <v>649</v>
      </c>
      <c r="C144" s="263" t="s">
        <v>650</v>
      </c>
      <c r="D144" s="250" t="s">
        <v>291</v>
      </c>
      <c r="E144" s="251">
        <v>50</v>
      </c>
      <c r="F144" s="252"/>
      <c r="G144" s="253">
        <f>ROUND(E144*F144,2)</f>
        <v>0</v>
      </c>
      <c r="H144" s="252"/>
      <c r="I144" s="253">
        <f>ROUND(E144*H144,2)</f>
        <v>0</v>
      </c>
      <c r="J144" s="252"/>
      <c r="K144" s="253">
        <f>ROUND(E144*J144,2)</f>
        <v>0</v>
      </c>
      <c r="L144" s="253">
        <v>21</v>
      </c>
      <c r="M144" s="253">
        <f>G144*(1+L144/100)</f>
        <v>0</v>
      </c>
      <c r="N144" s="251">
        <v>1.6000000000000001E-4</v>
      </c>
      <c r="O144" s="251">
        <f>ROUND(E144*N144,2)</f>
        <v>0.01</v>
      </c>
      <c r="P144" s="251">
        <v>0</v>
      </c>
      <c r="Q144" s="251">
        <f>ROUND(E144*P144,2)</f>
        <v>0</v>
      </c>
      <c r="R144" s="253" t="s">
        <v>116</v>
      </c>
      <c r="S144" s="253" t="s">
        <v>159</v>
      </c>
      <c r="T144" s="254" t="s">
        <v>160</v>
      </c>
      <c r="U144" s="223">
        <v>5.0959999999999998E-2</v>
      </c>
      <c r="V144" s="223">
        <f>ROUND(E144*U144,2)</f>
        <v>2.5499999999999998</v>
      </c>
      <c r="W144" s="223"/>
      <c r="X144" s="223" t="s">
        <v>161</v>
      </c>
      <c r="Y144" s="223" t="s">
        <v>162</v>
      </c>
      <c r="Z144" s="212"/>
      <c r="AA144" s="212"/>
      <c r="AB144" s="212"/>
      <c r="AC144" s="212"/>
      <c r="AD144" s="212"/>
      <c r="AE144" s="212"/>
      <c r="AF144" s="212"/>
      <c r="AG144" s="212" t="s">
        <v>163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1" x14ac:dyDescent="0.2">
      <c r="A145" s="248">
        <v>49</v>
      </c>
      <c r="B145" s="249" t="s">
        <v>651</v>
      </c>
      <c r="C145" s="263" t="s">
        <v>652</v>
      </c>
      <c r="D145" s="250" t="s">
        <v>291</v>
      </c>
      <c r="E145" s="251">
        <v>60</v>
      </c>
      <c r="F145" s="252"/>
      <c r="G145" s="253">
        <f>ROUND(E145*F145,2)</f>
        <v>0</v>
      </c>
      <c r="H145" s="252"/>
      <c r="I145" s="253">
        <f>ROUND(E145*H145,2)</f>
        <v>0</v>
      </c>
      <c r="J145" s="252"/>
      <c r="K145" s="253">
        <f>ROUND(E145*J145,2)</f>
        <v>0</v>
      </c>
      <c r="L145" s="253">
        <v>21</v>
      </c>
      <c r="M145" s="253">
        <f>G145*(1+L145/100)</f>
        <v>0</v>
      </c>
      <c r="N145" s="251">
        <v>2.1000000000000001E-4</v>
      </c>
      <c r="O145" s="251">
        <f>ROUND(E145*N145,2)</f>
        <v>0.01</v>
      </c>
      <c r="P145" s="251">
        <v>0</v>
      </c>
      <c r="Q145" s="251">
        <f>ROUND(E145*P145,2)</f>
        <v>0</v>
      </c>
      <c r="R145" s="253" t="s">
        <v>116</v>
      </c>
      <c r="S145" s="253" t="s">
        <v>159</v>
      </c>
      <c r="T145" s="254" t="s">
        <v>160</v>
      </c>
      <c r="U145" s="223">
        <v>5.0959999999999998E-2</v>
      </c>
      <c r="V145" s="223">
        <f>ROUND(E145*U145,2)</f>
        <v>3.06</v>
      </c>
      <c r="W145" s="223"/>
      <c r="X145" s="223" t="s">
        <v>161</v>
      </c>
      <c r="Y145" s="223" t="s">
        <v>162</v>
      </c>
      <c r="Z145" s="212"/>
      <c r="AA145" s="212"/>
      <c r="AB145" s="212"/>
      <c r="AC145" s="212"/>
      <c r="AD145" s="212"/>
      <c r="AE145" s="212"/>
      <c r="AF145" s="212"/>
      <c r="AG145" s="212" t="s">
        <v>163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1" x14ac:dyDescent="0.2">
      <c r="A146" s="238">
        <v>50</v>
      </c>
      <c r="B146" s="239" t="s">
        <v>653</v>
      </c>
      <c r="C146" s="259" t="s">
        <v>654</v>
      </c>
      <c r="D146" s="240" t="s">
        <v>655</v>
      </c>
      <c r="E146" s="241">
        <v>12</v>
      </c>
      <c r="F146" s="242"/>
      <c r="G146" s="243">
        <f>ROUND(E146*F146,2)</f>
        <v>0</v>
      </c>
      <c r="H146" s="242"/>
      <c r="I146" s="243">
        <f>ROUND(E146*H146,2)</f>
        <v>0</v>
      </c>
      <c r="J146" s="242"/>
      <c r="K146" s="243">
        <f>ROUND(E146*J146,2)</f>
        <v>0</v>
      </c>
      <c r="L146" s="243">
        <v>21</v>
      </c>
      <c r="M146" s="243">
        <f>G146*(1+L146/100)</f>
        <v>0</v>
      </c>
      <c r="N146" s="241">
        <v>0</v>
      </c>
      <c r="O146" s="241">
        <f>ROUND(E146*N146,2)</f>
        <v>0</v>
      </c>
      <c r="P146" s="241">
        <v>0</v>
      </c>
      <c r="Q146" s="241">
        <f>ROUND(E146*P146,2)</f>
        <v>0</v>
      </c>
      <c r="R146" s="243"/>
      <c r="S146" s="243" t="s">
        <v>159</v>
      </c>
      <c r="T146" s="244" t="s">
        <v>160</v>
      </c>
      <c r="U146" s="223">
        <v>1</v>
      </c>
      <c r="V146" s="223">
        <f>ROUND(E146*U146,2)</f>
        <v>12</v>
      </c>
      <c r="W146" s="223"/>
      <c r="X146" s="223" t="s">
        <v>161</v>
      </c>
      <c r="Y146" s="223" t="s">
        <v>162</v>
      </c>
      <c r="Z146" s="212"/>
      <c r="AA146" s="212"/>
      <c r="AB146" s="212"/>
      <c r="AC146" s="212"/>
      <c r="AD146" s="212"/>
      <c r="AE146" s="212"/>
      <c r="AF146" s="212"/>
      <c r="AG146" s="212" t="s">
        <v>163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2" x14ac:dyDescent="0.2">
      <c r="A147" s="219"/>
      <c r="B147" s="220"/>
      <c r="C147" s="264" t="s">
        <v>656</v>
      </c>
      <c r="D147" s="255"/>
      <c r="E147" s="255"/>
      <c r="F147" s="255"/>
      <c r="G147" s="255"/>
      <c r="H147" s="223"/>
      <c r="I147" s="223"/>
      <c r="J147" s="223"/>
      <c r="K147" s="223"/>
      <c r="L147" s="223"/>
      <c r="M147" s="223"/>
      <c r="N147" s="222"/>
      <c r="O147" s="222"/>
      <c r="P147" s="222"/>
      <c r="Q147" s="222"/>
      <c r="R147" s="223"/>
      <c r="S147" s="223"/>
      <c r="T147" s="223"/>
      <c r="U147" s="223"/>
      <c r="V147" s="223"/>
      <c r="W147" s="223"/>
      <c r="X147" s="223"/>
      <c r="Y147" s="223"/>
      <c r="Z147" s="212"/>
      <c r="AA147" s="212"/>
      <c r="AB147" s="212"/>
      <c r="AC147" s="212"/>
      <c r="AD147" s="212"/>
      <c r="AE147" s="212"/>
      <c r="AF147" s="212"/>
      <c r="AG147" s="212" t="s">
        <v>199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ht="22.5" outlineLevel="1" x14ac:dyDescent="0.2">
      <c r="A148" s="238">
        <v>51</v>
      </c>
      <c r="B148" s="239" t="s">
        <v>657</v>
      </c>
      <c r="C148" s="259" t="s">
        <v>658</v>
      </c>
      <c r="D148" s="240" t="s">
        <v>245</v>
      </c>
      <c r="E148" s="241">
        <v>3</v>
      </c>
      <c r="F148" s="242"/>
      <c r="G148" s="243">
        <f>ROUND(E148*F148,2)</f>
        <v>0</v>
      </c>
      <c r="H148" s="242"/>
      <c r="I148" s="243">
        <f>ROUND(E148*H148,2)</f>
        <v>0</v>
      </c>
      <c r="J148" s="242"/>
      <c r="K148" s="243">
        <f>ROUND(E148*J148,2)</f>
        <v>0</v>
      </c>
      <c r="L148" s="243">
        <v>21</v>
      </c>
      <c r="M148" s="243">
        <f>G148*(1+L148/100)</f>
        <v>0</v>
      </c>
      <c r="N148" s="241">
        <v>5.7000000000000002E-3</v>
      </c>
      <c r="O148" s="241">
        <f>ROUND(E148*N148,2)</f>
        <v>0.02</v>
      </c>
      <c r="P148" s="241">
        <v>0</v>
      </c>
      <c r="Q148" s="241">
        <f>ROUND(E148*P148,2)</f>
        <v>0</v>
      </c>
      <c r="R148" s="243" t="s">
        <v>214</v>
      </c>
      <c r="S148" s="243" t="s">
        <v>159</v>
      </c>
      <c r="T148" s="244" t="s">
        <v>160</v>
      </c>
      <c r="U148" s="223">
        <v>0</v>
      </c>
      <c r="V148" s="223">
        <f>ROUND(E148*U148,2)</f>
        <v>0</v>
      </c>
      <c r="W148" s="223"/>
      <c r="X148" s="223" t="s">
        <v>215</v>
      </c>
      <c r="Y148" s="223" t="s">
        <v>162</v>
      </c>
      <c r="Z148" s="212"/>
      <c r="AA148" s="212"/>
      <c r="AB148" s="212"/>
      <c r="AC148" s="212"/>
      <c r="AD148" s="212"/>
      <c r="AE148" s="212"/>
      <c r="AF148" s="212"/>
      <c r="AG148" s="212" t="s">
        <v>216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2" x14ac:dyDescent="0.2">
      <c r="A149" s="219"/>
      <c r="B149" s="220"/>
      <c r="C149" s="261" t="s">
        <v>659</v>
      </c>
      <c r="D149" s="225"/>
      <c r="E149" s="226">
        <v>3</v>
      </c>
      <c r="F149" s="223"/>
      <c r="G149" s="223"/>
      <c r="H149" s="223"/>
      <c r="I149" s="223"/>
      <c r="J149" s="223"/>
      <c r="K149" s="223"/>
      <c r="L149" s="223"/>
      <c r="M149" s="223"/>
      <c r="N149" s="222"/>
      <c r="O149" s="222"/>
      <c r="P149" s="222"/>
      <c r="Q149" s="222"/>
      <c r="R149" s="223"/>
      <c r="S149" s="223"/>
      <c r="T149" s="223"/>
      <c r="U149" s="223"/>
      <c r="V149" s="223"/>
      <c r="W149" s="223"/>
      <c r="X149" s="223"/>
      <c r="Y149" s="223"/>
      <c r="Z149" s="212"/>
      <c r="AA149" s="212"/>
      <c r="AB149" s="212"/>
      <c r="AC149" s="212"/>
      <c r="AD149" s="212"/>
      <c r="AE149" s="212"/>
      <c r="AF149" s="212"/>
      <c r="AG149" s="212" t="s">
        <v>167</v>
      </c>
      <c r="AH149" s="212">
        <v>5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1" x14ac:dyDescent="0.2">
      <c r="A150" s="248">
        <v>52</v>
      </c>
      <c r="B150" s="249" t="s">
        <v>660</v>
      </c>
      <c r="C150" s="263" t="s">
        <v>661</v>
      </c>
      <c r="D150" s="250" t="s">
        <v>298</v>
      </c>
      <c r="E150" s="251">
        <v>1</v>
      </c>
      <c r="F150" s="252"/>
      <c r="G150" s="253">
        <f>ROUND(E150*F150,2)</f>
        <v>0</v>
      </c>
      <c r="H150" s="252"/>
      <c r="I150" s="253">
        <f>ROUND(E150*H150,2)</f>
        <v>0</v>
      </c>
      <c r="J150" s="252"/>
      <c r="K150" s="253">
        <f>ROUND(E150*J150,2)</f>
        <v>0</v>
      </c>
      <c r="L150" s="253">
        <v>21</v>
      </c>
      <c r="M150" s="253">
        <f>G150*(1+L150/100)</f>
        <v>0</v>
      </c>
      <c r="N150" s="251">
        <v>0</v>
      </c>
      <c r="O150" s="251">
        <f>ROUND(E150*N150,2)</f>
        <v>0</v>
      </c>
      <c r="P150" s="251">
        <v>0</v>
      </c>
      <c r="Q150" s="251">
        <f>ROUND(E150*P150,2)</f>
        <v>0</v>
      </c>
      <c r="R150" s="253"/>
      <c r="S150" s="253" t="s">
        <v>299</v>
      </c>
      <c r="T150" s="254" t="s">
        <v>300</v>
      </c>
      <c r="U150" s="223">
        <v>0</v>
      </c>
      <c r="V150" s="223">
        <f>ROUND(E150*U150,2)</f>
        <v>0</v>
      </c>
      <c r="W150" s="223"/>
      <c r="X150" s="223" t="s">
        <v>215</v>
      </c>
      <c r="Y150" s="223" t="s">
        <v>162</v>
      </c>
      <c r="Z150" s="212"/>
      <c r="AA150" s="212"/>
      <c r="AB150" s="212"/>
      <c r="AC150" s="212"/>
      <c r="AD150" s="212"/>
      <c r="AE150" s="212"/>
      <c r="AF150" s="212"/>
      <c r="AG150" s="212" t="s">
        <v>216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x14ac:dyDescent="0.2">
      <c r="A151" s="231" t="s">
        <v>153</v>
      </c>
      <c r="B151" s="232" t="s">
        <v>118</v>
      </c>
      <c r="C151" s="258" t="s">
        <v>119</v>
      </c>
      <c r="D151" s="233"/>
      <c r="E151" s="234"/>
      <c r="F151" s="235"/>
      <c r="G151" s="235">
        <f>SUMIF(AG152:AG156,"&lt;&gt;NOR",G152:G156)</f>
        <v>0</v>
      </c>
      <c r="H151" s="235"/>
      <c r="I151" s="235">
        <f>SUM(I152:I156)</f>
        <v>0</v>
      </c>
      <c r="J151" s="235"/>
      <c r="K151" s="235">
        <f>SUM(K152:K156)</f>
        <v>0</v>
      </c>
      <c r="L151" s="235"/>
      <c r="M151" s="235">
        <f>SUM(M152:M156)</f>
        <v>0</v>
      </c>
      <c r="N151" s="234"/>
      <c r="O151" s="234">
        <f>SUM(O152:O156)</f>
        <v>0</v>
      </c>
      <c r="P151" s="234"/>
      <c r="Q151" s="234">
        <f>SUM(Q152:Q156)</f>
        <v>0</v>
      </c>
      <c r="R151" s="235"/>
      <c r="S151" s="235"/>
      <c r="T151" s="236"/>
      <c r="U151" s="230"/>
      <c r="V151" s="230">
        <f>SUM(V152:V156)</f>
        <v>5.56</v>
      </c>
      <c r="W151" s="230"/>
      <c r="X151" s="230"/>
      <c r="Y151" s="230"/>
      <c r="AG151" t="s">
        <v>154</v>
      </c>
    </row>
    <row r="152" spans="1:60" outlineLevel="1" x14ac:dyDescent="0.2">
      <c r="A152" s="248">
        <v>53</v>
      </c>
      <c r="B152" s="249" t="s">
        <v>662</v>
      </c>
      <c r="C152" s="263" t="s">
        <v>663</v>
      </c>
      <c r="D152" s="250" t="s">
        <v>291</v>
      </c>
      <c r="E152" s="251">
        <v>28</v>
      </c>
      <c r="F152" s="252"/>
      <c r="G152" s="253">
        <f>ROUND(E152*F152,2)</f>
        <v>0</v>
      </c>
      <c r="H152" s="252"/>
      <c r="I152" s="253">
        <f>ROUND(E152*H152,2)</f>
        <v>0</v>
      </c>
      <c r="J152" s="252"/>
      <c r="K152" s="253">
        <f>ROUND(E152*J152,2)</f>
        <v>0</v>
      </c>
      <c r="L152" s="253">
        <v>21</v>
      </c>
      <c r="M152" s="253">
        <f>G152*(1+L152/100)</f>
        <v>0</v>
      </c>
      <c r="N152" s="251">
        <v>0</v>
      </c>
      <c r="O152" s="251">
        <f>ROUND(E152*N152,2)</f>
        <v>0</v>
      </c>
      <c r="P152" s="251">
        <v>0</v>
      </c>
      <c r="Q152" s="251">
        <f>ROUND(E152*P152,2)</f>
        <v>0</v>
      </c>
      <c r="R152" s="253"/>
      <c r="S152" s="253" t="s">
        <v>159</v>
      </c>
      <c r="T152" s="254" t="s">
        <v>160</v>
      </c>
      <c r="U152" s="223">
        <v>0.1</v>
      </c>
      <c r="V152" s="223">
        <f>ROUND(E152*U152,2)</f>
        <v>2.8</v>
      </c>
      <c r="W152" s="223"/>
      <c r="X152" s="223" t="s">
        <v>161</v>
      </c>
      <c r="Y152" s="223" t="s">
        <v>162</v>
      </c>
      <c r="Z152" s="212"/>
      <c r="AA152" s="212"/>
      <c r="AB152" s="212"/>
      <c r="AC152" s="212"/>
      <c r="AD152" s="212"/>
      <c r="AE152" s="212"/>
      <c r="AF152" s="212"/>
      <c r="AG152" s="212" t="s">
        <v>163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1" x14ac:dyDescent="0.2">
      <c r="A153" s="248">
        <v>54</v>
      </c>
      <c r="B153" s="249" t="s">
        <v>664</v>
      </c>
      <c r="C153" s="263" t="s">
        <v>665</v>
      </c>
      <c r="D153" s="250" t="s">
        <v>291</v>
      </c>
      <c r="E153" s="251">
        <v>25</v>
      </c>
      <c r="F153" s="252"/>
      <c r="G153" s="253">
        <f>ROUND(E153*F153,2)</f>
        <v>0</v>
      </c>
      <c r="H153" s="252"/>
      <c r="I153" s="253">
        <f>ROUND(E153*H153,2)</f>
        <v>0</v>
      </c>
      <c r="J153" s="252"/>
      <c r="K153" s="253">
        <f>ROUND(E153*J153,2)</f>
        <v>0</v>
      </c>
      <c r="L153" s="253">
        <v>21</v>
      </c>
      <c r="M153" s="253">
        <f>G153*(1+L153/100)</f>
        <v>0</v>
      </c>
      <c r="N153" s="251">
        <v>0</v>
      </c>
      <c r="O153" s="251">
        <f>ROUND(E153*N153,2)</f>
        <v>0</v>
      </c>
      <c r="P153" s="251">
        <v>0</v>
      </c>
      <c r="Q153" s="251">
        <f>ROUND(E153*P153,2)</f>
        <v>0</v>
      </c>
      <c r="R153" s="253"/>
      <c r="S153" s="253" t="s">
        <v>159</v>
      </c>
      <c r="T153" s="254" t="s">
        <v>160</v>
      </c>
      <c r="U153" s="223">
        <v>5.9830000000000001E-2</v>
      </c>
      <c r="V153" s="223">
        <f>ROUND(E153*U153,2)</f>
        <v>1.5</v>
      </c>
      <c r="W153" s="223"/>
      <c r="X153" s="223" t="s">
        <v>161</v>
      </c>
      <c r="Y153" s="223" t="s">
        <v>162</v>
      </c>
      <c r="Z153" s="212"/>
      <c r="AA153" s="212"/>
      <c r="AB153" s="212"/>
      <c r="AC153" s="212"/>
      <c r="AD153" s="212"/>
      <c r="AE153" s="212"/>
      <c r="AF153" s="212"/>
      <c r="AG153" s="212" t="s">
        <v>163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1" x14ac:dyDescent="0.2">
      <c r="A154" s="248">
        <v>55</v>
      </c>
      <c r="B154" s="249" t="s">
        <v>666</v>
      </c>
      <c r="C154" s="263" t="s">
        <v>667</v>
      </c>
      <c r="D154" s="250" t="s">
        <v>245</v>
      </c>
      <c r="E154" s="251">
        <v>1</v>
      </c>
      <c r="F154" s="252"/>
      <c r="G154" s="253">
        <f>ROUND(E154*F154,2)</f>
        <v>0</v>
      </c>
      <c r="H154" s="252"/>
      <c r="I154" s="253">
        <f>ROUND(E154*H154,2)</f>
        <v>0</v>
      </c>
      <c r="J154" s="252"/>
      <c r="K154" s="253">
        <f>ROUND(E154*J154,2)</f>
        <v>0</v>
      </c>
      <c r="L154" s="253">
        <v>21</v>
      </c>
      <c r="M154" s="253">
        <f>G154*(1+L154/100)</f>
        <v>0</v>
      </c>
      <c r="N154" s="251">
        <v>0</v>
      </c>
      <c r="O154" s="251">
        <f>ROUND(E154*N154,2)</f>
        <v>0</v>
      </c>
      <c r="P154" s="251">
        <v>0</v>
      </c>
      <c r="Q154" s="251">
        <f>ROUND(E154*P154,2)</f>
        <v>0</v>
      </c>
      <c r="R154" s="253"/>
      <c r="S154" s="253" t="s">
        <v>299</v>
      </c>
      <c r="T154" s="254" t="s">
        <v>300</v>
      </c>
      <c r="U154" s="223">
        <v>1.26</v>
      </c>
      <c r="V154" s="223">
        <f>ROUND(E154*U154,2)</f>
        <v>1.26</v>
      </c>
      <c r="W154" s="223"/>
      <c r="X154" s="223" t="s">
        <v>161</v>
      </c>
      <c r="Y154" s="223" t="s">
        <v>162</v>
      </c>
      <c r="Z154" s="212"/>
      <c r="AA154" s="212"/>
      <c r="AB154" s="212"/>
      <c r="AC154" s="212"/>
      <c r="AD154" s="212"/>
      <c r="AE154" s="212"/>
      <c r="AF154" s="212"/>
      <c r="AG154" s="212" t="s">
        <v>163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ht="56.25" outlineLevel="1" x14ac:dyDescent="0.2">
      <c r="A155" s="238">
        <v>56</v>
      </c>
      <c r="B155" s="239" t="s">
        <v>668</v>
      </c>
      <c r="C155" s="259" t="s">
        <v>669</v>
      </c>
      <c r="D155" s="240" t="s">
        <v>291</v>
      </c>
      <c r="E155" s="241">
        <v>27.5</v>
      </c>
      <c r="F155" s="242"/>
      <c r="G155" s="243">
        <f>ROUND(E155*F155,2)</f>
        <v>0</v>
      </c>
      <c r="H155" s="242"/>
      <c r="I155" s="243">
        <f>ROUND(E155*H155,2)</f>
        <v>0</v>
      </c>
      <c r="J155" s="242"/>
      <c r="K155" s="243">
        <f>ROUND(E155*J155,2)</f>
        <v>0</v>
      </c>
      <c r="L155" s="243">
        <v>21</v>
      </c>
      <c r="M155" s="243">
        <f>G155*(1+L155/100)</f>
        <v>0</v>
      </c>
      <c r="N155" s="241">
        <v>0</v>
      </c>
      <c r="O155" s="241">
        <f>ROUND(E155*N155,2)</f>
        <v>0</v>
      </c>
      <c r="P155" s="241">
        <v>0</v>
      </c>
      <c r="Q155" s="241">
        <f>ROUND(E155*P155,2)</f>
        <v>0</v>
      </c>
      <c r="R155" s="243" t="s">
        <v>214</v>
      </c>
      <c r="S155" s="243" t="s">
        <v>159</v>
      </c>
      <c r="T155" s="244" t="s">
        <v>160</v>
      </c>
      <c r="U155" s="223">
        <v>0</v>
      </c>
      <c r="V155" s="223">
        <f>ROUND(E155*U155,2)</f>
        <v>0</v>
      </c>
      <c r="W155" s="223"/>
      <c r="X155" s="223" t="s">
        <v>215</v>
      </c>
      <c r="Y155" s="223" t="s">
        <v>162</v>
      </c>
      <c r="Z155" s="212"/>
      <c r="AA155" s="212"/>
      <c r="AB155" s="212"/>
      <c r="AC155" s="212"/>
      <c r="AD155" s="212"/>
      <c r="AE155" s="212"/>
      <c r="AF155" s="212"/>
      <c r="AG155" s="212" t="s">
        <v>216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2" x14ac:dyDescent="0.2">
      <c r="A156" s="219"/>
      <c r="B156" s="220"/>
      <c r="C156" s="261" t="s">
        <v>670</v>
      </c>
      <c r="D156" s="225"/>
      <c r="E156" s="226">
        <v>27.5</v>
      </c>
      <c r="F156" s="223"/>
      <c r="G156" s="223"/>
      <c r="H156" s="223"/>
      <c r="I156" s="223"/>
      <c r="J156" s="223"/>
      <c r="K156" s="223"/>
      <c r="L156" s="223"/>
      <c r="M156" s="223"/>
      <c r="N156" s="222"/>
      <c r="O156" s="222"/>
      <c r="P156" s="222"/>
      <c r="Q156" s="222"/>
      <c r="R156" s="223"/>
      <c r="S156" s="223"/>
      <c r="T156" s="223"/>
      <c r="U156" s="223"/>
      <c r="V156" s="223"/>
      <c r="W156" s="223"/>
      <c r="X156" s="223"/>
      <c r="Y156" s="223"/>
      <c r="Z156" s="212"/>
      <c r="AA156" s="212"/>
      <c r="AB156" s="212"/>
      <c r="AC156" s="212"/>
      <c r="AD156" s="212"/>
      <c r="AE156" s="212"/>
      <c r="AF156" s="212"/>
      <c r="AG156" s="212" t="s">
        <v>167</v>
      </c>
      <c r="AH156" s="212">
        <v>5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x14ac:dyDescent="0.2">
      <c r="A157" s="231" t="s">
        <v>153</v>
      </c>
      <c r="B157" s="232" t="s">
        <v>122</v>
      </c>
      <c r="C157" s="258" t="s">
        <v>123</v>
      </c>
      <c r="D157" s="233"/>
      <c r="E157" s="234"/>
      <c r="F157" s="235"/>
      <c r="G157" s="235">
        <f>SUMIF(AG158:AG158,"&lt;&gt;NOR",G158:G158)</f>
        <v>0</v>
      </c>
      <c r="H157" s="235"/>
      <c r="I157" s="235">
        <f>SUM(I158:I158)</f>
        <v>0</v>
      </c>
      <c r="J157" s="235"/>
      <c r="K157" s="235">
        <f>SUM(K158:K158)</f>
        <v>0</v>
      </c>
      <c r="L157" s="235"/>
      <c r="M157" s="235">
        <f>SUM(M158:M158)</f>
        <v>0</v>
      </c>
      <c r="N157" s="234"/>
      <c r="O157" s="234">
        <f>SUM(O158:O158)</f>
        <v>0.02</v>
      </c>
      <c r="P157" s="234"/>
      <c r="Q157" s="234">
        <f>SUM(Q158:Q158)</f>
        <v>0</v>
      </c>
      <c r="R157" s="235"/>
      <c r="S157" s="235"/>
      <c r="T157" s="236"/>
      <c r="U157" s="230"/>
      <c r="V157" s="230">
        <f>SUM(V158:V158)</f>
        <v>2.2400000000000002</v>
      </c>
      <c r="W157" s="230"/>
      <c r="X157" s="230"/>
      <c r="Y157" s="230"/>
      <c r="AG157" t="s">
        <v>154</v>
      </c>
    </row>
    <row r="158" spans="1:60" outlineLevel="1" x14ac:dyDescent="0.2">
      <c r="A158" s="238">
        <v>57</v>
      </c>
      <c r="B158" s="239" t="s">
        <v>671</v>
      </c>
      <c r="C158" s="259" t="s">
        <v>672</v>
      </c>
      <c r="D158" s="240" t="s">
        <v>291</v>
      </c>
      <c r="E158" s="241">
        <v>20</v>
      </c>
      <c r="F158" s="242"/>
      <c r="G158" s="243">
        <f>ROUND(E158*F158,2)</f>
        <v>0</v>
      </c>
      <c r="H158" s="242"/>
      <c r="I158" s="243">
        <f>ROUND(E158*H158,2)</f>
        <v>0</v>
      </c>
      <c r="J158" s="242"/>
      <c r="K158" s="243">
        <f>ROUND(E158*J158,2)</f>
        <v>0</v>
      </c>
      <c r="L158" s="243">
        <v>21</v>
      </c>
      <c r="M158" s="243">
        <f>G158*(1+L158/100)</f>
        <v>0</v>
      </c>
      <c r="N158" s="241">
        <v>8.0000000000000004E-4</v>
      </c>
      <c r="O158" s="241">
        <f>ROUND(E158*N158,2)</f>
        <v>0.02</v>
      </c>
      <c r="P158" s="241">
        <v>0</v>
      </c>
      <c r="Q158" s="241">
        <f>ROUND(E158*P158,2)</f>
        <v>0</v>
      </c>
      <c r="R158" s="243" t="s">
        <v>122</v>
      </c>
      <c r="S158" s="243" t="s">
        <v>159</v>
      </c>
      <c r="T158" s="244" t="s">
        <v>160</v>
      </c>
      <c r="U158" s="223">
        <v>0.112</v>
      </c>
      <c r="V158" s="223">
        <f>ROUND(E158*U158,2)</f>
        <v>2.2400000000000002</v>
      </c>
      <c r="W158" s="223"/>
      <c r="X158" s="223" t="s">
        <v>161</v>
      </c>
      <c r="Y158" s="223" t="s">
        <v>162</v>
      </c>
      <c r="Z158" s="212"/>
      <c r="AA158" s="212"/>
      <c r="AB158" s="212"/>
      <c r="AC158" s="212"/>
      <c r="AD158" s="212"/>
      <c r="AE158" s="212"/>
      <c r="AF158" s="212"/>
      <c r="AG158" s="212" t="s">
        <v>163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x14ac:dyDescent="0.2">
      <c r="A159" s="3"/>
      <c r="B159" s="4"/>
      <c r="C159" s="268"/>
      <c r="D159" s="6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AE159">
        <v>12</v>
      </c>
      <c r="AF159">
        <v>21</v>
      </c>
      <c r="AG159" t="s">
        <v>139</v>
      </c>
    </row>
    <row r="160" spans="1:60" x14ac:dyDescent="0.2">
      <c r="A160" s="215"/>
      <c r="B160" s="216" t="s">
        <v>29</v>
      </c>
      <c r="C160" s="269"/>
      <c r="D160" s="217"/>
      <c r="E160" s="218"/>
      <c r="F160" s="218"/>
      <c r="G160" s="237">
        <f>G8+G57+G62+G69+G75+G129+G133+G137+G151+G157</f>
        <v>0</v>
      </c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AE160">
        <f>SUMIF(L7:L158,AE159,G7:G158)</f>
        <v>0</v>
      </c>
      <c r="AF160">
        <f>SUMIF(L7:L158,AF159,G7:G158)</f>
        <v>0</v>
      </c>
      <c r="AG160" t="s">
        <v>500</v>
      </c>
    </row>
    <row r="161" spans="3:33" x14ac:dyDescent="0.2">
      <c r="C161" s="270"/>
      <c r="D161" s="10"/>
      <c r="AG161" t="s">
        <v>501</v>
      </c>
    </row>
    <row r="162" spans="3:33" x14ac:dyDescent="0.2">
      <c r="D162" s="10"/>
    </row>
    <row r="163" spans="3:33" x14ac:dyDescent="0.2">
      <c r="D163" s="10"/>
    </row>
    <row r="164" spans="3:33" x14ac:dyDescent="0.2">
      <c r="D164" s="10"/>
    </row>
    <row r="165" spans="3:33" x14ac:dyDescent="0.2">
      <c r="D165" s="10"/>
    </row>
    <row r="166" spans="3:33" x14ac:dyDescent="0.2">
      <c r="D166" s="10"/>
    </row>
    <row r="167" spans="3:33" x14ac:dyDescent="0.2">
      <c r="D167" s="10"/>
    </row>
    <row r="168" spans="3:33" x14ac:dyDescent="0.2">
      <c r="D168" s="10"/>
    </row>
    <row r="169" spans="3:33" x14ac:dyDescent="0.2">
      <c r="D169" s="10"/>
    </row>
    <row r="170" spans="3:33" x14ac:dyDescent="0.2">
      <c r="D170" s="10"/>
    </row>
    <row r="171" spans="3:33" x14ac:dyDescent="0.2">
      <c r="D171" s="10"/>
    </row>
    <row r="172" spans="3:33" x14ac:dyDescent="0.2">
      <c r="D172" s="10"/>
    </row>
    <row r="173" spans="3:33" x14ac:dyDescent="0.2">
      <c r="D173" s="10"/>
    </row>
    <row r="174" spans="3:33" x14ac:dyDescent="0.2">
      <c r="D174" s="10"/>
    </row>
    <row r="175" spans="3:33" x14ac:dyDescent="0.2">
      <c r="D175" s="10"/>
    </row>
    <row r="176" spans="3:33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CIw/6QCIg7p1mBd+2TtyT/aptrhDrQwbJviC3L17wE7VGZ2w6Pd22l+98lNjwlYH2zDnBKLs0rgnVi6o7tNrA==" saltValue="iyd9iwdHjYXbgK4pto8jnA==" spinCount="100000" sheet="1" formatRows="0"/>
  <mergeCells count="43">
    <mergeCell ref="C147:G147"/>
    <mergeCell ref="C115:G115"/>
    <mergeCell ref="C126:G126"/>
    <mergeCell ref="C131:G131"/>
    <mergeCell ref="C135:G135"/>
    <mergeCell ref="C141:G141"/>
    <mergeCell ref="C143:G143"/>
    <mergeCell ref="C103:G103"/>
    <mergeCell ref="C105:G105"/>
    <mergeCell ref="C106:G106"/>
    <mergeCell ref="C107:G107"/>
    <mergeCell ref="C108:G108"/>
    <mergeCell ref="C109:G109"/>
    <mergeCell ref="C93:G93"/>
    <mergeCell ref="C94:G94"/>
    <mergeCell ref="C95:G95"/>
    <mergeCell ref="C96:G96"/>
    <mergeCell ref="C97:G97"/>
    <mergeCell ref="C99:G99"/>
    <mergeCell ref="C77:G77"/>
    <mergeCell ref="C80:G80"/>
    <mergeCell ref="C83:G83"/>
    <mergeCell ref="C88:G88"/>
    <mergeCell ref="C91:G91"/>
    <mergeCell ref="C92:G92"/>
    <mergeCell ref="C44:G44"/>
    <mergeCell ref="C45:G45"/>
    <mergeCell ref="C50:G50"/>
    <mergeCell ref="C59:G59"/>
    <mergeCell ref="C64:G64"/>
    <mergeCell ref="C73:G73"/>
    <mergeCell ref="C17:G17"/>
    <mergeCell ref="C23:G23"/>
    <mergeCell ref="C26:G26"/>
    <mergeCell ref="C30:G30"/>
    <mergeCell ref="C33:G33"/>
    <mergeCell ref="C36:G36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FCCDB-952E-4556-B554-B227D055954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126</v>
      </c>
      <c r="B1" s="197"/>
      <c r="C1" s="197"/>
      <c r="D1" s="197"/>
      <c r="E1" s="197"/>
      <c r="F1" s="197"/>
      <c r="G1" s="197"/>
      <c r="AG1" t="s">
        <v>127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128</v>
      </c>
    </row>
    <row r="3" spans="1:60" ht="24.95" customHeight="1" x14ac:dyDescent="0.2">
      <c r="A3" s="198" t="s">
        <v>8</v>
      </c>
      <c r="B3" s="49" t="s">
        <v>53</v>
      </c>
      <c r="C3" s="201" t="s">
        <v>54</v>
      </c>
      <c r="D3" s="199"/>
      <c r="E3" s="199"/>
      <c r="F3" s="199"/>
      <c r="G3" s="200"/>
      <c r="AC3" s="176" t="s">
        <v>128</v>
      </c>
      <c r="AG3" t="s">
        <v>129</v>
      </c>
    </row>
    <row r="4" spans="1:60" ht="24.95" customHeight="1" x14ac:dyDescent="0.2">
      <c r="A4" s="202" t="s">
        <v>9</v>
      </c>
      <c r="B4" s="203" t="s">
        <v>59</v>
      </c>
      <c r="C4" s="204" t="s">
        <v>60</v>
      </c>
      <c r="D4" s="205"/>
      <c r="E4" s="205"/>
      <c r="F4" s="205"/>
      <c r="G4" s="206"/>
      <c r="AG4" t="s">
        <v>130</v>
      </c>
    </row>
    <row r="5" spans="1:60" x14ac:dyDescent="0.2">
      <c r="D5" s="10"/>
    </row>
    <row r="6" spans="1:60" ht="38.25" x14ac:dyDescent="0.2">
      <c r="A6" s="208" t="s">
        <v>131</v>
      </c>
      <c r="B6" s="210" t="s">
        <v>132</v>
      </c>
      <c r="C6" s="210" t="s">
        <v>133</v>
      </c>
      <c r="D6" s="209" t="s">
        <v>134</v>
      </c>
      <c r="E6" s="208" t="s">
        <v>135</v>
      </c>
      <c r="F6" s="207" t="s">
        <v>136</v>
      </c>
      <c r="G6" s="208" t="s">
        <v>29</v>
      </c>
      <c r="H6" s="211" t="s">
        <v>30</v>
      </c>
      <c r="I6" s="211" t="s">
        <v>137</v>
      </c>
      <c r="J6" s="211" t="s">
        <v>31</v>
      </c>
      <c r="K6" s="211" t="s">
        <v>138</v>
      </c>
      <c r="L6" s="211" t="s">
        <v>139</v>
      </c>
      <c r="M6" s="211" t="s">
        <v>140</v>
      </c>
      <c r="N6" s="211" t="s">
        <v>141</v>
      </c>
      <c r="O6" s="211" t="s">
        <v>142</v>
      </c>
      <c r="P6" s="211" t="s">
        <v>143</v>
      </c>
      <c r="Q6" s="211" t="s">
        <v>144</v>
      </c>
      <c r="R6" s="211" t="s">
        <v>145</v>
      </c>
      <c r="S6" s="211" t="s">
        <v>146</v>
      </c>
      <c r="T6" s="211" t="s">
        <v>147</v>
      </c>
      <c r="U6" s="211" t="s">
        <v>148</v>
      </c>
      <c r="V6" s="211" t="s">
        <v>149</v>
      </c>
      <c r="W6" s="211" t="s">
        <v>150</v>
      </c>
      <c r="X6" s="211" t="s">
        <v>151</v>
      </c>
      <c r="Y6" s="211" t="s">
        <v>152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153</v>
      </c>
      <c r="B8" s="232" t="s">
        <v>82</v>
      </c>
      <c r="C8" s="258" t="s">
        <v>83</v>
      </c>
      <c r="D8" s="233"/>
      <c r="E8" s="234"/>
      <c r="F8" s="235"/>
      <c r="G8" s="235">
        <f>SUMIF(AG9:AG26,"&lt;&gt;NOR",G9:G26)</f>
        <v>0</v>
      </c>
      <c r="H8" s="235"/>
      <c r="I8" s="235">
        <f>SUM(I9:I26)</f>
        <v>0</v>
      </c>
      <c r="J8" s="235"/>
      <c r="K8" s="235">
        <f>SUM(K9:K26)</f>
        <v>0</v>
      </c>
      <c r="L8" s="235"/>
      <c r="M8" s="235">
        <f>SUM(M9:M26)</f>
        <v>0</v>
      </c>
      <c r="N8" s="234"/>
      <c r="O8" s="234">
        <f>SUM(O9:O26)</f>
        <v>0</v>
      </c>
      <c r="P8" s="234"/>
      <c r="Q8" s="234">
        <f>SUM(Q9:Q26)</f>
        <v>0</v>
      </c>
      <c r="R8" s="235"/>
      <c r="S8" s="235"/>
      <c r="T8" s="236"/>
      <c r="U8" s="230"/>
      <c r="V8" s="230">
        <f>SUM(V9:V26)</f>
        <v>2.3499999999999996</v>
      </c>
      <c r="W8" s="230"/>
      <c r="X8" s="230"/>
      <c r="Y8" s="230"/>
      <c r="AG8" t="s">
        <v>154</v>
      </c>
    </row>
    <row r="9" spans="1:60" outlineLevel="1" x14ac:dyDescent="0.2">
      <c r="A9" s="238">
        <v>1</v>
      </c>
      <c r="B9" s="239" t="s">
        <v>155</v>
      </c>
      <c r="C9" s="259" t="s">
        <v>156</v>
      </c>
      <c r="D9" s="240" t="s">
        <v>157</v>
      </c>
      <c r="E9" s="241">
        <v>0.375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21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 t="s">
        <v>158</v>
      </c>
      <c r="S9" s="243" t="s">
        <v>159</v>
      </c>
      <c r="T9" s="244" t="s">
        <v>160</v>
      </c>
      <c r="U9" s="223">
        <v>1.76</v>
      </c>
      <c r="V9" s="223">
        <f>ROUND(E9*U9,2)</f>
        <v>0.66</v>
      </c>
      <c r="W9" s="223"/>
      <c r="X9" s="223" t="s">
        <v>161</v>
      </c>
      <c r="Y9" s="223" t="s">
        <v>162</v>
      </c>
      <c r="Z9" s="212"/>
      <c r="AA9" s="212"/>
      <c r="AB9" s="212"/>
      <c r="AC9" s="212"/>
      <c r="AD9" s="212"/>
      <c r="AE9" s="212"/>
      <c r="AF9" s="212"/>
      <c r="AG9" s="212" t="s">
        <v>163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60" t="s">
        <v>164</v>
      </c>
      <c r="D10" s="246"/>
      <c r="E10" s="246"/>
      <c r="F10" s="246"/>
      <c r="G10" s="246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2"/>
      <c r="AA10" s="212"/>
      <c r="AB10" s="212"/>
      <c r="AC10" s="212"/>
      <c r="AD10" s="212"/>
      <c r="AE10" s="212"/>
      <c r="AF10" s="212"/>
      <c r="AG10" s="212" t="s">
        <v>165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45" t="str">
        <f>C10</f>
        <v>Příplatek k cenám hloubených vykopávek za ztížení vykopávky v blízkosti podzemního vedení nebo výbušnin pro jakoukoliv třídu horniny.</v>
      </c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61" t="s">
        <v>673</v>
      </c>
      <c r="D11" s="225"/>
      <c r="E11" s="226">
        <v>0.375</v>
      </c>
      <c r="F11" s="223"/>
      <c r="G11" s="223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2"/>
      <c r="AA11" s="212"/>
      <c r="AB11" s="212"/>
      <c r="AC11" s="212"/>
      <c r="AD11" s="212"/>
      <c r="AE11" s="212"/>
      <c r="AF11" s="212"/>
      <c r="AG11" s="212" t="s">
        <v>167</v>
      </c>
      <c r="AH11" s="212">
        <v>5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38">
        <v>2</v>
      </c>
      <c r="B12" s="239" t="s">
        <v>674</v>
      </c>
      <c r="C12" s="259" t="s">
        <v>675</v>
      </c>
      <c r="D12" s="240" t="s">
        <v>157</v>
      </c>
      <c r="E12" s="241">
        <v>0.375</v>
      </c>
      <c r="F12" s="242"/>
      <c r="G12" s="243">
        <f>ROUND(E12*F12,2)</f>
        <v>0</v>
      </c>
      <c r="H12" s="242"/>
      <c r="I12" s="243">
        <f>ROUND(E12*H12,2)</f>
        <v>0</v>
      </c>
      <c r="J12" s="242"/>
      <c r="K12" s="243">
        <f>ROUND(E12*J12,2)</f>
        <v>0</v>
      </c>
      <c r="L12" s="243">
        <v>21</v>
      </c>
      <c r="M12" s="243">
        <f>G12*(1+L12/100)</f>
        <v>0</v>
      </c>
      <c r="N12" s="241">
        <v>0</v>
      </c>
      <c r="O12" s="241">
        <f>ROUND(E12*N12,2)</f>
        <v>0</v>
      </c>
      <c r="P12" s="241">
        <v>0</v>
      </c>
      <c r="Q12" s="241">
        <f>ROUND(E12*P12,2)</f>
        <v>0</v>
      </c>
      <c r="R12" s="243" t="s">
        <v>158</v>
      </c>
      <c r="S12" s="243" t="s">
        <v>159</v>
      </c>
      <c r="T12" s="244" t="s">
        <v>159</v>
      </c>
      <c r="U12" s="223">
        <v>3.5329999999999999</v>
      </c>
      <c r="V12" s="223">
        <f>ROUND(E12*U12,2)</f>
        <v>1.32</v>
      </c>
      <c r="W12" s="223"/>
      <c r="X12" s="223" t="s">
        <v>161</v>
      </c>
      <c r="Y12" s="223" t="s">
        <v>162</v>
      </c>
      <c r="Z12" s="212"/>
      <c r="AA12" s="212"/>
      <c r="AB12" s="212"/>
      <c r="AC12" s="212"/>
      <c r="AD12" s="212"/>
      <c r="AE12" s="212"/>
      <c r="AF12" s="212"/>
      <c r="AG12" s="212" t="s">
        <v>163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2" x14ac:dyDescent="0.2">
      <c r="A13" s="219"/>
      <c r="B13" s="220"/>
      <c r="C13" s="260" t="s">
        <v>676</v>
      </c>
      <c r="D13" s="246"/>
      <c r="E13" s="246"/>
      <c r="F13" s="246"/>
      <c r="G13" s="246"/>
      <c r="H13" s="223"/>
      <c r="I13" s="223"/>
      <c r="J13" s="223"/>
      <c r="K13" s="223"/>
      <c r="L13" s="223"/>
      <c r="M13" s="223"/>
      <c r="N13" s="222"/>
      <c r="O13" s="222"/>
      <c r="P13" s="222"/>
      <c r="Q13" s="222"/>
      <c r="R13" s="223"/>
      <c r="S13" s="223"/>
      <c r="T13" s="223"/>
      <c r="U13" s="223"/>
      <c r="V13" s="223"/>
      <c r="W13" s="223"/>
      <c r="X13" s="223"/>
      <c r="Y13" s="223"/>
      <c r="Z13" s="212"/>
      <c r="AA13" s="212"/>
      <c r="AB13" s="212"/>
      <c r="AC13" s="212"/>
      <c r="AD13" s="212"/>
      <c r="AE13" s="212"/>
      <c r="AF13" s="212"/>
      <c r="AG13" s="212" t="s">
        <v>165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19"/>
      <c r="B14" s="220"/>
      <c r="C14" s="261" t="s">
        <v>677</v>
      </c>
      <c r="D14" s="225"/>
      <c r="E14" s="226">
        <v>0.375</v>
      </c>
      <c r="F14" s="223"/>
      <c r="G14" s="223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2"/>
      <c r="AA14" s="212"/>
      <c r="AB14" s="212"/>
      <c r="AC14" s="212"/>
      <c r="AD14" s="212"/>
      <c r="AE14" s="212"/>
      <c r="AF14" s="212"/>
      <c r="AG14" s="212" t="s">
        <v>167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38">
        <v>3</v>
      </c>
      <c r="B15" s="239" t="s">
        <v>182</v>
      </c>
      <c r="C15" s="259" t="s">
        <v>183</v>
      </c>
      <c r="D15" s="240" t="s">
        <v>157</v>
      </c>
      <c r="E15" s="241">
        <v>0.375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21</v>
      </c>
      <c r="M15" s="243">
        <f>G15*(1+L15/100)</f>
        <v>0</v>
      </c>
      <c r="N15" s="241">
        <v>0</v>
      </c>
      <c r="O15" s="241">
        <f>ROUND(E15*N15,2)</f>
        <v>0</v>
      </c>
      <c r="P15" s="241">
        <v>0</v>
      </c>
      <c r="Q15" s="241">
        <f>ROUND(E15*P15,2)</f>
        <v>0</v>
      </c>
      <c r="R15" s="243" t="s">
        <v>158</v>
      </c>
      <c r="S15" s="243" t="s">
        <v>159</v>
      </c>
      <c r="T15" s="244" t="s">
        <v>159</v>
      </c>
      <c r="U15" s="223">
        <v>0.34499999999999997</v>
      </c>
      <c r="V15" s="223">
        <f>ROUND(E15*U15,2)</f>
        <v>0.13</v>
      </c>
      <c r="W15" s="223"/>
      <c r="X15" s="223" t="s">
        <v>161</v>
      </c>
      <c r="Y15" s="223" t="s">
        <v>162</v>
      </c>
      <c r="Z15" s="212"/>
      <c r="AA15" s="212"/>
      <c r="AB15" s="212"/>
      <c r="AC15" s="212"/>
      <c r="AD15" s="212"/>
      <c r="AE15" s="212"/>
      <c r="AF15" s="212"/>
      <c r="AG15" s="212" t="s">
        <v>163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19"/>
      <c r="B16" s="220"/>
      <c r="C16" s="260" t="s">
        <v>184</v>
      </c>
      <c r="D16" s="246"/>
      <c r="E16" s="246"/>
      <c r="F16" s="246"/>
      <c r="G16" s="246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2"/>
      <c r="AA16" s="212"/>
      <c r="AB16" s="212"/>
      <c r="AC16" s="212"/>
      <c r="AD16" s="212"/>
      <c r="AE16" s="212"/>
      <c r="AF16" s="212"/>
      <c r="AG16" s="212" t="s">
        <v>165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45" t="str">
        <f>C16</f>
        <v>bez naložení do dopravní nádoby, ale s vyprázdněním dopravní nádoby na hromadu nebo na dopravní prostředek,</v>
      </c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19"/>
      <c r="B17" s="220"/>
      <c r="C17" s="261" t="s">
        <v>673</v>
      </c>
      <c r="D17" s="225"/>
      <c r="E17" s="226">
        <v>0.375</v>
      </c>
      <c r="F17" s="223"/>
      <c r="G17" s="223"/>
      <c r="H17" s="223"/>
      <c r="I17" s="223"/>
      <c r="J17" s="223"/>
      <c r="K17" s="223"/>
      <c r="L17" s="223"/>
      <c r="M17" s="223"/>
      <c r="N17" s="222"/>
      <c r="O17" s="222"/>
      <c r="P17" s="222"/>
      <c r="Q17" s="222"/>
      <c r="R17" s="223"/>
      <c r="S17" s="223"/>
      <c r="T17" s="223"/>
      <c r="U17" s="223"/>
      <c r="V17" s="223"/>
      <c r="W17" s="223"/>
      <c r="X17" s="223"/>
      <c r="Y17" s="223"/>
      <c r="Z17" s="212"/>
      <c r="AA17" s="212"/>
      <c r="AB17" s="212"/>
      <c r="AC17" s="212"/>
      <c r="AD17" s="212"/>
      <c r="AE17" s="212"/>
      <c r="AF17" s="212"/>
      <c r="AG17" s="212" t="s">
        <v>167</v>
      </c>
      <c r="AH17" s="212">
        <v>5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38">
        <v>4</v>
      </c>
      <c r="B18" s="239" t="s">
        <v>185</v>
      </c>
      <c r="C18" s="259" t="s">
        <v>186</v>
      </c>
      <c r="D18" s="240" t="s">
        <v>157</v>
      </c>
      <c r="E18" s="241">
        <v>0.375</v>
      </c>
      <c r="F18" s="242"/>
      <c r="G18" s="243">
        <f>ROUND(E18*F18,2)</f>
        <v>0</v>
      </c>
      <c r="H18" s="242"/>
      <c r="I18" s="243">
        <f>ROUND(E18*H18,2)</f>
        <v>0</v>
      </c>
      <c r="J18" s="242"/>
      <c r="K18" s="243">
        <f>ROUND(E18*J18,2)</f>
        <v>0</v>
      </c>
      <c r="L18" s="243">
        <v>21</v>
      </c>
      <c r="M18" s="243">
        <f>G18*(1+L18/100)</f>
        <v>0</v>
      </c>
      <c r="N18" s="241">
        <v>0</v>
      </c>
      <c r="O18" s="241">
        <f>ROUND(E18*N18,2)</f>
        <v>0</v>
      </c>
      <c r="P18" s="241">
        <v>0</v>
      </c>
      <c r="Q18" s="241">
        <f>ROUND(E18*P18,2)</f>
        <v>0</v>
      </c>
      <c r="R18" s="243" t="s">
        <v>158</v>
      </c>
      <c r="S18" s="243" t="s">
        <v>159</v>
      </c>
      <c r="T18" s="244" t="s">
        <v>160</v>
      </c>
      <c r="U18" s="223">
        <v>0.01</v>
      </c>
      <c r="V18" s="223">
        <f>ROUND(E18*U18,2)</f>
        <v>0</v>
      </c>
      <c r="W18" s="223"/>
      <c r="X18" s="223" t="s">
        <v>161</v>
      </c>
      <c r="Y18" s="223" t="s">
        <v>162</v>
      </c>
      <c r="Z18" s="212"/>
      <c r="AA18" s="212"/>
      <c r="AB18" s="212"/>
      <c r="AC18" s="212"/>
      <c r="AD18" s="212"/>
      <c r="AE18" s="212"/>
      <c r="AF18" s="212"/>
      <c r="AG18" s="212" t="s">
        <v>163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19"/>
      <c r="B19" s="220"/>
      <c r="C19" s="260" t="s">
        <v>187</v>
      </c>
      <c r="D19" s="246"/>
      <c r="E19" s="246"/>
      <c r="F19" s="246"/>
      <c r="G19" s="246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2"/>
      <c r="AA19" s="212"/>
      <c r="AB19" s="212"/>
      <c r="AC19" s="212"/>
      <c r="AD19" s="212"/>
      <c r="AE19" s="212"/>
      <c r="AF19" s="212"/>
      <c r="AG19" s="212" t="s">
        <v>165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19"/>
      <c r="B20" s="220"/>
      <c r="C20" s="261" t="s">
        <v>678</v>
      </c>
      <c r="D20" s="225"/>
      <c r="E20" s="226">
        <v>0.375</v>
      </c>
      <c r="F20" s="223"/>
      <c r="G20" s="223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2"/>
      <c r="AA20" s="212"/>
      <c r="AB20" s="212"/>
      <c r="AC20" s="212"/>
      <c r="AD20" s="212"/>
      <c r="AE20" s="212"/>
      <c r="AF20" s="212"/>
      <c r="AG20" s="212" t="s">
        <v>167</v>
      </c>
      <c r="AH20" s="212">
        <v>5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22.5" outlineLevel="1" x14ac:dyDescent="0.2">
      <c r="A21" s="238">
        <v>5</v>
      </c>
      <c r="B21" s="239" t="s">
        <v>189</v>
      </c>
      <c r="C21" s="259" t="s">
        <v>190</v>
      </c>
      <c r="D21" s="240" t="s">
        <v>157</v>
      </c>
      <c r="E21" s="241">
        <v>0.375</v>
      </c>
      <c r="F21" s="242"/>
      <c r="G21" s="243">
        <f>ROUND(E21*F21,2)</f>
        <v>0</v>
      </c>
      <c r="H21" s="242"/>
      <c r="I21" s="243">
        <f>ROUND(E21*H21,2)</f>
        <v>0</v>
      </c>
      <c r="J21" s="242"/>
      <c r="K21" s="243">
        <f>ROUND(E21*J21,2)</f>
        <v>0</v>
      </c>
      <c r="L21" s="243">
        <v>21</v>
      </c>
      <c r="M21" s="243">
        <f>G21*(1+L21/100)</f>
        <v>0</v>
      </c>
      <c r="N21" s="241">
        <v>0</v>
      </c>
      <c r="O21" s="241">
        <f>ROUND(E21*N21,2)</f>
        <v>0</v>
      </c>
      <c r="P21" s="241">
        <v>0</v>
      </c>
      <c r="Q21" s="241">
        <f>ROUND(E21*P21,2)</f>
        <v>0</v>
      </c>
      <c r="R21" s="243" t="s">
        <v>158</v>
      </c>
      <c r="S21" s="243" t="s">
        <v>159</v>
      </c>
      <c r="T21" s="244" t="s">
        <v>160</v>
      </c>
      <c r="U21" s="223">
        <v>0.65</v>
      </c>
      <c r="V21" s="223">
        <f>ROUND(E21*U21,2)</f>
        <v>0.24</v>
      </c>
      <c r="W21" s="223"/>
      <c r="X21" s="223" t="s">
        <v>161</v>
      </c>
      <c r="Y21" s="223" t="s">
        <v>162</v>
      </c>
      <c r="Z21" s="212"/>
      <c r="AA21" s="212"/>
      <c r="AB21" s="212"/>
      <c r="AC21" s="212"/>
      <c r="AD21" s="212"/>
      <c r="AE21" s="212"/>
      <c r="AF21" s="212"/>
      <c r="AG21" s="212" t="s">
        <v>163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">
      <c r="A22" s="219"/>
      <c r="B22" s="220"/>
      <c r="C22" s="261" t="s">
        <v>678</v>
      </c>
      <c r="D22" s="225"/>
      <c r="E22" s="226">
        <v>0.375</v>
      </c>
      <c r="F22" s="223"/>
      <c r="G22" s="223"/>
      <c r="H22" s="223"/>
      <c r="I22" s="223"/>
      <c r="J22" s="223"/>
      <c r="K22" s="223"/>
      <c r="L22" s="223"/>
      <c r="M22" s="223"/>
      <c r="N22" s="222"/>
      <c r="O22" s="222"/>
      <c r="P22" s="222"/>
      <c r="Q22" s="222"/>
      <c r="R22" s="223"/>
      <c r="S22" s="223"/>
      <c r="T22" s="223"/>
      <c r="U22" s="223"/>
      <c r="V22" s="223"/>
      <c r="W22" s="223"/>
      <c r="X22" s="223"/>
      <c r="Y22" s="223"/>
      <c r="Z22" s="212"/>
      <c r="AA22" s="212"/>
      <c r="AB22" s="212"/>
      <c r="AC22" s="212"/>
      <c r="AD22" s="212"/>
      <c r="AE22" s="212"/>
      <c r="AF22" s="212"/>
      <c r="AG22" s="212" t="s">
        <v>167</v>
      </c>
      <c r="AH22" s="212">
        <v>5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2.5" outlineLevel="1" x14ac:dyDescent="0.2">
      <c r="A23" s="238">
        <v>6</v>
      </c>
      <c r="B23" s="239" t="s">
        <v>192</v>
      </c>
      <c r="C23" s="259" t="s">
        <v>193</v>
      </c>
      <c r="D23" s="240" t="s">
        <v>157</v>
      </c>
      <c r="E23" s="241">
        <v>0.375</v>
      </c>
      <c r="F23" s="242"/>
      <c r="G23" s="243">
        <f>ROUND(E23*F23,2)</f>
        <v>0</v>
      </c>
      <c r="H23" s="242"/>
      <c r="I23" s="243">
        <f>ROUND(E23*H23,2)</f>
        <v>0</v>
      </c>
      <c r="J23" s="242"/>
      <c r="K23" s="243">
        <f>ROUND(E23*J23,2)</f>
        <v>0</v>
      </c>
      <c r="L23" s="243">
        <v>21</v>
      </c>
      <c r="M23" s="243">
        <f>G23*(1+L23/100)</f>
        <v>0</v>
      </c>
      <c r="N23" s="241">
        <v>0</v>
      </c>
      <c r="O23" s="241">
        <f>ROUND(E23*N23,2)</f>
        <v>0</v>
      </c>
      <c r="P23" s="241">
        <v>0</v>
      </c>
      <c r="Q23" s="241">
        <f>ROUND(E23*P23,2)</f>
        <v>0</v>
      </c>
      <c r="R23" s="243" t="s">
        <v>158</v>
      </c>
      <c r="S23" s="243" t="s">
        <v>159</v>
      </c>
      <c r="T23" s="244" t="s">
        <v>160</v>
      </c>
      <c r="U23" s="223">
        <v>8.9999999999999993E-3</v>
      </c>
      <c r="V23" s="223">
        <f>ROUND(E23*U23,2)</f>
        <v>0</v>
      </c>
      <c r="W23" s="223"/>
      <c r="X23" s="223" t="s">
        <v>161</v>
      </c>
      <c r="Y23" s="223" t="s">
        <v>162</v>
      </c>
      <c r="Z23" s="212"/>
      <c r="AA23" s="212"/>
      <c r="AB23" s="212"/>
      <c r="AC23" s="212"/>
      <c r="AD23" s="212"/>
      <c r="AE23" s="212"/>
      <c r="AF23" s="212"/>
      <c r="AG23" s="212" t="s">
        <v>163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19"/>
      <c r="B24" s="220"/>
      <c r="C24" s="261" t="s">
        <v>679</v>
      </c>
      <c r="D24" s="225"/>
      <c r="E24" s="226">
        <v>0.375</v>
      </c>
      <c r="F24" s="223"/>
      <c r="G24" s="223"/>
      <c r="H24" s="223"/>
      <c r="I24" s="223"/>
      <c r="J24" s="223"/>
      <c r="K24" s="223"/>
      <c r="L24" s="223"/>
      <c r="M24" s="223"/>
      <c r="N24" s="222"/>
      <c r="O24" s="222"/>
      <c r="P24" s="222"/>
      <c r="Q24" s="222"/>
      <c r="R24" s="223"/>
      <c r="S24" s="223"/>
      <c r="T24" s="223"/>
      <c r="U24" s="223"/>
      <c r="V24" s="223"/>
      <c r="W24" s="223"/>
      <c r="X24" s="223"/>
      <c r="Y24" s="223"/>
      <c r="Z24" s="212"/>
      <c r="AA24" s="212"/>
      <c r="AB24" s="212"/>
      <c r="AC24" s="212"/>
      <c r="AD24" s="212"/>
      <c r="AE24" s="212"/>
      <c r="AF24" s="212"/>
      <c r="AG24" s="212" t="s">
        <v>167</v>
      </c>
      <c r="AH24" s="212">
        <v>5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38">
        <v>7</v>
      </c>
      <c r="B25" s="239" t="s">
        <v>208</v>
      </c>
      <c r="C25" s="259" t="s">
        <v>209</v>
      </c>
      <c r="D25" s="240" t="s">
        <v>157</v>
      </c>
      <c r="E25" s="241">
        <v>0.375</v>
      </c>
      <c r="F25" s="242"/>
      <c r="G25" s="243">
        <f>ROUND(E25*F25,2)</f>
        <v>0</v>
      </c>
      <c r="H25" s="242"/>
      <c r="I25" s="243">
        <f>ROUND(E25*H25,2)</f>
        <v>0</v>
      </c>
      <c r="J25" s="242"/>
      <c r="K25" s="243">
        <f>ROUND(E25*J25,2)</f>
        <v>0</v>
      </c>
      <c r="L25" s="243">
        <v>21</v>
      </c>
      <c r="M25" s="243">
        <f>G25*(1+L25/100)</f>
        <v>0</v>
      </c>
      <c r="N25" s="241">
        <v>0</v>
      </c>
      <c r="O25" s="241">
        <f>ROUND(E25*N25,2)</f>
        <v>0</v>
      </c>
      <c r="P25" s="241">
        <v>0</v>
      </c>
      <c r="Q25" s="241">
        <f>ROUND(E25*P25,2)</f>
        <v>0</v>
      </c>
      <c r="R25" s="243" t="s">
        <v>158</v>
      </c>
      <c r="S25" s="243" t="s">
        <v>159</v>
      </c>
      <c r="T25" s="244" t="s">
        <v>160</v>
      </c>
      <c r="U25" s="223">
        <v>0</v>
      </c>
      <c r="V25" s="223">
        <f>ROUND(E25*U25,2)</f>
        <v>0</v>
      </c>
      <c r="W25" s="223"/>
      <c r="X25" s="223" t="s">
        <v>161</v>
      </c>
      <c r="Y25" s="223" t="s">
        <v>162</v>
      </c>
      <c r="Z25" s="212"/>
      <c r="AA25" s="212"/>
      <c r="AB25" s="212"/>
      <c r="AC25" s="212"/>
      <c r="AD25" s="212"/>
      <c r="AE25" s="212"/>
      <c r="AF25" s="212"/>
      <c r="AG25" s="212" t="s">
        <v>163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19"/>
      <c r="B26" s="220"/>
      <c r="C26" s="261" t="s">
        <v>680</v>
      </c>
      <c r="D26" s="225"/>
      <c r="E26" s="226">
        <v>0.375</v>
      </c>
      <c r="F26" s="223"/>
      <c r="G26" s="223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2"/>
      <c r="AA26" s="212"/>
      <c r="AB26" s="212"/>
      <c r="AC26" s="212"/>
      <c r="AD26" s="212"/>
      <c r="AE26" s="212"/>
      <c r="AF26" s="212"/>
      <c r="AG26" s="212" t="s">
        <v>167</v>
      </c>
      <c r="AH26" s="212">
        <v>5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x14ac:dyDescent="0.2">
      <c r="A27" s="231" t="s">
        <v>153</v>
      </c>
      <c r="B27" s="232" t="s">
        <v>84</v>
      </c>
      <c r="C27" s="258" t="s">
        <v>85</v>
      </c>
      <c r="D27" s="233"/>
      <c r="E27" s="234"/>
      <c r="F27" s="235"/>
      <c r="G27" s="235">
        <f>SUMIF(AG28:AG38,"&lt;&gt;NOR",G28:G38)</f>
        <v>0</v>
      </c>
      <c r="H27" s="235"/>
      <c r="I27" s="235">
        <f>SUM(I28:I38)</f>
        <v>0</v>
      </c>
      <c r="J27" s="235"/>
      <c r="K27" s="235">
        <f>SUM(K28:K38)</f>
        <v>0</v>
      </c>
      <c r="L27" s="235"/>
      <c r="M27" s="235">
        <f>SUM(M28:M38)</f>
        <v>0</v>
      </c>
      <c r="N27" s="234"/>
      <c r="O27" s="234">
        <f>SUM(O28:O38)</f>
        <v>1.33</v>
      </c>
      <c r="P27" s="234"/>
      <c r="Q27" s="234">
        <f>SUM(Q28:Q38)</f>
        <v>0</v>
      </c>
      <c r="R27" s="235"/>
      <c r="S27" s="235"/>
      <c r="T27" s="236"/>
      <c r="U27" s="230"/>
      <c r="V27" s="230">
        <f>SUM(V28:V38)</f>
        <v>2.8600000000000003</v>
      </c>
      <c r="W27" s="230"/>
      <c r="X27" s="230"/>
      <c r="Y27" s="230"/>
      <c r="AG27" t="s">
        <v>154</v>
      </c>
    </row>
    <row r="28" spans="1:60" outlineLevel="1" x14ac:dyDescent="0.2">
      <c r="A28" s="238">
        <v>8</v>
      </c>
      <c r="B28" s="239" t="s">
        <v>681</v>
      </c>
      <c r="C28" s="259" t="s">
        <v>682</v>
      </c>
      <c r="D28" s="240" t="s">
        <v>157</v>
      </c>
      <c r="E28" s="241">
        <v>0.125</v>
      </c>
      <c r="F28" s="242"/>
      <c r="G28" s="243">
        <f>ROUND(E28*F28,2)</f>
        <v>0</v>
      </c>
      <c r="H28" s="242"/>
      <c r="I28" s="243">
        <f>ROUND(E28*H28,2)</f>
        <v>0</v>
      </c>
      <c r="J28" s="242"/>
      <c r="K28" s="243">
        <f>ROUND(E28*J28,2)</f>
        <v>0</v>
      </c>
      <c r="L28" s="243">
        <v>21</v>
      </c>
      <c r="M28" s="243">
        <f>G28*(1+L28/100)</f>
        <v>0</v>
      </c>
      <c r="N28" s="241">
        <v>2.16</v>
      </c>
      <c r="O28" s="241">
        <f>ROUND(E28*N28,2)</f>
        <v>0.27</v>
      </c>
      <c r="P28" s="241">
        <v>0</v>
      </c>
      <c r="Q28" s="241">
        <f>ROUND(E28*P28,2)</f>
        <v>0</v>
      </c>
      <c r="R28" s="243" t="s">
        <v>275</v>
      </c>
      <c r="S28" s="243" t="s">
        <v>159</v>
      </c>
      <c r="T28" s="244" t="s">
        <v>159</v>
      </c>
      <c r="U28" s="223">
        <v>1.085</v>
      </c>
      <c r="V28" s="223">
        <f>ROUND(E28*U28,2)</f>
        <v>0.14000000000000001</v>
      </c>
      <c r="W28" s="223"/>
      <c r="X28" s="223" t="s">
        <v>161</v>
      </c>
      <c r="Y28" s="223" t="s">
        <v>162</v>
      </c>
      <c r="Z28" s="212"/>
      <c r="AA28" s="212"/>
      <c r="AB28" s="212"/>
      <c r="AC28" s="212"/>
      <c r="AD28" s="212"/>
      <c r="AE28" s="212"/>
      <c r="AF28" s="212"/>
      <c r="AG28" s="212" t="s">
        <v>163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">
      <c r="A29" s="219"/>
      <c r="B29" s="220"/>
      <c r="C29" s="261" t="s">
        <v>683</v>
      </c>
      <c r="D29" s="225"/>
      <c r="E29" s="226">
        <v>0.125</v>
      </c>
      <c r="F29" s="223"/>
      <c r="G29" s="223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2"/>
      <c r="AA29" s="212"/>
      <c r="AB29" s="212"/>
      <c r="AC29" s="212"/>
      <c r="AD29" s="212"/>
      <c r="AE29" s="212"/>
      <c r="AF29" s="212"/>
      <c r="AG29" s="212" t="s">
        <v>167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38">
        <v>9</v>
      </c>
      <c r="B30" s="239" t="s">
        <v>247</v>
      </c>
      <c r="C30" s="259" t="s">
        <v>248</v>
      </c>
      <c r="D30" s="240" t="s">
        <v>157</v>
      </c>
      <c r="E30" s="241">
        <v>0.375</v>
      </c>
      <c r="F30" s="242"/>
      <c r="G30" s="243">
        <f>ROUND(E30*F30,2)</f>
        <v>0</v>
      </c>
      <c r="H30" s="242"/>
      <c r="I30" s="243">
        <f>ROUND(E30*H30,2)</f>
        <v>0</v>
      </c>
      <c r="J30" s="242"/>
      <c r="K30" s="243">
        <f>ROUND(E30*J30,2)</f>
        <v>0</v>
      </c>
      <c r="L30" s="243">
        <v>21</v>
      </c>
      <c r="M30" s="243">
        <f>G30*(1+L30/100)</f>
        <v>0</v>
      </c>
      <c r="N30" s="241">
        <v>2.5249999999999999</v>
      </c>
      <c r="O30" s="241">
        <f>ROUND(E30*N30,2)</f>
        <v>0.95</v>
      </c>
      <c r="P30" s="241">
        <v>0</v>
      </c>
      <c r="Q30" s="241">
        <f>ROUND(E30*P30,2)</f>
        <v>0</v>
      </c>
      <c r="R30" s="243" t="s">
        <v>220</v>
      </c>
      <c r="S30" s="243" t="s">
        <v>159</v>
      </c>
      <c r="T30" s="244" t="s">
        <v>159</v>
      </c>
      <c r="U30" s="223">
        <v>0.47699999999999998</v>
      </c>
      <c r="V30" s="223">
        <f>ROUND(E30*U30,2)</f>
        <v>0.18</v>
      </c>
      <c r="W30" s="223"/>
      <c r="X30" s="223" t="s">
        <v>161</v>
      </c>
      <c r="Y30" s="223" t="s">
        <v>162</v>
      </c>
      <c r="Z30" s="212"/>
      <c r="AA30" s="212"/>
      <c r="AB30" s="212"/>
      <c r="AC30" s="212"/>
      <c r="AD30" s="212"/>
      <c r="AE30" s="212"/>
      <c r="AF30" s="212"/>
      <c r="AG30" s="212" t="s">
        <v>163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19"/>
      <c r="B31" s="220"/>
      <c r="C31" s="261" t="s">
        <v>673</v>
      </c>
      <c r="D31" s="225"/>
      <c r="E31" s="226">
        <v>0.375</v>
      </c>
      <c r="F31" s="223"/>
      <c r="G31" s="223"/>
      <c r="H31" s="223"/>
      <c r="I31" s="223"/>
      <c r="J31" s="223"/>
      <c r="K31" s="223"/>
      <c r="L31" s="223"/>
      <c r="M31" s="223"/>
      <c r="N31" s="222"/>
      <c r="O31" s="222"/>
      <c r="P31" s="222"/>
      <c r="Q31" s="222"/>
      <c r="R31" s="223"/>
      <c r="S31" s="223"/>
      <c r="T31" s="223"/>
      <c r="U31" s="223"/>
      <c r="V31" s="223"/>
      <c r="W31" s="223"/>
      <c r="X31" s="223"/>
      <c r="Y31" s="223"/>
      <c r="Z31" s="212"/>
      <c r="AA31" s="212"/>
      <c r="AB31" s="212"/>
      <c r="AC31" s="212"/>
      <c r="AD31" s="212"/>
      <c r="AE31" s="212"/>
      <c r="AF31" s="212"/>
      <c r="AG31" s="212" t="s">
        <v>167</v>
      </c>
      <c r="AH31" s="212">
        <v>5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38">
        <v>10</v>
      </c>
      <c r="B32" s="239" t="s">
        <v>684</v>
      </c>
      <c r="C32" s="259" t="s">
        <v>251</v>
      </c>
      <c r="D32" s="240" t="s">
        <v>203</v>
      </c>
      <c r="E32" s="241">
        <v>3</v>
      </c>
      <c r="F32" s="242"/>
      <c r="G32" s="243">
        <f>ROUND(E32*F32,2)</f>
        <v>0</v>
      </c>
      <c r="H32" s="242"/>
      <c r="I32" s="243">
        <f>ROUND(E32*H32,2)</f>
        <v>0</v>
      </c>
      <c r="J32" s="242"/>
      <c r="K32" s="243">
        <f>ROUND(E32*J32,2)</f>
        <v>0</v>
      </c>
      <c r="L32" s="243">
        <v>21</v>
      </c>
      <c r="M32" s="243">
        <f>G32*(1+L32/100)</f>
        <v>0</v>
      </c>
      <c r="N32" s="241">
        <v>3.6389999999999999E-2</v>
      </c>
      <c r="O32" s="241">
        <f>ROUND(E32*N32,2)</f>
        <v>0.11</v>
      </c>
      <c r="P32" s="241">
        <v>0</v>
      </c>
      <c r="Q32" s="241">
        <f>ROUND(E32*P32,2)</f>
        <v>0</v>
      </c>
      <c r="R32" s="243" t="s">
        <v>220</v>
      </c>
      <c r="S32" s="243" t="s">
        <v>159</v>
      </c>
      <c r="T32" s="244" t="s">
        <v>159</v>
      </c>
      <c r="U32" s="223">
        <v>0.52700000000000002</v>
      </c>
      <c r="V32" s="223">
        <f>ROUND(E32*U32,2)</f>
        <v>1.58</v>
      </c>
      <c r="W32" s="223"/>
      <c r="X32" s="223" t="s">
        <v>161</v>
      </c>
      <c r="Y32" s="223" t="s">
        <v>162</v>
      </c>
      <c r="Z32" s="212"/>
      <c r="AA32" s="212"/>
      <c r="AB32" s="212"/>
      <c r="AC32" s="212"/>
      <c r="AD32" s="212"/>
      <c r="AE32" s="212"/>
      <c r="AF32" s="212"/>
      <c r="AG32" s="212" t="s">
        <v>163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2" x14ac:dyDescent="0.2">
      <c r="A33" s="219"/>
      <c r="B33" s="220"/>
      <c r="C33" s="260" t="s">
        <v>252</v>
      </c>
      <c r="D33" s="246"/>
      <c r="E33" s="246"/>
      <c r="F33" s="246"/>
      <c r="G33" s="246"/>
      <c r="H33" s="223"/>
      <c r="I33" s="223"/>
      <c r="J33" s="223"/>
      <c r="K33" s="223"/>
      <c r="L33" s="223"/>
      <c r="M33" s="223"/>
      <c r="N33" s="222"/>
      <c r="O33" s="222"/>
      <c r="P33" s="222"/>
      <c r="Q33" s="222"/>
      <c r="R33" s="223"/>
      <c r="S33" s="223"/>
      <c r="T33" s="223"/>
      <c r="U33" s="223"/>
      <c r="V33" s="223"/>
      <c r="W33" s="223"/>
      <c r="X33" s="223"/>
      <c r="Y33" s="223"/>
      <c r="Z33" s="212"/>
      <c r="AA33" s="212"/>
      <c r="AB33" s="212"/>
      <c r="AC33" s="212"/>
      <c r="AD33" s="212"/>
      <c r="AE33" s="212"/>
      <c r="AF33" s="212"/>
      <c r="AG33" s="212" t="s">
        <v>165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45" t="str">
        <f>C33</f>
        <v>bednění svislé nebo šikmé (odkloněné), půdorysně přímé nebo zalomené, stěn základových patek ve volných nebo zapažených jámách, rýhách, šachtách, včetně případných vzpěr,</v>
      </c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19"/>
      <c r="B34" s="220"/>
      <c r="C34" s="261" t="s">
        <v>685</v>
      </c>
      <c r="D34" s="225"/>
      <c r="E34" s="226">
        <v>3</v>
      </c>
      <c r="F34" s="223"/>
      <c r="G34" s="223"/>
      <c r="H34" s="223"/>
      <c r="I34" s="223"/>
      <c r="J34" s="223"/>
      <c r="K34" s="223"/>
      <c r="L34" s="223"/>
      <c r="M34" s="223"/>
      <c r="N34" s="222"/>
      <c r="O34" s="222"/>
      <c r="P34" s="222"/>
      <c r="Q34" s="222"/>
      <c r="R34" s="223"/>
      <c r="S34" s="223"/>
      <c r="T34" s="223"/>
      <c r="U34" s="223"/>
      <c r="V34" s="223"/>
      <c r="W34" s="223"/>
      <c r="X34" s="223"/>
      <c r="Y34" s="223"/>
      <c r="Z34" s="212"/>
      <c r="AA34" s="212"/>
      <c r="AB34" s="212"/>
      <c r="AC34" s="212"/>
      <c r="AD34" s="212"/>
      <c r="AE34" s="212"/>
      <c r="AF34" s="212"/>
      <c r="AG34" s="212" t="s">
        <v>167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38">
        <v>11</v>
      </c>
      <c r="B35" s="239" t="s">
        <v>254</v>
      </c>
      <c r="C35" s="259" t="s">
        <v>255</v>
      </c>
      <c r="D35" s="240" t="s">
        <v>203</v>
      </c>
      <c r="E35" s="241">
        <v>3</v>
      </c>
      <c r="F35" s="242"/>
      <c r="G35" s="243">
        <f>ROUND(E35*F35,2)</f>
        <v>0</v>
      </c>
      <c r="H35" s="242"/>
      <c r="I35" s="243">
        <f>ROUND(E35*H35,2)</f>
        <v>0</v>
      </c>
      <c r="J35" s="242"/>
      <c r="K35" s="243">
        <f>ROUND(E35*J35,2)</f>
        <v>0</v>
      </c>
      <c r="L35" s="243">
        <v>21</v>
      </c>
      <c r="M35" s="243">
        <f>G35*(1+L35/100)</f>
        <v>0</v>
      </c>
      <c r="N35" s="241">
        <v>0</v>
      </c>
      <c r="O35" s="241">
        <f>ROUND(E35*N35,2)</f>
        <v>0</v>
      </c>
      <c r="P35" s="241">
        <v>0</v>
      </c>
      <c r="Q35" s="241">
        <f>ROUND(E35*P35,2)</f>
        <v>0</v>
      </c>
      <c r="R35" s="243" t="s">
        <v>220</v>
      </c>
      <c r="S35" s="243" t="s">
        <v>159</v>
      </c>
      <c r="T35" s="244" t="s">
        <v>159</v>
      </c>
      <c r="U35" s="223">
        <v>0.32</v>
      </c>
      <c r="V35" s="223">
        <f>ROUND(E35*U35,2)</f>
        <v>0.96</v>
      </c>
      <c r="W35" s="223"/>
      <c r="X35" s="223" t="s">
        <v>161</v>
      </c>
      <c r="Y35" s="223" t="s">
        <v>162</v>
      </c>
      <c r="Z35" s="212"/>
      <c r="AA35" s="212"/>
      <c r="AB35" s="212"/>
      <c r="AC35" s="212"/>
      <c r="AD35" s="212"/>
      <c r="AE35" s="212"/>
      <c r="AF35" s="212"/>
      <c r="AG35" s="212" t="s">
        <v>163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2" x14ac:dyDescent="0.2">
      <c r="A36" s="219"/>
      <c r="B36" s="220"/>
      <c r="C36" s="260" t="s">
        <v>252</v>
      </c>
      <c r="D36" s="246"/>
      <c r="E36" s="246"/>
      <c r="F36" s="246"/>
      <c r="G36" s="246"/>
      <c r="H36" s="223"/>
      <c r="I36" s="223"/>
      <c r="J36" s="223"/>
      <c r="K36" s="223"/>
      <c r="L36" s="223"/>
      <c r="M36" s="223"/>
      <c r="N36" s="222"/>
      <c r="O36" s="222"/>
      <c r="P36" s="222"/>
      <c r="Q36" s="222"/>
      <c r="R36" s="223"/>
      <c r="S36" s="223"/>
      <c r="T36" s="223"/>
      <c r="U36" s="223"/>
      <c r="V36" s="223"/>
      <c r="W36" s="223"/>
      <c r="X36" s="223"/>
      <c r="Y36" s="223"/>
      <c r="Z36" s="212"/>
      <c r="AA36" s="212"/>
      <c r="AB36" s="212"/>
      <c r="AC36" s="212"/>
      <c r="AD36" s="212"/>
      <c r="AE36" s="212"/>
      <c r="AF36" s="212"/>
      <c r="AG36" s="212" t="s">
        <v>165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45" t="str">
        <f>C36</f>
        <v>bednění svislé nebo šikmé (odkloněné), půdorysně přímé nebo zalomené, stěn základových patek ve volných nebo zapažených jámách, rýhách, šachtách, včetně případných vzpěr,</v>
      </c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19"/>
      <c r="B37" s="220"/>
      <c r="C37" s="262" t="s">
        <v>256</v>
      </c>
      <c r="D37" s="247"/>
      <c r="E37" s="247"/>
      <c r="F37" s="247"/>
      <c r="G37" s="247"/>
      <c r="H37" s="223"/>
      <c r="I37" s="223"/>
      <c r="J37" s="223"/>
      <c r="K37" s="223"/>
      <c r="L37" s="223"/>
      <c r="M37" s="223"/>
      <c r="N37" s="222"/>
      <c r="O37" s="222"/>
      <c r="P37" s="222"/>
      <c r="Q37" s="222"/>
      <c r="R37" s="223"/>
      <c r="S37" s="223"/>
      <c r="T37" s="223"/>
      <c r="U37" s="223"/>
      <c r="V37" s="223"/>
      <c r="W37" s="223"/>
      <c r="X37" s="223"/>
      <c r="Y37" s="223"/>
      <c r="Z37" s="212"/>
      <c r="AA37" s="212"/>
      <c r="AB37" s="212"/>
      <c r="AC37" s="212"/>
      <c r="AD37" s="212"/>
      <c r="AE37" s="212"/>
      <c r="AF37" s="212"/>
      <c r="AG37" s="212" t="s">
        <v>199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19"/>
      <c r="B38" s="220"/>
      <c r="C38" s="261" t="s">
        <v>686</v>
      </c>
      <c r="D38" s="225"/>
      <c r="E38" s="226">
        <v>3</v>
      </c>
      <c r="F38" s="223"/>
      <c r="G38" s="223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2"/>
      <c r="AA38" s="212"/>
      <c r="AB38" s="212"/>
      <c r="AC38" s="212"/>
      <c r="AD38" s="212"/>
      <c r="AE38" s="212"/>
      <c r="AF38" s="212"/>
      <c r="AG38" s="212" t="s">
        <v>167</v>
      </c>
      <c r="AH38" s="212">
        <v>5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x14ac:dyDescent="0.2">
      <c r="A39" s="231" t="s">
        <v>153</v>
      </c>
      <c r="B39" s="232" t="s">
        <v>98</v>
      </c>
      <c r="C39" s="258" t="s">
        <v>99</v>
      </c>
      <c r="D39" s="233"/>
      <c r="E39" s="234"/>
      <c r="F39" s="235"/>
      <c r="G39" s="235">
        <f>SUMIF(AG40:AG40,"&lt;&gt;NOR",G40:G40)</f>
        <v>0</v>
      </c>
      <c r="H39" s="235"/>
      <c r="I39" s="235">
        <f>SUM(I40:I40)</f>
        <v>0</v>
      </c>
      <c r="J39" s="235"/>
      <c r="K39" s="235">
        <f>SUM(K40:K40)</f>
        <v>0</v>
      </c>
      <c r="L39" s="235"/>
      <c r="M39" s="235">
        <f>SUM(M40:M40)</f>
        <v>0</v>
      </c>
      <c r="N39" s="234"/>
      <c r="O39" s="234">
        <f>SUM(O40:O40)</f>
        <v>0</v>
      </c>
      <c r="P39" s="234"/>
      <c r="Q39" s="234">
        <f>SUM(Q40:Q40)</f>
        <v>0</v>
      </c>
      <c r="R39" s="235"/>
      <c r="S39" s="235"/>
      <c r="T39" s="236"/>
      <c r="U39" s="230"/>
      <c r="V39" s="230">
        <f>SUM(V40:V40)</f>
        <v>0.13</v>
      </c>
      <c r="W39" s="230"/>
      <c r="X39" s="230"/>
      <c r="Y39" s="230"/>
      <c r="AG39" t="s">
        <v>154</v>
      </c>
    </row>
    <row r="40" spans="1:60" outlineLevel="1" x14ac:dyDescent="0.2">
      <c r="A40" s="248">
        <v>12</v>
      </c>
      <c r="B40" s="249" t="s">
        <v>318</v>
      </c>
      <c r="C40" s="263" t="s">
        <v>319</v>
      </c>
      <c r="D40" s="250" t="s">
        <v>213</v>
      </c>
      <c r="E40" s="251">
        <v>1.32605</v>
      </c>
      <c r="F40" s="252"/>
      <c r="G40" s="253">
        <f>ROUND(E40*F40,2)</f>
        <v>0</v>
      </c>
      <c r="H40" s="252"/>
      <c r="I40" s="253">
        <f>ROUND(E40*H40,2)</f>
        <v>0</v>
      </c>
      <c r="J40" s="252"/>
      <c r="K40" s="253">
        <f>ROUND(E40*J40,2)</f>
        <v>0</v>
      </c>
      <c r="L40" s="253">
        <v>21</v>
      </c>
      <c r="M40" s="253">
        <f>G40*(1+L40/100)</f>
        <v>0</v>
      </c>
      <c r="N40" s="251">
        <v>0</v>
      </c>
      <c r="O40" s="251">
        <f>ROUND(E40*N40,2)</f>
        <v>0</v>
      </c>
      <c r="P40" s="251">
        <v>0</v>
      </c>
      <c r="Q40" s="251">
        <f>ROUND(E40*P40,2)</f>
        <v>0</v>
      </c>
      <c r="R40" s="253"/>
      <c r="S40" s="253" t="s">
        <v>159</v>
      </c>
      <c r="T40" s="254" t="s">
        <v>159</v>
      </c>
      <c r="U40" s="223">
        <v>9.7000000000000003E-2</v>
      </c>
      <c r="V40" s="223">
        <f>ROUND(E40*U40,2)</f>
        <v>0.13</v>
      </c>
      <c r="W40" s="223"/>
      <c r="X40" s="223" t="s">
        <v>320</v>
      </c>
      <c r="Y40" s="223" t="s">
        <v>162</v>
      </c>
      <c r="Z40" s="212"/>
      <c r="AA40" s="212"/>
      <c r="AB40" s="212"/>
      <c r="AC40" s="212"/>
      <c r="AD40" s="212"/>
      <c r="AE40" s="212"/>
      <c r="AF40" s="212"/>
      <c r="AG40" s="212" t="s">
        <v>321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x14ac:dyDescent="0.2">
      <c r="A41" s="231" t="s">
        <v>153</v>
      </c>
      <c r="B41" s="232" t="s">
        <v>112</v>
      </c>
      <c r="C41" s="258" t="s">
        <v>113</v>
      </c>
      <c r="D41" s="233"/>
      <c r="E41" s="234"/>
      <c r="F41" s="235"/>
      <c r="G41" s="235">
        <f>SUMIF(AG42:AG52,"&lt;&gt;NOR",G42:G52)</f>
        <v>0</v>
      </c>
      <c r="H41" s="235"/>
      <c r="I41" s="235">
        <f>SUM(I42:I52)</f>
        <v>0</v>
      </c>
      <c r="J41" s="235"/>
      <c r="K41" s="235">
        <f>SUM(K42:K52)</f>
        <v>0</v>
      </c>
      <c r="L41" s="235"/>
      <c r="M41" s="235">
        <f>SUM(M42:M52)</f>
        <v>0</v>
      </c>
      <c r="N41" s="234"/>
      <c r="O41" s="234">
        <f>SUM(O42:O52)</f>
        <v>0</v>
      </c>
      <c r="P41" s="234"/>
      <c r="Q41" s="234">
        <f>SUM(Q42:Q52)</f>
        <v>0</v>
      </c>
      <c r="R41" s="235"/>
      <c r="S41" s="235"/>
      <c r="T41" s="236"/>
      <c r="U41" s="230"/>
      <c r="V41" s="230">
        <f>SUM(V42:V52)</f>
        <v>0</v>
      </c>
      <c r="W41" s="230"/>
      <c r="X41" s="230"/>
      <c r="Y41" s="230"/>
      <c r="AG41" t="s">
        <v>154</v>
      </c>
    </row>
    <row r="42" spans="1:60" outlineLevel="1" x14ac:dyDescent="0.2">
      <c r="A42" s="238">
        <v>13</v>
      </c>
      <c r="B42" s="239" t="s">
        <v>489</v>
      </c>
      <c r="C42" s="259" t="s">
        <v>687</v>
      </c>
      <c r="D42" s="240" t="s">
        <v>298</v>
      </c>
      <c r="E42" s="241">
        <v>1</v>
      </c>
      <c r="F42" s="242"/>
      <c r="G42" s="243">
        <f>ROUND(E42*F42,2)</f>
        <v>0</v>
      </c>
      <c r="H42" s="242"/>
      <c r="I42" s="243">
        <f>ROUND(E42*H42,2)</f>
        <v>0</v>
      </c>
      <c r="J42" s="242"/>
      <c r="K42" s="243">
        <f>ROUND(E42*J42,2)</f>
        <v>0</v>
      </c>
      <c r="L42" s="243">
        <v>21</v>
      </c>
      <c r="M42" s="243">
        <f>G42*(1+L42/100)</f>
        <v>0</v>
      </c>
      <c r="N42" s="241">
        <v>0</v>
      </c>
      <c r="O42" s="241">
        <f>ROUND(E42*N42,2)</f>
        <v>0</v>
      </c>
      <c r="P42" s="241">
        <v>0</v>
      </c>
      <c r="Q42" s="241">
        <f>ROUND(E42*P42,2)</f>
        <v>0</v>
      </c>
      <c r="R42" s="243"/>
      <c r="S42" s="243" t="s">
        <v>299</v>
      </c>
      <c r="T42" s="244" t="s">
        <v>300</v>
      </c>
      <c r="U42" s="223">
        <v>0</v>
      </c>
      <c r="V42" s="223">
        <f>ROUND(E42*U42,2)</f>
        <v>0</v>
      </c>
      <c r="W42" s="223"/>
      <c r="X42" s="223" t="s">
        <v>161</v>
      </c>
      <c r="Y42" s="223" t="s">
        <v>162</v>
      </c>
      <c r="Z42" s="212"/>
      <c r="AA42" s="212"/>
      <c r="AB42" s="212"/>
      <c r="AC42" s="212"/>
      <c r="AD42" s="212"/>
      <c r="AE42" s="212"/>
      <c r="AF42" s="212"/>
      <c r="AG42" s="212" t="s">
        <v>163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">
      <c r="A43" s="219"/>
      <c r="B43" s="220"/>
      <c r="C43" s="264" t="s">
        <v>688</v>
      </c>
      <c r="D43" s="255"/>
      <c r="E43" s="255"/>
      <c r="F43" s="255"/>
      <c r="G43" s="255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2"/>
      <c r="AA43" s="212"/>
      <c r="AB43" s="212"/>
      <c r="AC43" s="212"/>
      <c r="AD43" s="212"/>
      <c r="AE43" s="212"/>
      <c r="AF43" s="212"/>
      <c r="AG43" s="212" t="s">
        <v>199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">
      <c r="A44" s="219"/>
      <c r="B44" s="220"/>
      <c r="C44" s="262" t="s">
        <v>689</v>
      </c>
      <c r="D44" s="247"/>
      <c r="E44" s="247"/>
      <c r="F44" s="247"/>
      <c r="G44" s="247"/>
      <c r="H44" s="223"/>
      <c r="I44" s="223"/>
      <c r="J44" s="223"/>
      <c r="K44" s="223"/>
      <c r="L44" s="223"/>
      <c r="M44" s="223"/>
      <c r="N44" s="222"/>
      <c r="O44" s="222"/>
      <c r="P44" s="222"/>
      <c r="Q44" s="222"/>
      <c r="R44" s="223"/>
      <c r="S44" s="223"/>
      <c r="T44" s="223"/>
      <c r="U44" s="223"/>
      <c r="V44" s="223"/>
      <c r="W44" s="223"/>
      <c r="X44" s="223"/>
      <c r="Y44" s="223"/>
      <c r="Z44" s="212"/>
      <c r="AA44" s="212"/>
      <c r="AB44" s="212"/>
      <c r="AC44" s="212"/>
      <c r="AD44" s="212"/>
      <c r="AE44" s="212"/>
      <c r="AF44" s="212"/>
      <c r="AG44" s="212" t="s">
        <v>199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">
      <c r="A45" s="219"/>
      <c r="B45" s="220"/>
      <c r="C45" s="262" t="s">
        <v>690</v>
      </c>
      <c r="D45" s="247"/>
      <c r="E45" s="247"/>
      <c r="F45" s="247"/>
      <c r="G45" s="247"/>
      <c r="H45" s="223"/>
      <c r="I45" s="223"/>
      <c r="J45" s="223"/>
      <c r="K45" s="223"/>
      <c r="L45" s="223"/>
      <c r="M45" s="223"/>
      <c r="N45" s="222"/>
      <c r="O45" s="222"/>
      <c r="P45" s="222"/>
      <c r="Q45" s="222"/>
      <c r="R45" s="223"/>
      <c r="S45" s="223"/>
      <c r="T45" s="223"/>
      <c r="U45" s="223"/>
      <c r="V45" s="223"/>
      <c r="W45" s="223"/>
      <c r="X45" s="223"/>
      <c r="Y45" s="223"/>
      <c r="Z45" s="212"/>
      <c r="AA45" s="212"/>
      <c r="AB45" s="212"/>
      <c r="AC45" s="212"/>
      <c r="AD45" s="212"/>
      <c r="AE45" s="212"/>
      <c r="AF45" s="212"/>
      <c r="AG45" s="212" t="s">
        <v>199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19"/>
      <c r="B46" s="220"/>
      <c r="C46" s="262" t="s">
        <v>691</v>
      </c>
      <c r="D46" s="247"/>
      <c r="E46" s="247"/>
      <c r="F46" s="247"/>
      <c r="G46" s="247"/>
      <c r="H46" s="223"/>
      <c r="I46" s="223"/>
      <c r="J46" s="223"/>
      <c r="K46" s="223"/>
      <c r="L46" s="223"/>
      <c r="M46" s="223"/>
      <c r="N46" s="222"/>
      <c r="O46" s="222"/>
      <c r="P46" s="222"/>
      <c r="Q46" s="222"/>
      <c r="R46" s="223"/>
      <c r="S46" s="223"/>
      <c r="T46" s="223"/>
      <c r="U46" s="223"/>
      <c r="V46" s="223"/>
      <c r="W46" s="223"/>
      <c r="X46" s="223"/>
      <c r="Y46" s="223"/>
      <c r="Z46" s="212"/>
      <c r="AA46" s="212"/>
      <c r="AB46" s="212"/>
      <c r="AC46" s="212"/>
      <c r="AD46" s="212"/>
      <c r="AE46" s="212"/>
      <c r="AF46" s="212"/>
      <c r="AG46" s="212" t="s">
        <v>199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">
      <c r="A47" s="219"/>
      <c r="B47" s="220"/>
      <c r="C47" s="262" t="s">
        <v>692</v>
      </c>
      <c r="D47" s="247"/>
      <c r="E47" s="247"/>
      <c r="F47" s="247"/>
      <c r="G47" s="247"/>
      <c r="H47" s="223"/>
      <c r="I47" s="223"/>
      <c r="J47" s="223"/>
      <c r="K47" s="223"/>
      <c r="L47" s="223"/>
      <c r="M47" s="223"/>
      <c r="N47" s="222"/>
      <c r="O47" s="222"/>
      <c r="P47" s="222"/>
      <c r="Q47" s="222"/>
      <c r="R47" s="223"/>
      <c r="S47" s="223"/>
      <c r="T47" s="223"/>
      <c r="U47" s="223"/>
      <c r="V47" s="223"/>
      <c r="W47" s="223"/>
      <c r="X47" s="223"/>
      <c r="Y47" s="223"/>
      <c r="Z47" s="212"/>
      <c r="AA47" s="212"/>
      <c r="AB47" s="212"/>
      <c r="AC47" s="212"/>
      <c r="AD47" s="212"/>
      <c r="AE47" s="212"/>
      <c r="AF47" s="212"/>
      <c r="AG47" s="212" t="s">
        <v>199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3" x14ac:dyDescent="0.2">
      <c r="A48" s="219"/>
      <c r="B48" s="220"/>
      <c r="C48" s="262" t="s">
        <v>693</v>
      </c>
      <c r="D48" s="247"/>
      <c r="E48" s="247"/>
      <c r="F48" s="247"/>
      <c r="G48" s="247"/>
      <c r="H48" s="223"/>
      <c r="I48" s="223"/>
      <c r="J48" s="223"/>
      <c r="K48" s="223"/>
      <c r="L48" s="223"/>
      <c r="M48" s="223"/>
      <c r="N48" s="222"/>
      <c r="O48" s="222"/>
      <c r="P48" s="222"/>
      <c r="Q48" s="222"/>
      <c r="R48" s="223"/>
      <c r="S48" s="223"/>
      <c r="T48" s="223"/>
      <c r="U48" s="223"/>
      <c r="V48" s="223"/>
      <c r="W48" s="223"/>
      <c r="X48" s="223"/>
      <c r="Y48" s="223"/>
      <c r="Z48" s="212"/>
      <c r="AA48" s="212"/>
      <c r="AB48" s="212"/>
      <c r="AC48" s="212"/>
      <c r="AD48" s="212"/>
      <c r="AE48" s="212"/>
      <c r="AF48" s="212"/>
      <c r="AG48" s="212" t="s">
        <v>199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45" t="str">
        <f>C48</f>
        <v>Příslušenství: 2ks dřevěných laviček s opěradlem, 1ks tabulka na jízdní řád pro 3ks A4, 5ks skleněných výplní tl.6mm, 1ks odpadkového koše</v>
      </c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38">
        <v>14</v>
      </c>
      <c r="B49" s="239" t="s">
        <v>694</v>
      </c>
      <c r="C49" s="259" t="s">
        <v>695</v>
      </c>
      <c r="D49" s="240" t="s">
        <v>298</v>
      </c>
      <c r="E49" s="241">
        <v>1</v>
      </c>
      <c r="F49" s="242"/>
      <c r="G49" s="243">
        <f>ROUND(E49*F49,2)</f>
        <v>0</v>
      </c>
      <c r="H49" s="242"/>
      <c r="I49" s="243">
        <f>ROUND(E49*H49,2)</f>
        <v>0</v>
      </c>
      <c r="J49" s="242"/>
      <c r="K49" s="243">
        <f>ROUND(E49*J49,2)</f>
        <v>0</v>
      </c>
      <c r="L49" s="243">
        <v>21</v>
      </c>
      <c r="M49" s="243">
        <f>G49*(1+L49/100)</f>
        <v>0</v>
      </c>
      <c r="N49" s="241">
        <v>0</v>
      </c>
      <c r="O49" s="241">
        <f>ROUND(E49*N49,2)</f>
        <v>0</v>
      </c>
      <c r="P49" s="241">
        <v>0</v>
      </c>
      <c r="Q49" s="241">
        <f>ROUND(E49*P49,2)</f>
        <v>0</v>
      </c>
      <c r="R49" s="243"/>
      <c r="S49" s="243" t="s">
        <v>299</v>
      </c>
      <c r="T49" s="244" t="s">
        <v>300</v>
      </c>
      <c r="U49" s="223">
        <v>0</v>
      </c>
      <c r="V49" s="223">
        <f>ROUND(E49*U49,2)</f>
        <v>0</v>
      </c>
      <c r="W49" s="223"/>
      <c r="X49" s="223" t="s">
        <v>161</v>
      </c>
      <c r="Y49" s="223" t="s">
        <v>162</v>
      </c>
      <c r="Z49" s="212"/>
      <c r="AA49" s="212"/>
      <c r="AB49" s="212"/>
      <c r="AC49" s="212"/>
      <c r="AD49" s="212"/>
      <c r="AE49" s="212"/>
      <c r="AF49" s="212"/>
      <c r="AG49" s="212" t="s">
        <v>163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2" x14ac:dyDescent="0.2">
      <c r="A50" s="219"/>
      <c r="B50" s="220"/>
      <c r="C50" s="264" t="s">
        <v>696</v>
      </c>
      <c r="D50" s="255"/>
      <c r="E50" s="255"/>
      <c r="F50" s="255"/>
      <c r="G50" s="255"/>
      <c r="H50" s="223"/>
      <c r="I50" s="223"/>
      <c r="J50" s="223"/>
      <c r="K50" s="223"/>
      <c r="L50" s="223"/>
      <c r="M50" s="223"/>
      <c r="N50" s="222"/>
      <c r="O50" s="222"/>
      <c r="P50" s="222"/>
      <c r="Q50" s="222"/>
      <c r="R50" s="223"/>
      <c r="S50" s="223"/>
      <c r="T50" s="223"/>
      <c r="U50" s="223"/>
      <c r="V50" s="223"/>
      <c r="W50" s="223"/>
      <c r="X50" s="223"/>
      <c r="Y50" s="223"/>
      <c r="Z50" s="212"/>
      <c r="AA50" s="212"/>
      <c r="AB50" s="212"/>
      <c r="AC50" s="212"/>
      <c r="AD50" s="212"/>
      <c r="AE50" s="212"/>
      <c r="AF50" s="212"/>
      <c r="AG50" s="212" t="s">
        <v>199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45" t="str">
        <f>C50</f>
        <v>Poznámka: demontáž autobusové zastávky, odstranění základových patek a zapravení terénu bude řešeno investorem na vlastní náklady.</v>
      </c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19">
        <v>15</v>
      </c>
      <c r="B51" s="220" t="s">
        <v>492</v>
      </c>
      <c r="C51" s="265" t="s">
        <v>493</v>
      </c>
      <c r="D51" s="221" t="s">
        <v>0</v>
      </c>
      <c r="E51" s="256"/>
      <c r="F51" s="224"/>
      <c r="G51" s="223">
        <f>ROUND(E51*F51,2)</f>
        <v>0</v>
      </c>
      <c r="H51" s="224"/>
      <c r="I51" s="223">
        <f>ROUND(E51*H51,2)</f>
        <v>0</v>
      </c>
      <c r="J51" s="224"/>
      <c r="K51" s="223">
        <f>ROUND(E51*J51,2)</f>
        <v>0</v>
      </c>
      <c r="L51" s="223">
        <v>21</v>
      </c>
      <c r="M51" s="223">
        <f>G51*(1+L51/100)</f>
        <v>0</v>
      </c>
      <c r="N51" s="222">
        <v>0</v>
      </c>
      <c r="O51" s="222">
        <f>ROUND(E51*N51,2)</f>
        <v>0</v>
      </c>
      <c r="P51" s="222">
        <v>0</v>
      </c>
      <c r="Q51" s="222">
        <f>ROUND(E51*P51,2)</f>
        <v>0</v>
      </c>
      <c r="R51" s="223" t="s">
        <v>481</v>
      </c>
      <c r="S51" s="223" t="s">
        <v>159</v>
      </c>
      <c r="T51" s="223" t="s">
        <v>159</v>
      </c>
      <c r="U51" s="223">
        <v>0</v>
      </c>
      <c r="V51" s="223">
        <f>ROUND(E51*U51,2)</f>
        <v>0</v>
      </c>
      <c r="W51" s="223"/>
      <c r="X51" s="223" t="s">
        <v>320</v>
      </c>
      <c r="Y51" s="223" t="s">
        <v>162</v>
      </c>
      <c r="Z51" s="212"/>
      <c r="AA51" s="212"/>
      <c r="AB51" s="212"/>
      <c r="AC51" s="212"/>
      <c r="AD51" s="212"/>
      <c r="AE51" s="212"/>
      <c r="AF51" s="212"/>
      <c r="AG51" s="212" t="s">
        <v>321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2" x14ac:dyDescent="0.2">
      <c r="A52" s="219"/>
      <c r="B52" s="220"/>
      <c r="C52" s="266" t="s">
        <v>387</v>
      </c>
      <c r="D52" s="257"/>
      <c r="E52" s="257"/>
      <c r="F52" s="257"/>
      <c r="G52" s="257"/>
      <c r="H52" s="223"/>
      <c r="I52" s="223"/>
      <c r="J52" s="223"/>
      <c r="K52" s="223"/>
      <c r="L52" s="223"/>
      <c r="M52" s="223"/>
      <c r="N52" s="222"/>
      <c r="O52" s="222"/>
      <c r="P52" s="222"/>
      <c r="Q52" s="222"/>
      <c r="R52" s="223"/>
      <c r="S52" s="223"/>
      <c r="T52" s="223"/>
      <c r="U52" s="223"/>
      <c r="V52" s="223"/>
      <c r="W52" s="223"/>
      <c r="X52" s="223"/>
      <c r="Y52" s="223"/>
      <c r="Z52" s="212"/>
      <c r="AA52" s="212"/>
      <c r="AB52" s="212"/>
      <c r="AC52" s="212"/>
      <c r="AD52" s="212"/>
      <c r="AE52" s="212"/>
      <c r="AF52" s="212"/>
      <c r="AG52" s="212" t="s">
        <v>165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x14ac:dyDescent="0.2">
      <c r="A53" s="3"/>
      <c r="B53" s="4"/>
      <c r="C53" s="268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v>12</v>
      </c>
      <c r="AF53">
        <v>21</v>
      </c>
      <c r="AG53" t="s">
        <v>139</v>
      </c>
    </row>
    <row r="54" spans="1:60" x14ac:dyDescent="0.2">
      <c r="A54" s="215"/>
      <c r="B54" s="216" t="s">
        <v>29</v>
      </c>
      <c r="C54" s="269"/>
      <c r="D54" s="217"/>
      <c r="E54" s="218"/>
      <c r="F54" s="218"/>
      <c r="G54" s="237">
        <f>G8+G27+G39+G41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f>SUMIF(L7:L52,AE53,G7:G52)</f>
        <v>0</v>
      </c>
      <c r="AF54">
        <f>SUMIF(L7:L52,AF53,G7:G52)</f>
        <v>0</v>
      </c>
      <c r="AG54" t="s">
        <v>500</v>
      </c>
    </row>
    <row r="55" spans="1:60" x14ac:dyDescent="0.2">
      <c r="C55" s="270"/>
      <c r="D55" s="10"/>
      <c r="AG55" t="s">
        <v>501</v>
      </c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efFvZYm547YseXZlz+8plPecGaMZOCHZEB9G4dstOwhmicD0aWQF51zR0q5zUr9k3nUGLN7tU8V2BLnzy5GAg==" saltValue="Nby2e6tGC1Zg9eEv7IhMsA==" spinCount="100000" sheet="1" formatRows="0"/>
  <mergeCells count="19">
    <mergeCell ref="C52:G52"/>
    <mergeCell ref="C44:G44"/>
    <mergeCell ref="C45:G45"/>
    <mergeCell ref="C46:G46"/>
    <mergeCell ref="C47:G47"/>
    <mergeCell ref="C48:G48"/>
    <mergeCell ref="C50:G50"/>
    <mergeCell ref="C16:G16"/>
    <mergeCell ref="C19:G19"/>
    <mergeCell ref="C33:G33"/>
    <mergeCell ref="C36:G36"/>
    <mergeCell ref="C37:G37"/>
    <mergeCell ref="C43:G43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B75C0-6F7E-4FF8-9C19-51BF8875569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126</v>
      </c>
      <c r="B1" s="197"/>
      <c r="C1" s="197"/>
      <c r="D1" s="197"/>
      <c r="E1" s="197"/>
      <c r="F1" s="197"/>
      <c r="G1" s="197"/>
      <c r="AG1" t="s">
        <v>127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128</v>
      </c>
    </row>
    <row r="3" spans="1:60" ht="24.95" customHeight="1" x14ac:dyDescent="0.2">
      <c r="A3" s="198" t="s">
        <v>8</v>
      </c>
      <c r="B3" s="49" t="s">
        <v>61</v>
      </c>
      <c r="C3" s="201" t="s">
        <v>62</v>
      </c>
      <c r="D3" s="199"/>
      <c r="E3" s="199"/>
      <c r="F3" s="199"/>
      <c r="G3" s="200"/>
      <c r="AC3" s="176" t="s">
        <v>128</v>
      </c>
      <c r="AG3" t="s">
        <v>129</v>
      </c>
    </row>
    <row r="4" spans="1:60" ht="24.95" customHeight="1" x14ac:dyDescent="0.2">
      <c r="A4" s="202" t="s">
        <v>9</v>
      </c>
      <c r="B4" s="203" t="s">
        <v>63</v>
      </c>
      <c r="C4" s="204" t="s">
        <v>64</v>
      </c>
      <c r="D4" s="205"/>
      <c r="E4" s="205"/>
      <c r="F4" s="205"/>
      <c r="G4" s="206"/>
      <c r="AG4" t="s">
        <v>130</v>
      </c>
    </row>
    <row r="5" spans="1:60" x14ac:dyDescent="0.2">
      <c r="D5" s="10"/>
    </row>
    <row r="6" spans="1:60" ht="38.25" x14ac:dyDescent="0.2">
      <c r="A6" s="208" t="s">
        <v>131</v>
      </c>
      <c r="B6" s="210" t="s">
        <v>132</v>
      </c>
      <c r="C6" s="210" t="s">
        <v>133</v>
      </c>
      <c r="D6" s="209" t="s">
        <v>134</v>
      </c>
      <c r="E6" s="208" t="s">
        <v>135</v>
      </c>
      <c r="F6" s="207" t="s">
        <v>136</v>
      </c>
      <c r="G6" s="208" t="s">
        <v>29</v>
      </c>
      <c r="H6" s="211" t="s">
        <v>30</v>
      </c>
      <c r="I6" s="211" t="s">
        <v>137</v>
      </c>
      <c r="J6" s="211" t="s">
        <v>31</v>
      </c>
      <c r="K6" s="211" t="s">
        <v>138</v>
      </c>
      <c r="L6" s="211" t="s">
        <v>139</v>
      </c>
      <c r="M6" s="211" t="s">
        <v>140</v>
      </c>
      <c r="N6" s="211" t="s">
        <v>141</v>
      </c>
      <c r="O6" s="211" t="s">
        <v>142</v>
      </c>
      <c r="P6" s="211" t="s">
        <v>143</v>
      </c>
      <c r="Q6" s="211" t="s">
        <v>144</v>
      </c>
      <c r="R6" s="211" t="s">
        <v>145</v>
      </c>
      <c r="S6" s="211" t="s">
        <v>146</v>
      </c>
      <c r="T6" s="211" t="s">
        <v>147</v>
      </c>
      <c r="U6" s="211" t="s">
        <v>148</v>
      </c>
      <c r="V6" s="211" t="s">
        <v>149</v>
      </c>
      <c r="W6" s="211" t="s">
        <v>150</v>
      </c>
      <c r="X6" s="211" t="s">
        <v>151</v>
      </c>
      <c r="Y6" s="211" t="s">
        <v>152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153</v>
      </c>
      <c r="B8" s="232" t="s">
        <v>82</v>
      </c>
      <c r="C8" s="258" t="s">
        <v>83</v>
      </c>
      <c r="D8" s="233"/>
      <c r="E8" s="234"/>
      <c r="F8" s="235"/>
      <c r="G8" s="235">
        <f>SUMIF(AG9:AG46,"&lt;&gt;NOR",G9:G46)</f>
        <v>0</v>
      </c>
      <c r="H8" s="235"/>
      <c r="I8" s="235">
        <f>SUM(I9:I46)</f>
        <v>0</v>
      </c>
      <c r="J8" s="235"/>
      <c r="K8" s="235">
        <f>SUM(K9:K46)</f>
        <v>0</v>
      </c>
      <c r="L8" s="235"/>
      <c r="M8" s="235">
        <f>SUM(M9:M46)</f>
        <v>0</v>
      </c>
      <c r="N8" s="234"/>
      <c r="O8" s="234">
        <f>SUM(O9:O46)</f>
        <v>18.39</v>
      </c>
      <c r="P8" s="234"/>
      <c r="Q8" s="234">
        <f>SUM(Q9:Q46)</f>
        <v>0</v>
      </c>
      <c r="R8" s="235"/>
      <c r="S8" s="235"/>
      <c r="T8" s="236"/>
      <c r="U8" s="230"/>
      <c r="V8" s="230">
        <f>SUM(V9:V46)</f>
        <v>158.05000000000001</v>
      </c>
      <c r="W8" s="230"/>
      <c r="X8" s="230"/>
      <c r="Y8" s="230"/>
      <c r="AG8" t="s">
        <v>154</v>
      </c>
    </row>
    <row r="9" spans="1:60" outlineLevel="1" x14ac:dyDescent="0.2">
      <c r="A9" s="238">
        <v>1</v>
      </c>
      <c r="B9" s="239" t="s">
        <v>155</v>
      </c>
      <c r="C9" s="259" t="s">
        <v>156</v>
      </c>
      <c r="D9" s="240" t="s">
        <v>157</v>
      </c>
      <c r="E9" s="241">
        <v>36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21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 t="s">
        <v>158</v>
      </c>
      <c r="S9" s="243" t="s">
        <v>159</v>
      </c>
      <c r="T9" s="244" t="s">
        <v>160</v>
      </c>
      <c r="U9" s="223">
        <v>1.7629999999999999</v>
      </c>
      <c r="V9" s="223">
        <f>ROUND(E9*U9,2)</f>
        <v>63.47</v>
      </c>
      <c r="W9" s="223"/>
      <c r="X9" s="223" t="s">
        <v>161</v>
      </c>
      <c r="Y9" s="223" t="s">
        <v>162</v>
      </c>
      <c r="Z9" s="212"/>
      <c r="AA9" s="212"/>
      <c r="AB9" s="212"/>
      <c r="AC9" s="212"/>
      <c r="AD9" s="212"/>
      <c r="AE9" s="212"/>
      <c r="AF9" s="212"/>
      <c r="AG9" s="212" t="s">
        <v>163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19"/>
      <c r="B10" s="220"/>
      <c r="C10" s="260" t="s">
        <v>164</v>
      </c>
      <c r="D10" s="246"/>
      <c r="E10" s="246"/>
      <c r="F10" s="246"/>
      <c r="G10" s="246"/>
      <c r="H10" s="223"/>
      <c r="I10" s="223"/>
      <c r="J10" s="223"/>
      <c r="K10" s="223"/>
      <c r="L10" s="223"/>
      <c r="M10" s="223"/>
      <c r="N10" s="222"/>
      <c r="O10" s="222"/>
      <c r="P10" s="222"/>
      <c r="Q10" s="222"/>
      <c r="R10" s="223"/>
      <c r="S10" s="223"/>
      <c r="T10" s="223"/>
      <c r="U10" s="223"/>
      <c r="V10" s="223"/>
      <c r="W10" s="223"/>
      <c r="X10" s="223"/>
      <c r="Y10" s="223"/>
      <c r="Z10" s="212"/>
      <c r="AA10" s="212"/>
      <c r="AB10" s="212"/>
      <c r="AC10" s="212"/>
      <c r="AD10" s="212"/>
      <c r="AE10" s="212"/>
      <c r="AF10" s="212"/>
      <c r="AG10" s="212" t="s">
        <v>165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45" t="str">
        <f>C10</f>
        <v>Příplatek k cenám hloubených vykopávek za ztížení vykopávky v blízkosti podzemního vedení nebo výbušnin pro jakoukoliv třídu horniny.</v>
      </c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19"/>
      <c r="B11" s="220"/>
      <c r="C11" s="261" t="s">
        <v>697</v>
      </c>
      <c r="D11" s="225"/>
      <c r="E11" s="226">
        <v>36</v>
      </c>
      <c r="F11" s="223"/>
      <c r="G11" s="223"/>
      <c r="H11" s="223"/>
      <c r="I11" s="223"/>
      <c r="J11" s="223"/>
      <c r="K11" s="223"/>
      <c r="L11" s="223"/>
      <c r="M11" s="223"/>
      <c r="N11" s="222"/>
      <c r="O11" s="222"/>
      <c r="P11" s="222"/>
      <c r="Q11" s="222"/>
      <c r="R11" s="223"/>
      <c r="S11" s="223"/>
      <c r="T11" s="223"/>
      <c r="U11" s="223"/>
      <c r="V11" s="223"/>
      <c r="W11" s="223"/>
      <c r="X11" s="223"/>
      <c r="Y11" s="223"/>
      <c r="Z11" s="212"/>
      <c r="AA11" s="212"/>
      <c r="AB11" s="212"/>
      <c r="AC11" s="212"/>
      <c r="AD11" s="212"/>
      <c r="AE11" s="212"/>
      <c r="AF11" s="212"/>
      <c r="AG11" s="212" t="s">
        <v>167</v>
      </c>
      <c r="AH11" s="212">
        <v>5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38">
        <v>2</v>
      </c>
      <c r="B12" s="239" t="s">
        <v>176</v>
      </c>
      <c r="C12" s="259" t="s">
        <v>177</v>
      </c>
      <c r="D12" s="240" t="s">
        <v>157</v>
      </c>
      <c r="E12" s="241">
        <v>36</v>
      </c>
      <c r="F12" s="242"/>
      <c r="G12" s="243">
        <f>ROUND(E12*F12,2)</f>
        <v>0</v>
      </c>
      <c r="H12" s="242"/>
      <c r="I12" s="243">
        <f>ROUND(E12*H12,2)</f>
        <v>0</v>
      </c>
      <c r="J12" s="242"/>
      <c r="K12" s="243">
        <f>ROUND(E12*J12,2)</f>
        <v>0</v>
      </c>
      <c r="L12" s="243">
        <v>21</v>
      </c>
      <c r="M12" s="243">
        <f>G12*(1+L12/100)</f>
        <v>0</v>
      </c>
      <c r="N12" s="241">
        <v>0</v>
      </c>
      <c r="O12" s="241">
        <f>ROUND(E12*N12,2)</f>
        <v>0</v>
      </c>
      <c r="P12" s="241">
        <v>0</v>
      </c>
      <c r="Q12" s="241">
        <f>ROUND(E12*P12,2)</f>
        <v>0</v>
      </c>
      <c r="R12" s="243" t="s">
        <v>158</v>
      </c>
      <c r="S12" s="243" t="s">
        <v>159</v>
      </c>
      <c r="T12" s="244" t="s">
        <v>160</v>
      </c>
      <c r="U12" s="223">
        <v>0.37</v>
      </c>
      <c r="V12" s="223">
        <f>ROUND(E12*U12,2)</f>
        <v>13.32</v>
      </c>
      <c r="W12" s="223"/>
      <c r="X12" s="223" t="s">
        <v>161</v>
      </c>
      <c r="Y12" s="223" t="s">
        <v>162</v>
      </c>
      <c r="Z12" s="212"/>
      <c r="AA12" s="212"/>
      <c r="AB12" s="212"/>
      <c r="AC12" s="212"/>
      <c r="AD12" s="212"/>
      <c r="AE12" s="212"/>
      <c r="AF12" s="212"/>
      <c r="AG12" s="212" t="s">
        <v>163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2" x14ac:dyDescent="0.2">
      <c r="A13" s="219"/>
      <c r="B13" s="220"/>
      <c r="C13" s="260" t="s">
        <v>178</v>
      </c>
      <c r="D13" s="246"/>
      <c r="E13" s="246"/>
      <c r="F13" s="246"/>
      <c r="G13" s="246"/>
      <c r="H13" s="223"/>
      <c r="I13" s="223"/>
      <c r="J13" s="223"/>
      <c r="K13" s="223"/>
      <c r="L13" s="223"/>
      <c r="M13" s="223"/>
      <c r="N13" s="222"/>
      <c r="O13" s="222"/>
      <c r="P13" s="222"/>
      <c r="Q13" s="222"/>
      <c r="R13" s="223"/>
      <c r="S13" s="223"/>
      <c r="T13" s="223"/>
      <c r="U13" s="223"/>
      <c r="V13" s="223"/>
      <c r="W13" s="223"/>
      <c r="X13" s="223"/>
      <c r="Y13" s="223"/>
      <c r="Z13" s="212"/>
      <c r="AA13" s="212"/>
      <c r="AB13" s="212"/>
      <c r="AC13" s="212"/>
      <c r="AD13" s="212"/>
      <c r="AE13" s="212"/>
      <c r="AF13" s="212"/>
      <c r="AG13" s="212" t="s">
        <v>165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45" t="str">
        <f>C13</f>
        <v>zapažených i nezapažených s urovnáním dna do předepsaného profilu a spádu, s přehozením výkopku na přilehlém terénu na vzdálenost do 3 m od podélné osy rýhy nebo s naložením výkopku na dopravní prostředek.</v>
      </c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19"/>
      <c r="B14" s="220"/>
      <c r="C14" s="261" t="s">
        <v>698</v>
      </c>
      <c r="D14" s="225"/>
      <c r="E14" s="226">
        <v>36</v>
      </c>
      <c r="F14" s="223"/>
      <c r="G14" s="223"/>
      <c r="H14" s="223"/>
      <c r="I14" s="223"/>
      <c r="J14" s="223"/>
      <c r="K14" s="223"/>
      <c r="L14" s="223"/>
      <c r="M14" s="223"/>
      <c r="N14" s="222"/>
      <c r="O14" s="222"/>
      <c r="P14" s="222"/>
      <c r="Q14" s="222"/>
      <c r="R14" s="223"/>
      <c r="S14" s="223"/>
      <c r="T14" s="223"/>
      <c r="U14" s="223"/>
      <c r="V14" s="223"/>
      <c r="W14" s="223"/>
      <c r="X14" s="223"/>
      <c r="Y14" s="223"/>
      <c r="Z14" s="212"/>
      <c r="AA14" s="212"/>
      <c r="AB14" s="212"/>
      <c r="AC14" s="212"/>
      <c r="AD14" s="212"/>
      <c r="AE14" s="212"/>
      <c r="AF14" s="212"/>
      <c r="AG14" s="212" t="s">
        <v>167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38">
        <v>3</v>
      </c>
      <c r="B15" s="239" t="s">
        <v>180</v>
      </c>
      <c r="C15" s="259" t="s">
        <v>181</v>
      </c>
      <c r="D15" s="240" t="s">
        <v>157</v>
      </c>
      <c r="E15" s="241">
        <v>36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21</v>
      </c>
      <c r="M15" s="243">
        <f>G15*(1+L15/100)</f>
        <v>0</v>
      </c>
      <c r="N15" s="241">
        <v>0</v>
      </c>
      <c r="O15" s="241">
        <f>ROUND(E15*N15,2)</f>
        <v>0</v>
      </c>
      <c r="P15" s="241">
        <v>0</v>
      </c>
      <c r="Q15" s="241">
        <f>ROUND(E15*P15,2)</f>
        <v>0</v>
      </c>
      <c r="R15" s="243" t="s">
        <v>158</v>
      </c>
      <c r="S15" s="243" t="s">
        <v>159</v>
      </c>
      <c r="T15" s="244" t="s">
        <v>160</v>
      </c>
      <c r="U15" s="223">
        <v>0.38979999999999998</v>
      </c>
      <c r="V15" s="223">
        <f>ROUND(E15*U15,2)</f>
        <v>14.03</v>
      </c>
      <c r="W15" s="223"/>
      <c r="X15" s="223" t="s">
        <v>161</v>
      </c>
      <c r="Y15" s="223" t="s">
        <v>162</v>
      </c>
      <c r="Z15" s="212"/>
      <c r="AA15" s="212"/>
      <c r="AB15" s="212"/>
      <c r="AC15" s="212"/>
      <c r="AD15" s="212"/>
      <c r="AE15" s="212"/>
      <c r="AF15" s="212"/>
      <c r="AG15" s="212" t="s">
        <v>163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2" x14ac:dyDescent="0.2">
      <c r="A16" s="219"/>
      <c r="B16" s="220"/>
      <c r="C16" s="260" t="s">
        <v>178</v>
      </c>
      <c r="D16" s="246"/>
      <c r="E16" s="246"/>
      <c r="F16" s="246"/>
      <c r="G16" s="246"/>
      <c r="H16" s="223"/>
      <c r="I16" s="223"/>
      <c r="J16" s="223"/>
      <c r="K16" s="223"/>
      <c r="L16" s="223"/>
      <c r="M16" s="223"/>
      <c r="N16" s="222"/>
      <c r="O16" s="222"/>
      <c r="P16" s="222"/>
      <c r="Q16" s="222"/>
      <c r="R16" s="223"/>
      <c r="S16" s="223"/>
      <c r="T16" s="223"/>
      <c r="U16" s="223"/>
      <c r="V16" s="223"/>
      <c r="W16" s="223"/>
      <c r="X16" s="223"/>
      <c r="Y16" s="223"/>
      <c r="Z16" s="212"/>
      <c r="AA16" s="212"/>
      <c r="AB16" s="212"/>
      <c r="AC16" s="212"/>
      <c r="AD16" s="212"/>
      <c r="AE16" s="212"/>
      <c r="AF16" s="212"/>
      <c r="AG16" s="212" t="s">
        <v>165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45" t="str">
        <f>C16</f>
        <v>zapažených i nezapažených s urovnáním dna do předepsaného profilu a spádu, s přehozením výkopku na přilehlém terénu na vzdálenost do 3 m od podélné osy rýhy nebo s naložením výkopku na dopravní prostředek.</v>
      </c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19"/>
      <c r="B17" s="220"/>
      <c r="C17" s="261" t="s">
        <v>699</v>
      </c>
      <c r="D17" s="225"/>
      <c r="E17" s="226">
        <v>36</v>
      </c>
      <c r="F17" s="223"/>
      <c r="G17" s="223"/>
      <c r="H17" s="223"/>
      <c r="I17" s="223"/>
      <c r="J17" s="223"/>
      <c r="K17" s="223"/>
      <c r="L17" s="223"/>
      <c r="M17" s="223"/>
      <c r="N17" s="222"/>
      <c r="O17" s="222"/>
      <c r="P17" s="222"/>
      <c r="Q17" s="222"/>
      <c r="R17" s="223"/>
      <c r="S17" s="223"/>
      <c r="T17" s="223"/>
      <c r="U17" s="223"/>
      <c r="V17" s="223"/>
      <c r="W17" s="223"/>
      <c r="X17" s="223"/>
      <c r="Y17" s="223"/>
      <c r="Z17" s="212"/>
      <c r="AA17" s="212"/>
      <c r="AB17" s="212"/>
      <c r="AC17" s="212"/>
      <c r="AD17" s="212"/>
      <c r="AE17" s="212"/>
      <c r="AF17" s="212"/>
      <c r="AG17" s="212" t="s">
        <v>167</v>
      </c>
      <c r="AH17" s="212">
        <v>5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38">
        <v>4</v>
      </c>
      <c r="B18" s="239" t="s">
        <v>514</v>
      </c>
      <c r="C18" s="259" t="s">
        <v>515</v>
      </c>
      <c r="D18" s="240" t="s">
        <v>203</v>
      </c>
      <c r="E18" s="241">
        <v>30</v>
      </c>
      <c r="F18" s="242"/>
      <c r="G18" s="243">
        <f>ROUND(E18*F18,2)</f>
        <v>0</v>
      </c>
      <c r="H18" s="242"/>
      <c r="I18" s="243">
        <f>ROUND(E18*H18,2)</f>
        <v>0</v>
      </c>
      <c r="J18" s="242"/>
      <c r="K18" s="243">
        <f>ROUND(E18*J18,2)</f>
        <v>0</v>
      </c>
      <c r="L18" s="243">
        <v>21</v>
      </c>
      <c r="M18" s="243">
        <f>G18*(1+L18/100)</f>
        <v>0</v>
      </c>
      <c r="N18" s="241">
        <v>9.7999999999999997E-4</v>
      </c>
      <c r="O18" s="241">
        <f>ROUND(E18*N18,2)</f>
        <v>0.03</v>
      </c>
      <c r="P18" s="241">
        <v>0</v>
      </c>
      <c r="Q18" s="241">
        <f>ROUND(E18*P18,2)</f>
        <v>0</v>
      </c>
      <c r="R18" s="243" t="s">
        <v>158</v>
      </c>
      <c r="S18" s="243" t="s">
        <v>159</v>
      </c>
      <c r="T18" s="244" t="s">
        <v>160</v>
      </c>
      <c r="U18" s="223">
        <v>0.23599999999999999</v>
      </c>
      <c r="V18" s="223">
        <f>ROUND(E18*U18,2)</f>
        <v>7.08</v>
      </c>
      <c r="W18" s="223"/>
      <c r="X18" s="223" t="s">
        <v>161</v>
      </c>
      <c r="Y18" s="223" t="s">
        <v>162</v>
      </c>
      <c r="Z18" s="212"/>
      <c r="AA18" s="212"/>
      <c r="AB18" s="212"/>
      <c r="AC18" s="212"/>
      <c r="AD18" s="212"/>
      <c r="AE18" s="212"/>
      <c r="AF18" s="212"/>
      <c r="AG18" s="212" t="s">
        <v>163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19"/>
      <c r="B19" s="220"/>
      <c r="C19" s="260" t="s">
        <v>516</v>
      </c>
      <c r="D19" s="246"/>
      <c r="E19" s="246"/>
      <c r="F19" s="246"/>
      <c r="G19" s="246"/>
      <c r="H19" s="223"/>
      <c r="I19" s="223"/>
      <c r="J19" s="223"/>
      <c r="K19" s="223"/>
      <c r="L19" s="223"/>
      <c r="M19" s="223"/>
      <c r="N19" s="222"/>
      <c r="O19" s="222"/>
      <c r="P19" s="222"/>
      <c r="Q19" s="222"/>
      <c r="R19" s="223"/>
      <c r="S19" s="223"/>
      <c r="T19" s="223"/>
      <c r="U19" s="223"/>
      <c r="V19" s="223"/>
      <c r="W19" s="223"/>
      <c r="X19" s="223"/>
      <c r="Y19" s="223"/>
      <c r="Z19" s="212"/>
      <c r="AA19" s="212"/>
      <c r="AB19" s="212"/>
      <c r="AC19" s="212"/>
      <c r="AD19" s="212"/>
      <c r="AE19" s="212"/>
      <c r="AF19" s="212"/>
      <c r="AG19" s="212" t="s">
        <v>165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19"/>
      <c r="B20" s="220"/>
      <c r="C20" s="261" t="s">
        <v>517</v>
      </c>
      <c r="D20" s="225"/>
      <c r="E20" s="226">
        <v>6</v>
      </c>
      <c r="F20" s="223"/>
      <c r="G20" s="223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2"/>
      <c r="AA20" s="212"/>
      <c r="AB20" s="212"/>
      <c r="AC20" s="212"/>
      <c r="AD20" s="212"/>
      <c r="AE20" s="212"/>
      <c r="AF20" s="212"/>
      <c r="AG20" s="212" t="s">
        <v>167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19"/>
      <c r="B21" s="220"/>
      <c r="C21" s="261" t="s">
        <v>518</v>
      </c>
      <c r="D21" s="225"/>
      <c r="E21" s="226">
        <v>24</v>
      </c>
      <c r="F21" s="223"/>
      <c r="G21" s="223"/>
      <c r="H21" s="223"/>
      <c r="I21" s="223"/>
      <c r="J21" s="223"/>
      <c r="K21" s="223"/>
      <c r="L21" s="223"/>
      <c r="M21" s="223"/>
      <c r="N21" s="222"/>
      <c r="O21" s="222"/>
      <c r="P21" s="222"/>
      <c r="Q21" s="222"/>
      <c r="R21" s="223"/>
      <c r="S21" s="223"/>
      <c r="T21" s="223"/>
      <c r="U21" s="223"/>
      <c r="V21" s="223"/>
      <c r="W21" s="223"/>
      <c r="X21" s="223"/>
      <c r="Y21" s="223"/>
      <c r="Z21" s="212"/>
      <c r="AA21" s="212"/>
      <c r="AB21" s="212"/>
      <c r="AC21" s="212"/>
      <c r="AD21" s="212"/>
      <c r="AE21" s="212"/>
      <c r="AF21" s="212"/>
      <c r="AG21" s="212" t="s">
        <v>167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38">
        <v>5</v>
      </c>
      <c r="B22" s="239" t="s">
        <v>519</v>
      </c>
      <c r="C22" s="259" t="s">
        <v>520</v>
      </c>
      <c r="D22" s="240" t="s">
        <v>203</v>
      </c>
      <c r="E22" s="241">
        <v>30</v>
      </c>
      <c r="F22" s="242"/>
      <c r="G22" s="243">
        <f>ROUND(E22*F22,2)</f>
        <v>0</v>
      </c>
      <c r="H22" s="242"/>
      <c r="I22" s="243">
        <f>ROUND(E22*H22,2)</f>
        <v>0</v>
      </c>
      <c r="J22" s="242"/>
      <c r="K22" s="243">
        <f>ROUND(E22*J22,2)</f>
        <v>0</v>
      </c>
      <c r="L22" s="243">
        <v>21</v>
      </c>
      <c r="M22" s="243">
        <f>G22*(1+L22/100)</f>
        <v>0</v>
      </c>
      <c r="N22" s="241">
        <v>0</v>
      </c>
      <c r="O22" s="241">
        <f>ROUND(E22*N22,2)</f>
        <v>0</v>
      </c>
      <c r="P22" s="241">
        <v>0</v>
      </c>
      <c r="Q22" s="241">
        <f>ROUND(E22*P22,2)</f>
        <v>0</v>
      </c>
      <c r="R22" s="243" t="s">
        <v>158</v>
      </c>
      <c r="S22" s="243" t="s">
        <v>159</v>
      </c>
      <c r="T22" s="244" t="s">
        <v>160</v>
      </c>
      <c r="U22" s="223">
        <v>7.0000000000000007E-2</v>
      </c>
      <c r="V22" s="223">
        <f>ROUND(E22*U22,2)</f>
        <v>2.1</v>
      </c>
      <c r="W22" s="223"/>
      <c r="X22" s="223" t="s">
        <v>161</v>
      </c>
      <c r="Y22" s="223" t="s">
        <v>162</v>
      </c>
      <c r="Z22" s="212"/>
      <c r="AA22" s="212"/>
      <c r="AB22" s="212"/>
      <c r="AC22" s="212"/>
      <c r="AD22" s="212"/>
      <c r="AE22" s="212"/>
      <c r="AF22" s="212"/>
      <c r="AG22" s="212" t="s">
        <v>163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">
      <c r="A23" s="219"/>
      <c r="B23" s="220"/>
      <c r="C23" s="260" t="s">
        <v>521</v>
      </c>
      <c r="D23" s="246"/>
      <c r="E23" s="246"/>
      <c r="F23" s="246"/>
      <c r="G23" s="246"/>
      <c r="H23" s="223"/>
      <c r="I23" s="223"/>
      <c r="J23" s="223"/>
      <c r="K23" s="223"/>
      <c r="L23" s="223"/>
      <c r="M23" s="223"/>
      <c r="N23" s="222"/>
      <c r="O23" s="222"/>
      <c r="P23" s="222"/>
      <c r="Q23" s="222"/>
      <c r="R23" s="223"/>
      <c r="S23" s="223"/>
      <c r="T23" s="223"/>
      <c r="U23" s="223"/>
      <c r="V23" s="223"/>
      <c r="W23" s="223"/>
      <c r="X23" s="223"/>
      <c r="Y23" s="223"/>
      <c r="Z23" s="212"/>
      <c r="AA23" s="212"/>
      <c r="AB23" s="212"/>
      <c r="AC23" s="212"/>
      <c r="AD23" s="212"/>
      <c r="AE23" s="212"/>
      <c r="AF23" s="212"/>
      <c r="AG23" s="212" t="s">
        <v>165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2" x14ac:dyDescent="0.2">
      <c r="A24" s="219"/>
      <c r="B24" s="220"/>
      <c r="C24" s="261" t="s">
        <v>700</v>
      </c>
      <c r="D24" s="225"/>
      <c r="E24" s="226">
        <v>30</v>
      </c>
      <c r="F24" s="223"/>
      <c r="G24" s="223"/>
      <c r="H24" s="223"/>
      <c r="I24" s="223"/>
      <c r="J24" s="223"/>
      <c r="K24" s="223"/>
      <c r="L24" s="223"/>
      <c r="M24" s="223"/>
      <c r="N24" s="222"/>
      <c r="O24" s="222"/>
      <c r="P24" s="222"/>
      <c r="Q24" s="222"/>
      <c r="R24" s="223"/>
      <c r="S24" s="223"/>
      <c r="T24" s="223"/>
      <c r="U24" s="223"/>
      <c r="V24" s="223"/>
      <c r="W24" s="223"/>
      <c r="X24" s="223"/>
      <c r="Y24" s="223"/>
      <c r="Z24" s="212"/>
      <c r="AA24" s="212"/>
      <c r="AB24" s="212"/>
      <c r="AC24" s="212"/>
      <c r="AD24" s="212"/>
      <c r="AE24" s="212"/>
      <c r="AF24" s="212"/>
      <c r="AG24" s="212" t="s">
        <v>167</v>
      </c>
      <c r="AH24" s="212">
        <v>5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38">
        <v>6</v>
      </c>
      <c r="B25" s="239" t="s">
        <v>182</v>
      </c>
      <c r="C25" s="259" t="s">
        <v>183</v>
      </c>
      <c r="D25" s="240" t="s">
        <v>157</v>
      </c>
      <c r="E25" s="241">
        <v>36</v>
      </c>
      <c r="F25" s="242"/>
      <c r="G25" s="243">
        <f>ROUND(E25*F25,2)</f>
        <v>0</v>
      </c>
      <c r="H25" s="242"/>
      <c r="I25" s="243">
        <f>ROUND(E25*H25,2)</f>
        <v>0</v>
      </c>
      <c r="J25" s="242"/>
      <c r="K25" s="243">
        <f>ROUND(E25*J25,2)</f>
        <v>0</v>
      </c>
      <c r="L25" s="243">
        <v>21</v>
      </c>
      <c r="M25" s="243">
        <f>G25*(1+L25/100)</f>
        <v>0</v>
      </c>
      <c r="N25" s="241">
        <v>0</v>
      </c>
      <c r="O25" s="241">
        <f>ROUND(E25*N25,2)</f>
        <v>0</v>
      </c>
      <c r="P25" s="241">
        <v>0</v>
      </c>
      <c r="Q25" s="241">
        <f>ROUND(E25*P25,2)</f>
        <v>0</v>
      </c>
      <c r="R25" s="243" t="s">
        <v>158</v>
      </c>
      <c r="S25" s="243" t="s">
        <v>159</v>
      </c>
      <c r="T25" s="244" t="s">
        <v>160</v>
      </c>
      <c r="U25" s="223">
        <v>0.35</v>
      </c>
      <c r="V25" s="223">
        <f>ROUND(E25*U25,2)</f>
        <v>12.6</v>
      </c>
      <c r="W25" s="223"/>
      <c r="X25" s="223" t="s">
        <v>161</v>
      </c>
      <c r="Y25" s="223" t="s">
        <v>162</v>
      </c>
      <c r="Z25" s="212"/>
      <c r="AA25" s="212"/>
      <c r="AB25" s="212"/>
      <c r="AC25" s="212"/>
      <c r="AD25" s="212"/>
      <c r="AE25" s="212"/>
      <c r="AF25" s="212"/>
      <c r="AG25" s="212" t="s">
        <v>163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19"/>
      <c r="B26" s="220"/>
      <c r="C26" s="260" t="s">
        <v>184</v>
      </c>
      <c r="D26" s="246"/>
      <c r="E26" s="246"/>
      <c r="F26" s="246"/>
      <c r="G26" s="246"/>
      <c r="H26" s="223"/>
      <c r="I26" s="223"/>
      <c r="J26" s="223"/>
      <c r="K26" s="223"/>
      <c r="L26" s="223"/>
      <c r="M26" s="223"/>
      <c r="N26" s="222"/>
      <c r="O26" s="222"/>
      <c r="P26" s="222"/>
      <c r="Q26" s="222"/>
      <c r="R26" s="223"/>
      <c r="S26" s="223"/>
      <c r="T26" s="223"/>
      <c r="U26" s="223"/>
      <c r="V26" s="223"/>
      <c r="W26" s="223"/>
      <c r="X26" s="223"/>
      <c r="Y26" s="223"/>
      <c r="Z26" s="212"/>
      <c r="AA26" s="212"/>
      <c r="AB26" s="212"/>
      <c r="AC26" s="212"/>
      <c r="AD26" s="212"/>
      <c r="AE26" s="212"/>
      <c r="AF26" s="212"/>
      <c r="AG26" s="212" t="s">
        <v>165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45" t="str">
        <f>C26</f>
        <v>bez naložení do dopravní nádoby, ale s vyprázdněním dopravní nádoby na hromadu nebo na dopravní prostředek,</v>
      </c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19"/>
      <c r="B27" s="220"/>
      <c r="C27" s="261" t="s">
        <v>699</v>
      </c>
      <c r="D27" s="225"/>
      <c r="E27" s="226">
        <v>36</v>
      </c>
      <c r="F27" s="223"/>
      <c r="G27" s="223"/>
      <c r="H27" s="223"/>
      <c r="I27" s="223"/>
      <c r="J27" s="223"/>
      <c r="K27" s="223"/>
      <c r="L27" s="223"/>
      <c r="M27" s="223"/>
      <c r="N27" s="222"/>
      <c r="O27" s="222"/>
      <c r="P27" s="222"/>
      <c r="Q27" s="222"/>
      <c r="R27" s="223"/>
      <c r="S27" s="223"/>
      <c r="T27" s="223"/>
      <c r="U27" s="223"/>
      <c r="V27" s="223"/>
      <c r="W27" s="223"/>
      <c r="X27" s="223"/>
      <c r="Y27" s="223"/>
      <c r="Z27" s="212"/>
      <c r="AA27" s="212"/>
      <c r="AB27" s="212"/>
      <c r="AC27" s="212"/>
      <c r="AD27" s="212"/>
      <c r="AE27" s="212"/>
      <c r="AF27" s="212"/>
      <c r="AG27" s="212" t="s">
        <v>167</v>
      </c>
      <c r="AH27" s="212">
        <v>5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38">
        <v>7</v>
      </c>
      <c r="B28" s="239" t="s">
        <v>185</v>
      </c>
      <c r="C28" s="259" t="s">
        <v>186</v>
      </c>
      <c r="D28" s="240" t="s">
        <v>157</v>
      </c>
      <c r="E28" s="241">
        <v>13.2</v>
      </c>
      <c r="F28" s="242"/>
      <c r="G28" s="243">
        <f>ROUND(E28*F28,2)</f>
        <v>0</v>
      </c>
      <c r="H28" s="242"/>
      <c r="I28" s="243">
        <f>ROUND(E28*H28,2)</f>
        <v>0</v>
      </c>
      <c r="J28" s="242"/>
      <c r="K28" s="243">
        <f>ROUND(E28*J28,2)</f>
        <v>0</v>
      </c>
      <c r="L28" s="243">
        <v>21</v>
      </c>
      <c r="M28" s="243">
        <f>G28*(1+L28/100)</f>
        <v>0</v>
      </c>
      <c r="N28" s="241">
        <v>0</v>
      </c>
      <c r="O28" s="241">
        <f>ROUND(E28*N28,2)</f>
        <v>0</v>
      </c>
      <c r="P28" s="241">
        <v>0</v>
      </c>
      <c r="Q28" s="241">
        <f>ROUND(E28*P28,2)</f>
        <v>0</v>
      </c>
      <c r="R28" s="243" t="s">
        <v>158</v>
      </c>
      <c r="S28" s="243" t="s">
        <v>159</v>
      </c>
      <c r="T28" s="244" t="s">
        <v>160</v>
      </c>
      <c r="U28" s="223">
        <v>0.01</v>
      </c>
      <c r="V28" s="223">
        <f>ROUND(E28*U28,2)</f>
        <v>0.13</v>
      </c>
      <c r="W28" s="223"/>
      <c r="X28" s="223" t="s">
        <v>161</v>
      </c>
      <c r="Y28" s="223" t="s">
        <v>162</v>
      </c>
      <c r="Z28" s="212"/>
      <c r="AA28" s="212"/>
      <c r="AB28" s="212"/>
      <c r="AC28" s="212"/>
      <c r="AD28" s="212"/>
      <c r="AE28" s="212"/>
      <c r="AF28" s="212"/>
      <c r="AG28" s="212" t="s">
        <v>163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">
      <c r="A29" s="219"/>
      <c r="B29" s="220"/>
      <c r="C29" s="260" t="s">
        <v>187</v>
      </c>
      <c r="D29" s="246"/>
      <c r="E29" s="246"/>
      <c r="F29" s="246"/>
      <c r="G29" s="246"/>
      <c r="H29" s="223"/>
      <c r="I29" s="223"/>
      <c r="J29" s="223"/>
      <c r="K29" s="223"/>
      <c r="L29" s="223"/>
      <c r="M29" s="223"/>
      <c r="N29" s="222"/>
      <c r="O29" s="222"/>
      <c r="P29" s="222"/>
      <c r="Q29" s="222"/>
      <c r="R29" s="223"/>
      <c r="S29" s="223"/>
      <c r="T29" s="223"/>
      <c r="U29" s="223"/>
      <c r="V29" s="223"/>
      <c r="W29" s="223"/>
      <c r="X29" s="223"/>
      <c r="Y29" s="223"/>
      <c r="Z29" s="212"/>
      <c r="AA29" s="212"/>
      <c r="AB29" s="212"/>
      <c r="AC29" s="212"/>
      <c r="AD29" s="212"/>
      <c r="AE29" s="212"/>
      <c r="AF29" s="212"/>
      <c r="AG29" s="212" t="s">
        <v>165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19"/>
      <c r="B30" s="220"/>
      <c r="C30" s="261" t="s">
        <v>701</v>
      </c>
      <c r="D30" s="225"/>
      <c r="E30" s="226">
        <v>36</v>
      </c>
      <c r="F30" s="223"/>
      <c r="G30" s="223"/>
      <c r="H30" s="223"/>
      <c r="I30" s="223"/>
      <c r="J30" s="223"/>
      <c r="K30" s="223"/>
      <c r="L30" s="223"/>
      <c r="M30" s="223"/>
      <c r="N30" s="222"/>
      <c r="O30" s="222"/>
      <c r="P30" s="222"/>
      <c r="Q30" s="222"/>
      <c r="R30" s="223"/>
      <c r="S30" s="223"/>
      <c r="T30" s="223"/>
      <c r="U30" s="223"/>
      <c r="V30" s="223"/>
      <c r="W30" s="223"/>
      <c r="X30" s="223"/>
      <c r="Y30" s="223"/>
      <c r="Z30" s="212"/>
      <c r="AA30" s="212"/>
      <c r="AB30" s="212"/>
      <c r="AC30" s="212"/>
      <c r="AD30" s="212"/>
      <c r="AE30" s="212"/>
      <c r="AF30" s="212"/>
      <c r="AG30" s="212" t="s">
        <v>167</v>
      </c>
      <c r="AH30" s="212">
        <v>5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19"/>
      <c r="B31" s="220"/>
      <c r="C31" s="261" t="s">
        <v>702</v>
      </c>
      <c r="D31" s="225"/>
      <c r="E31" s="226">
        <v>-22.8</v>
      </c>
      <c r="F31" s="223"/>
      <c r="G31" s="223"/>
      <c r="H31" s="223"/>
      <c r="I31" s="223"/>
      <c r="J31" s="223"/>
      <c r="K31" s="223"/>
      <c r="L31" s="223"/>
      <c r="M31" s="223"/>
      <c r="N31" s="222"/>
      <c r="O31" s="222"/>
      <c r="P31" s="222"/>
      <c r="Q31" s="222"/>
      <c r="R31" s="223"/>
      <c r="S31" s="223"/>
      <c r="T31" s="223"/>
      <c r="U31" s="223"/>
      <c r="V31" s="223"/>
      <c r="W31" s="223"/>
      <c r="X31" s="223"/>
      <c r="Y31" s="223"/>
      <c r="Z31" s="212"/>
      <c r="AA31" s="212"/>
      <c r="AB31" s="212"/>
      <c r="AC31" s="212"/>
      <c r="AD31" s="212"/>
      <c r="AE31" s="212"/>
      <c r="AF31" s="212"/>
      <c r="AG31" s="212" t="s">
        <v>167</v>
      </c>
      <c r="AH31" s="212">
        <v>5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1" x14ac:dyDescent="0.2">
      <c r="A32" s="238">
        <v>8</v>
      </c>
      <c r="B32" s="239" t="s">
        <v>189</v>
      </c>
      <c r="C32" s="259" t="s">
        <v>190</v>
      </c>
      <c r="D32" s="240" t="s">
        <v>157</v>
      </c>
      <c r="E32" s="241">
        <v>36</v>
      </c>
      <c r="F32" s="242"/>
      <c r="G32" s="243">
        <f>ROUND(E32*F32,2)</f>
        <v>0</v>
      </c>
      <c r="H32" s="242"/>
      <c r="I32" s="243">
        <f>ROUND(E32*H32,2)</f>
        <v>0</v>
      </c>
      <c r="J32" s="242"/>
      <c r="K32" s="243">
        <f>ROUND(E32*J32,2)</f>
        <v>0</v>
      </c>
      <c r="L32" s="243">
        <v>21</v>
      </c>
      <c r="M32" s="243">
        <f>G32*(1+L32/100)</f>
        <v>0</v>
      </c>
      <c r="N32" s="241">
        <v>0</v>
      </c>
      <c r="O32" s="241">
        <f>ROUND(E32*N32,2)</f>
        <v>0</v>
      </c>
      <c r="P32" s="241">
        <v>0</v>
      </c>
      <c r="Q32" s="241">
        <f>ROUND(E32*P32,2)</f>
        <v>0</v>
      </c>
      <c r="R32" s="243" t="s">
        <v>158</v>
      </c>
      <c r="S32" s="243" t="s">
        <v>159</v>
      </c>
      <c r="T32" s="244" t="s">
        <v>160</v>
      </c>
      <c r="U32" s="223">
        <v>0.65200000000000002</v>
      </c>
      <c r="V32" s="223">
        <f>ROUND(E32*U32,2)</f>
        <v>23.47</v>
      </c>
      <c r="W32" s="223"/>
      <c r="X32" s="223" t="s">
        <v>161</v>
      </c>
      <c r="Y32" s="223" t="s">
        <v>162</v>
      </c>
      <c r="Z32" s="212"/>
      <c r="AA32" s="212"/>
      <c r="AB32" s="212"/>
      <c r="AC32" s="212"/>
      <c r="AD32" s="212"/>
      <c r="AE32" s="212"/>
      <c r="AF32" s="212"/>
      <c r="AG32" s="212" t="s">
        <v>163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19"/>
      <c r="B33" s="220"/>
      <c r="C33" s="261" t="s">
        <v>703</v>
      </c>
      <c r="D33" s="225"/>
      <c r="E33" s="226">
        <v>36</v>
      </c>
      <c r="F33" s="223"/>
      <c r="G33" s="223"/>
      <c r="H33" s="223"/>
      <c r="I33" s="223"/>
      <c r="J33" s="223"/>
      <c r="K33" s="223"/>
      <c r="L33" s="223"/>
      <c r="M33" s="223"/>
      <c r="N33" s="222"/>
      <c r="O33" s="222"/>
      <c r="P33" s="222"/>
      <c r="Q33" s="222"/>
      <c r="R33" s="223"/>
      <c r="S33" s="223"/>
      <c r="T33" s="223"/>
      <c r="U33" s="223"/>
      <c r="V33" s="223"/>
      <c r="W33" s="223"/>
      <c r="X33" s="223"/>
      <c r="Y33" s="223"/>
      <c r="Z33" s="212"/>
      <c r="AA33" s="212"/>
      <c r="AB33" s="212"/>
      <c r="AC33" s="212"/>
      <c r="AD33" s="212"/>
      <c r="AE33" s="212"/>
      <c r="AF33" s="212"/>
      <c r="AG33" s="212" t="s">
        <v>167</v>
      </c>
      <c r="AH33" s="212">
        <v>5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ht="22.5" outlineLevel="1" x14ac:dyDescent="0.2">
      <c r="A34" s="238">
        <v>9</v>
      </c>
      <c r="B34" s="239" t="s">
        <v>192</v>
      </c>
      <c r="C34" s="259" t="s">
        <v>193</v>
      </c>
      <c r="D34" s="240" t="s">
        <v>157</v>
      </c>
      <c r="E34" s="241">
        <v>13.2</v>
      </c>
      <c r="F34" s="242"/>
      <c r="G34" s="243">
        <f>ROUND(E34*F34,2)</f>
        <v>0</v>
      </c>
      <c r="H34" s="242"/>
      <c r="I34" s="243">
        <f>ROUND(E34*H34,2)</f>
        <v>0</v>
      </c>
      <c r="J34" s="242"/>
      <c r="K34" s="243">
        <f>ROUND(E34*J34,2)</f>
        <v>0</v>
      </c>
      <c r="L34" s="243">
        <v>21</v>
      </c>
      <c r="M34" s="243">
        <f>G34*(1+L34/100)</f>
        <v>0</v>
      </c>
      <c r="N34" s="241">
        <v>0</v>
      </c>
      <c r="O34" s="241">
        <f>ROUND(E34*N34,2)</f>
        <v>0</v>
      </c>
      <c r="P34" s="241">
        <v>0</v>
      </c>
      <c r="Q34" s="241">
        <f>ROUND(E34*P34,2)</f>
        <v>0</v>
      </c>
      <c r="R34" s="243" t="s">
        <v>158</v>
      </c>
      <c r="S34" s="243" t="s">
        <v>159</v>
      </c>
      <c r="T34" s="244" t="s">
        <v>160</v>
      </c>
      <c r="U34" s="223">
        <v>8.9999999999999993E-3</v>
      </c>
      <c r="V34" s="223">
        <f>ROUND(E34*U34,2)</f>
        <v>0.12</v>
      </c>
      <c r="W34" s="223"/>
      <c r="X34" s="223" t="s">
        <v>161</v>
      </c>
      <c r="Y34" s="223" t="s">
        <v>162</v>
      </c>
      <c r="Z34" s="212"/>
      <c r="AA34" s="212"/>
      <c r="AB34" s="212"/>
      <c r="AC34" s="212"/>
      <c r="AD34" s="212"/>
      <c r="AE34" s="212"/>
      <c r="AF34" s="212"/>
      <c r="AG34" s="212" t="s">
        <v>163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">
      <c r="A35" s="219"/>
      <c r="B35" s="220"/>
      <c r="C35" s="261" t="s">
        <v>704</v>
      </c>
      <c r="D35" s="225"/>
      <c r="E35" s="226">
        <v>13.2</v>
      </c>
      <c r="F35" s="223"/>
      <c r="G35" s="223"/>
      <c r="H35" s="223"/>
      <c r="I35" s="223"/>
      <c r="J35" s="223"/>
      <c r="K35" s="223"/>
      <c r="L35" s="223"/>
      <c r="M35" s="223"/>
      <c r="N35" s="222"/>
      <c r="O35" s="222"/>
      <c r="P35" s="222"/>
      <c r="Q35" s="222"/>
      <c r="R35" s="223"/>
      <c r="S35" s="223"/>
      <c r="T35" s="223"/>
      <c r="U35" s="223"/>
      <c r="V35" s="223"/>
      <c r="W35" s="223"/>
      <c r="X35" s="223"/>
      <c r="Y35" s="223"/>
      <c r="Z35" s="212"/>
      <c r="AA35" s="212"/>
      <c r="AB35" s="212"/>
      <c r="AC35" s="212"/>
      <c r="AD35" s="212"/>
      <c r="AE35" s="212"/>
      <c r="AF35" s="212"/>
      <c r="AG35" s="212" t="s">
        <v>167</v>
      </c>
      <c r="AH35" s="212">
        <v>5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1" x14ac:dyDescent="0.2">
      <c r="A36" s="238">
        <v>10</v>
      </c>
      <c r="B36" s="239" t="s">
        <v>195</v>
      </c>
      <c r="C36" s="259" t="s">
        <v>196</v>
      </c>
      <c r="D36" s="240" t="s">
        <v>157</v>
      </c>
      <c r="E36" s="241">
        <v>22.8</v>
      </c>
      <c r="F36" s="242"/>
      <c r="G36" s="243">
        <f>ROUND(E36*F36,2)</f>
        <v>0</v>
      </c>
      <c r="H36" s="242"/>
      <c r="I36" s="243">
        <f>ROUND(E36*H36,2)</f>
        <v>0</v>
      </c>
      <c r="J36" s="242"/>
      <c r="K36" s="243">
        <f>ROUND(E36*J36,2)</f>
        <v>0</v>
      </c>
      <c r="L36" s="243">
        <v>21</v>
      </c>
      <c r="M36" s="243">
        <f>G36*(1+L36/100)</f>
        <v>0</v>
      </c>
      <c r="N36" s="241">
        <v>0</v>
      </c>
      <c r="O36" s="241">
        <f>ROUND(E36*N36,2)</f>
        <v>0</v>
      </c>
      <c r="P36" s="241">
        <v>0</v>
      </c>
      <c r="Q36" s="241">
        <f>ROUND(E36*P36,2)</f>
        <v>0</v>
      </c>
      <c r="R36" s="243" t="s">
        <v>158</v>
      </c>
      <c r="S36" s="243" t="s">
        <v>159</v>
      </c>
      <c r="T36" s="244" t="s">
        <v>160</v>
      </c>
      <c r="U36" s="223">
        <v>0.2</v>
      </c>
      <c r="V36" s="223">
        <f>ROUND(E36*U36,2)</f>
        <v>4.5599999999999996</v>
      </c>
      <c r="W36" s="223"/>
      <c r="X36" s="223" t="s">
        <v>161</v>
      </c>
      <c r="Y36" s="223" t="s">
        <v>162</v>
      </c>
      <c r="Z36" s="212"/>
      <c r="AA36" s="212"/>
      <c r="AB36" s="212"/>
      <c r="AC36" s="212"/>
      <c r="AD36" s="212"/>
      <c r="AE36" s="212"/>
      <c r="AF36" s="212"/>
      <c r="AG36" s="212" t="s">
        <v>163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19"/>
      <c r="B37" s="220"/>
      <c r="C37" s="260" t="s">
        <v>197</v>
      </c>
      <c r="D37" s="246"/>
      <c r="E37" s="246"/>
      <c r="F37" s="246"/>
      <c r="G37" s="246"/>
      <c r="H37" s="223"/>
      <c r="I37" s="223"/>
      <c r="J37" s="223"/>
      <c r="K37" s="223"/>
      <c r="L37" s="223"/>
      <c r="M37" s="223"/>
      <c r="N37" s="222"/>
      <c r="O37" s="222"/>
      <c r="P37" s="222"/>
      <c r="Q37" s="222"/>
      <c r="R37" s="223"/>
      <c r="S37" s="223"/>
      <c r="T37" s="223"/>
      <c r="U37" s="223"/>
      <c r="V37" s="223"/>
      <c r="W37" s="223"/>
      <c r="X37" s="223"/>
      <c r="Y37" s="223"/>
      <c r="Z37" s="212"/>
      <c r="AA37" s="212"/>
      <c r="AB37" s="212"/>
      <c r="AC37" s="212"/>
      <c r="AD37" s="212"/>
      <c r="AE37" s="212"/>
      <c r="AF37" s="212"/>
      <c r="AG37" s="212" t="s">
        <v>165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">
      <c r="A38" s="219"/>
      <c r="B38" s="220"/>
      <c r="C38" s="262" t="s">
        <v>198</v>
      </c>
      <c r="D38" s="247"/>
      <c r="E38" s="247"/>
      <c r="F38" s="247"/>
      <c r="G38" s="247"/>
      <c r="H38" s="223"/>
      <c r="I38" s="223"/>
      <c r="J38" s="223"/>
      <c r="K38" s="223"/>
      <c r="L38" s="223"/>
      <c r="M38" s="223"/>
      <c r="N38" s="222"/>
      <c r="O38" s="222"/>
      <c r="P38" s="222"/>
      <c r="Q38" s="222"/>
      <c r="R38" s="223"/>
      <c r="S38" s="223"/>
      <c r="T38" s="223"/>
      <c r="U38" s="223"/>
      <c r="V38" s="223"/>
      <c r="W38" s="223"/>
      <c r="X38" s="223"/>
      <c r="Y38" s="223"/>
      <c r="Z38" s="212"/>
      <c r="AA38" s="212"/>
      <c r="AB38" s="212"/>
      <c r="AC38" s="212"/>
      <c r="AD38" s="212"/>
      <c r="AE38" s="212"/>
      <c r="AF38" s="212"/>
      <c r="AG38" s="212" t="s">
        <v>199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">
      <c r="A39" s="219"/>
      <c r="B39" s="220"/>
      <c r="C39" s="261" t="s">
        <v>699</v>
      </c>
      <c r="D39" s="225"/>
      <c r="E39" s="226">
        <v>36</v>
      </c>
      <c r="F39" s="223"/>
      <c r="G39" s="223"/>
      <c r="H39" s="223"/>
      <c r="I39" s="223"/>
      <c r="J39" s="223"/>
      <c r="K39" s="223"/>
      <c r="L39" s="223"/>
      <c r="M39" s="223"/>
      <c r="N39" s="222"/>
      <c r="O39" s="222"/>
      <c r="P39" s="222"/>
      <c r="Q39" s="222"/>
      <c r="R39" s="223"/>
      <c r="S39" s="223"/>
      <c r="T39" s="223"/>
      <c r="U39" s="223"/>
      <c r="V39" s="223"/>
      <c r="W39" s="223"/>
      <c r="X39" s="223"/>
      <c r="Y39" s="223"/>
      <c r="Z39" s="212"/>
      <c r="AA39" s="212"/>
      <c r="AB39" s="212"/>
      <c r="AC39" s="212"/>
      <c r="AD39" s="212"/>
      <c r="AE39" s="212"/>
      <c r="AF39" s="212"/>
      <c r="AG39" s="212" t="s">
        <v>167</v>
      </c>
      <c r="AH39" s="212">
        <v>5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">
      <c r="A40" s="219"/>
      <c r="B40" s="220"/>
      <c r="C40" s="261" t="s">
        <v>705</v>
      </c>
      <c r="D40" s="225"/>
      <c r="E40" s="226">
        <v>-10.8</v>
      </c>
      <c r="F40" s="223"/>
      <c r="G40" s="223"/>
      <c r="H40" s="223"/>
      <c r="I40" s="223"/>
      <c r="J40" s="223"/>
      <c r="K40" s="223"/>
      <c r="L40" s="223"/>
      <c r="M40" s="223"/>
      <c r="N40" s="222"/>
      <c r="O40" s="222"/>
      <c r="P40" s="222"/>
      <c r="Q40" s="222"/>
      <c r="R40" s="223"/>
      <c r="S40" s="223"/>
      <c r="T40" s="223"/>
      <c r="U40" s="223"/>
      <c r="V40" s="223"/>
      <c r="W40" s="223"/>
      <c r="X40" s="223"/>
      <c r="Y40" s="223"/>
      <c r="Z40" s="212"/>
      <c r="AA40" s="212"/>
      <c r="AB40" s="212"/>
      <c r="AC40" s="212"/>
      <c r="AD40" s="212"/>
      <c r="AE40" s="212"/>
      <c r="AF40" s="212"/>
      <c r="AG40" s="212" t="s">
        <v>167</v>
      </c>
      <c r="AH40" s="212">
        <v>5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19"/>
      <c r="B41" s="220"/>
      <c r="C41" s="261" t="s">
        <v>706</v>
      </c>
      <c r="D41" s="225"/>
      <c r="E41" s="226">
        <v>-2.4</v>
      </c>
      <c r="F41" s="223"/>
      <c r="G41" s="223"/>
      <c r="H41" s="223"/>
      <c r="I41" s="223"/>
      <c r="J41" s="223"/>
      <c r="K41" s="223"/>
      <c r="L41" s="223"/>
      <c r="M41" s="223"/>
      <c r="N41" s="222"/>
      <c r="O41" s="222"/>
      <c r="P41" s="222"/>
      <c r="Q41" s="222"/>
      <c r="R41" s="223"/>
      <c r="S41" s="223"/>
      <c r="T41" s="223"/>
      <c r="U41" s="223"/>
      <c r="V41" s="223"/>
      <c r="W41" s="223"/>
      <c r="X41" s="223"/>
      <c r="Y41" s="223"/>
      <c r="Z41" s="212"/>
      <c r="AA41" s="212"/>
      <c r="AB41" s="212"/>
      <c r="AC41" s="212"/>
      <c r="AD41" s="212"/>
      <c r="AE41" s="212"/>
      <c r="AF41" s="212"/>
      <c r="AG41" s="212" t="s">
        <v>167</v>
      </c>
      <c r="AH41" s="212">
        <v>5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38">
        <v>11</v>
      </c>
      <c r="B42" s="239" t="s">
        <v>529</v>
      </c>
      <c r="C42" s="259" t="s">
        <v>530</v>
      </c>
      <c r="D42" s="240" t="s">
        <v>157</v>
      </c>
      <c r="E42" s="241">
        <v>10.8</v>
      </c>
      <c r="F42" s="242"/>
      <c r="G42" s="243">
        <f>ROUND(E42*F42,2)</f>
        <v>0</v>
      </c>
      <c r="H42" s="242"/>
      <c r="I42" s="243">
        <f>ROUND(E42*H42,2)</f>
        <v>0</v>
      </c>
      <c r="J42" s="242"/>
      <c r="K42" s="243">
        <f>ROUND(E42*J42,2)</f>
        <v>0</v>
      </c>
      <c r="L42" s="243">
        <v>21</v>
      </c>
      <c r="M42" s="243">
        <f>G42*(1+L42/100)</f>
        <v>0</v>
      </c>
      <c r="N42" s="241">
        <v>1.7</v>
      </c>
      <c r="O42" s="241">
        <f>ROUND(E42*N42,2)</f>
        <v>18.36</v>
      </c>
      <c r="P42" s="241">
        <v>0</v>
      </c>
      <c r="Q42" s="241">
        <f>ROUND(E42*P42,2)</f>
        <v>0</v>
      </c>
      <c r="R42" s="243" t="s">
        <v>158</v>
      </c>
      <c r="S42" s="243" t="s">
        <v>159</v>
      </c>
      <c r="T42" s="244" t="s">
        <v>160</v>
      </c>
      <c r="U42" s="223">
        <v>1.59</v>
      </c>
      <c r="V42" s="223">
        <f>ROUND(E42*U42,2)</f>
        <v>17.170000000000002</v>
      </c>
      <c r="W42" s="223"/>
      <c r="X42" s="223" t="s">
        <v>161</v>
      </c>
      <c r="Y42" s="223" t="s">
        <v>162</v>
      </c>
      <c r="Z42" s="212"/>
      <c r="AA42" s="212"/>
      <c r="AB42" s="212"/>
      <c r="AC42" s="212"/>
      <c r="AD42" s="212"/>
      <c r="AE42" s="212"/>
      <c r="AF42" s="212"/>
      <c r="AG42" s="212" t="s">
        <v>163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22.5" outlineLevel="2" x14ac:dyDescent="0.2">
      <c r="A43" s="219"/>
      <c r="B43" s="220"/>
      <c r="C43" s="260" t="s">
        <v>531</v>
      </c>
      <c r="D43" s="246"/>
      <c r="E43" s="246"/>
      <c r="F43" s="246"/>
      <c r="G43" s="246"/>
      <c r="H43" s="223"/>
      <c r="I43" s="223"/>
      <c r="J43" s="223"/>
      <c r="K43" s="223"/>
      <c r="L43" s="223"/>
      <c r="M43" s="223"/>
      <c r="N43" s="222"/>
      <c r="O43" s="222"/>
      <c r="P43" s="222"/>
      <c r="Q43" s="222"/>
      <c r="R43" s="223"/>
      <c r="S43" s="223"/>
      <c r="T43" s="223"/>
      <c r="U43" s="223"/>
      <c r="V43" s="223"/>
      <c r="W43" s="223"/>
      <c r="X43" s="223"/>
      <c r="Y43" s="223"/>
      <c r="Z43" s="212"/>
      <c r="AA43" s="212"/>
      <c r="AB43" s="212"/>
      <c r="AC43" s="212"/>
      <c r="AD43" s="212"/>
      <c r="AE43" s="212"/>
      <c r="AF43" s="212"/>
      <c r="AG43" s="212" t="s">
        <v>165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45" t="str">
        <f>C43</f>
        <v>sypaninou z vhodných hornin tř. 1 - 4 nebo materiálem připraveným podél výkopu ve vzdálenosti do 3 m od jeho kraje, pro jakoukoliv hloubku výkopu a jakoukoliv míru zhutnění,</v>
      </c>
      <c r="BB43" s="212"/>
      <c r="BC43" s="212"/>
      <c r="BD43" s="212"/>
      <c r="BE43" s="212"/>
      <c r="BF43" s="212"/>
      <c r="BG43" s="212"/>
      <c r="BH43" s="212"/>
    </row>
    <row r="44" spans="1:60" outlineLevel="2" x14ac:dyDescent="0.2">
      <c r="A44" s="219"/>
      <c r="B44" s="220"/>
      <c r="C44" s="261" t="s">
        <v>707</v>
      </c>
      <c r="D44" s="225"/>
      <c r="E44" s="226">
        <v>10.8</v>
      </c>
      <c r="F44" s="223"/>
      <c r="G44" s="223"/>
      <c r="H44" s="223"/>
      <c r="I44" s="223"/>
      <c r="J44" s="223"/>
      <c r="K44" s="223"/>
      <c r="L44" s="223"/>
      <c r="M44" s="223"/>
      <c r="N44" s="222"/>
      <c r="O44" s="222"/>
      <c r="P44" s="222"/>
      <c r="Q44" s="222"/>
      <c r="R44" s="223"/>
      <c r="S44" s="223"/>
      <c r="T44" s="223"/>
      <c r="U44" s="223"/>
      <c r="V44" s="223"/>
      <c r="W44" s="223"/>
      <c r="X44" s="223"/>
      <c r="Y44" s="223"/>
      <c r="Z44" s="212"/>
      <c r="AA44" s="212"/>
      <c r="AB44" s="212"/>
      <c r="AC44" s="212"/>
      <c r="AD44" s="212"/>
      <c r="AE44" s="212"/>
      <c r="AF44" s="212"/>
      <c r="AG44" s="212" t="s">
        <v>167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38">
        <v>12</v>
      </c>
      <c r="B45" s="239" t="s">
        <v>208</v>
      </c>
      <c r="C45" s="259" t="s">
        <v>209</v>
      </c>
      <c r="D45" s="240" t="s">
        <v>157</v>
      </c>
      <c r="E45" s="241">
        <v>13.2</v>
      </c>
      <c r="F45" s="242"/>
      <c r="G45" s="243">
        <f>ROUND(E45*F45,2)</f>
        <v>0</v>
      </c>
      <c r="H45" s="242"/>
      <c r="I45" s="243">
        <f>ROUND(E45*H45,2)</f>
        <v>0</v>
      </c>
      <c r="J45" s="242"/>
      <c r="K45" s="243">
        <f>ROUND(E45*J45,2)</f>
        <v>0</v>
      </c>
      <c r="L45" s="243">
        <v>21</v>
      </c>
      <c r="M45" s="243">
        <f>G45*(1+L45/100)</f>
        <v>0</v>
      </c>
      <c r="N45" s="241">
        <v>0</v>
      </c>
      <c r="O45" s="241">
        <f>ROUND(E45*N45,2)</f>
        <v>0</v>
      </c>
      <c r="P45" s="241">
        <v>0</v>
      </c>
      <c r="Q45" s="241">
        <f>ROUND(E45*P45,2)</f>
        <v>0</v>
      </c>
      <c r="R45" s="243" t="s">
        <v>158</v>
      </c>
      <c r="S45" s="243" t="s">
        <v>159</v>
      </c>
      <c r="T45" s="244" t="s">
        <v>160</v>
      </c>
      <c r="U45" s="223">
        <v>0</v>
      </c>
      <c r="V45" s="223">
        <f>ROUND(E45*U45,2)</f>
        <v>0</v>
      </c>
      <c r="W45" s="223"/>
      <c r="X45" s="223" t="s">
        <v>161</v>
      </c>
      <c r="Y45" s="223" t="s">
        <v>162</v>
      </c>
      <c r="Z45" s="212"/>
      <c r="AA45" s="212"/>
      <c r="AB45" s="212"/>
      <c r="AC45" s="212"/>
      <c r="AD45" s="212"/>
      <c r="AE45" s="212"/>
      <c r="AF45" s="212"/>
      <c r="AG45" s="212" t="s">
        <v>163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">
      <c r="A46" s="219"/>
      <c r="B46" s="220"/>
      <c r="C46" s="261" t="s">
        <v>708</v>
      </c>
      <c r="D46" s="225"/>
      <c r="E46" s="226">
        <v>13.2</v>
      </c>
      <c r="F46" s="223"/>
      <c r="G46" s="223"/>
      <c r="H46" s="223"/>
      <c r="I46" s="223"/>
      <c r="J46" s="223"/>
      <c r="K46" s="223"/>
      <c r="L46" s="223"/>
      <c r="M46" s="223"/>
      <c r="N46" s="222"/>
      <c r="O46" s="222"/>
      <c r="P46" s="222"/>
      <c r="Q46" s="222"/>
      <c r="R46" s="223"/>
      <c r="S46" s="223"/>
      <c r="T46" s="223"/>
      <c r="U46" s="223"/>
      <c r="V46" s="223"/>
      <c r="W46" s="223"/>
      <c r="X46" s="223"/>
      <c r="Y46" s="223"/>
      <c r="Z46" s="212"/>
      <c r="AA46" s="212"/>
      <c r="AB46" s="212"/>
      <c r="AC46" s="212"/>
      <c r="AD46" s="212"/>
      <c r="AE46" s="212"/>
      <c r="AF46" s="212"/>
      <c r="AG46" s="212" t="s">
        <v>167</v>
      </c>
      <c r="AH46" s="212">
        <v>5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x14ac:dyDescent="0.2">
      <c r="A47" s="231" t="s">
        <v>153</v>
      </c>
      <c r="B47" s="232" t="s">
        <v>88</v>
      </c>
      <c r="C47" s="258" t="s">
        <v>89</v>
      </c>
      <c r="D47" s="233"/>
      <c r="E47" s="234"/>
      <c r="F47" s="235"/>
      <c r="G47" s="235">
        <f>SUMIF(AG48:AG50,"&lt;&gt;NOR",G48:G50)</f>
        <v>0</v>
      </c>
      <c r="H47" s="235"/>
      <c r="I47" s="235">
        <f>SUM(I48:I50)</f>
        <v>0</v>
      </c>
      <c r="J47" s="235"/>
      <c r="K47" s="235">
        <f>SUM(K48:K50)</f>
        <v>0</v>
      </c>
      <c r="L47" s="235"/>
      <c r="M47" s="235">
        <f>SUM(M48:M50)</f>
        <v>0</v>
      </c>
      <c r="N47" s="234"/>
      <c r="O47" s="234">
        <f>SUM(O48:O50)</f>
        <v>4.54</v>
      </c>
      <c r="P47" s="234"/>
      <c r="Q47" s="234">
        <f>SUM(Q48:Q50)</f>
        <v>0</v>
      </c>
      <c r="R47" s="235"/>
      <c r="S47" s="235"/>
      <c r="T47" s="236"/>
      <c r="U47" s="230"/>
      <c r="V47" s="230">
        <f>SUM(V48:V50)</f>
        <v>4.08</v>
      </c>
      <c r="W47" s="230"/>
      <c r="X47" s="230"/>
      <c r="Y47" s="230"/>
      <c r="AG47" t="s">
        <v>154</v>
      </c>
    </row>
    <row r="48" spans="1:60" outlineLevel="1" x14ac:dyDescent="0.2">
      <c r="A48" s="238">
        <v>13</v>
      </c>
      <c r="B48" s="239" t="s">
        <v>543</v>
      </c>
      <c r="C48" s="259" t="s">
        <v>544</v>
      </c>
      <c r="D48" s="240" t="s">
        <v>157</v>
      </c>
      <c r="E48" s="241">
        <v>2.4</v>
      </c>
      <c r="F48" s="242"/>
      <c r="G48" s="243">
        <f>ROUND(E48*F48,2)</f>
        <v>0</v>
      </c>
      <c r="H48" s="242"/>
      <c r="I48" s="243">
        <f>ROUND(E48*H48,2)</f>
        <v>0</v>
      </c>
      <c r="J48" s="242"/>
      <c r="K48" s="243">
        <f>ROUND(E48*J48,2)</f>
        <v>0</v>
      </c>
      <c r="L48" s="243">
        <v>21</v>
      </c>
      <c r="M48" s="243">
        <f>G48*(1+L48/100)</f>
        <v>0</v>
      </c>
      <c r="N48" s="241">
        <v>1.8907700000000001</v>
      </c>
      <c r="O48" s="241">
        <f>ROUND(E48*N48,2)</f>
        <v>4.54</v>
      </c>
      <c r="P48" s="241">
        <v>0</v>
      </c>
      <c r="Q48" s="241">
        <f>ROUND(E48*P48,2)</f>
        <v>0</v>
      </c>
      <c r="R48" s="243" t="s">
        <v>545</v>
      </c>
      <c r="S48" s="243" t="s">
        <v>159</v>
      </c>
      <c r="T48" s="244" t="s">
        <v>160</v>
      </c>
      <c r="U48" s="223">
        <v>1.7</v>
      </c>
      <c r="V48" s="223">
        <f>ROUND(E48*U48,2)</f>
        <v>4.08</v>
      </c>
      <c r="W48" s="223"/>
      <c r="X48" s="223" t="s">
        <v>161</v>
      </c>
      <c r="Y48" s="223" t="s">
        <v>162</v>
      </c>
      <c r="Z48" s="212"/>
      <c r="AA48" s="212"/>
      <c r="AB48" s="212"/>
      <c r="AC48" s="212"/>
      <c r="AD48" s="212"/>
      <c r="AE48" s="212"/>
      <c r="AF48" s="212"/>
      <c r="AG48" s="212" t="s">
        <v>163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19"/>
      <c r="B49" s="220"/>
      <c r="C49" s="260" t="s">
        <v>546</v>
      </c>
      <c r="D49" s="246"/>
      <c r="E49" s="246"/>
      <c r="F49" s="246"/>
      <c r="G49" s="246"/>
      <c r="H49" s="223"/>
      <c r="I49" s="223"/>
      <c r="J49" s="223"/>
      <c r="K49" s="223"/>
      <c r="L49" s="223"/>
      <c r="M49" s="223"/>
      <c r="N49" s="222"/>
      <c r="O49" s="222"/>
      <c r="P49" s="222"/>
      <c r="Q49" s="222"/>
      <c r="R49" s="223"/>
      <c r="S49" s="223"/>
      <c r="T49" s="223"/>
      <c r="U49" s="223"/>
      <c r="V49" s="223"/>
      <c r="W49" s="223"/>
      <c r="X49" s="223"/>
      <c r="Y49" s="223"/>
      <c r="Z49" s="212"/>
      <c r="AA49" s="212"/>
      <c r="AB49" s="212"/>
      <c r="AC49" s="212"/>
      <c r="AD49" s="212"/>
      <c r="AE49" s="212"/>
      <c r="AF49" s="212"/>
      <c r="AG49" s="212" t="s">
        <v>165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19"/>
      <c r="B50" s="220"/>
      <c r="C50" s="261" t="s">
        <v>709</v>
      </c>
      <c r="D50" s="225"/>
      <c r="E50" s="226">
        <v>2.4</v>
      </c>
      <c r="F50" s="223"/>
      <c r="G50" s="223"/>
      <c r="H50" s="223"/>
      <c r="I50" s="223"/>
      <c r="J50" s="223"/>
      <c r="K50" s="223"/>
      <c r="L50" s="223"/>
      <c r="M50" s="223"/>
      <c r="N50" s="222"/>
      <c r="O50" s="222"/>
      <c r="P50" s="222"/>
      <c r="Q50" s="222"/>
      <c r="R50" s="223"/>
      <c r="S50" s="223"/>
      <c r="T50" s="223"/>
      <c r="U50" s="223"/>
      <c r="V50" s="223"/>
      <c r="W50" s="223"/>
      <c r="X50" s="223"/>
      <c r="Y50" s="223"/>
      <c r="Z50" s="212"/>
      <c r="AA50" s="212"/>
      <c r="AB50" s="212"/>
      <c r="AC50" s="212"/>
      <c r="AD50" s="212"/>
      <c r="AE50" s="212"/>
      <c r="AF50" s="212"/>
      <c r="AG50" s="212" t="s">
        <v>167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x14ac:dyDescent="0.2">
      <c r="A51" s="231" t="s">
        <v>153</v>
      </c>
      <c r="B51" s="232" t="s">
        <v>92</v>
      </c>
      <c r="C51" s="258" t="s">
        <v>93</v>
      </c>
      <c r="D51" s="233"/>
      <c r="E51" s="234"/>
      <c r="F51" s="235"/>
      <c r="G51" s="235">
        <f>SUMIF(AG52:AG99,"&lt;&gt;NOR",G52:G99)</f>
        <v>0</v>
      </c>
      <c r="H51" s="235"/>
      <c r="I51" s="235">
        <f>SUM(I52:I99)</f>
        <v>0</v>
      </c>
      <c r="J51" s="235"/>
      <c r="K51" s="235">
        <f>SUM(K52:K99)</f>
        <v>0</v>
      </c>
      <c r="L51" s="235"/>
      <c r="M51" s="235">
        <f>SUM(M52:M99)</f>
        <v>0</v>
      </c>
      <c r="N51" s="234"/>
      <c r="O51" s="234">
        <f>SUM(O52:O99)</f>
        <v>1.26</v>
      </c>
      <c r="P51" s="234"/>
      <c r="Q51" s="234">
        <f>SUM(Q52:Q99)</f>
        <v>0</v>
      </c>
      <c r="R51" s="235"/>
      <c r="S51" s="235"/>
      <c r="T51" s="236"/>
      <c r="U51" s="230"/>
      <c r="V51" s="230">
        <f>SUM(V52:V99)</f>
        <v>47.27</v>
      </c>
      <c r="W51" s="230"/>
      <c r="X51" s="230"/>
      <c r="Y51" s="230"/>
      <c r="AG51" t="s">
        <v>154</v>
      </c>
    </row>
    <row r="52" spans="1:60" ht="22.5" outlineLevel="1" x14ac:dyDescent="0.2">
      <c r="A52" s="238">
        <v>14</v>
      </c>
      <c r="B52" s="239" t="s">
        <v>710</v>
      </c>
      <c r="C52" s="259" t="s">
        <v>711</v>
      </c>
      <c r="D52" s="240" t="s">
        <v>291</v>
      </c>
      <c r="E52" s="241">
        <v>28</v>
      </c>
      <c r="F52" s="242"/>
      <c r="G52" s="243">
        <f>ROUND(E52*F52,2)</f>
        <v>0</v>
      </c>
      <c r="H52" s="242"/>
      <c r="I52" s="243">
        <f>ROUND(E52*H52,2)</f>
        <v>0</v>
      </c>
      <c r="J52" s="242"/>
      <c r="K52" s="243">
        <f>ROUND(E52*J52,2)</f>
        <v>0</v>
      </c>
      <c r="L52" s="243">
        <v>21</v>
      </c>
      <c r="M52" s="243">
        <f>G52*(1+L52/100)</f>
        <v>0</v>
      </c>
      <c r="N52" s="241">
        <v>0</v>
      </c>
      <c r="O52" s="241">
        <f>ROUND(E52*N52,2)</f>
        <v>0</v>
      </c>
      <c r="P52" s="241">
        <v>0</v>
      </c>
      <c r="Q52" s="241">
        <f>ROUND(E52*P52,2)</f>
        <v>0</v>
      </c>
      <c r="R52" s="243" t="s">
        <v>545</v>
      </c>
      <c r="S52" s="243" t="s">
        <v>159</v>
      </c>
      <c r="T52" s="244" t="s">
        <v>160</v>
      </c>
      <c r="U52" s="223">
        <v>0.17</v>
      </c>
      <c r="V52" s="223">
        <f>ROUND(E52*U52,2)</f>
        <v>4.76</v>
      </c>
      <c r="W52" s="223"/>
      <c r="X52" s="223" t="s">
        <v>161</v>
      </c>
      <c r="Y52" s="223" t="s">
        <v>162</v>
      </c>
      <c r="Z52" s="212"/>
      <c r="AA52" s="212"/>
      <c r="AB52" s="212"/>
      <c r="AC52" s="212"/>
      <c r="AD52" s="212"/>
      <c r="AE52" s="212"/>
      <c r="AF52" s="212"/>
      <c r="AG52" s="212" t="s">
        <v>163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2" x14ac:dyDescent="0.2">
      <c r="A53" s="219"/>
      <c r="B53" s="220"/>
      <c r="C53" s="260" t="s">
        <v>546</v>
      </c>
      <c r="D53" s="246"/>
      <c r="E53" s="246"/>
      <c r="F53" s="246"/>
      <c r="G53" s="246"/>
      <c r="H53" s="223"/>
      <c r="I53" s="223"/>
      <c r="J53" s="223"/>
      <c r="K53" s="223"/>
      <c r="L53" s="223"/>
      <c r="M53" s="223"/>
      <c r="N53" s="222"/>
      <c r="O53" s="222"/>
      <c r="P53" s="222"/>
      <c r="Q53" s="222"/>
      <c r="R53" s="223"/>
      <c r="S53" s="223"/>
      <c r="T53" s="223"/>
      <c r="U53" s="223"/>
      <c r="V53" s="223"/>
      <c r="W53" s="223"/>
      <c r="X53" s="223"/>
      <c r="Y53" s="223"/>
      <c r="Z53" s="212"/>
      <c r="AA53" s="212"/>
      <c r="AB53" s="212"/>
      <c r="AC53" s="212"/>
      <c r="AD53" s="212"/>
      <c r="AE53" s="212"/>
      <c r="AF53" s="212"/>
      <c r="AG53" s="212" t="s">
        <v>165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19"/>
      <c r="B54" s="220"/>
      <c r="C54" s="261" t="s">
        <v>712</v>
      </c>
      <c r="D54" s="225"/>
      <c r="E54" s="226">
        <v>28</v>
      </c>
      <c r="F54" s="223"/>
      <c r="G54" s="223"/>
      <c r="H54" s="223"/>
      <c r="I54" s="223"/>
      <c r="J54" s="223"/>
      <c r="K54" s="223"/>
      <c r="L54" s="223"/>
      <c r="M54" s="223"/>
      <c r="N54" s="222"/>
      <c r="O54" s="222"/>
      <c r="P54" s="222"/>
      <c r="Q54" s="222"/>
      <c r="R54" s="223"/>
      <c r="S54" s="223"/>
      <c r="T54" s="223"/>
      <c r="U54" s="223"/>
      <c r="V54" s="223"/>
      <c r="W54" s="223"/>
      <c r="X54" s="223"/>
      <c r="Y54" s="223"/>
      <c r="Z54" s="212"/>
      <c r="AA54" s="212"/>
      <c r="AB54" s="212"/>
      <c r="AC54" s="212"/>
      <c r="AD54" s="212"/>
      <c r="AE54" s="212"/>
      <c r="AF54" s="212"/>
      <c r="AG54" s="212" t="s">
        <v>167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38">
        <v>15</v>
      </c>
      <c r="B55" s="239" t="s">
        <v>713</v>
      </c>
      <c r="C55" s="259" t="s">
        <v>714</v>
      </c>
      <c r="D55" s="240" t="s">
        <v>245</v>
      </c>
      <c r="E55" s="241">
        <v>2</v>
      </c>
      <c r="F55" s="242"/>
      <c r="G55" s="243">
        <f>ROUND(E55*F55,2)</f>
        <v>0</v>
      </c>
      <c r="H55" s="242"/>
      <c r="I55" s="243">
        <f>ROUND(E55*H55,2)</f>
        <v>0</v>
      </c>
      <c r="J55" s="242"/>
      <c r="K55" s="243">
        <f>ROUND(E55*J55,2)</f>
        <v>0</v>
      </c>
      <c r="L55" s="243">
        <v>21</v>
      </c>
      <c r="M55" s="243">
        <f>G55*(1+L55/100)</f>
        <v>0</v>
      </c>
      <c r="N55" s="241">
        <v>0</v>
      </c>
      <c r="O55" s="241">
        <f>ROUND(E55*N55,2)</f>
        <v>0</v>
      </c>
      <c r="P55" s="241">
        <v>0</v>
      </c>
      <c r="Q55" s="241">
        <f>ROUND(E55*P55,2)</f>
        <v>0</v>
      </c>
      <c r="R55" s="243" t="s">
        <v>545</v>
      </c>
      <c r="S55" s="243" t="s">
        <v>159</v>
      </c>
      <c r="T55" s="244" t="s">
        <v>160</v>
      </c>
      <c r="U55" s="223">
        <v>0.16632</v>
      </c>
      <c r="V55" s="223">
        <f>ROUND(E55*U55,2)</f>
        <v>0.33</v>
      </c>
      <c r="W55" s="223"/>
      <c r="X55" s="223" t="s">
        <v>161</v>
      </c>
      <c r="Y55" s="223" t="s">
        <v>162</v>
      </c>
      <c r="Z55" s="212"/>
      <c r="AA55" s="212"/>
      <c r="AB55" s="212"/>
      <c r="AC55" s="212"/>
      <c r="AD55" s="212"/>
      <c r="AE55" s="212"/>
      <c r="AF55" s="212"/>
      <c r="AG55" s="212" t="s">
        <v>163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19"/>
      <c r="B56" s="220"/>
      <c r="C56" s="260" t="s">
        <v>546</v>
      </c>
      <c r="D56" s="246"/>
      <c r="E56" s="246"/>
      <c r="F56" s="246"/>
      <c r="G56" s="246"/>
      <c r="H56" s="223"/>
      <c r="I56" s="223"/>
      <c r="J56" s="223"/>
      <c r="K56" s="223"/>
      <c r="L56" s="223"/>
      <c r="M56" s="223"/>
      <c r="N56" s="222"/>
      <c r="O56" s="222"/>
      <c r="P56" s="222"/>
      <c r="Q56" s="222"/>
      <c r="R56" s="223"/>
      <c r="S56" s="223"/>
      <c r="T56" s="223"/>
      <c r="U56" s="223"/>
      <c r="V56" s="223"/>
      <c r="W56" s="223"/>
      <c r="X56" s="223"/>
      <c r="Y56" s="223"/>
      <c r="Z56" s="212"/>
      <c r="AA56" s="212"/>
      <c r="AB56" s="212"/>
      <c r="AC56" s="212"/>
      <c r="AD56" s="212"/>
      <c r="AE56" s="212"/>
      <c r="AF56" s="212"/>
      <c r="AG56" s="212" t="s">
        <v>165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38">
        <v>16</v>
      </c>
      <c r="B57" s="239" t="s">
        <v>715</v>
      </c>
      <c r="C57" s="259" t="s">
        <v>716</v>
      </c>
      <c r="D57" s="240" t="s">
        <v>245</v>
      </c>
      <c r="E57" s="241">
        <v>2</v>
      </c>
      <c r="F57" s="242"/>
      <c r="G57" s="243">
        <f>ROUND(E57*F57,2)</f>
        <v>0</v>
      </c>
      <c r="H57" s="242"/>
      <c r="I57" s="243">
        <f>ROUND(E57*H57,2)</f>
        <v>0</v>
      </c>
      <c r="J57" s="242"/>
      <c r="K57" s="243">
        <f>ROUND(E57*J57,2)</f>
        <v>0</v>
      </c>
      <c r="L57" s="243">
        <v>21</v>
      </c>
      <c r="M57" s="243">
        <f>G57*(1+L57/100)</f>
        <v>0</v>
      </c>
      <c r="N57" s="241">
        <v>0</v>
      </c>
      <c r="O57" s="241">
        <f>ROUND(E57*N57,2)</f>
        <v>0</v>
      </c>
      <c r="P57" s="241">
        <v>0</v>
      </c>
      <c r="Q57" s="241">
        <f>ROUND(E57*P57,2)</f>
        <v>0</v>
      </c>
      <c r="R57" s="243" t="s">
        <v>545</v>
      </c>
      <c r="S57" s="243" t="s">
        <v>159</v>
      </c>
      <c r="T57" s="244" t="s">
        <v>160</v>
      </c>
      <c r="U57" s="223">
        <v>0.32328000000000001</v>
      </c>
      <c r="V57" s="223">
        <f>ROUND(E57*U57,2)</f>
        <v>0.65</v>
      </c>
      <c r="W57" s="223"/>
      <c r="X57" s="223" t="s">
        <v>161</v>
      </c>
      <c r="Y57" s="223" t="s">
        <v>162</v>
      </c>
      <c r="Z57" s="212"/>
      <c r="AA57" s="212"/>
      <c r="AB57" s="212"/>
      <c r="AC57" s="212"/>
      <c r="AD57" s="212"/>
      <c r="AE57" s="212"/>
      <c r="AF57" s="212"/>
      <c r="AG57" s="212" t="s">
        <v>163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19"/>
      <c r="B58" s="220"/>
      <c r="C58" s="260" t="s">
        <v>546</v>
      </c>
      <c r="D58" s="246"/>
      <c r="E58" s="246"/>
      <c r="F58" s="246"/>
      <c r="G58" s="246"/>
      <c r="H58" s="223"/>
      <c r="I58" s="223"/>
      <c r="J58" s="223"/>
      <c r="K58" s="223"/>
      <c r="L58" s="223"/>
      <c r="M58" s="223"/>
      <c r="N58" s="222"/>
      <c r="O58" s="222"/>
      <c r="P58" s="222"/>
      <c r="Q58" s="222"/>
      <c r="R58" s="223"/>
      <c r="S58" s="223"/>
      <c r="T58" s="223"/>
      <c r="U58" s="223"/>
      <c r="V58" s="223"/>
      <c r="W58" s="223"/>
      <c r="X58" s="223"/>
      <c r="Y58" s="223"/>
      <c r="Z58" s="212"/>
      <c r="AA58" s="212"/>
      <c r="AB58" s="212"/>
      <c r="AC58" s="212"/>
      <c r="AD58" s="212"/>
      <c r="AE58" s="212"/>
      <c r="AF58" s="212"/>
      <c r="AG58" s="212" t="s">
        <v>165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ht="22.5" outlineLevel="1" x14ac:dyDescent="0.2">
      <c r="A59" s="248">
        <v>17</v>
      </c>
      <c r="B59" s="249" t="s">
        <v>568</v>
      </c>
      <c r="C59" s="263" t="s">
        <v>569</v>
      </c>
      <c r="D59" s="250" t="s">
        <v>245</v>
      </c>
      <c r="E59" s="251">
        <v>2</v>
      </c>
      <c r="F59" s="252"/>
      <c r="G59" s="253">
        <f>ROUND(E59*F59,2)</f>
        <v>0</v>
      </c>
      <c r="H59" s="252"/>
      <c r="I59" s="253">
        <f>ROUND(E59*H59,2)</f>
        <v>0</v>
      </c>
      <c r="J59" s="252"/>
      <c r="K59" s="253">
        <f>ROUND(E59*J59,2)</f>
        <v>0</v>
      </c>
      <c r="L59" s="253">
        <v>21</v>
      </c>
      <c r="M59" s="253">
        <f>G59*(1+L59/100)</f>
        <v>0</v>
      </c>
      <c r="N59" s="251">
        <v>0</v>
      </c>
      <c r="O59" s="251">
        <f>ROUND(E59*N59,2)</f>
        <v>0</v>
      </c>
      <c r="P59" s="251">
        <v>0</v>
      </c>
      <c r="Q59" s="251">
        <f>ROUND(E59*P59,2)</f>
        <v>0</v>
      </c>
      <c r="R59" s="253" t="s">
        <v>545</v>
      </c>
      <c r="S59" s="253" t="s">
        <v>159</v>
      </c>
      <c r="T59" s="254" t="s">
        <v>160</v>
      </c>
      <c r="U59" s="223">
        <v>3.51</v>
      </c>
      <c r="V59" s="223">
        <f>ROUND(E59*U59,2)</f>
        <v>7.02</v>
      </c>
      <c r="W59" s="223"/>
      <c r="X59" s="223" t="s">
        <v>161</v>
      </c>
      <c r="Y59" s="223" t="s">
        <v>162</v>
      </c>
      <c r="Z59" s="212"/>
      <c r="AA59" s="212"/>
      <c r="AB59" s="212"/>
      <c r="AC59" s="212"/>
      <c r="AD59" s="212"/>
      <c r="AE59" s="212"/>
      <c r="AF59" s="212"/>
      <c r="AG59" s="212" t="s">
        <v>163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ht="22.5" outlineLevel="1" x14ac:dyDescent="0.2">
      <c r="A60" s="248">
        <v>18</v>
      </c>
      <c r="B60" s="249" t="s">
        <v>570</v>
      </c>
      <c r="C60" s="263" t="s">
        <v>571</v>
      </c>
      <c r="D60" s="250" t="s">
        <v>245</v>
      </c>
      <c r="E60" s="251">
        <v>1</v>
      </c>
      <c r="F60" s="252"/>
      <c r="G60" s="253">
        <f>ROUND(E60*F60,2)</f>
        <v>0</v>
      </c>
      <c r="H60" s="252"/>
      <c r="I60" s="253">
        <f>ROUND(E60*H60,2)</f>
        <v>0</v>
      </c>
      <c r="J60" s="252"/>
      <c r="K60" s="253">
        <f>ROUND(E60*J60,2)</f>
        <v>0</v>
      </c>
      <c r="L60" s="253">
        <v>21</v>
      </c>
      <c r="M60" s="253">
        <f>G60*(1+L60/100)</f>
        <v>0</v>
      </c>
      <c r="N60" s="251">
        <v>2.3000000000000001E-4</v>
      </c>
      <c r="O60" s="251">
        <f>ROUND(E60*N60,2)</f>
        <v>0</v>
      </c>
      <c r="P60" s="251">
        <v>0</v>
      </c>
      <c r="Q60" s="251">
        <f>ROUND(E60*P60,2)</f>
        <v>0</v>
      </c>
      <c r="R60" s="253" t="s">
        <v>545</v>
      </c>
      <c r="S60" s="253" t="s">
        <v>159</v>
      </c>
      <c r="T60" s="254" t="s">
        <v>160</v>
      </c>
      <c r="U60" s="223">
        <v>1.1819999999999999</v>
      </c>
      <c r="V60" s="223">
        <f>ROUND(E60*U60,2)</f>
        <v>1.18</v>
      </c>
      <c r="W60" s="223"/>
      <c r="X60" s="223" t="s">
        <v>161</v>
      </c>
      <c r="Y60" s="223" t="s">
        <v>162</v>
      </c>
      <c r="Z60" s="212"/>
      <c r="AA60" s="212"/>
      <c r="AB60" s="212"/>
      <c r="AC60" s="212"/>
      <c r="AD60" s="212"/>
      <c r="AE60" s="212"/>
      <c r="AF60" s="212"/>
      <c r="AG60" s="212" t="s">
        <v>163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38">
        <v>19</v>
      </c>
      <c r="B61" s="239" t="s">
        <v>572</v>
      </c>
      <c r="C61" s="259" t="s">
        <v>573</v>
      </c>
      <c r="D61" s="240" t="s">
        <v>291</v>
      </c>
      <c r="E61" s="241">
        <v>28</v>
      </c>
      <c r="F61" s="242"/>
      <c r="G61" s="243">
        <f>ROUND(E61*F61,2)</f>
        <v>0</v>
      </c>
      <c r="H61" s="242"/>
      <c r="I61" s="243">
        <f>ROUND(E61*H61,2)</f>
        <v>0</v>
      </c>
      <c r="J61" s="242"/>
      <c r="K61" s="243">
        <f>ROUND(E61*J61,2)</f>
        <v>0</v>
      </c>
      <c r="L61" s="243">
        <v>21</v>
      </c>
      <c r="M61" s="243">
        <f>G61*(1+L61/100)</f>
        <v>0</v>
      </c>
      <c r="N61" s="241">
        <v>0</v>
      </c>
      <c r="O61" s="241">
        <f>ROUND(E61*N61,2)</f>
        <v>0</v>
      </c>
      <c r="P61" s="241">
        <v>0</v>
      </c>
      <c r="Q61" s="241">
        <f>ROUND(E61*P61,2)</f>
        <v>0</v>
      </c>
      <c r="R61" s="243" t="s">
        <v>545</v>
      </c>
      <c r="S61" s="243" t="s">
        <v>159</v>
      </c>
      <c r="T61" s="244" t="s">
        <v>160</v>
      </c>
      <c r="U61" s="223">
        <v>0.04</v>
      </c>
      <c r="V61" s="223">
        <f>ROUND(E61*U61,2)</f>
        <v>1.1200000000000001</v>
      </c>
      <c r="W61" s="223"/>
      <c r="X61" s="223" t="s">
        <v>161</v>
      </c>
      <c r="Y61" s="223" t="s">
        <v>162</v>
      </c>
      <c r="Z61" s="212"/>
      <c r="AA61" s="212"/>
      <c r="AB61" s="212"/>
      <c r="AC61" s="212"/>
      <c r="AD61" s="212"/>
      <c r="AE61" s="212"/>
      <c r="AF61" s="212"/>
      <c r="AG61" s="212" t="s">
        <v>163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2" x14ac:dyDescent="0.2">
      <c r="A62" s="219"/>
      <c r="B62" s="220"/>
      <c r="C62" s="260" t="s">
        <v>574</v>
      </c>
      <c r="D62" s="246"/>
      <c r="E62" s="246"/>
      <c r="F62" s="246"/>
      <c r="G62" s="246"/>
      <c r="H62" s="223"/>
      <c r="I62" s="223"/>
      <c r="J62" s="223"/>
      <c r="K62" s="223"/>
      <c r="L62" s="223"/>
      <c r="M62" s="223"/>
      <c r="N62" s="222"/>
      <c r="O62" s="222"/>
      <c r="P62" s="222"/>
      <c r="Q62" s="222"/>
      <c r="R62" s="223"/>
      <c r="S62" s="223"/>
      <c r="T62" s="223"/>
      <c r="U62" s="223"/>
      <c r="V62" s="223"/>
      <c r="W62" s="223"/>
      <c r="X62" s="223"/>
      <c r="Y62" s="223"/>
      <c r="Z62" s="212"/>
      <c r="AA62" s="212"/>
      <c r="AB62" s="212"/>
      <c r="AC62" s="212"/>
      <c r="AD62" s="212"/>
      <c r="AE62" s="212"/>
      <c r="AF62" s="212"/>
      <c r="AG62" s="212" t="s">
        <v>165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45" t="str">
        <f>C62</f>
        <v>přísun, montáže, demontáže a odsunu zkoušecího čerpadla, napuštění tlakovou vodou a dodání vody pro tlakovou zkoušku,</v>
      </c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19"/>
      <c r="B63" s="220"/>
      <c r="C63" s="261" t="s">
        <v>717</v>
      </c>
      <c r="D63" s="225"/>
      <c r="E63" s="226">
        <v>28</v>
      </c>
      <c r="F63" s="223"/>
      <c r="G63" s="223"/>
      <c r="H63" s="223"/>
      <c r="I63" s="223"/>
      <c r="J63" s="223"/>
      <c r="K63" s="223"/>
      <c r="L63" s="223"/>
      <c r="M63" s="223"/>
      <c r="N63" s="222"/>
      <c r="O63" s="222"/>
      <c r="P63" s="222"/>
      <c r="Q63" s="222"/>
      <c r="R63" s="223"/>
      <c r="S63" s="223"/>
      <c r="T63" s="223"/>
      <c r="U63" s="223"/>
      <c r="V63" s="223"/>
      <c r="W63" s="223"/>
      <c r="X63" s="223"/>
      <c r="Y63" s="223"/>
      <c r="Z63" s="212"/>
      <c r="AA63" s="212"/>
      <c r="AB63" s="212"/>
      <c r="AC63" s="212"/>
      <c r="AD63" s="212"/>
      <c r="AE63" s="212"/>
      <c r="AF63" s="212"/>
      <c r="AG63" s="212" t="s">
        <v>167</v>
      </c>
      <c r="AH63" s="212">
        <v>5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38">
        <v>20</v>
      </c>
      <c r="B64" s="239" t="s">
        <v>576</v>
      </c>
      <c r="C64" s="259" t="s">
        <v>577</v>
      </c>
      <c r="D64" s="240" t="s">
        <v>245</v>
      </c>
      <c r="E64" s="241">
        <v>2</v>
      </c>
      <c r="F64" s="242"/>
      <c r="G64" s="243">
        <f>ROUND(E64*F64,2)</f>
        <v>0</v>
      </c>
      <c r="H64" s="242"/>
      <c r="I64" s="243">
        <f>ROUND(E64*H64,2)</f>
        <v>0</v>
      </c>
      <c r="J64" s="242"/>
      <c r="K64" s="243">
        <f>ROUND(E64*J64,2)</f>
        <v>0</v>
      </c>
      <c r="L64" s="243">
        <v>21</v>
      </c>
      <c r="M64" s="243">
        <f>G64*(1+L64/100)</f>
        <v>0</v>
      </c>
      <c r="N64" s="241">
        <v>0.46009</v>
      </c>
      <c r="O64" s="241">
        <f>ROUND(E64*N64,2)</f>
        <v>0.92</v>
      </c>
      <c r="P64" s="241">
        <v>0</v>
      </c>
      <c r="Q64" s="241">
        <f>ROUND(E64*P64,2)</f>
        <v>0</v>
      </c>
      <c r="R64" s="243" t="s">
        <v>545</v>
      </c>
      <c r="S64" s="243" t="s">
        <v>159</v>
      </c>
      <c r="T64" s="244" t="s">
        <v>300</v>
      </c>
      <c r="U64" s="223">
        <v>10.130000000000001</v>
      </c>
      <c r="V64" s="223">
        <f>ROUND(E64*U64,2)</f>
        <v>20.260000000000002</v>
      </c>
      <c r="W64" s="223"/>
      <c r="X64" s="223" t="s">
        <v>161</v>
      </c>
      <c r="Y64" s="223" t="s">
        <v>162</v>
      </c>
      <c r="Z64" s="212"/>
      <c r="AA64" s="212"/>
      <c r="AB64" s="212"/>
      <c r="AC64" s="212"/>
      <c r="AD64" s="212"/>
      <c r="AE64" s="212"/>
      <c r="AF64" s="212"/>
      <c r="AG64" s="212" t="s">
        <v>578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ht="33.75" outlineLevel="2" x14ac:dyDescent="0.2">
      <c r="A65" s="219"/>
      <c r="B65" s="220"/>
      <c r="C65" s="260" t="s">
        <v>579</v>
      </c>
      <c r="D65" s="246"/>
      <c r="E65" s="246"/>
      <c r="F65" s="246"/>
      <c r="G65" s="246"/>
      <c r="H65" s="223"/>
      <c r="I65" s="223"/>
      <c r="J65" s="223"/>
      <c r="K65" s="223"/>
      <c r="L65" s="223"/>
      <c r="M65" s="223"/>
      <c r="N65" s="222"/>
      <c r="O65" s="222"/>
      <c r="P65" s="222"/>
      <c r="Q65" s="222"/>
      <c r="R65" s="223"/>
      <c r="S65" s="223"/>
      <c r="T65" s="223"/>
      <c r="U65" s="223"/>
      <c r="V65" s="223"/>
      <c r="W65" s="223"/>
      <c r="X65" s="223"/>
      <c r="Y65" s="223"/>
      <c r="Z65" s="212"/>
      <c r="AA65" s="212"/>
      <c r="AB65" s="212"/>
      <c r="AC65" s="212"/>
      <c r="AD65" s="212"/>
      <c r="AE65" s="212"/>
      <c r="AF65" s="212"/>
      <c r="AG65" s="212" t="s">
        <v>165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45" t="str">
        <f>C65</f>
        <v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v>
      </c>
      <c r="BB65" s="212"/>
      <c r="BC65" s="212"/>
      <c r="BD65" s="212"/>
      <c r="BE65" s="212"/>
      <c r="BF65" s="212"/>
      <c r="BG65" s="212"/>
      <c r="BH65" s="212"/>
    </row>
    <row r="66" spans="1:60" outlineLevel="2" x14ac:dyDescent="0.2">
      <c r="A66" s="219"/>
      <c r="B66" s="220"/>
      <c r="C66" s="262" t="s">
        <v>580</v>
      </c>
      <c r="D66" s="247"/>
      <c r="E66" s="247"/>
      <c r="F66" s="247"/>
      <c r="G66" s="247"/>
      <c r="H66" s="223"/>
      <c r="I66" s="223"/>
      <c r="J66" s="223"/>
      <c r="K66" s="223"/>
      <c r="L66" s="223"/>
      <c r="M66" s="223"/>
      <c r="N66" s="222"/>
      <c r="O66" s="222"/>
      <c r="P66" s="222"/>
      <c r="Q66" s="222"/>
      <c r="R66" s="223"/>
      <c r="S66" s="223"/>
      <c r="T66" s="223"/>
      <c r="U66" s="223"/>
      <c r="V66" s="223"/>
      <c r="W66" s="223"/>
      <c r="X66" s="223"/>
      <c r="Y66" s="223"/>
      <c r="Z66" s="212"/>
      <c r="AA66" s="212"/>
      <c r="AB66" s="212"/>
      <c r="AC66" s="212"/>
      <c r="AD66" s="212"/>
      <c r="AE66" s="212"/>
      <c r="AF66" s="212"/>
      <c r="AG66" s="212" t="s">
        <v>199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19"/>
      <c r="B67" s="220"/>
      <c r="C67" s="262" t="s">
        <v>581</v>
      </c>
      <c r="D67" s="247"/>
      <c r="E67" s="247"/>
      <c r="F67" s="247"/>
      <c r="G67" s="247"/>
      <c r="H67" s="223"/>
      <c r="I67" s="223"/>
      <c r="J67" s="223"/>
      <c r="K67" s="223"/>
      <c r="L67" s="223"/>
      <c r="M67" s="223"/>
      <c r="N67" s="222"/>
      <c r="O67" s="222"/>
      <c r="P67" s="222"/>
      <c r="Q67" s="222"/>
      <c r="R67" s="223"/>
      <c r="S67" s="223"/>
      <c r="T67" s="223"/>
      <c r="U67" s="223"/>
      <c r="V67" s="223"/>
      <c r="W67" s="223"/>
      <c r="X67" s="223"/>
      <c r="Y67" s="223"/>
      <c r="Z67" s="212"/>
      <c r="AA67" s="212"/>
      <c r="AB67" s="212"/>
      <c r="AC67" s="212"/>
      <c r="AD67" s="212"/>
      <c r="AE67" s="212"/>
      <c r="AF67" s="212"/>
      <c r="AG67" s="212" t="s">
        <v>199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">
      <c r="A68" s="219"/>
      <c r="B68" s="220"/>
      <c r="C68" s="262" t="s">
        <v>582</v>
      </c>
      <c r="D68" s="247"/>
      <c r="E68" s="247"/>
      <c r="F68" s="247"/>
      <c r="G68" s="247"/>
      <c r="H68" s="223"/>
      <c r="I68" s="223"/>
      <c r="J68" s="223"/>
      <c r="K68" s="223"/>
      <c r="L68" s="223"/>
      <c r="M68" s="223"/>
      <c r="N68" s="222"/>
      <c r="O68" s="222"/>
      <c r="P68" s="222"/>
      <c r="Q68" s="222"/>
      <c r="R68" s="223"/>
      <c r="S68" s="223"/>
      <c r="T68" s="223"/>
      <c r="U68" s="223"/>
      <c r="V68" s="223"/>
      <c r="W68" s="223"/>
      <c r="X68" s="223"/>
      <c r="Y68" s="223"/>
      <c r="Z68" s="212"/>
      <c r="AA68" s="212"/>
      <c r="AB68" s="212"/>
      <c r="AC68" s="212"/>
      <c r="AD68" s="212"/>
      <c r="AE68" s="212"/>
      <c r="AF68" s="212"/>
      <c r="AG68" s="212" t="s">
        <v>199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3" x14ac:dyDescent="0.2">
      <c r="A69" s="219"/>
      <c r="B69" s="220"/>
      <c r="C69" s="262" t="s">
        <v>583</v>
      </c>
      <c r="D69" s="247"/>
      <c r="E69" s="247"/>
      <c r="F69" s="247"/>
      <c r="G69" s="247"/>
      <c r="H69" s="223"/>
      <c r="I69" s="223"/>
      <c r="J69" s="223"/>
      <c r="K69" s="223"/>
      <c r="L69" s="223"/>
      <c r="M69" s="223"/>
      <c r="N69" s="222"/>
      <c r="O69" s="222"/>
      <c r="P69" s="222"/>
      <c r="Q69" s="222"/>
      <c r="R69" s="223"/>
      <c r="S69" s="223"/>
      <c r="T69" s="223"/>
      <c r="U69" s="223"/>
      <c r="V69" s="223"/>
      <c r="W69" s="223"/>
      <c r="X69" s="223"/>
      <c r="Y69" s="223"/>
      <c r="Z69" s="212"/>
      <c r="AA69" s="212"/>
      <c r="AB69" s="212"/>
      <c r="AC69" s="212"/>
      <c r="AD69" s="212"/>
      <c r="AE69" s="212"/>
      <c r="AF69" s="212"/>
      <c r="AG69" s="212" t="s">
        <v>199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2.5" outlineLevel="3" x14ac:dyDescent="0.2">
      <c r="A70" s="219"/>
      <c r="B70" s="220"/>
      <c r="C70" s="262" t="s">
        <v>584</v>
      </c>
      <c r="D70" s="247"/>
      <c r="E70" s="247"/>
      <c r="F70" s="247"/>
      <c r="G70" s="247"/>
      <c r="H70" s="223"/>
      <c r="I70" s="223"/>
      <c r="J70" s="223"/>
      <c r="K70" s="223"/>
      <c r="L70" s="223"/>
      <c r="M70" s="223"/>
      <c r="N70" s="222"/>
      <c r="O70" s="222"/>
      <c r="P70" s="222"/>
      <c r="Q70" s="222"/>
      <c r="R70" s="223"/>
      <c r="S70" s="223"/>
      <c r="T70" s="223"/>
      <c r="U70" s="223"/>
      <c r="V70" s="223"/>
      <c r="W70" s="223"/>
      <c r="X70" s="223"/>
      <c r="Y70" s="223"/>
      <c r="Z70" s="212"/>
      <c r="AA70" s="212"/>
      <c r="AB70" s="212"/>
      <c r="AC70" s="212"/>
      <c r="AD70" s="212"/>
      <c r="AE70" s="212"/>
      <c r="AF70" s="212"/>
      <c r="AG70" s="212" t="s">
        <v>199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45" t="str">
        <f>C70</f>
        <v>a) u cen -1111 - na přísun, montáž, demontáž a odsun zkoušecího čerpadla, napuštění tlakovou vodou a dodání vody pro tlakovou zkoušku,</v>
      </c>
      <c r="BB70" s="212"/>
      <c r="BC70" s="212"/>
      <c r="BD70" s="212"/>
      <c r="BE70" s="212"/>
      <c r="BF70" s="212"/>
      <c r="BG70" s="212"/>
      <c r="BH70" s="212"/>
    </row>
    <row r="71" spans="1:60" ht="33.75" outlineLevel="3" x14ac:dyDescent="0.2">
      <c r="A71" s="219"/>
      <c r="B71" s="220"/>
      <c r="C71" s="262" t="s">
        <v>585</v>
      </c>
      <c r="D71" s="247"/>
      <c r="E71" s="247"/>
      <c r="F71" s="247"/>
      <c r="G71" s="247"/>
      <c r="H71" s="223"/>
      <c r="I71" s="223"/>
      <c r="J71" s="223"/>
      <c r="K71" s="223"/>
      <c r="L71" s="223"/>
      <c r="M71" s="223"/>
      <c r="N71" s="222"/>
      <c r="O71" s="222"/>
      <c r="P71" s="222"/>
      <c r="Q71" s="222"/>
      <c r="R71" s="223"/>
      <c r="S71" s="223"/>
      <c r="T71" s="223"/>
      <c r="U71" s="223"/>
      <c r="V71" s="223"/>
      <c r="W71" s="223"/>
      <c r="X71" s="223"/>
      <c r="Y71" s="223"/>
      <c r="Z71" s="212"/>
      <c r="AA71" s="212"/>
      <c r="AB71" s="212"/>
      <c r="AC71" s="212"/>
      <c r="AD71" s="212"/>
      <c r="AE71" s="212"/>
      <c r="AF71" s="212"/>
      <c r="AG71" s="212" t="s">
        <v>199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45" t="str">
        <f>C71</f>
        <v>b) u cen -2111 - na montáž a demontáž výrobků nebo dílců pro zabezpečení konce zkoušeného úseku potrubí, na montáž a demontáž koncových tvarovek, na montáž zaslepovací příruby, na zaslepení odboček pro hydranty, vzdušníky a jiné armatury a odbočky pro odbočující řady,</v>
      </c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38">
        <v>21</v>
      </c>
      <c r="B72" s="239" t="s">
        <v>594</v>
      </c>
      <c r="C72" s="259" t="s">
        <v>595</v>
      </c>
      <c r="D72" s="240" t="s">
        <v>245</v>
      </c>
      <c r="E72" s="241">
        <v>2</v>
      </c>
      <c r="F72" s="242"/>
      <c r="G72" s="243">
        <f>ROUND(E72*F72,2)</f>
        <v>0</v>
      </c>
      <c r="H72" s="242"/>
      <c r="I72" s="243">
        <f>ROUND(E72*H72,2)</f>
        <v>0</v>
      </c>
      <c r="J72" s="242"/>
      <c r="K72" s="243">
        <f>ROUND(E72*J72,2)</f>
        <v>0</v>
      </c>
      <c r="L72" s="243">
        <v>21</v>
      </c>
      <c r="M72" s="243">
        <f>G72*(1+L72/100)</f>
        <v>0</v>
      </c>
      <c r="N72" s="241">
        <v>0.12303</v>
      </c>
      <c r="O72" s="241">
        <f>ROUND(E72*N72,2)</f>
        <v>0.25</v>
      </c>
      <c r="P72" s="241">
        <v>0</v>
      </c>
      <c r="Q72" s="241">
        <f>ROUND(E72*P72,2)</f>
        <v>0</v>
      </c>
      <c r="R72" s="243" t="s">
        <v>545</v>
      </c>
      <c r="S72" s="243" t="s">
        <v>159</v>
      </c>
      <c r="T72" s="244" t="s">
        <v>300</v>
      </c>
      <c r="U72" s="223">
        <v>0.86299999999999999</v>
      </c>
      <c r="V72" s="223">
        <f>ROUND(E72*U72,2)</f>
        <v>1.73</v>
      </c>
      <c r="W72" s="223"/>
      <c r="X72" s="223" t="s">
        <v>161</v>
      </c>
      <c r="Y72" s="223" t="s">
        <v>162</v>
      </c>
      <c r="Z72" s="212"/>
      <c r="AA72" s="212"/>
      <c r="AB72" s="212"/>
      <c r="AC72" s="212"/>
      <c r="AD72" s="212"/>
      <c r="AE72" s="212"/>
      <c r="AF72" s="212"/>
      <c r="AG72" s="212" t="s">
        <v>578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2" x14ac:dyDescent="0.2">
      <c r="A73" s="219"/>
      <c r="B73" s="220"/>
      <c r="C73" s="260" t="s">
        <v>596</v>
      </c>
      <c r="D73" s="246"/>
      <c r="E73" s="246"/>
      <c r="F73" s="246"/>
      <c r="G73" s="246"/>
      <c r="H73" s="223"/>
      <c r="I73" s="223"/>
      <c r="J73" s="223"/>
      <c r="K73" s="223"/>
      <c r="L73" s="223"/>
      <c r="M73" s="223"/>
      <c r="N73" s="222"/>
      <c r="O73" s="222"/>
      <c r="P73" s="222"/>
      <c r="Q73" s="222"/>
      <c r="R73" s="223"/>
      <c r="S73" s="223"/>
      <c r="T73" s="223"/>
      <c r="U73" s="223"/>
      <c r="V73" s="223"/>
      <c r="W73" s="223"/>
      <c r="X73" s="223"/>
      <c r="Y73" s="223"/>
      <c r="Z73" s="212"/>
      <c r="AA73" s="212"/>
      <c r="AB73" s="212"/>
      <c r="AC73" s="212"/>
      <c r="AD73" s="212"/>
      <c r="AE73" s="212"/>
      <c r="AF73" s="212"/>
      <c r="AG73" s="212" t="s">
        <v>165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19"/>
      <c r="B74" s="220"/>
      <c r="C74" s="262" t="s">
        <v>595</v>
      </c>
      <c r="D74" s="247"/>
      <c r="E74" s="247"/>
      <c r="F74" s="247"/>
      <c r="G74" s="247"/>
      <c r="H74" s="223"/>
      <c r="I74" s="223"/>
      <c r="J74" s="223"/>
      <c r="K74" s="223"/>
      <c r="L74" s="223"/>
      <c r="M74" s="223"/>
      <c r="N74" s="222"/>
      <c r="O74" s="222"/>
      <c r="P74" s="222"/>
      <c r="Q74" s="222"/>
      <c r="R74" s="223"/>
      <c r="S74" s="223"/>
      <c r="T74" s="223"/>
      <c r="U74" s="223"/>
      <c r="V74" s="223"/>
      <c r="W74" s="223"/>
      <c r="X74" s="223"/>
      <c r="Y74" s="223"/>
      <c r="Z74" s="212"/>
      <c r="AA74" s="212"/>
      <c r="AB74" s="212"/>
      <c r="AC74" s="212"/>
      <c r="AD74" s="212"/>
      <c r="AE74" s="212"/>
      <c r="AF74" s="212"/>
      <c r="AG74" s="212" t="s">
        <v>199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">
      <c r="A75" s="219"/>
      <c r="B75" s="220"/>
      <c r="C75" s="262" t="s">
        <v>581</v>
      </c>
      <c r="D75" s="247"/>
      <c r="E75" s="247"/>
      <c r="F75" s="247"/>
      <c r="G75" s="247"/>
      <c r="H75" s="223"/>
      <c r="I75" s="223"/>
      <c r="J75" s="223"/>
      <c r="K75" s="223"/>
      <c r="L75" s="223"/>
      <c r="M75" s="223"/>
      <c r="N75" s="222"/>
      <c r="O75" s="222"/>
      <c r="P75" s="222"/>
      <c r="Q75" s="222"/>
      <c r="R75" s="223"/>
      <c r="S75" s="223"/>
      <c r="T75" s="223"/>
      <c r="U75" s="223"/>
      <c r="V75" s="223"/>
      <c r="W75" s="223"/>
      <c r="X75" s="223"/>
      <c r="Y75" s="223"/>
      <c r="Z75" s="212"/>
      <c r="AA75" s="212"/>
      <c r="AB75" s="212"/>
      <c r="AC75" s="212"/>
      <c r="AD75" s="212"/>
      <c r="AE75" s="212"/>
      <c r="AF75" s="212"/>
      <c r="AG75" s="212" t="s">
        <v>199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">
      <c r="A76" s="219"/>
      <c r="B76" s="220"/>
      <c r="C76" s="262" t="s">
        <v>597</v>
      </c>
      <c r="D76" s="247"/>
      <c r="E76" s="247"/>
      <c r="F76" s="247"/>
      <c r="G76" s="247"/>
      <c r="H76" s="223"/>
      <c r="I76" s="223"/>
      <c r="J76" s="223"/>
      <c r="K76" s="223"/>
      <c r="L76" s="223"/>
      <c r="M76" s="223"/>
      <c r="N76" s="222"/>
      <c r="O76" s="222"/>
      <c r="P76" s="222"/>
      <c r="Q76" s="222"/>
      <c r="R76" s="223"/>
      <c r="S76" s="223"/>
      <c r="T76" s="223"/>
      <c r="U76" s="223"/>
      <c r="V76" s="223"/>
      <c r="W76" s="223"/>
      <c r="X76" s="223"/>
      <c r="Y76" s="223"/>
      <c r="Z76" s="212"/>
      <c r="AA76" s="212"/>
      <c r="AB76" s="212"/>
      <c r="AC76" s="212"/>
      <c r="AD76" s="212"/>
      <c r="AE76" s="212"/>
      <c r="AF76" s="212"/>
      <c r="AG76" s="212" t="s">
        <v>199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">
      <c r="A77" s="219"/>
      <c r="B77" s="220"/>
      <c r="C77" s="262" t="s">
        <v>598</v>
      </c>
      <c r="D77" s="247"/>
      <c r="E77" s="247"/>
      <c r="F77" s="247"/>
      <c r="G77" s="247"/>
      <c r="H77" s="223"/>
      <c r="I77" s="223"/>
      <c r="J77" s="223"/>
      <c r="K77" s="223"/>
      <c r="L77" s="223"/>
      <c r="M77" s="223"/>
      <c r="N77" s="222"/>
      <c r="O77" s="222"/>
      <c r="P77" s="222"/>
      <c r="Q77" s="222"/>
      <c r="R77" s="223"/>
      <c r="S77" s="223"/>
      <c r="T77" s="223"/>
      <c r="U77" s="223"/>
      <c r="V77" s="223"/>
      <c r="W77" s="223"/>
      <c r="X77" s="223"/>
      <c r="Y77" s="223"/>
      <c r="Z77" s="212"/>
      <c r="AA77" s="212"/>
      <c r="AB77" s="212"/>
      <c r="AC77" s="212"/>
      <c r="AD77" s="212"/>
      <c r="AE77" s="212"/>
      <c r="AF77" s="212"/>
      <c r="AG77" s="212" t="s">
        <v>199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45" t="str">
        <f>C77</f>
        <v>2. V cenách nejsou započteny náklady na dodání poklopů; tyto se oceňují ve specifikaci. Ztratné se nestanoví.</v>
      </c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38">
        <v>22</v>
      </c>
      <c r="B78" s="239" t="s">
        <v>599</v>
      </c>
      <c r="C78" s="259" t="s">
        <v>600</v>
      </c>
      <c r="D78" s="240" t="s">
        <v>291</v>
      </c>
      <c r="E78" s="241">
        <v>28</v>
      </c>
      <c r="F78" s="242"/>
      <c r="G78" s="243">
        <f>ROUND(E78*F78,2)</f>
        <v>0</v>
      </c>
      <c r="H78" s="242"/>
      <c r="I78" s="243">
        <f>ROUND(E78*H78,2)</f>
        <v>0</v>
      </c>
      <c r="J78" s="242"/>
      <c r="K78" s="243">
        <f>ROUND(E78*J78,2)</f>
        <v>0</v>
      </c>
      <c r="L78" s="243">
        <v>21</v>
      </c>
      <c r="M78" s="243">
        <f>G78*(1+L78/100)</f>
        <v>0</v>
      </c>
      <c r="N78" s="241">
        <v>0</v>
      </c>
      <c r="O78" s="241">
        <f>ROUND(E78*N78,2)</f>
        <v>0</v>
      </c>
      <c r="P78" s="241">
        <v>0</v>
      </c>
      <c r="Q78" s="241">
        <f>ROUND(E78*P78,2)</f>
        <v>0</v>
      </c>
      <c r="R78" s="243" t="s">
        <v>545</v>
      </c>
      <c r="S78" s="243" t="s">
        <v>159</v>
      </c>
      <c r="T78" s="244" t="s">
        <v>160</v>
      </c>
      <c r="U78" s="223">
        <v>0.03</v>
      </c>
      <c r="V78" s="223">
        <f>ROUND(E78*U78,2)</f>
        <v>0.84</v>
      </c>
      <c r="W78" s="223"/>
      <c r="X78" s="223" t="s">
        <v>161</v>
      </c>
      <c r="Y78" s="223" t="s">
        <v>162</v>
      </c>
      <c r="Z78" s="212"/>
      <c r="AA78" s="212"/>
      <c r="AB78" s="212"/>
      <c r="AC78" s="212"/>
      <c r="AD78" s="212"/>
      <c r="AE78" s="212"/>
      <c r="AF78" s="212"/>
      <c r="AG78" s="212" t="s">
        <v>163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2" x14ac:dyDescent="0.2">
      <c r="A79" s="219"/>
      <c r="B79" s="220"/>
      <c r="C79" s="261" t="s">
        <v>718</v>
      </c>
      <c r="D79" s="225"/>
      <c r="E79" s="226">
        <v>28</v>
      </c>
      <c r="F79" s="223"/>
      <c r="G79" s="223"/>
      <c r="H79" s="223"/>
      <c r="I79" s="223"/>
      <c r="J79" s="223"/>
      <c r="K79" s="223"/>
      <c r="L79" s="223"/>
      <c r="M79" s="223"/>
      <c r="N79" s="222"/>
      <c r="O79" s="222"/>
      <c r="P79" s="222"/>
      <c r="Q79" s="222"/>
      <c r="R79" s="223"/>
      <c r="S79" s="223"/>
      <c r="T79" s="223"/>
      <c r="U79" s="223"/>
      <c r="V79" s="223"/>
      <c r="W79" s="223"/>
      <c r="X79" s="223"/>
      <c r="Y79" s="223"/>
      <c r="Z79" s="212"/>
      <c r="AA79" s="212"/>
      <c r="AB79" s="212"/>
      <c r="AC79" s="212"/>
      <c r="AD79" s="212"/>
      <c r="AE79" s="212"/>
      <c r="AF79" s="212"/>
      <c r="AG79" s="212" t="s">
        <v>167</v>
      </c>
      <c r="AH79" s="212">
        <v>5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1" x14ac:dyDescent="0.2">
      <c r="A80" s="238">
        <v>23</v>
      </c>
      <c r="B80" s="239" t="s">
        <v>602</v>
      </c>
      <c r="C80" s="259" t="s">
        <v>603</v>
      </c>
      <c r="D80" s="240" t="s">
        <v>291</v>
      </c>
      <c r="E80" s="241">
        <v>28</v>
      </c>
      <c r="F80" s="242"/>
      <c r="G80" s="243">
        <f>ROUND(E80*F80,2)</f>
        <v>0</v>
      </c>
      <c r="H80" s="242"/>
      <c r="I80" s="243">
        <f>ROUND(E80*H80,2)</f>
        <v>0</v>
      </c>
      <c r="J80" s="242"/>
      <c r="K80" s="243">
        <f>ROUND(E80*J80,2)</f>
        <v>0</v>
      </c>
      <c r="L80" s="243">
        <v>21</v>
      </c>
      <c r="M80" s="243">
        <f>G80*(1+L80/100)</f>
        <v>0</v>
      </c>
      <c r="N80" s="241">
        <v>8.0000000000000007E-5</v>
      </c>
      <c r="O80" s="241">
        <f>ROUND(E80*N80,2)</f>
        <v>0</v>
      </c>
      <c r="P80" s="241">
        <v>0</v>
      </c>
      <c r="Q80" s="241">
        <f>ROUND(E80*P80,2)</f>
        <v>0</v>
      </c>
      <c r="R80" s="243" t="s">
        <v>545</v>
      </c>
      <c r="S80" s="243" t="s">
        <v>159</v>
      </c>
      <c r="T80" s="244" t="s">
        <v>160</v>
      </c>
      <c r="U80" s="223">
        <v>0.03</v>
      </c>
      <c r="V80" s="223">
        <f>ROUND(E80*U80,2)</f>
        <v>0.84</v>
      </c>
      <c r="W80" s="223"/>
      <c r="X80" s="223" t="s">
        <v>161</v>
      </c>
      <c r="Y80" s="223" t="s">
        <v>162</v>
      </c>
      <c r="Z80" s="212"/>
      <c r="AA80" s="212"/>
      <c r="AB80" s="212"/>
      <c r="AC80" s="212"/>
      <c r="AD80" s="212"/>
      <c r="AE80" s="212"/>
      <c r="AF80" s="212"/>
      <c r="AG80" s="212" t="s">
        <v>163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19"/>
      <c r="B81" s="220"/>
      <c r="C81" s="261" t="s">
        <v>719</v>
      </c>
      <c r="D81" s="225"/>
      <c r="E81" s="226">
        <v>28</v>
      </c>
      <c r="F81" s="223"/>
      <c r="G81" s="223"/>
      <c r="H81" s="223"/>
      <c r="I81" s="223"/>
      <c r="J81" s="223"/>
      <c r="K81" s="223"/>
      <c r="L81" s="223"/>
      <c r="M81" s="223"/>
      <c r="N81" s="222"/>
      <c r="O81" s="222"/>
      <c r="P81" s="222"/>
      <c r="Q81" s="222"/>
      <c r="R81" s="223"/>
      <c r="S81" s="223"/>
      <c r="T81" s="223"/>
      <c r="U81" s="223"/>
      <c r="V81" s="223"/>
      <c r="W81" s="223"/>
      <c r="X81" s="223"/>
      <c r="Y81" s="223"/>
      <c r="Z81" s="212"/>
      <c r="AA81" s="212"/>
      <c r="AB81" s="212"/>
      <c r="AC81" s="212"/>
      <c r="AD81" s="212"/>
      <c r="AE81" s="212"/>
      <c r="AF81" s="212"/>
      <c r="AG81" s="212" t="s">
        <v>167</v>
      </c>
      <c r="AH81" s="212">
        <v>5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">
      <c r="A82" s="238">
        <v>24</v>
      </c>
      <c r="B82" s="239" t="s">
        <v>605</v>
      </c>
      <c r="C82" s="259" t="s">
        <v>606</v>
      </c>
      <c r="D82" s="240" t="s">
        <v>291</v>
      </c>
      <c r="E82" s="241">
        <v>28</v>
      </c>
      <c r="F82" s="242"/>
      <c r="G82" s="243">
        <f>ROUND(E82*F82,2)</f>
        <v>0</v>
      </c>
      <c r="H82" s="242"/>
      <c r="I82" s="243">
        <f>ROUND(E82*H82,2)</f>
        <v>0</v>
      </c>
      <c r="J82" s="242"/>
      <c r="K82" s="243">
        <f>ROUND(E82*J82,2)</f>
        <v>0</v>
      </c>
      <c r="L82" s="243">
        <v>21</v>
      </c>
      <c r="M82" s="243">
        <f>G82*(1+L82/100)</f>
        <v>0</v>
      </c>
      <c r="N82" s="241">
        <v>1.0000000000000001E-5</v>
      </c>
      <c r="O82" s="241">
        <f>ROUND(E82*N82,2)</f>
        <v>0</v>
      </c>
      <c r="P82" s="241">
        <v>0</v>
      </c>
      <c r="Q82" s="241">
        <f>ROUND(E82*P82,2)</f>
        <v>0</v>
      </c>
      <c r="R82" s="243" t="s">
        <v>390</v>
      </c>
      <c r="S82" s="243" t="s">
        <v>159</v>
      </c>
      <c r="T82" s="244" t="s">
        <v>160</v>
      </c>
      <c r="U82" s="223">
        <v>6.2E-2</v>
      </c>
      <c r="V82" s="223">
        <f>ROUND(E82*U82,2)</f>
        <v>1.74</v>
      </c>
      <c r="W82" s="223"/>
      <c r="X82" s="223" t="s">
        <v>161</v>
      </c>
      <c r="Y82" s="223" t="s">
        <v>162</v>
      </c>
      <c r="Z82" s="212"/>
      <c r="AA82" s="212"/>
      <c r="AB82" s="212"/>
      <c r="AC82" s="212"/>
      <c r="AD82" s="212"/>
      <c r="AE82" s="212"/>
      <c r="AF82" s="212"/>
      <c r="AG82" s="212" t="s">
        <v>163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2" x14ac:dyDescent="0.2">
      <c r="A83" s="219"/>
      <c r="B83" s="220"/>
      <c r="C83" s="264" t="s">
        <v>607</v>
      </c>
      <c r="D83" s="255"/>
      <c r="E83" s="255"/>
      <c r="F83" s="255"/>
      <c r="G83" s="255"/>
      <c r="H83" s="223"/>
      <c r="I83" s="223"/>
      <c r="J83" s="223"/>
      <c r="K83" s="223"/>
      <c r="L83" s="223"/>
      <c r="M83" s="223"/>
      <c r="N83" s="222"/>
      <c r="O83" s="222"/>
      <c r="P83" s="222"/>
      <c r="Q83" s="222"/>
      <c r="R83" s="223"/>
      <c r="S83" s="223"/>
      <c r="T83" s="223"/>
      <c r="U83" s="223"/>
      <c r="V83" s="223"/>
      <c r="W83" s="223"/>
      <c r="X83" s="223"/>
      <c r="Y83" s="223"/>
      <c r="Z83" s="212"/>
      <c r="AA83" s="212"/>
      <c r="AB83" s="212"/>
      <c r="AC83" s="212"/>
      <c r="AD83" s="212"/>
      <c r="AE83" s="212"/>
      <c r="AF83" s="212"/>
      <c r="AG83" s="212" t="s">
        <v>199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19"/>
      <c r="B84" s="220"/>
      <c r="C84" s="261" t="s">
        <v>718</v>
      </c>
      <c r="D84" s="225"/>
      <c r="E84" s="226">
        <v>28</v>
      </c>
      <c r="F84" s="223"/>
      <c r="G84" s="223"/>
      <c r="H84" s="223"/>
      <c r="I84" s="223"/>
      <c r="J84" s="223"/>
      <c r="K84" s="223"/>
      <c r="L84" s="223"/>
      <c r="M84" s="223"/>
      <c r="N84" s="222"/>
      <c r="O84" s="222"/>
      <c r="P84" s="222"/>
      <c r="Q84" s="222"/>
      <c r="R84" s="223"/>
      <c r="S84" s="223"/>
      <c r="T84" s="223"/>
      <c r="U84" s="223"/>
      <c r="V84" s="223"/>
      <c r="W84" s="223"/>
      <c r="X84" s="223"/>
      <c r="Y84" s="223"/>
      <c r="Z84" s="212"/>
      <c r="AA84" s="212"/>
      <c r="AB84" s="212"/>
      <c r="AC84" s="212"/>
      <c r="AD84" s="212"/>
      <c r="AE84" s="212"/>
      <c r="AF84" s="212"/>
      <c r="AG84" s="212" t="s">
        <v>167</v>
      </c>
      <c r="AH84" s="212">
        <v>5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1" x14ac:dyDescent="0.2">
      <c r="A85" s="248">
        <v>25</v>
      </c>
      <c r="B85" s="249" t="s">
        <v>720</v>
      </c>
      <c r="C85" s="263" t="s">
        <v>721</v>
      </c>
      <c r="D85" s="250" t="s">
        <v>245</v>
      </c>
      <c r="E85" s="251">
        <v>4</v>
      </c>
      <c r="F85" s="252"/>
      <c r="G85" s="253">
        <f>ROUND(E85*F85,2)</f>
        <v>0</v>
      </c>
      <c r="H85" s="252"/>
      <c r="I85" s="253">
        <f>ROUND(E85*H85,2)</f>
        <v>0</v>
      </c>
      <c r="J85" s="252"/>
      <c r="K85" s="253">
        <f>ROUND(E85*J85,2)</f>
        <v>0</v>
      </c>
      <c r="L85" s="253">
        <v>21</v>
      </c>
      <c r="M85" s="253">
        <f>G85*(1+L85/100)</f>
        <v>0</v>
      </c>
      <c r="N85" s="251">
        <v>4.2000000000000002E-4</v>
      </c>
      <c r="O85" s="251">
        <f>ROUND(E85*N85,2)</f>
        <v>0</v>
      </c>
      <c r="P85" s="251">
        <v>0</v>
      </c>
      <c r="Q85" s="251">
        <f>ROUND(E85*P85,2)</f>
        <v>0</v>
      </c>
      <c r="R85" s="253"/>
      <c r="S85" s="253" t="s">
        <v>299</v>
      </c>
      <c r="T85" s="254" t="s">
        <v>300</v>
      </c>
      <c r="U85" s="223">
        <v>1.7</v>
      </c>
      <c r="V85" s="223">
        <f>ROUND(E85*U85,2)</f>
        <v>6.8</v>
      </c>
      <c r="W85" s="223"/>
      <c r="X85" s="223" t="s">
        <v>161</v>
      </c>
      <c r="Y85" s="223" t="s">
        <v>162</v>
      </c>
      <c r="Z85" s="212"/>
      <c r="AA85" s="212"/>
      <c r="AB85" s="212"/>
      <c r="AC85" s="212"/>
      <c r="AD85" s="212"/>
      <c r="AE85" s="212"/>
      <c r="AF85" s="212"/>
      <c r="AG85" s="212" t="s">
        <v>163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38">
        <v>26</v>
      </c>
      <c r="B86" s="239" t="s">
        <v>722</v>
      </c>
      <c r="C86" s="259" t="s">
        <v>723</v>
      </c>
      <c r="D86" s="240" t="s">
        <v>245</v>
      </c>
      <c r="E86" s="241">
        <v>2</v>
      </c>
      <c r="F86" s="242"/>
      <c r="G86" s="243">
        <f>ROUND(E86*F86,2)</f>
        <v>0</v>
      </c>
      <c r="H86" s="242"/>
      <c r="I86" s="243">
        <f>ROUND(E86*H86,2)</f>
        <v>0</v>
      </c>
      <c r="J86" s="242"/>
      <c r="K86" s="243">
        <f>ROUND(E86*J86,2)</f>
        <v>0</v>
      </c>
      <c r="L86" s="243">
        <v>21</v>
      </c>
      <c r="M86" s="243">
        <f>G86*(1+L86/100)</f>
        <v>0</v>
      </c>
      <c r="N86" s="241">
        <v>0</v>
      </c>
      <c r="O86" s="241">
        <f>ROUND(E86*N86,2)</f>
        <v>0</v>
      </c>
      <c r="P86" s="241">
        <v>0</v>
      </c>
      <c r="Q86" s="241">
        <f>ROUND(E86*P86,2)</f>
        <v>0</v>
      </c>
      <c r="R86" s="243"/>
      <c r="S86" s="243" t="s">
        <v>299</v>
      </c>
      <c r="T86" s="244" t="s">
        <v>300</v>
      </c>
      <c r="U86" s="223">
        <v>0</v>
      </c>
      <c r="V86" s="223">
        <f>ROUND(E86*U86,2)</f>
        <v>0</v>
      </c>
      <c r="W86" s="223"/>
      <c r="X86" s="223" t="s">
        <v>161</v>
      </c>
      <c r="Y86" s="223" t="s">
        <v>162</v>
      </c>
      <c r="Z86" s="212"/>
      <c r="AA86" s="212"/>
      <c r="AB86" s="212"/>
      <c r="AC86" s="212"/>
      <c r="AD86" s="212"/>
      <c r="AE86" s="212"/>
      <c r="AF86" s="212"/>
      <c r="AG86" s="212" t="s">
        <v>578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">
      <c r="A87" s="219"/>
      <c r="B87" s="220"/>
      <c r="C87" s="264" t="s">
        <v>723</v>
      </c>
      <c r="D87" s="255"/>
      <c r="E87" s="255"/>
      <c r="F87" s="255"/>
      <c r="G87" s="255"/>
      <c r="H87" s="223"/>
      <c r="I87" s="223"/>
      <c r="J87" s="223"/>
      <c r="K87" s="223"/>
      <c r="L87" s="223"/>
      <c r="M87" s="223"/>
      <c r="N87" s="222"/>
      <c r="O87" s="222"/>
      <c r="P87" s="222"/>
      <c r="Q87" s="222"/>
      <c r="R87" s="223"/>
      <c r="S87" s="223"/>
      <c r="T87" s="223"/>
      <c r="U87" s="223"/>
      <c r="V87" s="223"/>
      <c r="W87" s="223"/>
      <c r="X87" s="223"/>
      <c r="Y87" s="223"/>
      <c r="Z87" s="212"/>
      <c r="AA87" s="212"/>
      <c r="AB87" s="212"/>
      <c r="AC87" s="212"/>
      <c r="AD87" s="212"/>
      <c r="AE87" s="212"/>
      <c r="AF87" s="212"/>
      <c r="AG87" s="212" t="s">
        <v>199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ht="22.5" outlineLevel="1" x14ac:dyDescent="0.2">
      <c r="A88" s="248">
        <v>27</v>
      </c>
      <c r="B88" s="249" t="s">
        <v>611</v>
      </c>
      <c r="C88" s="263" t="s">
        <v>612</v>
      </c>
      <c r="D88" s="250" t="s">
        <v>245</v>
      </c>
      <c r="E88" s="251">
        <v>2</v>
      </c>
      <c r="F88" s="252"/>
      <c r="G88" s="253">
        <f>ROUND(E88*F88,2)</f>
        <v>0</v>
      </c>
      <c r="H88" s="252"/>
      <c r="I88" s="253">
        <f>ROUND(E88*H88,2)</f>
        <v>0</v>
      </c>
      <c r="J88" s="252"/>
      <c r="K88" s="253">
        <f>ROUND(E88*J88,2)</f>
        <v>0</v>
      </c>
      <c r="L88" s="253">
        <v>21</v>
      </c>
      <c r="M88" s="253">
        <f>G88*(1+L88/100)</f>
        <v>0</v>
      </c>
      <c r="N88" s="251">
        <v>8.3000000000000001E-4</v>
      </c>
      <c r="O88" s="251">
        <f>ROUND(E88*N88,2)</f>
        <v>0</v>
      </c>
      <c r="P88" s="251">
        <v>0</v>
      </c>
      <c r="Q88" s="251">
        <f>ROUND(E88*P88,2)</f>
        <v>0</v>
      </c>
      <c r="R88" s="253" t="s">
        <v>214</v>
      </c>
      <c r="S88" s="253" t="s">
        <v>159</v>
      </c>
      <c r="T88" s="254" t="s">
        <v>160</v>
      </c>
      <c r="U88" s="223">
        <v>0</v>
      </c>
      <c r="V88" s="223">
        <f>ROUND(E88*U88,2)</f>
        <v>0</v>
      </c>
      <c r="W88" s="223"/>
      <c r="X88" s="223" t="s">
        <v>215</v>
      </c>
      <c r="Y88" s="223" t="s">
        <v>162</v>
      </c>
      <c r="Z88" s="212"/>
      <c r="AA88" s="212"/>
      <c r="AB88" s="212"/>
      <c r="AC88" s="212"/>
      <c r="AD88" s="212"/>
      <c r="AE88" s="212"/>
      <c r="AF88" s="212"/>
      <c r="AG88" s="212" t="s">
        <v>216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38">
        <v>28</v>
      </c>
      <c r="B89" s="239" t="s">
        <v>724</v>
      </c>
      <c r="C89" s="259" t="s">
        <v>725</v>
      </c>
      <c r="D89" s="240" t="s">
        <v>245</v>
      </c>
      <c r="E89" s="241">
        <v>2</v>
      </c>
      <c r="F89" s="242"/>
      <c r="G89" s="243">
        <f>ROUND(E89*F89,2)</f>
        <v>0</v>
      </c>
      <c r="H89" s="242"/>
      <c r="I89" s="243">
        <f>ROUND(E89*H89,2)</f>
        <v>0</v>
      </c>
      <c r="J89" s="242"/>
      <c r="K89" s="243">
        <f>ROUND(E89*J89,2)</f>
        <v>0</v>
      </c>
      <c r="L89" s="243">
        <v>21</v>
      </c>
      <c r="M89" s="243">
        <f>G89*(1+L89/100)</f>
        <v>0</v>
      </c>
      <c r="N89" s="241">
        <v>0</v>
      </c>
      <c r="O89" s="241">
        <f>ROUND(E89*N89,2)</f>
        <v>0</v>
      </c>
      <c r="P89" s="241">
        <v>0</v>
      </c>
      <c r="Q89" s="241">
        <f>ROUND(E89*P89,2)</f>
        <v>0</v>
      </c>
      <c r="R89" s="243"/>
      <c r="S89" s="243" t="s">
        <v>299</v>
      </c>
      <c r="T89" s="244" t="s">
        <v>726</v>
      </c>
      <c r="U89" s="223">
        <v>0</v>
      </c>
      <c r="V89" s="223">
        <f>ROUND(E89*U89,2)</f>
        <v>0</v>
      </c>
      <c r="W89" s="223"/>
      <c r="X89" s="223" t="s">
        <v>215</v>
      </c>
      <c r="Y89" s="223" t="s">
        <v>162</v>
      </c>
      <c r="Z89" s="212"/>
      <c r="AA89" s="212"/>
      <c r="AB89" s="212"/>
      <c r="AC89" s="212"/>
      <c r="AD89" s="212"/>
      <c r="AE89" s="212"/>
      <c r="AF89" s="212"/>
      <c r="AG89" s="212" t="s">
        <v>216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19"/>
      <c r="B90" s="220"/>
      <c r="C90" s="261" t="s">
        <v>727</v>
      </c>
      <c r="D90" s="225"/>
      <c r="E90" s="226">
        <v>2</v>
      </c>
      <c r="F90" s="223"/>
      <c r="G90" s="223"/>
      <c r="H90" s="223"/>
      <c r="I90" s="223"/>
      <c r="J90" s="223"/>
      <c r="K90" s="223"/>
      <c r="L90" s="223"/>
      <c r="M90" s="223"/>
      <c r="N90" s="222"/>
      <c r="O90" s="222"/>
      <c r="P90" s="222"/>
      <c r="Q90" s="222"/>
      <c r="R90" s="223"/>
      <c r="S90" s="223"/>
      <c r="T90" s="223"/>
      <c r="U90" s="223"/>
      <c r="V90" s="223"/>
      <c r="W90" s="223"/>
      <c r="X90" s="223"/>
      <c r="Y90" s="223"/>
      <c r="Z90" s="212"/>
      <c r="AA90" s="212"/>
      <c r="AB90" s="212"/>
      <c r="AC90" s="212"/>
      <c r="AD90" s="212"/>
      <c r="AE90" s="212"/>
      <c r="AF90" s="212"/>
      <c r="AG90" s="212" t="s">
        <v>167</v>
      </c>
      <c r="AH90" s="212">
        <v>5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1" x14ac:dyDescent="0.2">
      <c r="A91" s="238">
        <v>29</v>
      </c>
      <c r="B91" s="239" t="s">
        <v>728</v>
      </c>
      <c r="C91" s="259" t="s">
        <v>729</v>
      </c>
      <c r="D91" s="240" t="s">
        <v>245</v>
      </c>
      <c r="E91" s="241">
        <v>2</v>
      </c>
      <c r="F91" s="242"/>
      <c r="G91" s="243">
        <f>ROUND(E91*F91,2)</f>
        <v>0</v>
      </c>
      <c r="H91" s="242"/>
      <c r="I91" s="243">
        <f>ROUND(E91*H91,2)</f>
        <v>0</v>
      </c>
      <c r="J91" s="242"/>
      <c r="K91" s="243">
        <f>ROUND(E91*J91,2)</f>
        <v>0</v>
      </c>
      <c r="L91" s="243">
        <v>21</v>
      </c>
      <c r="M91" s="243">
        <f>G91*(1+L91/100)</f>
        <v>0</v>
      </c>
      <c r="N91" s="241">
        <v>0</v>
      </c>
      <c r="O91" s="241">
        <f>ROUND(E91*N91,2)</f>
        <v>0</v>
      </c>
      <c r="P91" s="241">
        <v>0</v>
      </c>
      <c r="Q91" s="241">
        <f>ROUND(E91*P91,2)</f>
        <v>0</v>
      </c>
      <c r="R91" s="243" t="s">
        <v>214</v>
      </c>
      <c r="S91" s="243" t="s">
        <v>159</v>
      </c>
      <c r="T91" s="244" t="s">
        <v>160</v>
      </c>
      <c r="U91" s="223">
        <v>0</v>
      </c>
      <c r="V91" s="223">
        <f>ROUND(E91*U91,2)</f>
        <v>0</v>
      </c>
      <c r="W91" s="223"/>
      <c r="X91" s="223" t="s">
        <v>215</v>
      </c>
      <c r="Y91" s="223" t="s">
        <v>162</v>
      </c>
      <c r="Z91" s="212"/>
      <c r="AA91" s="212"/>
      <c r="AB91" s="212"/>
      <c r="AC91" s="212"/>
      <c r="AD91" s="212"/>
      <c r="AE91" s="212"/>
      <c r="AF91" s="212"/>
      <c r="AG91" s="212" t="s">
        <v>216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2" x14ac:dyDescent="0.2">
      <c r="A92" s="219"/>
      <c r="B92" s="220"/>
      <c r="C92" s="261" t="s">
        <v>730</v>
      </c>
      <c r="D92" s="225"/>
      <c r="E92" s="226">
        <v>2</v>
      </c>
      <c r="F92" s="223"/>
      <c r="G92" s="223"/>
      <c r="H92" s="223"/>
      <c r="I92" s="223"/>
      <c r="J92" s="223"/>
      <c r="K92" s="223"/>
      <c r="L92" s="223"/>
      <c r="M92" s="223"/>
      <c r="N92" s="222"/>
      <c r="O92" s="222"/>
      <c r="P92" s="222"/>
      <c r="Q92" s="222"/>
      <c r="R92" s="223"/>
      <c r="S92" s="223"/>
      <c r="T92" s="223"/>
      <c r="U92" s="223"/>
      <c r="V92" s="223"/>
      <c r="W92" s="223"/>
      <c r="X92" s="223"/>
      <c r="Y92" s="223"/>
      <c r="Z92" s="212"/>
      <c r="AA92" s="212"/>
      <c r="AB92" s="212"/>
      <c r="AC92" s="212"/>
      <c r="AD92" s="212"/>
      <c r="AE92" s="212"/>
      <c r="AF92" s="212"/>
      <c r="AG92" s="212" t="s">
        <v>167</v>
      </c>
      <c r="AH92" s="212">
        <v>5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ht="22.5" outlineLevel="1" x14ac:dyDescent="0.2">
      <c r="A93" s="238">
        <v>30</v>
      </c>
      <c r="B93" s="239" t="s">
        <v>731</v>
      </c>
      <c r="C93" s="259" t="s">
        <v>732</v>
      </c>
      <c r="D93" s="240" t="s">
        <v>291</v>
      </c>
      <c r="E93" s="241">
        <v>30.8</v>
      </c>
      <c r="F93" s="242"/>
      <c r="G93" s="243">
        <f>ROUND(E93*F93,2)</f>
        <v>0</v>
      </c>
      <c r="H93" s="242"/>
      <c r="I93" s="243">
        <f>ROUND(E93*H93,2)</f>
        <v>0</v>
      </c>
      <c r="J93" s="242"/>
      <c r="K93" s="243">
        <f>ROUND(E93*J93,2)</f>
        <v>0</v>
      </c>
      <c r="L93" s="243">
        <v>21</v>
      </c>
      <c r="M93" s="243">
        <f>G93*(1+L93/100)</f>
        <v>0</v>
      </c>
      <c r="N93" s="241">
        <v>2.1700000000000001E-3</v>
      </c>
      <c r="O93" s="241">
        <f>ROUND(E93*N93,2)</f>
        <v>7.0000000000000007E-2</v>
      </c>
      <c r="P93" s="241">
        <v>0</v>
      </c>
      <c r="Q93" s="241">
        <f>ROUND(E93*P93,2)</f>
        <v>0</v>
      </c>
      <c r="R93" s="243" t="s">
        <v>214</v>
      </c>
      <c r="S93" s="243" t="s">
        <v>159</v>
      </c>
      <c r="T93" s="244" t="s">
        <v>160</v>
      </c>
      <c r="U93" s="223">
        <v>0</v>
      </c>
      <c r="V93" s="223">
        <f>ROUND(E93*U93,2)</f>
        <v>0</v>
      </c>
      <c r="W93" s="223"/>
      <c r="X93" s="223" t="s">
        <v>215</v>
      </c>
      <c r="Y93" s="223" t="s">
        <v>162</v>
      </c>
      <c r="Z93" s="212"/>
      <c r="AA93" s="212"/>
      <c r="AB93" s="212"/>
      <c r="AC93" s="212"/>
      <c r="AD93" s="212"/>
      <c r="AE93" s="212"/>
      <c r="AF93" s="212"/>
      <c r="AG93" s="212" t="s">
        <v>216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19"/>
      <c r="B94" s="220"/>
      <c r="C94" s="261" t="s">
        <v>733</v>
      </c>
      <c r="D94" s="225"/>
      <c r="E94" s="226">
        <v>30.8</v>
      </c>
      <c r="F94" s="223"/>
      <c r="G94" s="223"/>
      <c r="H94" s="223"/>
      <c r="I94" s="223"/>
      <c r="J94" s="223"/>
      <c r="K94" s="223"/>
      <c r="L94" s="223"/>
      <c r="M94" s="223"/>
      <c r="N94" s="222"/>
      <c r="O94" s="222"/>
      <c r="P94" s="222"/>
      <c r="Q94" s="222"/>
      <c r="R94" s="223"/>
      <c r="S94" s="223"/>
      <c r="T94" s="223"/>
      <c r="U94" s="223"/>
      <c r="V94" s="223"/>
      <c r="W94" s="223"/>
      <c r="X94" s="223"/>
      <c r="Y94" s="223"/>
      <c r="Z94" s="212"/>
      <c r="AA94" s="212"/>
      <c r="AB94" s="212"/>
      <c r="AC94" s="212"/>
      <c r="AD94" s="212"/>
      <c r="AE94" s="212"/>
      <c r="AF94" s="212"/>
      <c r="AG94" s="212" t="s">
        <v>167</v>
      </c>
      <c r="AH94" s="212">
        <v>5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ht="33.75" outlineLevel="1" x14ac:dyDescent="0.2">
      <c r="A95" s="248">
        <v>31</v>
      </c>
      <c r="B95" s="249" t="s">
        <v>617</v>
      </c>
      <c r="C95" s="263" t="s">
        <v>618</v>
      </c>
      <c r="D95" s="250" t="s">
        <v>245</v>
      </c>
      <c r="E95" s="251">
        <v>2</v>
      </c>
      <c r="F95" s="252"/>
      <c r="G95" s="253">
        <f>ROUND(E95*F95,2)</f>
        <v>0</v>
      </c>
      <c r="H95" s="252"/>
      <c r="I95" s="253">
        <f>ROUND(E95*H95,2)</f>
        <v>0</v>
      </c>
      <c r="J95" s="252"/>
      <c r="K95" s="253">
        <f>ROUND(E95*J95,2)</f>
        <v>0</v>
      </c>
      <c r="L95" s="253">
        <v>21</v>
      </c>
      <c r="M95" s="253">
        <f>G95*(1+L95/100)</f>
        <v>0</v>
      </c>
      <c r="N95" s="251">
        <v>1.9E-3</v>
      </c>
      <c r="O95" s="251">
        <f>ROUND(E95*N95,2)</f>
        <v>0</v>
      </c>
      <c r="P95" s="251">
        <v>0</v>
      </c>
      <c r="Q95" s="251">
        <f>ROUND(E95*P95,2)</f>
        <v>0</v>
      </c>
      <c r="R95" s="253" t="s">
        <v>214</v>
      </c>
      <c r="S95" s="253" t="s">
        <v>159</v>
      </c>
      <c r="T95" s="254" t="s">
        <v>160</v>
      </c>
      <c r="U95" s="223">
        <v>0</v>
      </c>
      <c r="V95" s="223">
        <f>ROUND(E95*U95,2)</f>
        <v>0</v>
      </c>
      <c r="W95" s="223"/>
      <c r="X95" s="223" t="s">
        <v>215</v>
      </c>
      <c r="Y95" s="223" t="s">
        <v>162</v>
      </c>
      <c r="Z95" s="212"/>
      <c r="AA95" s="212"/>
      <c r="AB95" s="212"/>
      <c r="AC95" s="212"/>
      <c r="AD95" s="212"/>
      <c r="AE95" s="212"/>
      <c r="AF95" s="212"/>
      <c r="AG95" s="212" t="s">
        <v>216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">
      <c r="A96" s="248">
        <v>32</v>
      </c>
      <c r="B96" s="249" t="s">
        <v>619</v>
      </c>
      <c r="C96" s="263" t="s">
        <v>620</v>
      </c>
      <c r="D96" s="250" t="s">
        <v>245</v>
      </c>
      <c r="E96" s="251">
        <v>2</v>
      </c>
      <c r="F96" s="252"/>
      <c r="G96" s="253">
        <f>ROUND(E96*F96,2)</f>
        <v>0</v>
      </c>
      <c r="H96" s="252"/>
      <c r="I96" s="253">
        <f>ROUND(E96*H96,2)</f>
        <v>0</v>
      </c>
      <c r="J96" s="252"/>
      <c r="K96" s="253">
        <f>ROUND(E96*J96,2)</f>
        <v>0</v>
      </c>
      <c r="L96" s="253">
        <v>21</v>
      </c>
      <c r="M96" s="253">
        <f>G96*(1+L96/100)</f>
        <v>0</v>
      </c>
      <c r="N96" s="251">
        <v>0</v>
      </c>
      <c r="O96" s="251">
        <f>ROUND(E96*N96,2)</f>
        <v>0</v>
      </c>
      <c r="P96" s="251">
        <v>0</v>
      </c>
      <c r="Q96" s="251">
        <f>ROUND(E96*P96,2)</f>
        <v>0</v>
      </c>
      <c r="R96" s="253" t="s">
        <v>214</v>
      </c>
      <c r="S96" s="253" t="s">
        <v>159</v>
      </c>
      <c r="T96" s="254" t="s">
        <v>160</v>
      </c>
      <c r="U96" s="223">
        <v>0</v>
      </c>
      <c r="V96" s="223">
        <f>ROUND(E96*U96,2)</f>
        <v>0</v>
      </c>
      <c r="W96" s="223"/>
      <c r="X96" s="223" t="s">
        <v>215</v>
      </c>
      <c r="Y96" s="223" t="s">
        <v>162</v>
      </c>
      <c r="Z96" s="212"/>
      <c r="AA96" s="212"/>
      <c r="AB96" s="212"/>
      <c r="AC96" s="212"/>
      <c r="AD96" s="212"/>
      <c r="AE96" s="212"/>
      <c r="AF96" s="212"/>
      <c r="AG96" s="212" t="s">
        <v>216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ht="22.5" outlineLevel="1" x14ac:dyDescent="0.2">
      <c r="A97" s="248">
        <v>33</v>
      </c>
      <c r="B97" s="249" t="s">
        <v>621</v>
      </c>
      <c r="C97" s="263" t="s">
        <v>622</v>
      </c>
      <c r="D97" s="250" t="s">
        <v>245</v>
      </c>
      <c r="E97" s="251">
        <v>2</v>
      </c>
      <c r="F97" s="252"/>
      <c r="G97" s="253">
        <f>ROUND(E97*F97,2)</f>
        <v>0</v>
      </c>
      <c r="H97" s="252"/>
      <c r="I97" s="253">
        <f>ROUND(E97*H97,2)</f>
        <v>0</v>
      </c>
      <c r="J97" s="252"/>
      <c r="K97" s="253">
        <f>ROUND(E97*J97,2)</f>
        <v>0</v>
      </c>
      <c r="L97" s="253">
        <v>21</v>
      </c>
      <c r="M97" s="253">
        <f>G97*(1+L97/100)</f>
        <v>0</v>
      </c>
      <c r="N97" s="251">
        <v>3.3E-3</v>
      </c>
      <c r="O97" s="251">
        <f>ROUND(E97*N97,2)</f>
        <v>0.01</v>
      </c>
      <c r="P97" s="251">
        <v>0</v>
      </c>
      <c r="Q97" s="251">
        <f>ROUND(E97*P97,2)</f>
        <v>0</v>
      </c>
      <c r="R97" s="253" t="s">
        <v>214</v>
      </c>
      <c r="S97" s="253" t="s">
        <v>159</v>
      </c>
      <c r="T97" s="254" t="s">
        <v>160</v>
      </c>
      <c r="U97" s="223">
        <v>0</v>
      </c>
      <c r="V97" s="223">
        <f>ROUND(E97*U97,2)</f>
        <v>0</v>
      </c>
      <c r="W97" s="223"/>
      <c r="X97" s="223" t="s">
        <v>215</v>
      </c>
      <c r="Y97" s="223" t="s">
        <v>162</v>
      </c>
      <c r="Z97" s="212"/>
      <c r="AA97" s="212"/>
      <c r="AB97" s="212"/>
      <c r="AC97" s="212"/>
      <c r="AD97" s="212"/>
      <c r="AE97" s="212"/>
      <c r="AF97" s="212"/>
      <c r="AG97" s="212" t="s">
        <v>623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">
      <c r="A98" s="238">
        <v>34</v>
      </c>
      <c r="B98" s="239" t="s">
        <v>624</v>
      </c>
      <c r="C98" s="259" t="s">
        <v>625</v>
      </c>
      <c r="D98" s="240" t="s">
        <v>245</v>
      </c>
      <c r="E98" s="241">
        <v>2</v>
      </c>
      <c r="F98" s="242"/>
      <c r="G98" s="243">
        <f>ROUND(E98*F98,2)</f>
        <v>0</v>
      </c>
      <c r="H98" s="242"/>
      <c r="I98" s="243">
        <f>ROUND(E98*H98,2)</f>
        <v>0</v>
      </c>
      <c r="J98" s="242"/>
      <c r="K98" s="243">
        <f>ROUND(E98*J98,2)</f>
        <v>0</v>
      </c>
      <c r="L98" s="243">
        <v>21</v>
      </c>
      <c r="M98" s="243">
        <f>G98*(1+L98/100)</f>
        <v>0</v>
      </c>
      <c r="N98" s="241">
        <v>6.8999999999999999E-3</v>
      </c>
      <c r="O98" s="241">
        <f>ROUND(E98*N98,2)</f>
        <v>0.01</v>
      </c>
      <c r="P98" s="241">
        <v>0</v>
      </c>
      <c r="Q98" s="241">
        <f>ROUND(E98*P98,2)</f>
        <v>0</v>
      </c>
      <c r="R98" s="243"/>
      <c r="S98" s="243" t="s">
        <v>626</v>
      </c>
      <c r="T98" s="244" t="s">
        <v>300</v>
      </c>
      <c r="U98" s="223">
        <v>0</v>
      </c>
      <c r="V98" s="223">
        <f>ROUND(E98*U98,2)</f>
        <v>0</v>
      </c>
      <c r="W98" s="223"/>
      <c r="X98" s="223" t="s">
        <v>215</v>
      </c>
      <c r="Y98" s="223" t="s">
        <v>162</v>
      </c>
      <c r="Z98" s="212"/>
      <c r="AA98" s="212"/>
      <c r="AB98" s="212"/>
      <c r="AC98" s="212"/>
      <c r="AD98" s="212"/>
      <c r="AE98" s="212"/>
      <c r="AF98" s="212"/>
      <c r="AG98" s="212" t="s">
        <v>623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2" x14ac:dyDescent="0.2">
      <c r="A99" s="219"/>
      <c r="B99" s="220"/>
      <c r="C99" s="264" t="s">
        <v>625</v>
      </c>
      <c r="D99" s="255"/>
      <c r="E99" s="255"/>
      <c r="F99" s="255"/>
      <c r="G99" s="255"/>
      <c r="H99" s="223"/>
      <c r="I99" s="223"/>
      <c r="J99" s="223"/>
      <c r="K99" s="223"/>
      <c r="L99" s="223"/>
      <c r="M99" s="223"/>
      <c r="N99" s="222"/>
      <c r="O99" s="222"/>
      <c r="P99" s="222"/>
      <c r="Q99" s="222"/>
      <c r="R99" s="223"/>
      <c r="S99" s="223"/>
      <c r="T99" s="223"/>
      <c r="U99" s="223"/>
      <c r="V99" s="223"/>
      <c r="W99" s="223"/>
      <c r="X99" s="223"/>
      <c r="Y99" s="223"/>
      <c r="Z99" s="212"/>
      <c r="AA99" s="212"/>
      <c r="AB99" s="212"/>
      <c r="AC99" s="212"/>
      <c r="AD99" s="212"/>
      <c r="AE99" s="212"/>
      <c r="AF99" s="212"/>
      <c r="AG99" s="212" t="s">
        <v>199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x14ac:dyDescent="0.2">
      <c r="A100" s="231" t="s">
        <v>153</v>
      </c>
      <c r="B100" s="232" t="s">
        <v>98</v>
      </c>
      <c r="C100" s="258" t="s">
        <v>99</v>
      </c>
      <c r="D100" s="233"/>
      <c r="E100" s="234"/>
      <c r="F100" s="235"/>
      <c r="G100" s="235">
        <f>SUMIF(AG101:AG103,"&lt;&gt;NOR",G101:G103)</f>
        <v>0</v>
      </c>
      <c r="H100" s="235"/>
      <c r="I100" s="235">
        <f>SUM(I101:I103)</f>
        <v>0</v>
      </c>
      <c r="J100" s="235"/>
      <c r="K100" s="235">
        <f>SUM(K101:K103)</f>
        <v>0</v>
      </c>
      <c r="L100" s="235"/>
      <c r="M100" s="235">
        <f>SUM(M101:M103)</f>
        <v>0</v>
      </c>
      <c r="N100" s="234"/>
      <c r="O100" s="234">
        <f>SUM(O101:O103)</f>
        <v>0</v>
      </c>
      <c r="P100" s="234"/>
      <c r="Q100" s="234">
        <f>SUM(Q101:Q103)</f>
        <v>0</v>
      </c>
      <c r="R100" s="235"/>
      <c r="S100" s="235"/>
      <c r="T100" s="236"/>
      <c r="U100" s="230"/>
      <c r="V100" s="230">
        <f>SUM(V101:V103)</f>
        <v>5.12</v>
      </c>
      <c r="W100" s="230"/>
      <c r="X100" s="230"/>
      <c r="Y100" s="230"/>
      <c r="AG100" t="s">
        <v>154</v>
      </c>
    </row>
    <row r="101" spans="1:60" ht="22.5" outlineLevel="1" x14ac:dyDescent="0.2">
      <c r="A101" s="238">
        <v>35</v>
      </c>
      <c r="B101" s="239" t="s">
        <v>734</v>
      </c>
      <c r="C101" s="259" t="s">
        <v>735</v>
      </c>
      <c r="D101" s="240" t="s">
        <v>213</v>
      </c>
      <c r="E101" s="241">
        <v>24.19061</v>
      </c>
      <c r="F101" s="242"/>
      <c r="G101" s="243">
        <f>ROUND(E101*F101,2)</f>
        <v>0</v>
      </c>
      <c r="H101" s="242"/>
      <c r="I101" s="243">
        <f>ROUND(E101*H101,2)</f>
        <v>0</v>
      </c>
      <c r="J101" s="242"/>
      <c r="K101" s="243">
        <f>ROUND(E101*J101,2)</f>
        <v>0</v>
      </c>
      <c r="L101" s="243">
        <v>21</v>
      </c>
      <c r="M101" s="243">
        <f>G101*(1+L101/100)</f>
        <v>0</v>
      </c>
      <c r="N101" s="241">
        <v>0</v>
      </c>
      <c r="O101" s="241">
        <f>ROUND(E101*N101,2)</f>
        <v>0</v>
      </c>
      <c r="P101" s="241">
        <v>0</v>
      </c>
      <c r="Q101" s="241">
        <f>ROUND(E101*P101,2)</f>
        <v>0</v>
      </c>
      <c r="R101" s="243" t="s">
        <v>545</v>
      </c>
      <c r="S101" s="243" t="s">
        <v>159</v>
      </c>
      <c r="T101" s="244" t="s">
        <v>160</v>
      </c>
      <c r="U101" s="223">
        <v>0.21149999999999999</v>
      </c>
      <c r="V101" s="223">
        <f>ROUND(E101*U101,2)</f>
        <v>5.12</v>
      </c>
      <c r="W101" s="223"/>
      <c r="X101" s="223" t="s">
        <v>320</v>
      </c>
      <c r="Y101" s="223" t="s">
        <v>162</v>
      </c>
      <c r="Z101" s="212"/>
      <c r="AA101" s="212"/>
      <c r="AB101" s="212"/>
      <c r="AC101" s="212"/>
      <c r="AD101" s="212"/>
      <c r="AE101" s="212"/>
      <c r="AF101" s="212"/>
      <c r="AG101" s="212" t="s">
        <v>321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19"/>
      <c r="B102" s="220"/>
      <c r="C102" s="260" t="s">
        <v>736</v>
      </c>
      <c r="D102" s="246"/>
      <c r="E102" s="246"/>
      <c r="F102" s="246"/>
      <c r="G102" s="246"/>
      <c r="H102" s="223"/>
      <c r="I102" s="223"/>
      <c r="J102" s="223"/>
      <c r="K102" s="223"/>
      <c r="L102" s="223"/>
      <c r="M102" s="223"/>
      <c r="N102" s="222"/>
      <c r="O102" s="222"/>
      <c r="P102" s="222"/>
      <c r="Q102" s="222"/>
      <c r="R102" s="223"/>
      <c r="S102" s="223"/>
      <c r="T102" s="223"/>
      <c r="U102" s="223"/>
      <c r="V102" s="223"/>
      <c r="W102" s="223"/>
      <c r="X102" s="223"/>
      <c r="Y102" s="223"/>
      <c r="Z102" s="212"/>
      <c r="AA102" s="212"/>
      <c r="AB102" s="212"/>
      <c r="AC102" s="212"/>
      <c r="AD102" s="212"/>
      <c r="AE102" s="212"/>
      <c r="AF102" s="212"/>
      <c r="AG102" s="212" t="s">
        <v>165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2" x14ac:dyDescent="0.2">
      <c r="A103" s="219"/>
      <c r="B103" s="220"/>
      <c r="C103" s="262" t="s">
        <v>737</v>
      </c>
      <c r="D103" s="247"/>
      <c r="E103" s="247"/>
      <c r="F103" s="247"/>
      <c r="G103" s="247"/>
      <c r="H103" s="223"/>
      <c r="I103" s="223"/>
      <c r="J103" s="223"/>
      <c r="K103" s="223"/>
      <c r="L103" s="223"/>
      <c r="M103" s="223"/>
      <c r="N103" s="222"/>
      <c r="O103" s="222"/>
      <c r="P103" s="222"/>
      <c r="Q103" s="222"/>
      <c r="R103" s="223"/>
      <c r="S103" s="223"/>
      <c r="T103" s="223"/>
      <c r="U103" s="223"/>
      <c r="V103" s="223"/>
      <c r="W103" s="223"/>
      <c r="X103" s="223"/>
      <c r="Y103" s="223"/>
      <c r="Z103" s="212"/>
      <c r="AA103" s="212"/>
      <c r="AB103" s="212"/>
      <c r="AC103" s="212"/>
      <c r="AD103" s="212"/>
      <c r="AE103" s="212"/>
      <c r="AF103" s="212"/>
      <c r="AG103" s="212" t="s">
        <v>199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x14ac:dyDescent="0.2">
      <c r="A104" s="231" t="s">
        <v>153</v>
      </c>
      <c r="B104" s="232" t="s">
        <v>120</v>
      </c>
      <c r="C104" s="258" t="s">
        <v>121</v>
      </c>
      <c r="D104" s="233"/>
      <c r="E104" s="234"/>
      <c r="F104" s="235"/>
      <c r="G104" s="235">
        <f>SUMIF(AG105:AG115,"&lt;&gt;NOR",G105:G115)</f>
        <v>0</v>
      </c>
      <c r="H104" s="235"/>
      <c r="I104" s="235">
        <f>SUM(I105:I115)</f>
        <v>0</v>
      </c>
      <c r="J104" s="235"/>
      <c r="K104" s="235">
        <f>SUM(K105:K115)</f>
        <v>0</v>
      </c>
      <c r="L104" s="235"/>
      <c r="M104" s="235">
        <f>SUM(M105:M115)</f>
        <v>0</v>
      </c>
      <c r="N104" s="234"/>
      <c r="O104" s="234">
        <f>SUM(O105:O115)</f>
        <v>0.82</v>
      </c>
      <c r="P104" s="234"/>
      <c r="Q104" s="234">
        <f>SUM(Q105:Q115)</f>
        <v>0</v>
      </c>
      <c r="R104" s="235"/>
      <c r="S104" s="235"/>
      <c r="T104" s="236"/>
      <c r="U104" s="230"/>
      <c r="V104" s="230">
        <f>SUM(V105:V115)</f>
        <v>27.2</v>
      </c>
      <c r="W104" s="230"/>
      <c r="X104" s="230"/>
      <c r="Y104" s="230"/>
      <c r="AG104" t="s">
        <v>154</v>
      </c>
    </row>
    <row r="105" spans="1:60" outlineLevel="1" x14ac:dyDescent="0.2">
      <c r="A105" s="248">
        <v>36</v>
      </c>
      <c r="B105" s="249" t="s">
        <v>738</v>
      </c>
      <c r="C105" s="263" t="s">
        <v>739</v>
      </c>
      <c r="D105" s="250" t="s">
        <v>291</v>
      </c>
      <c r="E105" s="251">
        <v>28</v>
      </c>
      <c r="F105" s="252"/>
      <c r="G105" s="253">
        <f>ROUND(E105*F105,2)</f>
        <v>0</v>
      </c>
      <c r="H105" s="252"/>
      <c r="I105" s="253">
        <f>ROUND(E105*H105,2)</f>
        <v>0</v>
      </c>
      <c r="J105" s="252"/>
      <c r="K105" s="253">
        <f>ROUND(E105*J105,2)</f>
        <v>0</v>
      </c>
      <c r="L105" s="253">
        <v>21</v>
      </c>
      <c r="M105" s="253">
        <f>G105*(1+L105/100)</f>
        <v>0</v>
      </c>
      <c r="N105" s="251">
        <v>0</v>
      </c>
      <c r="O105" s="251">
        <f>ROUND(E105*N105,2)</f>
        <v>0</v>
      </c>
      <c r="P105" s="251">
        <v>0</v>
      </c>
      <c r="Q105" s="251">
        <f>ROUND(E105*P105,2)</f>
        <v>0</v>
      </c>
      <c r="R105" s="253"/>
      <c r="S105" s="253" t="s">
        <v>159</v>
      </c>
      <c r="T105" s="254" t="s">
        <v>160</v>
      </c>
      <c r="U105" s="223">
        <v>0.22500000000000001</v>
      </c>
      <c r="V105" s="223">
        <f>ROUND(E105*U105,2)</f>
        <v>6.3</v>
      </c>
      <c r="W105" s="223"/>
      <c r="X105" s="223" t="s">
        <v>161</v>
      </c>
      <c r="Y105" s="223" t="s">
        <v>162</v>
      </c>
      <c r="Z105" s="212"/>
      <c r="AA105" s="212"/>
      <c r="AB105" s="212"/>
      <c r="AC105" s="212"/>
      <c r="AD105" s="212"/>
      <c r="AE105" s="212"/>
      <c r="AF105" s="212"/>
      <c r="AG105" s="212" t="s">
        <v>163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">
      <c r="A106" s="248">
        <v>37</v>
      </c>
      <c r="B106" s="249" t="s">
        <v>740</v>
      </c>
      <c r="C106" s="263" t="s">
        <v>741</v>
      </c>
      <c r="D106" s="250" t="s">
        <v>245</v>
      </c>
      <c r="E106" s="251">
        <v>4</v>
      </c>
      <c r="F106" s="252"/>
      <c r="G106" s="253">
        <f>ROUND(E106*F106,2)</f>
        <v>0</v>
      </c>
      <c r="H106" s="252"/>
      <c r="I106" s="253">
        <f>ROUND(E106*H106,2)</f>
        <v>0</v>
      </c>
      <c r="J106" s="252"/>
      <c r="K106" s="253">
        <f>ROUND(E106*J106,2)</f>
        <v>0</v>
      </c>
      <c r="L106" s="253">
        <v>21</v>
      </c>
      <c r="M106" s="253">
        <f>G106*(1+L106/100)</f>
        <v>0</v>
      </c>
      <c r="N106" s="251">
        <v>0</v>
      </c>
      <c r="O106" s="251">
        <f>ROUND(E106*N106,2)</f>
        <v>0</v>
      </c>
      <c r="P106" s="251">
        <v>0</v>
      </c>
      <c r="Q106" s="251">
        <f>ROUND(E106*P106,2)</f>
        <v>0</v>
      </c>
      <c r="R106" s="253"/>
      <c r="S106" s="253" t="s">
        <v>159</v>
      </c>
      <c r="T106" s="254" t="s">
        <v>160</v>
      </c>
      <c r="U106" s="223">
        <v>0.63700000000000001</v>
      </c>
      <c r="V106" s="223">
        <f>ROUND(E106*U106,2)</f>
        <v>2.5499999999999998</v>
      </c>
      <c r="W106" s="223"/>
      <c r="X106" s="223" t="s">
        <v>161</v>
      </c>
      <c r="Y106" s="223" t="s">
        <v>162</v>
      </c>
      <c r="Z106" s="212"/>
      <c r="AA106" s="212"/>
      <c r="AB106" s="212"/>
      <c r="AC106" s="212"/>
      <c r="AD106" s="212"/>
      <c r="AE106" s="212"/>
      <c r="AF106" s="212"/>
      <c r="AG106" s="212" t="s">
        <v>163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">
      <c r="A107" s="248">
        <v>38</v>
      </c>
      <c r="B107" s="249" t="s">
        <v>742</v>
      </c>
      <c r="C107" s="263" t="s">
        <v>743</v>
      </c>
      <c r="D107" s="250" t="s">
        <v>291</v>
      </c>
      <c r="E107" s="251">
        <v>28</v>
      </c>
      <c r="F107" s="252"/>
      <c r="G107" s="253">
        <f>ROUND(E107*F107,2)</f>
        <v>0</v>
      </c>
      <c r="H107" s="252"/>
      <c r="I107" s="253">
        <f>ROUND(E107*H107,2)</f>
        <v>0</v>
      </c>
      <c r="J107" s="252"/>
      <c r="K107" s="253">
        <f>ROUND(E107*J107,2)</f>
        <v>0</v>
      </c>
      <c r="L107" s="253">
        <v>21</v>
      </c>
      <c r="M107" s="253">
        <f>G107*(1+L107/100)</f>
        <v>0</v>
      </c>
      <c r="N107" s="251">
        <v>2.6169999999999999E-2</v>
      </c>
      <c r="O107" s="251">
        <f>ROUND(E107*N107,2)</f>
        <v>0.73</v>
      </c>
      <c r="P107" s="251">
        <v>0</v>
      </c>
      <c r="Q107" s="251">
        <f>ROUND(E107*P107,2)</f>
        <v>0</v>
      </c>
      <c r="R107" s="253"/>
      <c r="S107" s="253" t="s">
        <v>159</v>
      </c>
      <c r="T107" s="254" t="s">
        <v>160</v>
      </c>
      <c r="U107" s="223">
        <v>0.55900000000000005</v>
      </c>
      <c r="V107" s="223">
        <f>ROUND(E107*U107,2)</f>
        <v>15.65</v>
      </c>
      <c r="W107" s="223"/>
      <c r="X107" s="223" t="s">
        <v>161</v>
      </c>
      <c r="Y107" s="223" t="s">
        <v>162</v>
      </c>
      <c r="Z107" s="212"/>
      <c r="AA107" s="212"/>
      <c r="AB107" s="212"/>
      <c r="AC107" s="212"/>
      <c r="AD107" s="212"/>
      <c r="AE107" s="212"/>
      <c r="AF107" s="212"/>
      <c r="AG107" s="212" t="s">
        <v>163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48">
        <v>39</v>
      </c>
      <c r="B108" s="249" t="s">
        <v>744</v>
      </c>
      <c r="C108" s="263" t="s">
        <v>745</v>
      </c>
      <c r="D108" s="250" t="s">
        <v>245</v>
      </c>
      <c r="E108" s="251">
        <v>2</v>
      </c>
      <c r="F108" s="252"/>
      <c r="G108" s="253">
        <f>ROUND(E108*F108,2)</f>
        <v>0</v>
      </c>
      <c r="H108" s="252"/>
      <c r="I108" s="253">
        <f>ROUND(E108*H108,2)</f>
        <v>0</v>
      </c>
      <c r="J108" s="252"/>
      <c r="K108" s="253">
        <f>ROUND(E108*J108,2)</f>
        <v>0</v>
      </c>
      <c r="L108" s="253">
        <v>21</v>
      </c>
      <c r="M108" s="253">
        <f>G108*(1+L108/100)</f>
        <v>0</v>
      </c>
      <c r="N108" s="251">
        <v>0</v>
      </c>
      <c r="O108" s="251">
        <f>ROUND(E108*N108,2)</f>
        <v>0</v>
      </c>
      <c r="P108" s="251">
        <v>0</v>
      </c>
      <c r="Q108" s="251">
        <f>ROUND(E108*P108,2)</f>
        <v>0</v>
      </c>
      <c r="R108" s="253"/>
      <c r="S108" s="253" t="s">
        <v>159</v>
      </c>
      <c r="T108" s="254" t="s">
        <v>160</v>
      </c>
      <c r="U108" s="223">
        <v>0.16</v>
      </c>
      <c r="V108" s="223">
        <f>ROUND(E108*U108,2)</f>
        <v>0.32</v>
      </c>
      <c r="W108" s="223"/>
      <c r="X108" s="223" t="s">
        <v>161</v>
      </c>
      <c r="Y108" s="223" t="s">
        <v>162</v>
      </c>
      <c r="Z108" s="212"/>
      <c r="AA108" s="212"/>
      <c r="AB108" s="212"/>
      <c r="AC108" s="212"/>
      <c r="AD108" s="212"/>
      <c r="AE108" s="212"/>
      <c r="AF108" s="212"/>
      <c r="AG108" s="212" t="s">
        <v>163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1" x14ac:dyDescent="0.2">
      <c r="A109" s="248">
        <v>40</v>
      </c>
      <c r="B109" s="249" t="s">
        <v>746</v>
      </c>
      <c r="C109" s="263" t="s">
        <v>747</v>
      </c>
      <c r="D109" s="250" t="s">
        <v>245</v>
      </c>
      <c r="E109" s="251">
        <v>17</v>
      </c>
      <c r="F109" s="252"/>
      <c r="G109" s="253">
        <f>ROUND(E109*F109,2)</f>
        <v>0</v>
      </c>
      <c r="H109" s="252"/>
      <c r="I109" s="253">
        <f>ROUND(E109*H109,2)</f>
        <v>0</v>
      </c>
      <c r="J109" s="252"/>
      <c r="K109" s="253">
        <f>ROUND(E109*J109,2)</f>
        <v>0</v>
      </c>
      <c r="L109" s="253">
        <v>21</v>
      </c>
      <c r="M109" s="253">
        <f>G109*(1+L109/100)</f>
        <v>0</v>
      </c>
      <c r="N109" s="251">
        <v>0</v>
      </c>
      <c r="O109" s="251">
        <f>ROUND(E109*N109,2)</f>
        <v>0</v>
      </c>
      <c r="P109" s="251">
        <v>0</v>
      </c>
      <c r="Q109" s="251">
        <f>ROUND(E109*P109,2)</f>
        <v>0</v>
      </c>
      <c r="R109" s="253"/>
      <c r="S109" s="253" t="s">
        <v>159</v>
      </c>
      <c r="T109" s="254" t="s">
        <v>160</v>
      </c>
      <c r="U109" s="223">
        <v>0.14000000000000001</v>
      </c>
      <c r="V109" s="223">
        <f>ROUND(E109*U109,2)</f>
        <v>2.38</v>
      </c>
      <c r="W109" s="223"/>
      <c r="X109" s="223" t="s">
        <v>161</v>
      </c>
      <c r="Y109" s="223" t="s">
        <v>162</v>
      </c>
      <c r="Z109" s="212"/>
      <c r="AA109" s="212"/>
      <c r="AB109" s="212"/>
      <c r="AC109" s="212"/>
      <c r="AD109" s="212"/>
      <c r="AE109" s="212"/>
      <c r="AF109" s="212"/>
      <c r="AG109" s="212" t="s">
        <v>163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ht="22.5" outlineLevel="1" x14ac:dyDescent="0.2">
      <c r="A110" s="238">
        <v>41</v>
      </c>
      <c r="B110" s="239" t="s">
        <v>748</v>
      </c>
      <c r="C110" s="259" t="s">
        <v>749</v>
      </c>
      <c r="D110" s="240" t="s">
        <v>245</v>
      </c>
      <c r="E110" s="241">
        <v>2</v>
      </c>
      <c r="F110" s="242"/>
      <c r="G110" s="243">
        <f>ROUND(E110*F110,2)</f>
        <v>0</v>
      </c>
      <c r="H110" s="242"/>
      <c r="I110" s="243">
        <f>ROUND(E110*H110,2)</f>
        <v>0</v>
      </c>
      <c r="J110" s="242"/>
      <c r="K110" s="243">
        <f>ROUND(E110*J110,2)</f>
        <v>0</v>
      </c>
      <c r="L110" s="243">
        <v>21</v>
      </c>
      <c r="M110" s="243">
        <f>G110*(1+L110/100)</f>
        <v>0</v>
      </c>
      <c r="N110" s="241">
        <v>1E-3</v>
      </c>
      <c r="O110" s="241">
        <f>ROUND(E110*N110,2)</f>
        <v>0</v>
      </c>
      <c r="P110" s="241">
        <v>0</v>
      </c>
      <c r="Q110" s="241">
        <f>ROUND(E110*P110,2)</f>
        <v>0</v>
      </c>
      <c r="R110" s="243" t="s">
        <v>214</v>
      </c>
      <c r="S110" s="243" t="s">
        <v>159</v>
      </c>
      <c r="T110" s="244" t="s">
        <v>160</v>
      </c>
      <c r="U110" s="223">
        <v>0</v>
      </c>
      <c r="V110" s="223">
        <f>ROUND(E110*U110,2)</f>
        <v>0</v>
      </c>
      <c r="W110" s="223"/>
      <c r="X110" s="223" t="s">
        <v>215</v>
      </c>
      <c r="Y110" s="223" t="s">
        <v>162</v>
      </c>
      <c r="Z110" s="212"/>
      <c r="AA110" s="212"/>
      <c r="AB110" s="212"/>
      <c r="AC110" s="212"/>
      <c r="AD110" s="212"/>
      <c r="AE110" s="212"/>
      <c r="AF110" s="212"/>
      <c r="AG110" s="212" t="s">
        <v>216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2" x14ac:dyDescent="0.2">
      <c r="A111" s="219"/>
      <c r="B111" s="220"/>
      <c r="C111" s="261" t="s">
        <v>750</v>
      </c>
      <c r="D111" s="225"/>
      <c r="E111" s="226">
        <v>2</v>
      </c>
      <c r="F111" s="223"/>
      <c r="G111" s="223"/>
      <c r="H111" s="223"/>
      <c r="I111" s="223"/>
      <c r="J111" s="223"/>
      <c r="K111" s="223"/>
      <c r="L111" s="223"/>
      <c r="M111" s="223"/>
      <c r="N111" s="222"/>
      <c r="O111" s="222"/>
      <c r="P111" s="222"/>
      <c r="Q111" s="222"/>
      <c r="R111" s="223"/>
      <c r="S111" s="223"/>
      <c r="T111" s="223"/>
      <c r="U111" s="223"/>
      <c r="V111" s="223"/>
      <c r="W111" s="223"/>
      <c r="X111" s="223"/>
      <c r="Y111" s="223"/>
      <c r="Z111" s="212"/>
      <c r="AA111" s="212"/>
      <c r="AB111" s="212"/>
      <c r="AC111" s="212"/>
      <c r="AD111" s="212"/>
      <c r="AE111" s="212"/>
      <c r="AF111" s="212"/>
      <c r="AG111" s="212" t="s">
        <v>167</v>
      </c>
      <c r="AH111" s="212">
        <v>5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ht="22.5" outlineLevel="1" x14ac:dyDescent="0.2">
      <c r="A112" s="238">
        <v>42</v>
      </c>
      <c r="B112" s="239" t="s">
        <v>751</v>
      </c>
      <c r="C112" s="259" t="s">
        <v>752</v>
      </c>
      <c r="D112" s="240" t="s">
        <v>291</v>
      </c>
      <c r="E112" s="241">
        <v>30.8</v>
      </c>
      <c r="F112" s="242"/>
      <c r="G112" s="243">
        <f>ROUND(E112*F112,2)</f>
        <v>0</v>
      </c>
      <c r="H112" s="242"/>
      <c r="I112" s="243">
        <f>ROUND(E112*H112,2)</f>
        <v>0</v>
      </c>
      <c r="J112" s="242"/>
      <c r="K112" s="243">
        <f>ROUND(E112*J112,2)</f>
        <v>0</v>
      </c>
      <c r="L112" s="243">
        <v>21</v>
      </c>
      <c r="M112" s="243">
        <f>G112*(1+L112/100)</f>
        <v>0</v>
      </c>
      <c r="N112" s="241">
        <v>3.0200000000000001E-3</v>
      </c>
      <c r="O112" s="241">
        <f>ROUND(E112*N112,2)</f>
        <v>0.09</v>
      </c>
      <c r="P112" s="241">
        <v>0</v>
      </c>
      <c r="Q112" s="241">
        <f>ROUND(E112*P112,2)</f>
        <v>0</v>
      </c>
      <c r="R112" s="243" t="s">
        <v>214</v>
      </c>
      <c r="S112" s="243" t="s">
        <v>159</v>
      </c>
      <c r="T112" s="244" t="s">
        <v>160</v>
      </c>
      <c r="U112" s="223">
        <v>0</v>
      </c>
      <c r="V112" s="223">
        <f>ROUND(E112*U112,2)</f>
        <v>0</v>
      </c>
      <c r="W112" s="223"/>
      <c r="X112" s="223" t="s">
        <v>215</v>
      </c>
      <c r="Y112" s="223" t="s">
        <v>162</v>
      </c>
      <c r="Z112" s="212"/>
      <c r="AA112" s="212"/>
      <c r="AB112" s="212"/>
      <c r="AC112" s="212"/>
      <c r="AD112" s="212"/>
      <c r="AE112" s="212"/>
      <c r="AF112" s="212"/>
      <c r="AG112" s="212" t="s">
        <v>216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">
      <c r="A113" s="219"/>
      <c r="B113" s="220"/>
      <c r="C113" s="261" t="s">
        <v>753</v>
      </c>
      <c r="D113" s="225"/>
      <c r="E113" s="226">
        <v>30.8</v>
      </c>
      <c r="F113" s="223"/>
      <c r="G113" s="223"/>
      <c r="H113" s="223"/>
      <c r="I113" s="223"/>
      <c r="J113" s="223"/>
      <c r="K113" s="223"/>
      <c r="L113" s="223"/>
      <c r="M113" s="223"/>
      <c r="N113" s="222"/>
      <c r="O113" s="222"/>
      <c r="P113" s="222"/>
      <c r="Q113" s="222"/>
      <c r="R113" s="223"/>
      <c r="S113" s="223"/>
      <c r="T113" s="223"/>
      <c r="U113" s="223"/>
      <c r="V113" s="223"/>
      <c r="W113" s="223"/>
      <c r="X113" s="223"/>
      <c r="Y113" s="223"/>
      <c r="Z113" s="212"/>
      <c r="AA113" s="212"/>
      <c r="AB113" s="212"/>
      <c r="AC113" s="212"/>
      <c r="AD113" s="212"/>
      <c r="AE113" s="212"/>
      <c r="AF113" s="212"/>
      <c r="AG113" s="212" t="s">
        <v>167</v>
      </c>
      <c r="AH113" s="212">
        <v>5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38">
        <v>43</v>
      </c>
      <c r="B114" s="239" t="s">
        <v>754</v>
      </c>
      <c r="C114" s="259" t="s">
        <v>755</v>
      </c>
      <c r="D114" s="240" t="s">
        <v>245</v>
      </c>
      <c r="E114" s="241">
        <v>17</v>
      </c>
      <c r="F114" s="242"/>
      <c r="G114" s="243">
        <f>ROUND(E114*F114,2)</f>
        <v>0</v>
      </c>
      <c r="H114" s="242"/>
      <c r="I114" s="243">
        <f>ROUND(E114*H114,2)</f>
        <v>0</v>
      </c>
      <c r="J114" s="242"/>
      <c r="K114" s="243">
        <f>ROUND(E114*J114,2)</f>
        <v>0</v>
      </c>
      <c r="L114" s="243">
        <v>21</v>
      </c>
      <c r="M114" s="243">
        <f>G114*(1+L114/100)</f>
        <v>0</v>
      </c>
      <c r="N114" s="241">
        <v>4.0000000000000003E-5</v>
      </c>
      <c r="O114" s="241">
        <f>ROUND(E114*N114,2)</f>
        <v>0</v>
      </c>
      <c r="P114" s="241">
        <v>0</v>
      </c>
      <c r="Q114" s="241">
        <f>ROUND(E114*P114,2)</f>
        <v>0</v>
      </c>
      <c r="R114" s="243" t="s">
        <v>214</v>
      </c>
      <c r="S114" s="243" t="s">
        <v>159</v>
      </c>
      <c r="T114" s="244" t="s">
        <v>160</v>
      </c>
      <c r="U114" s="223">
        <v>0</v>
      </c>
      <c r="V114" s="223">
        <f>ROUND(E114*U114,2)</f>
        <v>0</v>
      </c>
      <c r="W114" s="223"/>
      <c r="X114" s="223" t="s">
        <v>215</v>
      </c>
      <c r="Y114" s="223" t="s">
        <v>162</v>
      </c>
      <c r="Z114" s="212"/>
      <c r="AA114" s="212"/>
      <c r="AB114" s="212"/>
      <c r="AC114" s="212"/>
      <c r="AD114" s="212"/>
      <c r="AE114" s="212"/>
      <c r="AF114" s="212"/>
      <c r="AG114" s="212" t="s">
        <v>216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19"/>
      <c r="B115" s="220"/>
      <c r="C115" s="261" t="s">
        <v>756</v>
      </c>
      <c r="D115" s="225"/>
      <c r="E115" s="226">
        <v>17</v>
      </c>
      <c r="F115" s="223"/>
      <c r="G115" s="223"/>
      <c r="H115" s="223"/>
      <c r="I115" s="223"/>
      <c r="J115" s="223"/>
      <c r="K115" s="223"/>
      <c r="L115" s="223"/>
      <c r="M115" s="223"/>
      <c r="N115" s="222"/>
      <c r="O115" s="222"/>
      <c r="P115" s="222"/>
      <c r="Q115" s="222"/>
      <c r="R115" s="223"/>
      <c r="S115" s="223"/>
      <c r="T115" s="223"/>
      <c r="U115" s="223"/>
      <c r="V115" s="223"/>
      <c r="W115" s="223"/>
      <c r="X115" s="223"/>
      <c r="Y115" s="223"/>
      <c r="Z115" s="212"/>
      <c r="AA115" s="212"/>
      <c r="AB115" s="212"/>
      <c r="AC115" s="212"/>
      <c r="AD115" s="212"/>
      <c r="AE115" s="212"/>
      <c r="AF115" s="212"/>
      <c r="AG115" s="212" t="s">
        <v>167</v>
      </c>
      <c r="AH115" s="212">
        <v>5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x14ac:dyDescent="0.2">
      <c r="A116" s="3"/>
      <c r="B116" s="4"/>
      <c r="C116" s="268"/>
      <c r="D116" s="6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AE116">
        <v>12</v>
      </c>
      <c r="AF116">
        <v>21</v>
      </c>
      <c r="AG116" t="s">
        <v>139</v>
      </c>
    </row>
    <row r="117" spans="1:60" x14ac:dyDescent="0.2">
      <c r="A117" s="215"/>
      <c r="B117" s="216" t="s">
        <v>29</v>
      </c>
      <c r="C117" s="269"/>
      <c r="D117" s="217"/>
      <c r="E117" s="218"/>
      <c r="F117" s="218"/>
      <c r="G117" s="237">
        <f>G8+G47+G51+G100+G104</f>
        <v>0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AE117">
        <f>SUMIF(L7:L115,AE116,G7:G115)</f>
        <v>0</v>
      </c>
      <c r="AF117">
        <f>SUMIF(L7:L115,AF116,G7:G115)</f>
        <v>0</v>
      </c>
      <c r="AG117" t="s">
        <v>500</v>
      </c>
    </row>
    <row r="118" spans="1:60" x14ac:dyDescent="0.2">
      <c r="C118" s="270"/>
      <c r="D118" s="10"/>
      <c r="AG118" t="s">
        <v>501</v>
      </c>
    </row>
    <row r="119" spans="1:60" x14ac:dyDescent="0.2">
      <c r="D119" s="10"/>
    </row>
    <row r="120" spans="1:60" x14ac:dyDescent="0.2">
      <c r="D120" s="10"/>
    </row>
    <row r="121" spans="1:60" x14ac:dyDescent="0.2">
      <c r="D121" s="10"/>
    </row>
    <row r="122" spans="1:60" x14ac:dyDescent="0.2">
      <c r="D122" s="10"/>
    </row>
    <row r="123" spans="1:60" x14ac:dyDescent="0.2">
      <c r="D123" s="10"/>
    </row>
    <row r="124" spans="1:60" x14ac:dyDescent="0.2">
      <c r="D124" s="10"/>
    </row>
    <row r="125" spans="1:60" x14ac:dyDescent="0.2">
      <c r="D125" s="10"/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6u5PC7PGyJgZoo9s2I4Xf+2jQWnICa5N9NORCXwiYPzznfXIVk7IZysH9lbS9FCY5KX6SoDnek2YdeT8TibCQ==" saltValue="5/0kV7Y93RC032mSVAIWVQ==" spinCount="100000" sheet="1" formatRows="0"/>
  <mergeCells count="36">
    <mergeCell ref="C77:G77"/>
    <mergeCell ref="C83:G83"/>
    <mergeCell ref="C87:G87"/>
    <mergeCell ref="C99:G99"/>
    <mergeCell ref="C102:G102"/>
    <mergeCell ref="C103:G103"/>
    <mergeCell ref="C70:G70"/>
    <mergeCell ref="C71:G71"/>
    <mergeCell ref="C73:G73"/>
    <mergeCell ref="C74:G74"/>
    <mergeCell ref="C75:G75"/>
    <mergeCell ref="C76:G76"/>
    <mergeCell ref="C62:G62"/>
    <mergeCell ref="C65:G65"/>
    <mergeCell ref="C66:G66"/>
    <mergeCell ref="C67:G67"/>
    <mergeCell ref="C68:G68"/>
    <mergeCell ref="C69:G69"/>
    <mergeCell ref="C38:G38"/>
    <mergeCell ref="C43:G43"/>
    <mergeCell ref="C49:G49"/>
    <mergeCell ref="C53:G53"/>
    <mergeCell ref="C56:G56"/>
    <mergeCell ref="C58:G58"/>
    <mergeCell ref="C16:G16"/>
    <mergeCell ref="C19:G19"/>
    <mergeCell ref="C23:G23"/>
    <mergeCell ref="C26:G26"/>
    <mergeCell ref="C29:G29"/>
    <mergeCell ref="C37:G37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C1749-F0E4-4D2B-8A47-B4FEE503A94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126</v>
      </c>
      <c r="B1" s="197"/>
      <c r="C1" s="197"/>
      <c r="D1" s="197"/>
      <c r="E1" s="197"/>
      <c r="F1" s="197"/>
      <c r="G1" s="197"/>
      <c r="AG1" t="s">
        <v>127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128</v>
      </c>
    </row>
    <row r="3" spans="1:60" ht="24.95" customHeight="1" x14ac:dyDescent="0.2">
      <c r="A3" s="198" t="s">
        <v>8</v>
      </c>
      <c r="B3" s="49" t="s">
        <v>65</v>
      </c>
      <c r="C3" s="201" t="s">
        <v>27</v>
      </c>
      <c r="D3" s="199"/>
      <c r="E3" s="199"/>
      <c r="F3" s="199"/>
      <c r="G3" s="200"/>
      <c r="AC3" s="176" t="s">
        <v>128</v>
      </c>
      <c r="AG3" t="s">
        <v>129</v>
      </c>
    </row>
    <row r="4" spans="1:60" ht="24.95" customHeight="1" x14ac:dyDescent="0.2">
      <c r="A4" s="202" t="s">
        <v>9</v>
      </c>
      <c r="B4" s="203" t="s">
        <v>65</v>
      </c>
      <c r="C4" s="204" t="s">
        <v>27</v>
      </c>
      <c r="D4" s="205"/>
      <c r="E4" s="205"/>
      <c r="F4" s="205"/>
      <c r="G4" s="206"/>
      <c r="AG4" t="s">
        <v>130</v>
      </c>
    </row>
    <row r="5" spans="1:60" x14ac:dyDescent="0.2">
      <c r="D5" s="10"/>
    </row>
    <row r="6" spans="1:60" ht="38.25" x14ac:dyDescent="0.2">
      <c r="A6" s="208" t="s">
        <v>131</v>
      </c>
      <c r="B6" s="210" t="s">
        <v>132</v>
      </c>
      <c r="C6" s="210" t="s">
        <v>133</v>
      </c>
      <c r="D6" s="209" t="s">
        <v>134</v>
      </c>
      <c r="E6" s="208" t="s">
        <v>135</v>
      </c>
      <c r="F6" s="207" t="s">
        <v>136</v>
      </c>
      <c r="G6" s="208" t="s">
        <v>29</v>
      </c>
      <c r="H6" s="211" t="s">
        <v>30</v>
      </c>
      <c r="I6" s="211" t="s">
        <v>137</v>
      </c>
      <c r="J6" s="211" t="s">
        <v>31</v>
      </c>
      <c r="K6" s="211" t="s">
        <v>138</v>
      </c>
      <c r="L6" s="211" t="s">
        <v>139</v>
      </c>
      <c r="M6" s="211" t="s">
        <v>140</v>
      </c>
      <c r="N6" s="211" t="s">
        <v>141</v>
      </c>
      <c r="O6" s="211" t="s">
        <v>142</v>
      </c>
      <c r="P6" s="211" t="s">
        <v>143</v>
      </c>
      <c r="Q6" s="211" t="s">
        <v>144</v>
      </c>
      <c r="R6" s="211" t="s">
        <v>145</v>
      </c>
      <c r="S6" s="211" t="s">
        <v>146</v>
      </c>
      <c r="T6" s="211" t="s">
        <v>147</v>
      </c>
      <c r="U6" s="211" t="s">
        <v>148</v>
      </c>
      <c r="V6" s="211" t="s">
        <v>149</v>
      </c>
      <c r="W6" s="211" t="s">
        <v>150</v>
      </c>
      <c r="X6" s="211" t="s">
        <v>151</v>
      </c>
      <c r="Y6" s="211" t="s">
        <v>152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1" t="s">
        <v>153</v>
      </c>
      <c r="B8" s="232" t="s">
        <v>124</v>
      </c>
      <c r="C8" s="258" t="s">
        <v>27</v>
      </c>
      <c r="D8" s="233"/>
      <c r="E8" s="234"/>
      <c r="F8" s="235"/>
      <c r="G8" s="235">
        <f>SUMIF(AG9:AG14,"&lt;&gt;NOR",G9:G14)</f>
        <v>0</v>
      </c>
      <c r="H8" s="235"/>
      <c r="I8" s="235">
        <f>SUM(I9:I14)</f>
        <v>0</v>
      </c>
      <c r="J8" s="235"/>
      <c r="K8" s="235">
        <f>SUM(K9:K14)</f>
        <v>0</v>
      </c>
      <c r="L8" s="235"/>
      <c r="M8" s="235">
        <f>SUM(M9:M14)</f>
        <v>0</v>
      </c>
      <c r="N8" s="234"/>
      <c r="O8" s="234">
        <f>SUM(O9:O14)</f>
        <v>0</v>
      </c>
      <c r="P8" s="234"/>
      <c r="Q8" s="234">
        <f>SUM(Q9:Q14)</f>
        <v>0</v>
      </c>
      <c r="R8" s="235"/>
      <c r="S8" s="235"/>
      <c r="T8" s="236"/>
      <c r="U8" s="230"/>
      <c r="V8" s="230">
        <f>SUM(V9:V14)</f>
        <v>0</v>
      </c>
      <c r="W8" s="230"/>
      <c r="X8" s="230"/>
      <c r="Y8" s="230"/>
      <c r="AG8" t="s">
        <v>154</v>
      </c>
    </row>
    <row r="9" spans="1:60" outlineLevel="1" x14ac:dyDescent="0.2">
      <c r="A9" s="248">
        <v>1</v>
      </c>
      <c r="B9" s="249" t="s">
        <v>757</v>
      </c>
      <c r="C9" s="263" t="s">
        <v>758</v>
      </c>
      <c r="D9" s="250" t="s">
        <v>759</v>
      </c>
      <c r="E9" s="251">
        <v>1</v>
      </c>
      <c r="F9" s="252"/>
      <c r="G9" s="253">
        <f>ROUND(E9*F9,2)</f>
        <v>0</v>
      </c>
      <c r="H9" s="252"/>
      <c r="I9" s="253">
        <f>ROUND(E9*H9,2)</f>
        <v>0</v>
      </c>
      <c r="J9" s="252"/>
      <c r="K9" s="253">
        <f>ROUND(E9*J9,2)</f>
        <v>0</v>
      </c>
      <c r="L9" s="253">
        <v>21</v>
      </c>
      <c r="M9" s="253">
        <f>G9*(1+L9/100)</f>
        <v>0</v>
      </c>
      <c r="N9" s="251">
        <v>0</v>
      </c>
      <c r="O9" s="251">
        <f>ROUND(E9*N9,2)</f>
        <v>0</v>
      </c>
      <c r="P9" s="251">
        <v>0</v>
      </c>
      <c r="Q9" s="251">
        <f>ROUND(E9*P9,2)</f>
        <v>0</v>
      </c>
      <c r="R9" s="253"/>
      <c r="S9" s="253" t="s">
        <v>299</v>
      </c>
      <c r="T9" s="254" t="s">
        <v>300</v>
      </c>
      <c r="U9" s="223">
        <v>0</v>
      </c>
      <c r="V9" s="223">
        <f>ROUND(E9*U9,2)</f>
        <v>0</v>
      </c>
      <c r="W9" s="223"/>
      <c r="X9" s="223" t="s">
        <v>215</v>
      </c>
      <c r="Y9" s="223" t="s">
        <v>162</v>
      </c>
      <c r="Z9" s="212"/>
      <c r="AA9" s="212"/>
      <c r="AB9" s="212"/>
      <c r="AC9" s="212"/>
      <c r="AD9" s="212"/>
      <c r="AE9" s="212"/>
      <c r="AF9" s="212"/>
      <c r="AG9" s="212" t="s">
        <v>216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1" x14ac:dyDescent="0.2">
      <c r="A10" s="248">
        <v>2</v>
      </c>
      <c r="B10" s="249" t="s">
        <v>760</v>
      </c>
      <c r="C10" s="263" t="s">
        <v>761</v>
      </c>
      <c r="D10" s="250" t="s">
        <v>759</v>
      </c>
      <c r="E10" s="251">
        <v>1</v>
      </c>
      <c r="F10" s="252"/>
      <c r="G10" s="253">
        <f>ROUND(E10*F10,2)</f>
        <v>0</v>
      </c>
      <c r="H10" s="252"/>
      <c r="I10" s="253">
        <f>ROUND(E10*H10,2)</f>
        <v>0</v>
      </c>
      <c r="J10" s="252"/>
      <c r="K10" s="253">
        <f>ROUND(E10*J10,2)</f>
        <v>0</v>
      </c>
      <c r="L10" s="253">
        <v>21</v>
      </c>
      <c r="M10" s="253">
        <f>G10*(1+L10/100)</f>
        <v>0</v>
      </c>
      <c r="N10" s="251">
        <v>0</v>
      </c>
      <c r="O10" s="251">
        <f>ROUND(E10*N10,2)</f>
        <v>0</v>
      </c>
      <c r="P10" s="251">
        <v>0</v>
      </c>
      <c r="Q10" s="251">
        <f>ROUND(E10*P10,2)</f>
        <v>0</v>
      </c>
      <c r="R10" s="253"/>
      <c r="S10" s="253" t="s">
        <v>299</v>
      </c>
      <c r="T10" s="254" t="s">
        <v>300</v>
      </c>
      <c r="U10" s="223">
        <v>0</v>
      </c>
      <c r="V10" s="223">
        <f>ROUND(E10*U10,2)</f>
        <v>0</v>
      </c>
      <c r="W10" s="223"/>
      <c r="X10" s="223" t="s">
        <v>215</v>
      </c>
      <c r="Y10" s="223" t="s">
        <v>162</v>
      </c>
      <c r="Z10" s="212"/>
      <c r="AA10" s="212"/>
      <c r="AB10" s="212"/>
      <c r="AC10" s="212"/>
      <c r="AD10" s="212"/>
      <c r="AE10" s="212"/>
      <c r="AF10" s="212"/>
      <c r="AG10" s="212" t="s">
        <v>216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48">
        <v>3</v>
      </c>
      <c r="B11" s="249" t="s">
        <v>762</v>
      </c>
      <c r="C11" s="263" t="s">
        <v>763</v>
      </c>
      <c r="D11" s="250" t="s">
        <v>764</v>
      </c>
      <c r="E11" s="251">
        <v>1</v>
      </c>
      <c r="F11" s="252"/>
      <c r="G11" s="253">
        <f>ROUND(E11*F11,2)</f>
        <v>0</v>
      </c>
      <c r="H11" s="252"/>
      <c r="I11" s="253">
        <f>ROUND(E11*H11,2)</f>
        <v>0</v>
      </c>
      <c r="J11" s="252"/>
      <c r="K11" s="253">
        <f>ROUND(E11*J11,2)</f>
        <v>0</v>
      </c>
      <c r="L11" s="253">
        <v>21</v>
      </c>
      <c r="M11" s="253">
        <f>G11*(1+L11/100)</f>
        <v>0</v>
      </c>
      <c r="N11" s="251">
        <v>0</v>
      </c>
      <c r="O11" s="251">
        <f>ROUND(E11*N11,2)</f>
        <v>0</v>
      </c>
      <c r="P11" s="251">
        <v>0</v>
      </c>
      <c r="Q11" s="251">
        <f>ROUND(E11*P11,2)</f>
        <v>0</v>
      </c>
      <c r="R11" s="253"/>
      <c r="S11" s="253" t="s">
        <v>159</v>
      </c>
      <c r="T11" s="254" t="s">
        <v>300</v>
      </c>
      <c r="U11" s="223">
        <v>0</v>
      </c>
      <c r="V11" s="223">
        <f>ROUND(E11*U11,2)</f>
        <v>0</v>
      </c>
      <c r="W11" s="223"/>
      <c r="X11" s="223" t="s">
        <v>65</v>
      </c>
      <c r="Y11" s="223" t="s">
        <v>162</v>
      </c>
      <c r="Z11" s="212"/>
      <c r="AA11" s="212"/>
      <c r="AB11" s="212"/>
      <c r="AC11" s="212"/>
      <c r="AD11" s="212"/>
      <c r="AE11" s="212"/>
      <c r="AF11" s="212"/>
      <c r="AG11" s="212" t="s">
        <v>765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48">
        <v>4</v>
      </c>
      <c r="B12" s="249" t="s">
        <v>766</v>
      </c>
      <c r="C12" s="263" t="s">
        <v>767</v>
      </c>
      <c r="D12" s="250" t="s">
        <v>764</v>
      </c>
      <c r="E12" s="251">
        <v>1</v>
      </c>
      <c r="F12" s="252"/>
      <c r="G12" s="253">
        <f>ROUND(E12*F12,2)</f>
        <v>0</v>
      </c>
      <c r="H12" s="252"/>
      <c r="I12" s="253">
        <f>ROUND(E12*H12,2)</f>
        <v>0</v>
      </c>
      <c r="J12" s="252"/>
      <c r="K12" s="253">
        <f>ROUND(E12*J12,2)</f>
        <v>0</v>
      </c>
      <c r="L12" s="253">
        <v>21</v>
      </c>
      <c r="M12" s="253">
        <f>G12*(1+L12/100)</f>
        <v>0</v>
      </c>
      <c r="N12" s="251">
        <v>0</v>
      </c>
      <c r="O12" s="251">
        <f>ROUND(E12*N12,2)</f>
        <v>0</v>
      </c>
      <c r="P12" s="251">
        <v>0</v>
      </c>
      <c r="Q12" s="251">
        <f>ROUND(E12*P12,2)</f>
        <v>0</v>
      </c>
      <c r="R12" s="253"/>
      <c r="S12" s="253" t="s">
        <v>159</v>
      </c>
      <c r="T12" s="254" t="s">
        <v>300</v>
      </c>
      <c r="U12" s="223">
        <v>0</v>
      </c>
      <c r="V12" s="223">
        <f>ROUND(E12*U12,2)</f>
        <v>0</v>
      </c>
      <c r="W12" s="223"/>
      <c r="X12" s="223" t="s">
        <v>65</v>
      </c>
      <c r="Y12" s="223" t="s">
        <v>162</v>
      </c>
      <c r="Z12" s="212"/>
      <c r="AA12" s="212"/>
      <c r="AB12" s="212"/>
      <c r="AC12" s="212"/>
      <c r="AD12" s="212"/>
      <c r="AE12" s="212"/>
      <c r="AF12" s="212"/>
      <c r="AG12" s="212" t="s">
        <v>765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48">
        <v>5</v>
      </c>
      <c r="B13" s="249" t="s">
        <v>768</v>
      </c>
      <c r="C13" s="263" t="s">
        <v>769</v>
      </c>
      <c r="D13" s="250" t="s">
        <v>764</v>
      </c>
      <c r="E13" s="251">
        <v>1</v>
      </c>
      <c r="F13" s="252"/>
      <c r="G13" s="253">
        <f>ROUND(E13*F13,2)</f>
        <v>0</v>
      </c>
      <c r="H13" s="252"/>
      <c r="I13" s="253">
        <f>ROUND(E13*H13,2)</f>
        <v>0</v>
      </c>
      <c r="J13" s="252"/>
      <c r="K13" s="253">
        <f>ROUND(E13*J13,2)</f>
        <v>0</v>
      </c>
      <c r="L13" s="253">
        <v>21</v>
      </c>
      <c r="M13" s="253">
        <f>G13*(1+L13/100)</f>
        <v>0</v>
      </c>
      <c r="N13" s="251">
        <v>0</v>
      </c>
      <c r="O13" s="251">
        <f>ROUND(E13*N13,2)</f>
        <v>0</v>
      </c>
      <c r="P13" s="251">
        <v>0</v>
      </c>
      <c r="Q13" s="251">
        <f>ROUND(E13*P13,2)</f>
        <v>0</v>
      </c>
      <c r="R13" s="253"/>
      <c r="S13" s="253" t="s">
        <v>159</v>
      </c>
      <c r="T13" s="254" t="s">
        <v>300</v>
      </c>
      <c r="U13" s="223">
        <v>0</v>
      </c>
      <c r="V13" s="223">
        <f>ROUND(E13*U13,2)</f>
        <v>0</v>
      </c>
      <c r="W13" s="223"/>
      <c r="X13" s="223" t="s">
        <v>65</v>
      </c>
      <c r="Y13" s="223" t="s">
        <v>162</v>
      </c>
      <c r="Z13" s="212"/>
      <c r="AA13" s="212"/>
      <c r="AB13" s="212"/>
      <c r="AC13" s="212"/>
      <c r="AD13" s="212"/>
      <c r="AE13" s="212"/>
      <c r="AF13" s="212"/>
      <c r="AG13" s="212" t="s">
        <v>765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48">
        <v>6</v>
      </c>
      <c r="B14" s="249" t="s">
        <v>770</v>
      </c>
      <c r="C14" s="263" t="s">
        <v>771</v>
      </c>
      <c r="D14" s="250" t="s">
        <v>764</v>
      </c>
      <c r="E14" s="251">
        <v>1</v>
      </c>
      <c r="F14" s="252"/>
      <c r="G14" s="253">
        <f>ROUND(E14*F14,2)</f>
        <v>0</v>
      </c>
      <c r="H14" s="252"/>
      <c r="I14" s="253">
        <f>ROUND(E14*H14,2)</f>
        <v>0</v>
      </c>
      <c r="J14" s="252"/>
      <c r="K14" s="253">
        <f>ROUND(E14*J14,2)</f>
        <v>0</v>
      </c>
      <c r="L14" s="253">
        <v>21</v>
      </c>
      <c r="M14" s="253">
        <f>G14*(1+L14/100)</f>
        <v>0</v>
      </c>
      <c r="N14" s="251">
        <v>0</v>
      </c>
      <c r="O14" s="251">
        <f>ROUND(E14*N14,2)</f>
        <v>0</v>
      </c>
      <c r="P14" s="251">
        <v>0</v>
      </c>
      <c r="Q14" s="251">
        <f>ROUND(E14*P14,2)</f>
        <v>0</v>
      </c>
      <c r="R14" s="253"/>
      <c r="S14" s="253" t="s">
        <v>159</v>
      </c>
      <c r="T14" s="254" t="s">
        <v>300</v>
      </c>
      <c r="U14" s="223">
        <v>0</v>
      </c>
      <c r="V14" s="223">
        <f>ROUND(E14*U14,2)</f>
        <v>0</v>
      </c>
      <c r="W14" s="223"/>
      <c r="X14" s="223" t="s">
        <v>65</v>
      </c>
      <c r="Y14" s="223" t="s">
        <v>162</v>
      </c>
      <c r="Z14" s="212"/>
      <c r="AA14" s="212"/>
      <c r="AB14" s="212"/>
      <c r="AC14" s="212"/>
      <c r="AD14" s="212"/>
      <c r="AE14" s="212"/>
      <c r="AF14" s="212"/>
      <c r="AG14" s="212" t="s">
        <v>765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x14ac:dyDescent="0.2">
      <c r="A15" s="231" t="s">
        <v>153</v>
      </c>
      <c r="B15" s="232" t="s">
        <v>125</v>
      </c>
      <c r="C15" s="258" t="s">
        <v>28</v>
      </c>
      <c r="D15" s="233"/>
      <c r="E15" s="234"/>
      <c r="F15" s="235"/>
      <c r="G15" s="235">
        <f>SUMIF(AG16:AG23,"&lt;&gt;NOR",G16:G23)</f>
        <v>0</v>
      </c>
      <c r="H15" s="235"/>
      <c r="I15" s="235">
        <f>SUM(I16:I23)</f>
        <v>0</v>
      </c>
      <c r="J15" s="235"/>
      <c r="K15" s="235">
        <f>SUM(K16:K23)</f>
        <v>0</v>
      </c>
      <c r="L15" s="235"/>
      <c r="M15" s="235">
        <f>SUM(M16:M23)</f>
        <v>0</v>
      </c>
      <c r="N15" s="234"/>
      <c r="O15" s="234">
        <f>SUM(O16:O23)</f>
        <v>0</v>
      </c>
      <c r="P15" s="234"/>
      <c r="Q15" s="234">
        <f>SUM(Q16:Q23)</f>
        <v>0</v>
      </c>
      <c r="R15" s="235"/>
      <c r="S15" s="235"/>
      <c r="T15" s="236"/>
      <c r="U15" s="230"/>
      <c r="V15" s="230">
        <f>SUM(V16:V23)</f>
        <v>0</v>
      </c>
      <c r="W15" s="230"/>
      <c r="X15" s="230"/>
      <c r="Y15" s="230"/>
      <c r="AG15" t="s">
        <v>154</v>
      </c>
    </row>
    <row r="16" spans="1:60" outlineLevel="1" x14ac:dyDescent="0.2">
      <c r="A16" s="248">
        <v>7</v>
      </c>
      <c r="B16" s="249" t="s">
        <v>772</v>
      </c>
      <c r="C16" s="263" t="s">
        <v>773</v>
      </c>
      <c r="D16" s="250" t="s">
        <v>764</v>
      </c>
      <c r="E16" s="251">
        <v>1</v>
      </c>
      <c r="F16" s="252"/>
      <c r="G16" s="253">
        <f>ROUND(E16*F16,2)</f>
        <v>0</v>
      </c>
      <c r="H16" s="252"/>
      <c r="I16" s="253">
        <f>ROUND(E16*H16,2)</f>
        <v>0</v>
      </c>
      <c r="J16" s="252"/>
      <c r="K16" s="253">
        <f>ROUND(E16*J16,2)</f>
        <v>0</v>
      </c>
      <c r="L16" s="253">
        <v>21</v>
      </c>
      <c r="M16" s="253">
        <f>G16*(1+L16/100)</f>
        <v>0</v>
      </c>
      <c r="N16" s="251">
        <v>0</v>
      </c>
      <c r="O16" s="251">
        <f>ROUND(E16*N16,2)</f>
        <v>0</v>
      </c>
      <c r="P16" s="251">
        <v>0</v>
      </c>
      <c r="Q16" s="251">
        <f>ROUND(E16*P16,2)</f>
        <v>0</v>
      </c>
      <c r="R16" s="253"/>
      <c r="S16" s="253" t="s">
        <v>159</v>
      </c>
      <c r="T16" s="254" t="s">
        <v>300</v>
      </c>
      <c r="U16" s="223">
        <v>0</v>
      </c>
      <c r="V16" s="223">
        <f>ROUND(E16*U16,2)</f>
        <v>0</v>
      </c>
      <c r="W16" s="223"/>
      <c r="X16" s="223" t="s">
        <v>65</v>
      </c>
      <c r="Y16" s="223" t="s">
        <v>162</v>
      </c>
      <c r="Z16" s="212"/>
      <c r="AA16" s="212"/>
      <c r="AB16" s="212"/>
      <c r="AC16" s="212"/>
      <c r="AD16" s="212"/>
      <c r="AE16" s="212"/>
      <c r="AF16" s="212"/>
      <c r="AG16" s="212" t="s">
        <v>765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48">
        <v>8</v>
      </c>
      <c r="B17" s="249" t="s">
        <v>774</v>
      </c>
      <c r="C17" s="263" t="s">
        <v>775</v>
      </c>
      <c r="D17" s="250" t="s">
        <v>764</v>
      </c>
      <c r="E17" s="251">
        <v>1</v>
      </c>
      <c r="F17" s="252"/>
      <c r="G17" s="253">
        <f>ROUND(E17*F17,2)</f>
        <v>0</v>
      </c>
      <c r="H17" s="252"/>
      <c r="I17" s="253">
        <f>ROUND(E17*H17,2)</f>
        <v>0</v>
      </c>
      <c r="J17" s="252"/>
      <c r="K17" s="253">
        <f>ROUND(E17*J17,2)</f>
        <v>0</v>
      </c>
      <c r="L17" s="253">
        <v>21</v>
      </c>
      <c r="M17" s="253">
        <f>G17*(1+L17/100)</f>
        <v>0</v>
      </c>
      <c r="N17" s="251">
        <v>0</v>
      </c>
      <c r="O17" s="251">
        <f>ROUND(E17*N17,2)</f>
        <v>0</v>
      </c>
      <c r="P17" s="251">
        <v>0</v>
      </c>
      <c r="Q17" s="251">
        <f>ROUND(E17*P17,2)</f>
        <v>0</v>
      </c>
      <c r="R17" s="253"/>
      <c r="S17" s="253" t="s">
        <v>159</v>
      </c>
      <c r="T17" s="254" t="s">
        <v>300</v>
      </c>
      <c r="U17" s="223">
        <v>0</v>
      </c>
      <c r="V17" s="223">
        <f>ROUND(E17*U17,2)</f>
        <v>0</v>
      </c>
      <c r="W17" s="223"/>
      <c r="X17" s="223" t="s">
        <v>65</v>
      </c>
      <c r="Y17" s="223" t="s">
        <v>162</v>
      </c>
      <c r="Z17" s="212"/>
      <c r="AA17" s="212"/>
      <c r="AB17" s="212"/>
      <c r="AC17" s="212"/>
      <c r="AD17" s="212"/>
      <c r="AE17" s="212"/>
      <c r="AF17" s="212"/>
      <c r="AG17" s="212" t="s">
        <v>765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48">
        <v>9</v>
      </c>
      <c r="B18" s="249" t="s">
        <v>776</v>
      </c>
      <c r="C18" s="263" t="s">
        <v>777</v>
      </c>
      <c r="D18" s="250" t="s">
        <v>764</v>
      </c>
      <c r="E18" s="251">
        <v>1</v>
      </c>
      <c r="F18" s="252"/>
      <c r="G18" s="253">
        <f>ROUND(E18*F18,2)</f>
        <v>0</v>
      </c>
      <c r="H18" s="252"/>
      <c r="I18" s="253">
        <f>ROUND(E18*H18,2)</f>
        <v>0</v>
      </c>
      <c r="J18" s="252"/>
      <c r="K18" s="253">
        <f>ROUND(E18*J18,2)</f>
        <v>0</v>
      </c>
      <c r="L18" s="253">
        <v>21</v>
      </c>
      <c r="M18" s="253">
        <f>G18*(1+L18/100)</f>
        <v>0</v>
      </c>
      <c r="N18" s="251">
        <v>0</v>
      </c>
      <c r="O18" s="251">
        <f>ROUND(E18*N18,2)</f>
        <v>0</v>
      </c>
      <c r="P18" s="251">
        <v>0</v>
      </c>
      <c r="Q18" s="251">
        <f>ROUND(E18*P18,2)</f>
        <v>0</v>
      </c>
      <c r="R18" s="253"/>
      <c r="S18" s="253" t="s">
        <v>159</v>
      </c>
      <c r="T18" s="254" t="s">
        <v>300</v>
      </c>
      <c r="U18" s="223">
        <v>0</v>
      </c>
      <c r="V18" s="223">
        <f>ROUND(E18*U18,2)</f>
        <v>0</v>
      </c>
      <c r="W18" s="223"/>
      <c r="X18" s="223" t="s">
        <v>65</v>
      </c>
      <c r="Y18" s="223" t="s">
        <v>162</v>
      </c>
      <c r="Z18" s="212"/>
      <c r="AA18" s="212"/>
      <c r="AB18" s="212"/>
      <c r="AC18" s="212"/>
      <c r="AD18" s="212"/>
      <c r="AE18" s="212"/>
      <c r="AF18" s="212"/>
      <c r="AG18" s="212" t="s">
        <v>765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">
      <c r="A19" s="238">
        <v>10</v>
      </c>
      <c r="B19" s="239" t="s">
        <v>778</v>
      </c>
      <c r="C19" s="259" t="s">
        <v>779</v>
      </c>
      <c r="D19" s="240" t="s">
        <v>764</v>
      </c>
      <c r="E19" s="241">
        <v>1</v>
      </c>
      <c r="F19" s="242"/>
      <c r="G19" s="243">
        <f>ROUND(E19*F19,2)</f>
        <v>0</v>
      </c>
      <c r="H19" s="242"/>
      <c r="I19" s="243">
        <f>ROUND(E19*H19,2)</f>
        <v>0</v>
      </c>
      <c r="J19" s="242"/>
      <c r="K19" s="243">
        <f>ROUND(E19*J19,2)</f>
        <v>0</v>
      </c>
      <c r="L19" s="243">
        <v>21</v>
      </c>
      <c r="M19" s="243">
        <f>G19*(1+L19/100)</f>
        <v>0</v>
      </c>
      <c r="N19" s="241">
        <v>0</v>
      </c>
      <c r="O19" s="241">
        <f>ROUND(E19*N19,2)</f>
        <v>0</v>
      </c>
      <c r="P19" s="241">
        <v>0</v>
      </c>
      <c r="Q19" s="241">
        <f>ROUND(E19*P19,2)</f>
        <v>0</v>
      </c>
      <c r="R19" s="243"/>
      <c r="S19" s="243" t="s">
        <v>159</v>
      </c>
      <c r="T19" s="244" t="s">
        <v>300</v>
      </c>
      <c r="U19" s="223">
        <v>0</v>
      </c>
      <c r="V19" s="223">
        <f>ROUND(E19*U19,2)</f>
        <v>0</v>
      </c>
      <c r="W19" s="223"/>
      <c r="X19" s="223" t="s">
        <v>65</v>
      </c>
      <c r="Y19" s="223" t="s">
        <v>162</v>
      </c>
      <c r="Z19" s="212"/>
      <c r="AA19" s="212"/>
      <c r="AB19" s="212"/>
      <c r="AC19" s="212"/>
      <c r="AD19" s="212"/>
      <c r="AE19" s="212"/>
      <c r="AF19" s="212"/>
      <c r="AG19" s="212" t="s">
        <v>765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19"/>
      <c r="B20" s="220"/>
      <c r="C20" s="264" t="s">
        <v>780</v>
      </c>
      <c r="D20" s="255"/>
      <c r="E20" s="255"/>
      <c r="F20" s="255"/>
      <c r="G20" s="255"/>
      <c r="H20" s="223"/>
      <c r="I20" s="223"/>
      <c r="J20" s="223"/>
      <c r="K20" s="223"/>
      <c r="L20" s="223"/>
      <c r="M20" s="223"/>
      <c r="N20" s="222"/>
      <c r="O20" s="222"/>
      <c r="P20" s="222"/>
      <c r="Q20" s="222"/>
      <c r="R20" s="223"/>
      <c r="S20" s="223"/>
      <c r="T20" s="223"/>
      <c r="U20" s="223"/>
      <c r="V20" s="223"/>
      <c r="W20" s="223"/>
      <c r="X20" s="223"/>
      <c r="Y20" s="223"/>
      <c r="Z20" s="212"/>
      <c r="AA20" s="212"/>
      <c r="AB20" s="212"/>
      <c r="AC20" s="212"/>
      <c r="AD20" s="212"/>
      <c r="AE20" s="212"/>
      <c r="AF20" s="212"/>
      <c r="AG20" s="212" t="s">
        <v>199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48">
        <v>11</v>
      </c>
      <c r="B21" s="249" t="s">
        <v>781</v>
      </c>
      <c r="C21" s="263" t="s">
        <v>782</v>
      </c>
      <c r="D21" s="250" t="s">
        <v>764</v>
      </c>
      <c r="E21" s="251">
        <v>1</v>
      </c>
      <c r="F21" s="252"/>
      <c r="G21" s="253">
        <f>ROUND(E21*F21,2)</f>
        <v>0</v>
      </c>
      <c r="H21" s="252"/>
      <c r="I21" s="253">
        <f>ROUND(E21*H21,2)</f>
        <v>0</v>
      </c>
      <c r="J21" s="252"/>
      <c r="K21" s="253">
        <f>ROUND(E21*J21,2)</f>
        <v>0</v>
      </c>
      <c r="L21" s="253">
        <v>21</v>
      </c>
      <c r="M21" s="253">
        <f>G21*(1+L21/100)</f>
        <v>0</v>
      </c>
      <c r="N21" s="251">
        <v>0</v>
      </c>
      <c r="O21" s="251">
        <f>ROUND(E21*N21,2)</f>
        <v>0</v>
      </c>
      <c r="P21" s="251">
        <v>0</v>
      </c>
      <c r="Q21" s="251">
        <f>ROUND(E21*P21,2)</f>
        <v>0</v>
      </c>
      <c r="R21" s="253"/>
      <c r="S21" s="253" t="s">
        <v>159</v>
      </c>
      <c r="T21" s="254" t="s">
        <v>300</v>
      </c>
      <c r="U21" s="223">
        <v>0</v>
      </c>
      <c r="V21" s="223">
        <f>ROUND(E21*U21,2)</f>
        <v>0</v>
      </c>
      <c r="W21" s="223"/>
      <c r="X21" s="223" t="s">
        <v>65</v>
      </c>
      <c r="Y21" s="223" t="s">
        <v>162</v>
      </c>
      <c r="Z21" s="212"/>
      <c r="AA21" s="212"/>
      <c r="AB21" s="212"/>
      <c r="AC21" s="212"/>
      <c r="AD21" s="212"/>
      <c r="AE21" s="212"/>
      <c r="AF21" s="212"/>
      <c r="AG21" s="212" t="s">
        <v>765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48">
        <v>12</v>
      </c>
      <c r="B22" s="249" t="s">
        <v>783</v>
      </c>
      <c r="C22" s="263" t="s">
        <v>784</v>
      </c>
      <c r="D22" s="250" t="s">
        <v>764</v>
      </c>
      <c r="E22" s="251">
        <v>1</v>
      </c>
      <c r="F22" s="252"/>
      <c r="G22" s="253">
        <f>ROUND(E22*F22,2)</f>
        <v>0</v>
      </c>
      <c r="H22" s="252"/>
      <c r="I22" s="253">
        <f>ROUND(E22*H22,2)</f>
        <v>0</v>
      </c>
      <c r="J22" s="252"/>
      <c r="K22" s="253">
        <f>ROUND(E22*J22,2)</f>
        <v>0</v>
      </c>
      <c r="L22" s="253">
        <v>21</v>
      </c>
      <c r="M22" s="253">
        <f>G22*(1+L22/100)</f>
        <v>0</v>
      </c>
      <c r="N22" s="251">
        <v>0</v>
      </c>
      <c r="O22" s="251">
        <f>ROUND(E22*N22,2)</f>
        <v>0</v>
      </c>
      <c r="P22" s="251">
        <v>0</v>
      </c>
      <c r="Q22" s="251">
        <f>ROUND(E22*P22,2)</f>
        <v>0</v>
      </c>
      <c r="R22" s="253"/>
      <c r="S22" s="253" t="s">
        <v>159</v>
      </c>
      <c r="T22" s="254" t="s">
        <v>300</v>
      </c>
      <c r="U22" s="223">
        <v>0</v>
      </c>
      <c r="V22" s="223">
        <f>ROUND(E22*U22,2)</f>
        <v>0</v>
      </c>
      <c r="W22" s="223"/>
      <c r="X22" s="223" t="s">
        <v>65</v>
      </c>
      <c r="Y22" s="223" t="s">
        <v>162</v>
      </c>
      <c r="Z22" s="212"/>
      <c r="AA22" s="212"/>
      <c r="AB22" s="212"/>
      <c r="AC22" s="212"/>
      <c r="AD22" s="212"/>
      <c r="AE22" s="212"/>
      <c r="AF22" s="212"/>
      <c r="AG22" s="212" t="s">
        <v>765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38">
        <v>13</v>
      </c>
      <c r="B23" s="239" t="s">
        <v>785</v>
      </c>
      <c r="C23" s="259" t="s">
        <v>786</v>
      </c>
      <c r="D23" s="240" t="s">
        <v>764</v>
      </c>
      <c r="E23" s="241">
        <v>1</v>
      </c>
      <c r="F23" s="242"/>
      <c r="G23" s="243">
        <f>ROUND(E23*F23,2)</f>
        <v>0</v>
      </c>
      <c r="H23" s="242"/>
      <c r="I23" s="243">
        <f>ROUND(E23*H23,2)</f>
        <v>0</v>
      </c>
      <c r="J23" s="242"/>
      <c r="K23" s="243">
        <f>ROUND(E23*J23,2)</f>
        <v>0</v>
      </c>
      <c r="L23" s="243">
        <v>21</v>
      </c>
      <c r="M23" s="243">
        <f>G23*(1+L23/100)</f>
        <v>0</v>
      </c>
      <c r="N23" s="241">
        <v>0</v>
      </c>
      <c r="O23" s="241">
        <f>ROUND(E23*N23,2)</f>
        <v>0</v>
      </c>
      <c r="P23" s="241">
        <v>0</v>
      </c>
      <c r="Q23" s="241">
        <f>ROUND(E23*P23,2)</f>
        <v>0</v>
      </c>
      <c r="R23" s="243"/>
      <c r="S23" s="243" t="s">
        <v>159</v>
      </c>
      <c r="T23" s="244" t="s">
        <v>300</v>
      </c>
      <c r="U23" s="223">
        <v>0</v>
      </c>
      <c r="V23" s="223">
        <f>ROUND(E23*U23,2)</f>
        <v>0</v>
      </c>
      <c r="W23" s="223"/>
      <c r="X23" s="223" t="s">
        <v>65</v>
      </c>
      <c r="Y23" s="223" t="s">
        <v>162</v>
      </c>
      <c r="Z23" s="212"/>
      <c r="AA23" s="212"/>
      <c r="AB23" s="212"/>
      <c r="AC23" s="212"/>
      <c r="AD23" s="212"/>
      <c r="AE23" s="212"/>
      <c r="AF23" s="212"/>
      <c r="AG23" s="212" t="s">
        <v>765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x14ac:dyDescent="0.2">
      <c r="A24" s="3"/>
      <c r="B24" s="4"/>
      <c r="C24" s="268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E24">
        <v>12</v>
      </c>
      <c r="AF24">
        <v>21</v>
      </c>
      <c r="AG24" t="s">
        <v>139</v>
      </c>
    </row>
    <row r="25" spans="1:60" x14ac:dyDescent="0.2">
      <c r="A25" s="215"/>
      <c r="B25" s="216" t="s">
        <v>29</v>
      </c>
      <c r="C25" s="269"/>
      <c r="D25" s="217"/>
      <c r="E25" s="218"/>
      <c r="F25" s="218"/>
      <c r="G25" s="237">
        <f>G8+G15</f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f>SUMIF(L7:L23,AE24,G7:G23)</f>
        <v>0</v>
      </c>
      <c r="AF25">
        <f>SUMIF(L7:L23,AF24,G7:G23)</f>
        <v>0</v>
      </c>
      <c r="AG25" t="s">
        <v>500</v>
      </c>
    </row>
    <row r="26" spans="1:60" x14ac:dyDescent="0.2">
      <c r="C26" s="270"/>
      <c r="D26" s="10"/>
      <c r="AG26" t="s">
        <v>501</v>
      </c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MaoH4bJ4LXUfehcVd3JkYcHFqfdNYWR79ICw+D+lCvIjOBkb7x3UfDxOPBAOr5Q5UPc/l0spbR/v5I+uA1owA==" saltValue="e0WkGpN8nY+B/NZaX7mddg==" spinCount="100000" sheet="1" formatRows="0"/>
  <mergeCells count="5">
    <mergeCell ref="A1:G1"/>
    <mergeCell ref="C2:G2"/>
    <mergeCell ref="C3:G3"/>
    <mergeCell ref="C4:G4"/>
    <mergeCell ref="C20:G2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01 01.01 Pol</vt:lpstr>
      <vt:lpstr>01 01.02 Pol</vt:lpstr>
      <vt:lpstr>01 01.03 Pol</vt:lpstr>
      <vt:lpstr>02 02.01 Pol</vt:lpstr>
      <vt:lpstr>VRN VRN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01.01 Pol'!Názvy_tisku</vt:lpstr>
      <vt:lpstr>'01 01.02 Pol'!Názvy_tisku</vt:lpstr>
      <vt:lpstr>'01 01.03 Pol'!Názvy_tisku</vt:lpstr>
      <vt:lpstr>'02 02.01 Pol'!Názvy_tisku</vt:lpstr>
      <vt:lpstr>'VRN VRN Pol'!Názvy_tisku</vt:lpstr>
      <vt:lpstr>oadresa</vt:lpstr>
      <vt:lpstr>Stavba!Objednatel</vt:lpstr>
      <vt:lpstr>Stavba!Objekt</vt:lpstr>
      <vt:lpstr>'01 01.01 Pol'!Oblast_tisku</vt:lpstr>
      <vt:lpstr>'01 01.02 Pol'!Oblast_tisku</vt:lpstr>
      <vt:lpstr>'01 01.03 Pol'!Oblast_tisku</vt:lpstr>
      <vt:lpstr>'02 02.01 Pol'!Oblast_tisku</vt:lpstr>
      <vt:lpstr>Stavba!Oblast_tisku</vt:lpstr>
      <vt:lpstr>'VRN VRN Pol'!Oblast_tisku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Darebníček</dc:creator>
  <cp:lastModifiedBy>Pavel Darebníček</cp:lastModifiedBy>
  <cp:lastPrinted>2019-03-19T12:27:02Z</cp:lastPrinted>
  <dcterms:created xsi:type="dcterms:W3CDTF">2009-04-08T07:15:50Z</dcterms:created>
  <dcterms:modified xsi:type="dcterms:W3CDTF">2026-05-15T09:20:59Z</dcterms:modified>
</cp:coreProperties>
</file>