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20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<sst xmlns="http://schemas.openxmlformats.org/spreadsheetml/2006/main" count="408" uniqueCount="250">
  <si>
    <t>Název</t>
  </si>
  <si>
    <t>Hodnota</t>
  </si>
  <si>
    <t>Nadpis rekapitulace</t>
  </si>
  <si>
    <t>Seznam prací a dodávek elektrotechnických zařízení</t>
  </si>
  <si>
    <t>Akce</t>
  </si>
  <si>
    <t>Rekonstrukce VO Znojmo</t>
  </si>
  <si>
    <t>Projekt</t>
  </si>
  <si>
    <t>04 - Kotkova</t>
  </si>
  <si>
    <t>Investor</t>
  </si>
  <si>
    <t>Město Znojmo</t>
  </si>
  <si>
    <t>Z. č.</t>
  </si>
  <si>
    <t>2017005</t>
  </si>
  <si>
    <t>A. č.</t>
  </si>
  <si>
    <t/>
  </si>
  <si>
    <t>Smlouva</t>
  </si>
  <si>
    <t>Vypracoval</t>
  </si>
  <si>
    <t>Pavel Kučera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</si>
  <si>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</si>
  <si>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</si>
  <si>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</si>
  <si>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</si>
  <si>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</si>
  <si>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</si>
  <si>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</si>
  <si>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</si>
  <si>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</si>
  <si>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</si>
  <si>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</si>
  <si>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</si>
  <si>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</si>
  <si>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</si>
  <si>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0,00</t>
  </si>
  <si>
    <t>Rizika a pojištění  (1 - 1,5) %</t>
  </si>
  <si>
    <t>1,50</t>
  </si>
  <si>
    <t>Opravy v záruce  (5 - 7) %</t>
  </si>
  <si>
    <t>GZS  (3,25 nebo 8,4) %</t>
  </si>
  <si>
    <t>3,25</t>
  </si>
  <si>
    <t>Provozní vlivy  %</t>
  </si>
  <si>
    <t>5,00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</si>
  <si>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</si>
  <si>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</si>
  <si>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</si>
  <si>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</si>
  <si>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</si>
  <si>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</si>
  <si>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2,50</t>
  </si>
  <si>
    <t>Roční nárůst cen 2   %</t>
  </si>
  <si>
    <t>4,00</t>
  </si>
  <si>
    <t>1. sazba DPH %
- i pro přirážky rekapitulace</t>
  </si>
  <si>
    <t>21</t>
  </si>
  <si>
    <t>2. sazba DPH %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</si>
  <si>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</si>
  <si>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</si>
  <si>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</si>
  <si>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</si>
  <si>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</si>
  <si>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</si>
  <si>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</si>
  <si>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</si>
  <si>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</si>
  <si>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</si>
  <si>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KF 09063 TRUBKA KOPOFLEX 63</t>
  </si>
  <si>
    <t>m</t>
  </si>
  <si>
    <t>KF 09110 TRUBKA KOPOFLEX 110</t>
  </si>
  <si>
    <t>AYKY-J 4x16 , zatažení</t>
  </si>
  <si>
    <t>FeZn-D10 (0,62kg/m), volně</t>
  </si>
  <si>
    <t>SS spojovací</t>
  </si>
  <si>
    <t>ks</t>
  </si>
  <si>
    <t>SPb připojovací</t>
  </si>
  <si>
    <t xml:space="preserve"> Revizni technik</t>
  </si>
  <si>
    <t>hod</t>
  </si>
  <si>
    <t xml:space="preserve"> Spoluprace s reviz.technikem</t>
  </si>
  <si>
    <t xml:space="preserve"> Geodetické zaměření</t>
  </si>
  <si>
    <t>Demontáže</t>
  </si>
  <si>
    <t>Montáž svítidel venkovních</t>
  </si>
  <si>
    <t xml:space="preserve"> na výložník</t>
  </si>
  <si>
    <t>stožár silniční</t>
  </si>
  <si>
    <t>Demontáže - celkem</t>
  </si>
  <si>
    <t>Podružný materiál</t>
  </si>
  <si>
    <t>Elektromontáže - celkem</t>
  </si>
  <si>
    <t>Dodávky</t>
  </si>
  <si>
    <t>Montáž svítidel LED se zapojením vodičů, venkovních</t>
  </si>
  <si>
    <t>A1 - XSPRB-A-typ-210-Q9</t>
  </si>
  <si>
    <t>Montáž stožárů osvětlení bez zemních prací s manžetou</t>
  </si>
  <si>
    <t>stožár STB 8B vč. manžeta PM 133</t>
  </si>
  <si>
    <t>Montáž výložníků osvětlení</t>
  </si>
  <si>
    <t xml:space="preserve"> UD1/76-1500 jednoramenný</t>
  </si>
  <si>
    <t>Montáž elektovýzbroje stožárů</t>
  </si>
  <si>
    <t xml:space="preserve"> SV 6.16.4/1</t>
  </si>
  <si>
    <t>Montáž rozváděčů litinových, hliníkových nebo plastových skříněk hmotnosti</t>
  </si>
  <si>
    <t xml:space="preserve"> rozv. RF 4.3 pilíř</t>
  </si>
  <si>
    <t xml:space="preserve"> rozv. RF 6.6 pilíř</t>
  </si>
  <si>
    <t>Dodávky - celkem</t>
  </si>
  <si>
    <t>Zemní práce</t>
  </si>
  <si>
    <t>VYTÝČENÍ TRATI</t>
  </si>
  <si>
    <t xml:space="preserve"> Kabelové vedení v zastaveném prostoru</t>
  </si>
  <si>
    <t>km</t>
  </si>
  <si>
    <t>JÁMA PRO STOŽÁRY VO O OBJEMU DO 2 m3</t>
  </si>
  <si>
    <t xml:space="preserve"> Zemina třídy 4,ručně</t>
  </si>
  <si>
    <t>m3</t>
  </si>
  <si>
    <t>ZÁKLAD Z PROSTÉHO BETONU</t>
  </si>
  <si>
    <t>Výkop startovací jámy</t>
  </si>
  <si>
    <t xml:space="preserve"> Zemina třídy 3-4,ručně</t>
  </si>
  <si>
    <t>Zához startovací jámy</t>
  </si>
  <si>
    <t xml:space="preserve"> V zemine třídy 3-4</t>
  </si>
  <si>
    <t>VYTRHÁNÍ DLAŽBY</t>
  </si>
  <si>
    <t xml:space="preserve"> Kostky mozaikové, spáry nezalité</t>
  </si>
  <si>
    <t>m2</t>
  </si>
  <si>
    <t xml:space="preserve"> Kostky velké,spáry nezalité</t>
  </si>
  <si>
    <t xml:space="preserve"> Betonové dlaždice, spáry nezalité</t>
  </si>
  <si>
    <t>BOURANÍ ŽIVIČNÝCH POVRCHŮ</t>
  </si>
  <si>
    <t xml:space="preserve"> Síla vrstvy 3-5cm</t>
  </si>
  <si>
    <t>ŘEZÁNÍ SPÁRY</t>
  </si>
  <si>
    <t xml:space="preserve"> V asfaltu nebo betonu</t>
  </si>
  <si>
    <t>VYTRHÁNÍ OBRUBY</t>
  </si>
  <si>
    <t xml:space="preserve"> Stojaté kladené do písku</t>
  </si>
  <si>
    <t>KABELOVÝ PROSTUP Z PVC TRUBKY</t>
  </si>
  <si>
    <t xml:space="preserve"> Světlost do 10,5 cm</t>
  </si>
  <si>
    <t>HLOUBENÍ KABELOVÉ RÝHY</t>
  </si>
  <si>
    <t xml:space="preserve"> Zemina třídy 3, šíře 350mm,hloubka 800mm</t>
  </si>
  <si>
    <t>ZŘÍZENÍ KABELOVÉHO LOŽE</t>
  </si>
  <si>
    <t xml:space="preserve"> Z kopaného písku, bez zakrytí, šíře do 65cm,tloušťka 10cm</t>
  </si>
  <si>
    <t>FOLIE VÝSTRAŽNÁ Z PVC</t>
  </si>
  <si>
    <t xml:space="preserve"> Do šířky 30cm</t>
  </si>
  <si>
    <t>ZÁHOZ KABELOVÉ RÝHY</t>
  </si>
  <si>
    <t>ODVOZ ZEMINY</t>
  </si>
  <si>
    <t xml:space="preserve"> Do vzdálenosti 1 km</t>
  </si>
  <si>
    <t xml:space="preserve"> Za každý další km</t>
  </si>
  <si>
    <t>Rozbití stožárového základu nalozeni,odvoz</t>
  </si>
  <si>
    <t>Zemní práce  - celkem</t>
  </si>
  <si>
    <t>Přesazaní zeleně</t>
  </si>
  <si>
    <t>SEJMUTÍ DRNU</t>
  </si>
  <si>
    <t xml:space="preserve"> Nářez drnu,naložení,odvoz</t>
  </si>
  <si>
    <t>ODSTRANĚNÍ DŘEVITÉHO POROSTU</t>
  </si>
  <si>
    <t xml:space="preserve"> Porost tvrdý, hustý</t>
  </si>
  <si>
    <t>ULOŽENÍ DRNU</t>
  </si>
  <si>
    <t xml:space="preserve"> Dovoz, uložení</t>
  </si>
  <si>
    <t>OSÁZENÍ DŘEVITÉHO POROSTU</t>
  </si>
  <si>
    <t xml:space="preserve"> Porost vzrostlý</t>
  </si>
  <si>
    <t>Přesazaní zeleně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</si>
  <si>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</si>
  <si>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</si>
  <si>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</si>
  <si>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</si>
  <si>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</si>
  <si>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</si>
  <si>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</si>
  <si>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</si>
  <si>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</si>
  <si>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</si>
  <si>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</si>
  <si>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</si>
  <si>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0,00% z mezisoučtu 2</t>
  </si>
  <si>
    <t>Rizika a pojištění 1,50% z mezisoučtu 2</t>
  </si>
  <si>
    <t>Opravy v záruce 0,00% z mezisoučtu 1</t>
  </si>
  <si>
    <t>Základní náklady celkem</t>
  </si>
  <si>
    <t>Vedlejší náklady</t>
  </si>
  <si>
    <t>GZS 3,25% z pravé strany mezisoučtu 2</t>
  </si>
  <si>
    <t>Provozní vlivy 5,00% z pravé strany mezisoučtu 2</t>
  </si>
  <si>
    <t>Vedlejší náklady celkem</t>
  </si>
  <si>
    <t>Kompletační činnost</t>
  </si>
  <si>
    <t>Náklady celkem</t>
  </si>
  <si>
    <t>Základ a hodnota DPH 21%</t>
  </si>
  <si>
    <t>Náklady celkem s DPH</t>
  </si>
  <si>
    <t>Roční nárůst cen 2,50%</t>
  </si>
  <si>
    <t>Roční nárůst cen 4,00%</t>
  </si>
  <si>
    <t>Součty odstavců</t>
  </si>
  <si>
    <t xml:space="preserve">  Demontáže</t>
  </si>
  <si>
    <t>Reklama</t>
  </si>
  <si>
    <t>HODINOVE ZUCTOVACI SAZBY</t>
  </si>
  <si>
    <t xml:space="preserve"> odstranění reklamy, odvoz, uložení</t>
  </si>
  <si>
    <t xml:space="preserve"> instalace reklamy, dovoz</t>
  </si>
  <si>
    <t>Reklama - celkem</t>
  </si>
  <si>
    <t>Úpravy povrchů</t>
  </si>
  <si>
    <t>uložení obrubník silniční</t>
  </si>
  <si>
    <t>578 10-0010.RAO - chodník z litého asfaltu</t>
  </si>
  <si>
    <t>591 10-0020.RAA - chodník zám. dlažba, podklad štěrkodrť, hutnění, dlažba přírodní tl. 6cm</t>
  </si>
  <si>
    <t>596 10-0030.RAA - chodník z dlažby betonové, podklad štěrkodrť, dlažba HBB 30x30x3,3cm</t>
  </si>
  <si>
    <t>596 10-0030.RAE - chodník z dlažby betonové, podklad štěrkodrť, dlažba HBB 50x50x6cm</t>
  </si>
  <si>
    <t>Úpravy povrchů - celkem</t>
  </si>
  <si>
    <t xml:space="preserve">  Reklama</t>
  </si>
  <si>
    <t>Dočasné zajištění kabelů - v počtu 3 - 6 kabelů</t>
  </si>
  <si>
    <t>Žlab kabelový prefabrikovaný TK 2, neasfaltovaný - KŘÍŽENÍ PLYN</t>
  </si>
  <si>
    <t>Kabelový prostup z plastových trub, D 160/14,6 mm - PŘEKOPY KOMUNIKACE</t>
  </si>
  <si>
    <t>Odstranění podkladu pl.do 50 m2, živice tl. 10 cm - TRASA V KOMUNIKACI</t>
  </si>
  <si>
    <t>Odstranění podkladu pl.50 m2,kam.zpev.cem.tl.15 cm - TRASA V KOMUNIKACI</t>
  </si>
  <si>
    <t>Odstranění podkladu pl. 50 m2,kam.drcené tl.15 cm - TRASA V KOMUNIKACI</t>
  </si>
  <si>
    <t>Vyspravení podkladu po překopech kam.hrubě drceným - TRASA V KOMUNIKACI</t>
  </si>
  <si>
    <t>t</t>
  </si>
  <si>
    <t>Vyspravení podkladu po překopech kam.obal.asfaltem - TRASA V KOMUNIKACI</t>
  </si>
  <si>
    <t>Dilatační spáry - zalití, podélné, šířka 2 - 5 mm - TRASA V KOMUNIKACI</t>
  </si>
  <si>
    <t>Poplatek za skládku horniny 1- 4</t>
  </si>
  <si>
    <t>M3</t>
  </si>
  <si>
    <t>Odvoz suti a vybour. hmot na skládku do 1 km</t>
  </si>
  <si>
    <t>Příplatek k odvozu za každý další 1 km</t>
  </si>
  <si>
    <t>Poplatek za skládku stavební suti</t>
  </si>
  <si>
    <t>Ostatní technologická doprava</t>
  </si>
  <si>
    <t>Kč</t>
  </si>
  <si>
    <t>Nájem mobilního dopravního značení</t>
  </si>
  <si>
    <t>Bourání konstrukcí z prostého betonu v odkopávkách</t>
  </si>
  <si>
    <t>Odstranění podkladu pl.50 m2, bet.prostý tl.20 cm - VJEZDY, PARKOVIŠTĚ</t>
  </si>
  <si>
    <t>Podklad z kam.zpev.cementem,dálnice KZC1 tl.15 cm - VJEZDY, PARKOVIŠTĚ</t>
  </si>
  <si>
    <t>Podklad z prostého betonu tř. II tloušťky 15 cm - VJEZDY, PARKOVIŠTĚ</t>
  </si>
  <si>
    <t>Výztuž základových desek ze svařovaných sití KARI</t>
  </si>
  <si>
    <t>Propojení kabelů celoplastových spojkou do 1 kV venkovní smršťovací SVCZ 1až5 žíly do 4x10až16 mm2</t>
  </si>
  <si>
    <t>KUS</t>
  </si>
  <si>
    <t>spojka kabelová smršťovaná přímé do 1kV 91ah-22s 4 x 16 - 50mm</t>
  </si>
  <si>
    <t>Odstranění doprav. značky ze sloupů nebo konzolí - PŘEMÍSTĚNÍ DZ</t>
  </si>
  <si>
    <t>Osazení svislé dopr.značky na sloupek nebo konzolu - PŘEMÍSTĚNÍ DZ</t>
  </si>
  <si>
    <t>Dopravní příslušenství, upínací svorka US 60 - PŘEMÍSTĚNÍ DZ</t>
  </si>
  <si>
    <t>Osaz.sloupku dopr.značky vč. bet.základu+Al patka - PŘEMÍSTĚNÍ DZ</t>
  </si>
  <si>
    <t>Dopravní příslušenství, sloupek Zn 60-350 - PŘEMÍSTĚNÍ DZ</t>
  </si>
  <si>
    <t>OSTATNÍ PRÁCE</t>
  </si>
  <si>
    <t>Příplatek za ztížené hloubení v blízkosti vedení</t>
  </si>
  <si>
    <t>ROZBOURÁNÍ BETONOVÉHO ZÁKLADU</t>
  </si>
  <si>
    <t>CYKY-J 3x2,5 uložení pevné ve stožáru</t>
  </si>
  <si>
    <t>ekonomické újmy na plodinách</t>
  </si>
  <si>
    <t>Hutnění zeminy</t>
  </si>
  <si>
    <t>strojně, vrstva 20cm</t>
  </si>
  <si>
    <t>Teplem smrštitelné rozdělovací hlavy pro NN - WCB4-4-35</t>
  </si>
  <si>
    <t>119001422R00</t>
  </si>
  <si>
    <t>460510203R00</t>
  </si>
  <si>
    <t>460510033R00</t>
  </si>
  <si>
    <t>113108310R00</t>
  </si>
  <si>
    <t>113111115R00</t>
  </si>
  <si>
    <t>113107515R00</t>
  </si>
  <si>
    <t>566903111R00</t>
  </si>
  <si>
    <t>566904111R00</t>
  </si>
  <si>
    <t>919723111R00</t>
  </si>
  <si>
    <t>199000002R00</t>
  </si>
  <si>
    <t>979081111R00</t>
  </si>
  <si>
    <t>979081121R00</t>
  </si>
  <si>
    <t>979990001R00</t>
  </si>
  <si>
    <t>120901121R00</t>
  </si>
  <si>
    <t>113109320R00</t>
  </si>
  <si>
    <t>567123814R00</t>
  </si>
  <si>
    <t>567211215R00</t>
  </si>
  <si>
    <t>273362021R00</t>
  </si>
  <si>
    <t>966006211R00</t>
  </si>
  <si>
    <t>914001125R00</t>
  </si>
  <si>
    <t>914001121R00</t>
  </si>
  <si>
    <t>O-002</t>
  </si>
  <si>
    <t>130001101R00</t>
  </si>
  <si>
    <t>O-001</t>
  </si>
  <si>
    <t>578-10-0010.RAO</t>
  </si>
  <si>
    <t>596-10-0030.RAA</t>
  </si>
  <si>
    <t>591-10-0020.RAA</t>
  </si>
  <si>
    <t>596-10-0030.RAE</t>
  </si>
  <si>
    <t>Položky se neoceňují, tento materiál má město Znojmo k dispozici a je  uložený  v Dobšicích!!!</t>
  </si>
  <si>
    <t>Provizorní úprava terénu v zemina třídy 3. Uvedení do původního stavu, osetí travním semenem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</si>
</sst>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i/>
      <sz val="10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40" fillId="34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" fontId="41" fillId="35" borderId="10" xfId="0" applyNumberFormat="1" applyFont="1" applyFill="1" applyBorder="1" applyAlignment="1">
      <alignment horizontal="right"/>
    </xf>
    <xf numFmtId="49" fontId="43" fillId="38" borderId="10" xfId="0" applyNumberFormat="1" applyFont="1" applyFill="1" applyBorder="1" applyAlignment="1">
      <alignment horizontal="left"/>
    </xf>
    <xf numFmtId="4" fontId="43" fillId="38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49" fontId="41" fillId="35" borderId="10" xfId="0" applyNumberFormat="1" applyFont="1" applyFill="1" applyBorder="1" applyAlignment="1">
      <alignment horizontal="center"/>
    </xf>
    <xf numFmtId="4" fontId="39" fillId="33" borderId="10" xfId="0" applyNumberFormat="1" applyFont="1" applyFill="1" applyBorder="1" applyAlignment="1">
      <alignment horizontal="left"/>
    </xf>
    <xf numFmtId="49" fontId="40" fillId="34" borderId="10" xfId="0" applyNumberFormat="1" applyFont="1" applyFill="1" applyBorder="1" applyAlignment="1">
      <alignment horizontal="left" wrapText="1"/>
    </xf>
    <xf numFmtId="49" fontId="39" fillId="36" borderId="10" xfId="0" applyNumberFormat="1" applyFont="1" applyFill="1" applyBorder="1" applyAlignment="1">
      <alignment horizontal="left" wrapText="1"/>
    </xf>
    <xf numFmtId="49" fontId="41" fillId="35" borderId="10" xfId="0" applyNumberFormat="1" applyFont="1" applyFill="1" applyBorder="1" applyAlignment="1">
      <alignment horizontal="left" wrapText="1"/>
    </xf>
    <xf numFmtId="49" fontId="43" fillId="38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4" fontId="40" fillId="34" borderId="10" xfId="0" applyNumberFormat="1" applyFont="1" applyFill="1" applyBorder="1" applyAlignment="1" applyProtection="1">
      <alignment horizontal="right"/>
      <protection locked="0"/>
    </xf>
    <xf numFmtId="4" fontId="39" fillId="36" borderId="10" xfId="0" applyNumberFormat="1" applyFont="1" applyFill="1" applyBorder="1" applyAlignment="1" applyProtection="1">
      <alignment horizontal="right"/>
      <protection locked="0"/>
    </xf>
    <xf numFmtId="4" fontId="41" fillId="35" borderId="10" xfId="0" applyNumberFormat="1" applyFont="1" applyFill="1" applyBorder="1" applyAlignment="1" applyProtection="1">
      <alignment horizontal="right"/>
      <protection locked="0"/>
    </xf>
    <xf numFmtId="4" fontId="43" fillId="38" borderId="10" xfId="0" applyNumberFormat="1" applyFont="1" applyFill="1" applyBorder="1" applyAlignment="1" applyProtection="1">
      <alignment horizontal="right"/>
      <protection locked="0"/>
    </xf>
    <xf numFmtId="49" fontId="40" fillId="34" borderId="10" xfId="0" applyNumberFormat="1" applyFont="1" applyFill="1" applyBorder="1" applyAlignment="1" applyProtection="1">
      <alignment horizontal="left"/>
      <protection locked="0"/>
    </xf>
    <xf numFmtId="49" fontId="41" fillId="35" borderId="10" xfId="0" applyNumberFormat="1" applyFont="1" applyFill="1" applyBorder="1" applyAlignment="1" applyProtection="1">
      <alignment horizontal="left"/>
      <protection locked="0"/>
    </xf>
    <xf numFmtId="49" fontId="39" fillId="36" borderId="10" xfId="0" applyNumberFormat="1" applyFont="1" applyFill="1" applyBorder="1" applyAlignment="1" applyProtection="1">
      <alignment horizontal="left"/>
      <protection locked="0"/>
    </xf>
    <xf numFmtId="49" fontId="42" fillId="37" borderId="1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4" fontId="23" fillId="39" borderId="0" xfId="0" applyNumberFormat="1" applyFont="1" applyFill="1" applyAlignment="1">
      <alignment/>
    </xf>
    <xf numFmtId="4" fontId="39" fillId="0" borderId="10" xfId="0" applyNumberFormat="1" applyFont="1" applyFill="1" applyBorder="1" applyAlignment="1" applyProtection="1">
      <alignment horizontal="right"/>
      <protection locked="0"/>
    </xf>
    <xf numFmtId="49" fontId="39" fillId="0" borderId="10" xfId="0" applyNumberFormat="1" applyFont="1" applyFill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left"/>
    </xf>
    <xf numFmtId="4" fontId="39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ill="1" applyAlignment="1">
      <alignment horizontal="left"/>
    </xf>
    <xf numFmtId="4" fontId="39" fillId="40" borderId="10" xfId="0" applyNumberFormat="1" applyFont="1" applyFill="1" applyBorder="1" applyAlignment="1" applyProtection="1">
      <alignment horizontal="right"/>
      <protection locked="0"/>
    </xf>
    <xf numFmtId="0" fontId="0" fillId="41" borderId="0" xfId="0" applyFill="1" applyAlignment="1">
      <alignment/>
    </xf>
    <xf numFmtId="0" fontId="0" fillId="40" borderId="0" xfId="0" applyFill="1" applyAlignment="1">
      <alignment/>
    </xf>
    <xf numFmtId="49" fontId="23" fillId="0" borderId="0" xfId="0" applyNumberFormat="1" applyFont="1" applyAlignment="1">
      <alignment wrapText="1"/>
    </xf>
    <xf numFmtId="4" fontId="39" fillId="40" borderId="10" xfId="0" applyNumberFormat="1" applyFont="1" applyFill="1" applyBorder="1" applyAlignment="1">
      <alignment horizontal="right"/>
    </xf>
  </cellXfs>
  <cellStyles count="8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Chybně 2" xfId="55"/>
    <cellStyle name="Kontrolní buňka" xfId="56"/>
    <cellStyle name="Kontrolní buň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ázev" xfId="68"/>
    <cellStyle name="Neutrální" xfId="69"/>
    <cellStyle name="Neutrální 2" xfId="70"/>
    <cellStyle name="Normální 2" xfId="71"/>
    <cellStyle name="Poznámka" xfId="72"/>
    <cellStyle name="Poznámka 2" xfId="73"/>
    <cellStyle name="Percent" xfId="74"/>
    <cellStyle name="Propojená buňka" xfId="75"/>
    <cellStyle name="Propojená buňka 2" xfId="76"/>
    <cellStyle name="Správně" xfId="77"/>
    <cellStyle name="Správně 2" xfId="78"/>
    <cellStyle name="Špatně" xfId="79"/>
    <cellStyle name="Text upozornění" xfId="80"/>
    <cellStyle name="Text upozornění 2" xfId="81"/>
    <cellStyle name="Vstup" xfId="82"/>
    <cellStyle name="Vstup 2" xfId="83"/>
    <cellStyle name="Výpočet" xfId="84"/>
    <cellStyle name="Výpočet 2" xfId="85"/>
    <cellStyle name="Výstup" xfId="86"/>
    <cellStyle name="Výstup 2" xfId="87"/>
    <cellStyle name="Vysvětlující text" xfId="88"/>
    <cellStyle name="Vysvětlující text 2" xfId="89"/>
    <cellStyle name="Zvýraznění 1" xfId="90"/>
    <cellStyle name="Zvýraznění 1 2" xfId="91"/>
    <cellStyle name="Zvýraznění 2" xfId="92"/>
    <cellStyle name="Zvýraznění 2 2" xfId="93"/>
    <cellStyle name="Zvýraznění 3" xfId="94"/>
    <cellStyle name="Zvýraznění 3 2" xfId="95"/>
    <cellStyle name="Zvýraznění 4" xfId="96"/>
    <cellStyle name="Zvýraznění 4 2" xfId="97"/>
    <cellStyle name="Zvýraznění 5" xfId="98"/>
    <cellStyle name="Zvýraznění 5 2" xfId="99"/>
    <cellStyle name="Zvýraznění 6" xfId="100"/>
    <cellStyle name="Zvýraznění 6 2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34.28125" style="1" bestFit="1" customWidth="1"/>
    <col min="2" max="2" width="12.57421875" style="10" customWidth="1"/>
    <col min="3" max="3" width="11.421875" style="10" bestFit="1" customWidth="1"/>
    <col min="4" max="4" width="0" style="0" hidden="1" customWidth="1"/>
    <col min="6" max="6" width="0" style="9" hidden="1" customWidth="1"/>
  </cols>
  <sheetData>
    <row r="1" spans="1:4" ht="15">
      <c r="A1" s="2" t="s">
        <v>0</v>
      </c>
      <c r="B1" s="18" t="s">
        <v>140</v>
      </c>
      <c r="C1" s="18" t="s">
        <v>141</v>
      </c>
      <c r="D1" s="3"/>
    </row>
    <row r="2" spans="1:4" ht="15">
      <c r="A2" s="5" t="s">
        <v>142</v>
      </c>
      <c r="B2" s="13"/>
      <c r="C2" s="13"/>
      <c r="D2" s="3"/>
    </row>
    <row r="3" spans="1:4" ht="15">
      <c r="A3" s="6" t="s">
        <v>143</v>
      </c>
      <c r="B3" s="12">
        <f>(Rozpočet!J38)</f>
        <v>0</v>
      </c>
      <c r="C3" s="12"/>
      <c r="D3" s="3"/>
    </row>
    <row r="4" spans="1:4" ht="15">
      <c r="A4" s="6" t="s">
        <v>144</v>
      </c>
      <c r="B4" s="12">
        <f>B3*Parametry!B16/100</f>
        <v>0</v>
      </c>
      <c r="C4" s="12">
        <f>B3*Parametry!B17/100</f>
        <v>0</v>
      </c>
      <c r="D4" s="3"/>
    </row>
    <row r="5" spans="1:4" ht="15">
      <c r="A5" s="6" t="s">
        <v>145</v>
      </c>
      <c r="B5" s="12"/>
      <c r="C5" s="12">
        <f>(Rozpočet!F24)+0</f>
        <v>0</v>
      </c>
      <c r="D5" s="3"/>
    </row>
    <row r="6" spans="1:4" ht="15">
      <c r="A6" s="6" t="s">
        <v>146</v>
      </c>
      <c r="B6" s="12"/>
      <c r="C6" s="12">
        <f>(Rozpočet!H38)+(Rozpočet!H24)+0</f>
        <v>0</v>
      </c>
      <c r="D6" s="3"/>
    </row>
    <row r="7" spans="1:4" ht="15">
      <c r="A7" s="7" t="s">
        <v>147</v>
      </c>
      <c r="B7" s="16">
        <f>B3+B4</f>
        <v>0</v>
      </c>
      <c r="C7" s="16">
        <f>C3+C4+C5+C6</f>
        <v>0</v>
      </c>
      <c r="D7" s="3"/>
    </row>
    <row r="8" spans="1:4" ht="15">
      <c r="A8" s="6" t="s">
        <v>148</v>
      </c>
      <c r="B8" s="12"/>
      <c r="C8" s="12">
        <f>(C5+C6)*Parametry!B18/100</f>
        <v>0</v>
      </c>
      <c r="D8" s="3"/>
    </row>
    <row r="9" spans="1:4" ht="15">
      <c r="A9" s="6" t="s">
        <v>149</v>
      </c>
      <c r="B9" s="12"/>
      <c r="C9" s="12">
        <f>0+0</f>
        <v>0</v>
      </c>
      <c r="D9" s="3"/>
    </row>
    <row r="10" spans="1:4" ht="15">
      <c r="A10" s="6" t="s">
        <v>93</v>
      </c>
      <c r="B10" s="12"/>
      <c r="C10" s="12">
        <f>(Rozpočet!F102+Rozpočet!F133+Rozpočet!F85)+(Rozpočet!H102+Rozpočet!H133+Rozpočet!H85)</f>
        <v>0</v>
      </c>
      <c r="D10" s="3"/>
    </row>
    <row r="11" spans="1:4" ht="15">
      <c r="A11" s="6" t="s">
        <v>150</v>
      </c>
      <c r="B11" s="12"/>
      <c r="C11" s="12">
        <f>(C9+C10)*Parametry!B19/100</f>
        <v>0</v>
      </c>
      <c r="D11" s="3"/>
    </row>
    <row r="12" spans="1:4" ht="15">
      <c r="A12" s="7" t="s">
        <v>151</v>
      </c>
      <c r="B12" s="16">
        <f>B7</f>
        <v>0</v>
      </c>
      <c r="C12" s="16">
        <f>C7+C8+C9+C10+C11</f>
        <v>0</v>
      </c>
      <c r="D12" s="3"/>
    </row>
    <row r="13" spans="1:4" ht="15">
      <c r="A13" s="6" t="s">
        <v>152</v>
      </c>
      <c r="B13" s="12"/>
      <c r="C13" s="12">
        <f>(B12+C12)*Parametry!B20/100</f>
        <v>0</v>
      </c>
      <c r="D13" s="3"/>
    </row>
    <row r="14" spans="1:4" ht="15">
      <c r="A14" s="6" t="s">
        <v>153</v>
      </c>
      <c r="B14" s="12"/>
      <c r="C14" s="12">
        <f>(B12+C12)*Parametry!B21/100</f>
        <v>0</v>
      </c>
      <c r="D14" s="3"/>
    </row>
    <row r="15" spans="1:4" ht="15">
      <c r="A15" s="6" t="s">
        <v>154</v>
      </c>
      <c r="B15" s="12"/>
      <c r="C15" s="12">
        <f>(B7+C7)*Parametry!B22/100</f>
        <v>0</v>
      </c>
      <c r="D15" s="3"/>
    </row>
    <row r="16" spans="1:4" ht="15">
      <c r="A16" s="5" t="s">
        <v>155</v>
      </c>
      <c r="B16" s="13"/>
      <c r="C16" s="13">
        <f>B12+C12+C13+C14+C15</f>
        <v>0</v>
      </c>
      <c r="D16" s="3"/>
    </row>
    <row r="17" spans="1:4" ht="15">
      <c r="A17" s="6" t="s">
        <v>13</v>
      </c>
      <c r="B17" s="12"/>
      <c r="C17" s="12"/>
      <c r="D17" s="3"/>
    </row>
    <row r="18" spans="1:4" ht="15">
      <c r="A18" s="5" t="s">
        <v>156</v>
      </c>
      <c r="B18" s="13"/>
      <c r="C18" s="13"/>
      <c r="D18" s="3"/>
    </row>
    <row r="19" spans="1:4" ht="15">
      <c r="A19" s="6" t="s">
        <v>157</v>
      </c>
      <c r="B19" s="12"/>
      <c r="C19" s="12">
        <f>C12*Parametry!B23/100</f>
        <v>0</v>
      </c>
      <c r="D19" s="3"/>
    </row>
    <row r="20" spans="1:4" ht="15">
      <c r="A20" s="6" t="s">
        <v>158</v>
      </c>
      <c r="B20" s="12"/>
      <c r="C20" s="12">
        <f>C12*Parametry!B24/100</f>
        <v>0</v>
      </c>
      <c r="D20" s="3"/>
    </row>
    <row r="21" spans="1:4" ht="15">
      <c r="A21" s="5" t="s">
        <v>159</v>
      </c>
      <c r="B21" s="13"/>
      <c r="C21" s="13">
        <f>C19+C20</f>
        <v>0</v>
      </c>
      <c r="D21" s="3"/>
    </row>
    <row r="22" spans="1:4" ht="15">
      <c r="A22" s="6" t="s">
        <v>160</v>
      </c>
      <c r="B22" s="12"/>
      <c r="C22" s="12">
        <f>Parametry!B25*Parametry!B28*(C16*Parametry!B27)^Parametry!B26</f>
        <v>0</v>
      </c>
      <c r="D22" s="3"/>
    </row>
    <row r="23" spans="1:4" ht="15">
      <c r="A23" s="6" t="s">
        <v>13</v>
      </c>
      <c r="B23" s="12"/>
      <c r="C23" s="12"/>
      <c r="D23" s="3"/>
    </row>
    <row r="24" spans="1:4" ht="15">
      <c r="A24" s="4" t="s">
        <v>161</v>
      </c>
      <c r="B24" s="11"/>
      <c r="C24" s="11">
        <f>C16+C21+C22</f>
        <v>0</v>
      </c>
      <c r="D24" s="3"/>
    </row>
    <row r="25" spans="1:4" ht="15">
      <c r="A25" s="6" t="s">
        <v>162</v>
      </c>
      <c r="B25" s="12">
        <f>C24</f>
        <v>0</v>
      </c>
      <c r="C25" s="12">
        <f>B25*Parametry!B31/100</f>
        <v>0</v>
      </c>
      <c r="D25" s="3"/>
    </row>
    <row r="26" spans="1:4" ht="15">
      <c r="A26" s="4" t="s">
        <v>163</v>
      </c>
      <c r="B26" s="11"/>
      <c r="C26" s="11">
        <f>C24+C25+C39</f>
        <v>0</v>
      </c>
      <c r="D26" s="3"/>
    </row>
    <row r="27" spans="1:4" ht="15">
      <c r="A27" s="6" t="s">
        <v>13</v>
      </c>
      <c r="B27" s="12"/>
      <c r="C27" s="12"/>
      <c r="D27" s="3"/>
    </row>
    <row r="28" spans="1:4" ht="15">
      <c r="A28" s="6" t="s">
        <v>164</v>
      </c>
      <c r="B28" s="12"/>
      <c r="C28" s="12">
        <f>C24*Parametry!B29/100</f>
        <v>0</v>
      </c>
      <c r="D28" s="3"/>
    </row>
    <row r="29" spans="1:4" ht="15">
      <c r="A29" s="6" t="s">
        <v>165</v>
      </c>
      <c r="B29" s="12"/>
      <c r="C29" s="12">
        <f>C24*Parametry!B30/100</f>
        <v>0</v>
      </c>
      <c r="D29" s="3"/>
    </row>
    <row r="30" spans="1:4" ht="15">
      <c r="A30" s="5" t="s">
        <v>166</v>
      </c>
      <c r="B30" s="17" t="s">
        <v>54</v>
      </c>
      <c r="C30" s="17" t="s">
        <v>56</v>
      </c>
      <c r="D30" s="3"/>
    </row>
    <row r="31" spans="1:4" ht="15">
      <c r="A31" s="6" t="s">
        <v>60</v>
      </c>
      <c r="B31" s="12">
        <f>(Rozpočet!F24)</f>
        <v>0</v>
      </c>
      <c r="C31" s="12">
        <f>(Rozpočet!H24)</f>
        <v>0</v>
      </c>
      <c r="D31" s="3"/>
    </row>
    <row r="32" spans="1:4" ht="15">
      <c r="A32" s="6" t="s">
        <v>167</v>
      </c>
      <c r="B32" s="12">
        <f>(Rozpočet!F21)</f>
        <v>0</v>
      </c>
      <c r="C32" s="12">
        <f>(Rozpočet!H21)</f>
        <v>0</v>
      </c>
      <c r="D32" s="3"/>
    </row>
    <row r="33" spans="1:4" ht="15">
      <c r="A33" s="6" t="s">
        <v>80</v>
      </c>
      <c r="B33" s="12">
        <f>(Rozpočet!F38)</f>
        <v>0</v>
      </c>
      <c r="C33" s="12">
        <f>(Rozpočet!H38)</f>
        <v>0</v>
      </c>
      <c r="D33" s="3"/>
    </row>
    <row r="34" spans="1:4" ht="15">
      <c r="A34" s="6" t="s">
        <v>93</v>
      </c>
      <c r="B34" s="12">
        <f>(Rozpočet!F85)</f>
        <v>0</v>
      </c>
      <c r="C34" s="12">
        <f>(Rozpočet!H85)</f>
        <v>0</v>
      </c>
      <c r="D34" s="3"/>
    </row>
    <row r="35" spans="1:4" ht="15">
      <c r="A35" s="6" t="s">
        <v>130</v>
      </c>
      <c r="B35" s="12">
        <f>(Rozpočet!F102)</f>
        <v>0</v>
      </c>
      <c r="C35" s="12">
        <f>(Rozpočet!H102)</f>
        <v>0</v>
      </c>
      <c r="D35" s="3"/>
    </row>
    <row r="36" spans="1:4" ht="15">
      <c r="A36" s="6" t="s">
        <v>180</v>
      </c>
      <c r="B36" s="12">
        <f>(Rozpočet!F100)</f>
        <v>0</v>
      </c>
      <c r="C36" s="12">
        <f>(Rozpočet!H100)</f>
        <v>0</v>
      </c>
      <c r="D36" s="3"/>
    </row>
    <row r="37" spans="1:4" ht="15">
      <c r="A37" s="6" t="s">
        <v>173</v>
      </c>
      <c r="B37" s="12">
        <f>(Rozpočet!F133)</f>
        <v>0</v>
      </c>
      <c r="C37" s="12">
        <f>(Rozpočet!H133)</f>
        <v>0</v>
      </c>
      <c r="D37" s="3"/>
    </row>
    <row r="38" spans="1:4" ht="15">
      <c r="A38" s="6" t="s">
        <v>13</v>
      </c>
      <c r="B38" s="12"/>
      <c r="C38" s="12"/>
      <c r="D38" s="3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&amp;C&amp;"Calibri,Tučné"&amp;14&amp;A</oddHeader>
    <oddFooter>&amp;C&amp;"Calibri,Tučné"&amp;12Stránka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zoomScale="110" zoomScaleNormal="110" zoomScalePageLayoutView="0" workbookViewId="0" topLeftCell="A1">
      <pane ySplit="1" topLeftCell="A95" activePane="bottomLeft" state="frozen"/>
      <selection pane="topLeft" activeCell="A1" sqref="A1"/>
      <selection pane="bottomLeft" activeCell="Q107" sqref="Q107"/>
    </sheetView>
  </sheetViews>
  <sheetFormatPr defaultColWidth="9.140625" defaultRowHeight="15"/>
  <cols>
    <col min="1" max="1" width="15.8515625" style="0" customWidth="1"/>
    <col min="2" max="2" width="35.00390625" style="23" customWidth="1"/>
    <col min="3" max="3" width="3.421875" style="1" bestFit="1" customWidth="1"/>
    <col min="4" max="4" width="8.140625" style="10" customWidth="1"/>
    <col min="5" max="5" width="8.421875" style="10" bestFit="1" customWidth="1"/>
    <col min="6" max="6" width="10.7109375" style="10" customWidth="1"/>
    <col min="7" max="7" width="7.8515625" style="10" bestFit="1" customWidth="1"/>
    <col min="8" max="8" width="10.7109375" style="10" customWidth="1"/>
    <col min="9" max="9" width="9.7109375" style="10" customWidth="1"/>
    <col min="10" max="10" width="12.8515625" style="10" customWidth="1"/>
    <col min="11" max="12" width="0" style="0" hidden="1" customWidth="1"/>
    <col min="13" max="13" width="0" style="9" hidden="1" customWidth="1"/>
  </cols>
  <sheetData>
    <row r="1" spans="2:12" ht="15">
      <c r="B1" s="8" t="s">
        <v>0</v>
      </c>
      <c r="C1" s="2" t="s">
        <v>52</v>
      </c>
      <c r="D1" s="18" t="s">
        <v>53</v>
      </c>
      <c r="E1" s="18" t="s">
        <v>54</v>
      </c>
      <c r="F1" s="18" t="s">
        <v>55</v>
      </c>
      <c r="G1" s="18" t="s">
        <v>56</v>
      </c>
      <c r="H1" s="18" t="s">
        <v>57</v>
      </c>
      <c r="I1" s="18" t="s">
        <v>58</v>
      </c>
      <c r="J1" s="18" t="s">
        <v>59</v>
      </c>
      <c r="K1" s="3"/>
      <c r="L1" s="3"/>
    </row>
    <row r="2" spans="2:12" ht="15">
      <c r="B2" s="19" t="s">
        <v>60</v>
      </c>
      <c r="C2" s="4" t="s">
        <v>13</v>
      </c>
      <c r="D2" s="11"/>
      <c r="E2" s="24"/>
      <c r="F2" s="11"/>
      <c r="G2" s="24"/>
      <c r="H2" s="11"/>
      <c r="I2" s="11"/>
      <c r="J2" s="11"/>
      <c r="K2" s="3"/>
      <c r="L2" s="3"/>
    </row>
    <row r="3" spans="2:12" ht="15">
      <c r="B3" s="20" t="s">
        <v>61</v>
      </c>
      <c r="C3" s="6" t="s">
        <v>62</v>
      </c>
      <c r="D3" s="12">
        <v>786</v>
      </c>
      <c r="E3" s="25"/>
      <c r="F3" s="12">
        <f aca="true" t="shared" si="0" ref="F3:F15">D3*E3</f>
        <v>0</v>
      </c>
      <c r="G3" s="25"/>
      <c r="H3" s="12"/>
      <c r="I3" s="12">
        <f aca="true" t="shared" si="1" ref="I3:I15">E3+G3</f>
        <v>0</v>
      </c>
      <c r="J3" s="12">
        <f aca="true" t="shared" si="2" ref="J3:J15">F3+H3</f>
        <v>0</v>
      </c>
      <c r="K3" s="3"/>
      <c r="L3" s="3"/>
    </row>
    <row r="4" spans="2:12" ht="15">
      <c r="B4" s="20" t="s">
        <v>63</v>
      </c>
      <c r="C4" s="6" t="s">
        <v>62</v>
      </c>
      <c r="D4" s="12">
        <v>32</v>
      </c>
      <c r="E4" s="25"/>
      <c r="F4" s="12">
        <f t="shared" si="0"/>
        <v>0</v>
      </c>
      <c r="G4" s="25"/>
      <c r="H4" s="12"/>
      <c r="I4" s="12">
        <f t="shared" si="1"/>
        <v>0</v>
      </c>
      <c r="J4" s="12">
        <f t="shared" si="2"/>
        <v>0</v>
      </c>
      <c r="K4" s="3"/>
      <c r="L4" s="3"/>
    </row>
    <row r="5" spans="2:13" s="40" customFormat="1" ht="15">
      <c r="B5" s="35" t="s">
        <v>215</v>
      </c>
      <c r="C5" s="36" t="s">
        <v>62</v>
      </c>
      <c r="D5" s="37">
        <v>264</v>
      </c>
      <c r="E5" s="34"/>
      <c r="F5" s="37">
        <f>D5*E5</f>
        <v>0</v>
      </c>
      <c r="G5" s="34"/>
      <c r="H5" s="37"/>
      <c r="I5" s="37">
        <f>E5+G5</f>
        <v>0</v>
      </c>
      <c r="J5" s="37">
        <f>F5+H5</f>
        <v>0</v>
      </c>
      <c r="K5" s="38"/>
      <c r="L5" s="38"/>
      <c r="M5" s="39"/>
    </row>
    <row r="6" spans="2:12" ht="15">
      <c r="B6" s="20" t="s">
        <v>64</v>
      </c>
      <c r="C6" s="6" t="s">
        <v>62</v>
      </c>
      <c r="D6" s="12">
        <v>898</v>
      </c>
      <c r="E6" s="25"/>
      <c r="F6" s="12">
        <f t="shared" si="0"/>
        <v>0</v>
      </c>
      <c r="G6" s="25"/>
      <c r="H6" s="12"/>
      <c r="I6" s="12">
        <f t="shared" si="1"/>
        <v>0</v>
      </c>
      <c r="J6" s="12">
        <f t="shared" si="2"/>
        <v>0</v>
      </c>
      <c r="K6" s="3"/>
      <c r="L6" s="3"/>
    </row>
    <row r="7" spans="2:12" ht="15">
      <c r="B7" s="20" t="s">
        <v>65</v>
      </c>
      <c r="C7" s="6" t="s">
        <v>62</v>
      </c>
      <c r="D7" s="12">
        <v>898</v>
      </c>
      <c r="E7" s="25"/>
      <c r="F7" s="12">
        <f t="shared" si="0"/>
        <v>0</v>
      </c>
      <c r="G7" s="25"/>
      <c r="H7" s="12"/>
      <c r="I7" s="12">
        <f t="shared" si="1"/>
        <v>0</v>
      </c>
      <c r="J7" s="12">
        <f t="shared" si="2"/>
        <v>0</v>
      </c>
      <c r="K7" s="3"/>
      <c r="L7" s="3"/>
    </row>
    <row r="8" spans="2:12" ht="15">
      <c r="B8" s="20" t="s">
        <v>66</v>
      </c>
      <c r="C8" s="6" t="s">
        <v>67</v>
      </c>
      <c r="D8" s="12">
        <v>44</v>
      </c>
      <c r="E8" s="25"/>
      <c r="F8" s="12">
        <f t="shared" si="0"/>
        <v>0</v>
      </c>
      <c r="G8" s="25"/>
      <c r="H8" s="12"/>
      <c r="I8" s="12">
        <f t="shared" si="1"/>
        <v>0</v>
      </c>
      <c r="J8" s="12">
        <f t="shared" si="2"/>
        <v>0</v>
      </c>
      <c r="K8" s="3"/>
      <c r="L8" s="3"/>
    </row>
    <row r="9" spans="2:12" ht="15">
      <c r="B9" s="20" t="s">
        <v>68</v>
      </c>
      <c r="C9" s="6" t="s">
        <v>67</v>
      </c>
      <c r="D9" s="12">
        <v>44</v>
      </c>
      <c r="E9" s="25"/>
      <c r="F9" s="12">
        <f t="shared" si="0"/>
        <v>0</v>
      </c>
      <c r="G9" s="25"/>
      <c r="H9" s="12"/>
      <c r="I9" s="12">
        <f t="shared" si="1"/>
        <v>0</v>
      </c>
      <c r="J9" s="12">
        <f t="shared" si="2"/>
        <v>0</v>
      </c>
      <c r="K9" s="3"/>
      <c r="L9" s="3"/>
    </row>
    <row r="10" spans="1:12" ht="36.75">
      <c r="A10" s="42">
        <v>210101233</v>
      </c>
      <c r="B10" s="20" t="s">
        <v>204</v>
      </c>
      <c r="C10" s="6" t="s">
        <v>67</v>
      </c>
      <c r="D10" s="12">
        <v>22</v>
      </c>
      <c r="E10" s="25"/>
      <c r="F10" s="12">
        <f t="shared" si="0"/>
        <v>0</v>
      </c>
      <c r="G10" s="25"/>
      <c r="H10" s="12"/>
      <c r="I10" s="12">
        <f t="shared" si="1"/>
        <v>0</v>
      </c>
      <c r="J10" s="12">
        <f t="shared" si="2"/>
        <v>0</v>
      </c>
      <c r="K10" s="3"/>
      <c r="L10" s="3"/>
    </row>
    <row r="11" spans="1:12" ht="24.75">
      <c r="A11" s="42">
        <v>35436023</v>
      </c>
      <c r="B11" s="20" t="s">
        <v>206</v>
      </c>
      <c r="C11" s="6" t="s">
        <v>67</v>
      </c>
      <c r="D11" s="12">
        <v>22</v>
      </c>
      <c r="E11" s="25"/>
      <c r="F11" s="12">
        <f t="shared" si="0"/>
        <v>0</v>
      </c>
      <c r="G11" s="25"/>
      <c r="H11" s="12"/>
      <c r="I11" s="12">
        <f t="shared" si="1"/>
        <v>0</v>
      </c>
      <c r="J11" s="12">
        <f t="shared" si="2"/>
        <v>0</v>
      </c>
      <c r="K11" s="3"/>
      <c r="L11" s="3"/>
    </row>
    <row r="12" spans="1:13" s="40" customFormat="1" ht="26.25" customHeight="1">
      <c r="A12" s="41">
        <v>35436082</v>
      </c>
      <c r="B12" s="35" t="s">
        <v>219</v>
      </c>
      <c r="C12" s="36" t="s">
        <v>67</v>
      </c>
      <c r="D12" s="37">
        <v>22</v>
      </c>
      <c r="E12" s="34"/>
      <c r="F12" s="37">
        <f t="shared" si="0"/>
        <v>0</v>
      </c>
      <c r="G12" s="34"/>
      <c r="H12" s="37"/>
      <c r="I12" s="37">
        <f t="shared" si="1"/>
        <v>0</v>
      </c>
      <c r="J12" s="37">
        <f t="shared" si="2"/>
        <v>0</v>
      </c>
      <c r="K12" s="38"/>
      <c r="L12" s="38"/>
      <c r="M12" s="39"/>
    </row>
    <row r="13" spans="2:12" ht="15">
      <c r="B13" s="20" t="s">
        <v>69</v>
      </c>
      <c r="C13" s="6" t="s">
        <v>70</v>
      </c>
      <c r="D13" s="12">
        <v>12</v>
      </c>
      <c r="E13" s="25"/>
      <c r="F13" s="12">
        <f t="shared" si="0"/>
        <v>0</v>
      </c>
      <c r="G13" s="25"/>
      <c r="H13" s="12"/>
      <c r="I13" s="12">
        <f t="shared" si="1"/>
        <v>0</v>
      </c>
      <c r="J13" s="12">
        <f t="shared" si="2"/>
        <v>0</v>
      </c>
      <c r="K13" s="3"/>
      <c r="L13" s="3"/>
    </row>
    <row r="14" spans="2:12" ht="15">
      <c r="B14" s="20" t="s">
        <v>71</v>
      </c>
      <c r="C14" s="6" t="s">
        <v>70</v>
      </c>
      <c r="D14" s="12">
        <v>12</v>
      </c>
      <c r="E14" s="25"/>
      <c r="F14" s="12">
        <f t="shared" si="0"/>
        <v>0</v>
      </c>
      <c r="G14" s="25"/>
      <c r="H14" s="12"/>
      <c r="I14" s="12">
        <f t="shared" si="1"/>
        <v>0</v>
      </c>
      <c r="J14" s="12">
        <f t="shared" si="2"/>
        <v>0</v>
      </c>
      <c r="K14" s="3"/>
      <c r="L14" s="3"/>
    </row>
    <row r="15" spans="2:12" ht="15">
      <c r="B15" s="20" t="s">
        <v>72</v>
      </c>
      <c r="C15" s="6" t="s">
        <v>62</v>
      </c>
      <c r="D15" s="12">
        <v>817</v>
      </c>
      <c r="E15" s="25"/>
      <c r="F15" s="12">
        <f t="shared" si="0"/>
        <v>0</v>
      </c>
      <c r="G15" s="25"/>
      <c r="H15" s="12"/>
      <c r="I15" s="12">
        <f t="shared" si="1"/>
        <v>0</v>
      </c>
      <c r="J15" s="12">
        <f t="shared" si="2"/>
        <v>0</v>
      </c>
      <c r="K15" s="3"/>
      <c r="L15" s="3"/>
    </row>
    <row r="16" spans="2:12" ht="15">
      <c r="B16" s="21" t="s">
        <v>73</v>
      </c>
      <c r="C16" s="5" t="s">
        <v>13</v>
      </c>
      <c r="D16" s="13"/>
      <c r="E16" s="26"/>
      <c r="F16" s="13"/>
      <c r="G16" s="26"/>
      <c r="H16" s="13"/>
      <c r="I16" s="13"/>
      <c r="J16" s="13"/>
      <c r="K16" s="3"/>
      <c r="L16" s="3"/>
    </row>
    <row r="17" spans="2:12" ht="15">
      <c r="B17" s="22" t="s">
        <v>74</v>
      </c>
      <c r="C17" s="14" t="s">
        <v>13</v>
      </c>
      <c r="D17" s="15"/>
      <c r="E17" s="27"/>
      <c r="F17" s="15"/>
      <c r="G17" s="27"/>
      <c r="H17" s="15"/>
      <c r="I17" s="15"/>
      <c r="J17" s="15"/>
      <c r="K17" s="3"/>
      <c r="L17" s="3"/>
    </row>
    <row r="18" spans="2:12" ht="15">
      <c r="B18" s="20" t="s">
        <v>75</v>
      </c>
      <c r="C18" s="6" t="s">
        <v>67</v>
      </c>
      <c r="D18" s="12">
        <v>22</v>
      </c>
      <c r="E18" s="25"/>
      <c r="F18" s="12">
        <f>D18*E18</f>
        <v>0</v>
      </c>
      <c r="G18" s="25"/>
      <c r="H18" s="12"/>
      <c r="I18" s="12">
        <f aca="true" t="shared" si="3" ref="I18:J20">E18+G18</f>
        <v>0</v>
      </c>
      <c r="J18" s="12">
        <f t="shared" si="3"/>
        <v>0</v>
      </c>
      <c r="K18" s="3"/>
      <c r="L18" s="3"/>
    </row>
    <row r="19" spans="2:12" ht="15">
      <c r="B19" s="20" t="s">
        <v>76</v>
      </c>
      <c r="C19" s="6" t="s">
        <v>67</v>
      </c>
      <c r="D19" s="12">
        <v>22</v>
      </c>
      <c r="E19" s="25"/>
      <c r="F19" s="12">
        <f>D19*E19</f>
        <v>0</v>
      </c>
      <c r="G19" s="25"/>
      <c r="H19" s="12"/>
      <c r="I19" s="12">
        <f t="shared" si="3"/>
        <v>0</v>
      </c>
      <c r="J19" s="12">
        <f t="shared" si="3"/>
        <v>0</v>
      </c>
      <c r="K19" s="3"/>
      <c r="L19" s="3"/>
    </row>
    <row r="20" spans="2:12" ht="15">
      <c r="B20" s="20" t="s">
        <v>13</v>
      </c>
      <c r="C20" s="6" t="s">
        <v>13</v>
      </c>
      <c r="D20" s="12"/>
      <c r="E20" s="25"/>
      <c r="F20" s="12"/>
      <c r="G20" s="25"/>
      <c r="H20" s="12"/>
      <c r="I20" s="12">
        <f t="shared" si="3"/>
        <v>0</v>
      </c>
      <c r="J20" s="12">
        <f t="shared" si="3"/>
        <v>0</v>
      </c>
      <c r="K20" s="3"/>
      <c r="L20" s="3"/>
    </row>
    <row r="21" spans="2:12" ht="14.25" customHeight="1">
      <c r="B21" s="21" t="s">
        <v>77</v>
      </c>
      <c r="C21" s="5" t="s">
        <v>13</v>
      </c>
      <c r="D21" s="13"/>
      <c r="E21" s="26"/>
      <c r="F21" s="13">
        <f>SUM(F17:F20)</f>
        <v>0</v>
      </c>
      <c r="G21" s="26"/>
      <c r="H21" s="13">
        <f>SUM(H17:H20)</f>
        <v>0</v>
      </c>
      <c r="I21" s="13"/>
      <c r="J21" s="13">
        <f>SUM(J17:J20)</f>
        <v>0</v>
      </c>
      <c r="K21" s="3"/>
      <c r="L21" s="3"/>
    </row>
    <row r="22" spans="2:12" ht="15">
      <c r="B22" s="20" t="s">
        <v>13</v>
      </c>
      <c r="C22" s="6" t="s">
        <v>13</v>
      </c>
      <c r="D22" s="12"/>
      <c r="E22" s="25"/>
      <c r="F22" s="12"/>
      <c r="G22" s="25"/>
      <c r="H22" s="12"/>
      <c r="I22" s="12">
        <f>E22+G22</f>
        <v>0</v>
      </c>
      <c r="J22" s="12">
        <f>F22+H22</f>
        <v>0</v>
      </c>
      <c r="K22" s="3"/>
      <c r="L22" s="3"/>
    </row>
    <row r="23" spans="2:12" ht="15">
      <c r="B23" s="20" t="s">
        <v>78</v>
      </c>
      <c r="C23" s="6" t="s">
        <v>13</v>
      </c>
      <c r="D23" s="12"/>
      <c r="E23" s="25"/>
      <c r="F23" s="12">
        <f>Parametry!B33/100*(F3+F4+F6+F7+F8+F9+F10+F11+F13+F14+F15+F18+F19)</f>
        <v>0</v>
      </c>
      <c r="G23" s="25"/>
      <c r="H23" s="12"/>
      <c r="I23" s="12">
        <f>E23+G23</f>
        <v>0</v>
      </c>
      <c r="J23" s="12">
        <f>F23+H23</f>
        <v>0</v>
      </c>
      <c r="K23" s="3"/>
      <c r="L23" s="3"/>
    </row>
    <row r="24" spans="2:12" ht="15">
      <c r="B24" s="19" t="s">
        <v>79</v>
      </c>
      <c r="C24" s="4" t="s">
        <v>13</v>
      </c>
      <c r="D24" s="11"/>
      <c r="E24" s="24"/>
      <c r="F24" s="11">
        <f>SUM(F3:F15,F17:F20,F22:F23)</f>
        <v>0</v>
      </c>
      <c r="G24" s="24"/>
      <c r="H24" s="11">
        <f>SUM(H3:H15,H17:H20,H22:H23)</f>
        <v>0</v>
      </c>
      <c r="I24" s="11"/>
      <c r="J24" s="11">
        <f>SUM(J3:J15,J17:J20,J22:J23)</f>
        <v>0</v>
      </c>
      <c r="K24" s="3"/>
      <c r="L24" s="3"/>
    </row>
    <row r="25" spans="2:12" ht="15">
      <c r="B25" s="19" t="s">
        <v>80</v>
      </c>
      <c r="C25" s="4" t="s">
        <v>13</v>
      </c>
      <c r="D25" s="11"/>
      <c r="E25" s="24"/>
      <c r="F25" s="11"/>
      <c r="G25" s="24"/>
      <c r="H25" s="11"/>
      <c r="I25" s="11"/>
      <c r="J25" s="11"/>
      <c r="K25" s="3"/>
      <c r="L25" s="3"/>
    </row>
    <row r="26" spans="2:12" ht="26.25">
      <c r="B26" s="22" t="s">
        <v>81</v>
      </c>
      <c r="C26" s="14" t="s">
        <v>13</v>
      </c>
      <c r="D26" s="15"/>
      <c r="E26" s="27"/>
      <c r="F26" s="15"/>
      <c r="G26" s="27"/>
      <c r="H26" s="15"/>
      <c r="I26" s="15"/>
      <c r="J26" s="15"/>
      <c r="K26" s="3"/>
      <c r="L26" s="3"/>
    </row>
    <row r="27" spans="2:12" ht="15">
      <c r="B27" s="20" t="s">
        <v>82</v>
      </c>
      <c r="C27" s="6" t="s">
        <v>67</v>
      </c>
      <c r="D27" s="12">
        <v>22</v>
      </c>
      <c r="E27" s="46"/>
      <c r="F27" s="12">
        <f>D27*E27</f>
        <v>0</v>
      </c>
      <c r="G27" s="25"/>
      <c r="H27" s="12"/>
      <c r="I27" s="12">
        <f>E27+G27</f>
        <v>0</v>
      </c>
      <c r="J27" s="12">
        <f>F27+H27</f>
        <v>0</v>
      </c>
      <c r="K27" s="3"/>
      <c r="L27" s="3"/>
    </row>
    <row r="28" spans="2:12" ht="26.25">
      <c r="B28" s="22" t="s">
        <v>83</v>
      </c>
      <c r="C28" s="14" t="s">
        <v>13</v>
      </c>
      <c r="D28" s="15"/>
      <c r="E28" s="27"/>
      <c r="F28" s="15"/>
      <c r="G28" s="27"/>
      <c r="H28" s="15"/>
      <c r="I28" s="15"/>
      <c r="J28" s="15"/>
      <c r="K28" s="3"/>
      <c r="L28" s="3"/>
    </row>
    <row r="29" spans="2:12" ht="15">
      <c r="B29" s="20" t="s">
        <v>84</v>
      </c>
      <c r="C29" s="6" t="s">
        <v>67</v>
      </c>
      <c r="D29" s="12">
        <v>22</v>
      </c>
      <c r="E29" s="46"/>
      <c r="F29" s="12">
        <f>D29*E29</f>
        <v>0</v>
      </c>
      <c r="G29" s="25"/>
      <c r="H29" s="12"/>
      <c r="I29" s="12">
        <f>E29+G29</f>
        <v>0</v>
      </c>
      <c r="J29" s="12">
        <f>F29+H29</f>
        <v>0</v>
      </c>
      <c r="K29" s="3"/>
      <c r="L29" s="3"/>
    </row>
    <row r="30" spans="2:12" ht="15">
      <c r="B30" s="22" t="s">
        <v>85</v>
      </c>
      <c r="C30" s="14" t="s">
        <v>13</v>
      </c>
      <c r="D30" s="15"/>
      <c r="E30" s="27"/>
      <c r="F30" s="15"/>
      <c r="G30" s="27"/>
      <c r="H30" s="15"/>
      <c r="I30" s="15"/>
      <c r="J30" s="15"/>
      <c r="K30" s="3"/>
      <c r="L30" s="3"/>
    </row>
    <row r="31" spans="2:12" ht="15">
      <c r="B31" s="20" t="s">
        <v>86</v>
      </c>
      <c r="C31" s="6" t="s">
        <v>67</v>
      </c>
      <c r="D31" s="12">
        <v>22</v>
      </c>
      <c r="E31" s="46"/>
      <c r="F31" s="12">
        <f>D31*E31</f>
        <v>0</v>
      </c>
      <c r="G31" s="25"/>
      <c r="H31" s="12"/>
      <c r="I31" s="12">
        <f>E31+G31</f>
        <v>0</v>
      </c>
      <c r="J31" s="12">
        <f>F31+H31</f>
        <v>0</v>
      </c>
      <c r="K31" s="3"/>
      <c r="L31" s="3"/>
    </row>
    <row r="32" spans="2:12" ht="26.25" customHeight="1">
      <c r="B32" s="22" t="s">
        <v>87</v>
      </c>
      <c r="C32" s="14" t="s">
        <v>13</v>
      </c>
      <c r="D32" s="15"/>
      <c r="E32" s="27"/>
      <c r="F32" s="15"/>
      <c r="G32" s="27"/>
      <c r="H32" s="15"/>
      <c r="I32" s="15"/>
      <c r="J32" s="15"/>
      <c r="K32" s="3"/>
      <c r="L32" s="3"/>
    </row>
    <row r="33" spans="2:12" ht="15">
      <c r="B33" s="20" t="s">
        <v>88</v>
      </c>
      <c r="C33" s="6" t="s">
        <v>67</v>
      </c>
      <c r="D33" s="12">
        <v>22</v>
      </c>
      <c r="E33" s="46"/>
      <c r="F33" s="12">
        <f>D33*E33</f>
        <v>0</v>
      </c>
      <c r="G33" s="25"/>
      <c r="H33" s="12"/>
      <c r="I33" s="12">
        <f>E33+G33</f>
        <v>0</v>
      </c>
      <c r="J33" s="12">
        <f>F33+H33</f>
        <v>0</v>
      </c>
      <c r="K33" s="3"/>
      <c r="L33" s="3"/>
    </row>
    <row r="34" spans="2:12" ht="26.25">
      <c r="B34" s="22" t="s">
        <v>89</v>
      </c>
      <c r="C34" s="14" t="s">
        <v>13</v>
      </c>
      <c r="D34" s="15"/>
      <c r="E34" s="27"/>
      <c r="F34" s="15"/>
      <c r="G34" s="27"/>
      <c r="H34" s="15"/>
      <c r="I34" s="15"/>
      <c r="J34" s="15"/>
      <c r="K34" s="3"/>
      <c r="L34" s="3"/>
    </row>
    <row r="35" spans="2:12" ht="15">
      <c r="B35" s="20" t="s">
        <v>90</v>
      </c>
      <c r="C35" s="6" t="s">
        <v>67</v>
      </c>
      <c r="D35" s="12">
        <v>2</v>
      </c>
      <c r="E35" s="46"/>
      <c r="F35" s="12">
        <f>D35*E35</f>
        <v>0</v>
      </c>
      <c r="G35" s="25"/>
      <c r="H35" s="12"/>
      <c r="I35" s="12">
        <f aca="true" t="shared" si="4" ref="I35:J37">E35+G35</f>
        <v>0</v>
      </c>
      <c r="J35" s="12">
        <f t="shared" si="4"/>
        <v>0</v>
      </c>
      <c r="K35" s="3"/>
      <c r="L35" s="3"/>
    </row>
    <row r="36" spans="2:12" ht="15">
      <c r="B36" s="20" t="s">
        <v>91</v>
      </c>
      <c r="C36" s="6" t="s">
        <v>67</v>
      </c>
      <c r="D36" s="12">
        <v>1</v>
      </c>
      <c r="E36" s="50"/>
      <c r="F36" s="12">
        <f>D36*E36</f>
        <v>0</v>
      </c>
      <c r="G36" s="25"/>
      <c r="H36" s="12"/>
      <c r="I36" s="12">
        <f t="shared" si="4"/>
        <v>0</v>
      </c>
      <c r="J36" s="12">
        <f t="shared" si="4"/>
        <v>0</v>
      </c>
      <c r="K36" s="3"/>
      <c r="L36" s="3"/>
    </row>
    <row r="37" spans="2:12" ht="15">
      <c r="B37" s="20" t="s">
        <v>13</v>
      </c>
      <c r="C37" s="6" t="s">
        <v>13</v>
      </c>
      <c r="D37" s="12"/>
      <c r="E37" s="25"/>
      <c r="F37" s="12"/>
      <c r="G37" s="25"/>
      <c r="H37" s="12"/>
      <c r="I37" s="12">
        <f t="shared" si="4"/>
        <v>0</v>
      </c>
      <c r="J37" s="12">
        <f t="shared" si="4"/>
        <v>0</v>
      </c>
      <c r="K37" s="3"/>
      <c r="L37" s="3"/>
    </row>
    <row r="38" spans="2:12" ht="15">
      <c r="B38" s="19" t="s">
        <v>92</v>
      </c>
      <c r="C38" s="4" t="s">
        <v>13</v>
      </c>
      <c r="D38" s="11"/>
      <c r="E38" s="24"/>
      <c r="F38" s="11">
        <f>SUM(F26:F37)</f>
        <v>0</v>
      </c>
      <c r="G38" s="24"/>
      <c r="H38" s="11">
        <f>SUM(H26:H37)</f>
        <v>0</v>
      </c>
      <c r="I38" s="11"/>
      <c r="J38" s="11">
        <f>SUM(J26:J37)</f>
        <v>0</v>
      </c>
      <c r="K38" s="3"/>
      <c r="L38" s="3"/>
    </row>
    <row r="39" spans="2:12" ht="15">
      <c r="B39" s="20" t="s">
        <v>13</v>
      </c>
      <c r="C39" s="6" t="s">
        <v>13</v>
      </c>
      <c r="D39" s="12"/>
      <c r="E39" s="25"/>
      <c r="F39" s="12"/>
      <c r="G39" s="25"/>
      <c r="H39" s="12"/>
      <c r="I39" s="12">
        <f>E39+G39</f>
        <v>0</v>
      </c>
      <c r="J39" s="12">
        <f>F39+H39</f>
        <v>0</v>
      </c>
      <c r="K39" s="3"/>
      <c r="L39" s="3"/>
    </row>
    <row r="40" spans="2:12" ht="15" customHeight="1">
      <c r="B40" s="19" t="s">
        <v>93</v>
      </c>
      <c r="C40" s="4" t="s">
        <v>13</v>
      </c>
      <c r="D40" s="11"/>
      <c r="E40" s="24"/>
      <c r="F40" s="11"/>
      <c r="G40" s="24"/>
      <c r="H40" s="11"/>
      <c r="I40" s="11"/>
      <c r="J40" s="11"/>
      <c r="K40" s="3"/>
      <c r="L40" s="3"/>
    </row>
    <row r="41" spans="2:12" ht="15">
      <c r="B41" s="22" t="s">
        <v>94</v>
      </c>
      <c r="C41" s="14" t="s">
        <v>13</v>
      </c>
      <c r="D41" s="15"/>
      <c r="E41" s="27"/>
      <c r="F41" s="15"/>
      <c r="G41" s="27"/>
      <c r="H41" s="15"/>
      <c r="I41" s="15"/>
      <c r="J41" s="15"/>
      <c r="K41" s="3"/>
      <c r="L41" s="3"/>
    </row>
    <row r="42" spans="2:12" ht="15">
      <c r="B42" s="20" t="s">
        <v>95</v>
      </c>
      <c r="C42" s="6" t="s">
        <v>96</v>
      </c>
      <c r="D42" s="12">
        <v>0.82</v>
      </c>
      <c r="E42" s="25"/>
      <c r="F42" s="12">
        <f>D42*E42</f>
        <v>0</v>
      </c>
      <c r="G42" s="25">
        <v>0</v>
      </c>
      <c r="H42" s="12">
        <f>D42*G42</f>
        <v>0</v>
      </c>
      <c r="I42" s="12">
        <f>E42+G42</f>
        <v>0</v>
      </c>
      <c r="J42" s="12">
        <f>F42+H42</f>
        <v>0</v>
      </c>
      <c r="K42" s="3"/>
      <c r="L42" s="3"/>
    </row>
    <row r="43" spans="2:12" ht="26.25">
      <c r="B43" s="22" t="s">
        <v>97</v>
      </c>
      <c r="C43" s="14" t="s">
        <v>13</v>
      </c>
      <c r="D43" s="15"/>
      <c r="E43" s="27"/>
      <c r="F43" s="15"/>
      <c r="G43" s="27"/>
      <c r="H43" s="15"/>
      <c r="I43" s="15"/>
      <c r="J43" s="15"/>
      <c r="K43" s="3"/>
      <c r="L43" s="3"/>
    </row>
    <row r="44" spans="2:12" ht="15">
      <c r="B44" s="20" t="s">
        <v>98</v>
      </c>
      <c r="C44" s="6" t="s">
        <v>99</v>
      </c>
      <c r="D44" s="12">
        <v>24.2</v>
      </c>
      <c r="E44" s="25"/>
      <c r="F44" s="12">
        <f>D44*E44</f>
        <v>0</v>
      </c>
      <c r="G44" s="25">
        <v>0</v>
      </c>
      <c r="H44" s="12">
        <f>D44*G44</f>
        <v>0</v>
      </c>
      <c r="I44" s="12">
        <f>E44+G44</f>
        <v>0</v>
      </c>
      <c r="J44" s="12">
        <f>F44+H44</f>
        <v>0</v>
      </c>
      <c r="K44" s="3"/>
      <c r="L44" s="3"/>
    </row>
    <row r="45" spans="2:12" ht="15">
      <c r="B45" s="20" t="s">
        <v>100</v>
      </c>
      <c r="C45" s="6" t="s">
        <v>99</v>
      </c>
      <c r="D45" s="12">
        <v>24.2</v>
      </c>
      <c r="E45" s="25"/>
      <c r="F45" s="12">
        <f>D45*E45</f>
        <v>0</v>
      </c>
      <c r="G45" s="25">
        <v>0</v>
      </c>
      <c r="H45" s="12">
        <f>D45*G45</f>
        <v>0</v>
      </c>
      <c r="I45" s="12">
        <f>E45+G45</f>
        <v>0</v>
      </c>
      <c r="J45" s="12">
        <f>F45+H45</f>
        <v>0</v>
      </c>
      <c r="K45" s="3"/>
      <c r="L45" s="3"/>
    </row>
    <row r="46" spans="2:12" ht="15">
      <c r="B46" s="22" t="s">
        <v>101</v>
      </c>
      <c r="C46" s="14" t="s">
        <v>13</v>
      </c>
      <c r="D46" s="15"/>
      <c r="E46" s="27"/>
      <c r="F46" s="15"/>
      <c r="G46" s="27"/>
      <c r="H46" s="15"/>
      <c r="I46" s="15"/>
      <c r="J46" s="15"/>
      <c r="K46" s="3"/>
      <c r="L46" s="3"/>
    </row>
    <row r="47" spans="2:12" ht="15">
      <c r="B47" s="20" t="s">
        <v>102</v>
      </c>
      <c r="C47" s="6" t="s">
        <v>99</v>
      </c>
      <c r="D47" s="12">
        <v>18</v>
      </c>
      <c r="E47" s="25"/>
      <c r="F47" s="12">
        <f>D47*E47</f>
        <v>0</v>
      </c>
      <c r="G47" s="25">
        <v>0</v>
      </c>
      <c r="H47" s="12">
        <f>D47*G47</f>
        <v>0</v>
      </c>
      <c r="I47" s="12">
        <f>E47+G47</f>
        <v>0</v>
      </c>
      <c r="J47" s="12">
        <f>F47+H47</f>
        <v>0</v>
      </c>
      <c r="K47" s="3"/>
      <c r="L47" s="3"/>
    </row>
    <row r="48" spans="2:12" ht="15">
      <c r="B48" s="22" t="s">
        <v>103</v>
      </c>
      <c r="C48" s="14" t="s">
        <v>13</v>
      </c>
      <c r="D48" s="15"/>
      <c r="E48" s="27"/>
      <c r="F48" s="15"/>
      <c r="G48" s="27"/>
      <c r="H48" s="15"/>
      <c r="I48" s="15"/>
      <c r="J48" s="15"/>
      <c r="K48" s="3"/>
      <c r="L48" s="3"/>
    </row>
    <row r="49" spans="2:12" ht="15">
      <c r="B49" s="20" t="s">
        <v>104</v>
      </c>
      <c r="C49" s="6" t="s">
        <v>99</v>
      </c>
      <c r="D49" s="12">
        <v>18</v>
      </c>
      <c r="E49" s="25"/>
      <c r="F49" s="12">
        <f>D49*E49</f>
        <v>0</v>
      </c>
      <c r="G49" s="25">
        <v>0</v>
      </c>
      <c r="H49" s="12">
        <f>D49*G49</f>
        <v>0</v>
      </c>
      <c r="I49" s="12">
        <f>E49+G49</f>
        <v>0</v>
      </c>
      <c r="J49" s="12">
        <f>F49+H49</f>
        <v>0</v>
      </c>
      <c r="K49" s="3"/>
      <c r="L49" s="3"/>
    </row>
    <row r="50" spans="2:13" s="40" customFormat="1" ht="15">
      <c r="B50" s="22" t="s">
        <v>217</v>
      </c>
      <c r="C50" s="14"/>
      <c r="D50" s="15"/>
      <c r="E50" s="27"/>
      <c r="F50" s="15"/>
      <c r="G50" s="27"/>
      <c r="H50" s="15"/>
      <c r="I50" s="15"/>
      <c r="J50" s="15"/>
      <c r="K50" s="38"/>
      <c r="L50" s="38"/>
      <c r="M50" s="39"/>
    </row>
    <row r="51" spans="2:13" s="40" customFormat="1" ht="15">
      <c r="B51" s="35" t="s">
        <v>218</v>
      </c>
      <c r="C51" s="36" t="s">
        <v>99</v>
      </c>
      <c r="D51" s="37">
        <v>220</v>
      </c>
      <c r="E51" s="34"/>
      <c r="F51" s="37">
        <v>0</v>
      </c>
      <c r="G51" s="34">
        <v>0</v>
      </c>
      <c r="H51" s="37">
        <f>G51*D51</f>
        <v>0</v>
      </c>
      <c r="I51" s="37">
        <f>G51+E51</f>
        <v>0</v>
      </c>
      <c r="J51" s="37">
        <f>H51+F51</f>
        <v>0</v>
      </c>
      <c r="K51" s="38"/>
      <c r="L51" s="38"/>
      <c r="M51" s="39"/>
    </row>
    <row r="52" spans="2:12" ht="15">
      <c r="B52" s="22" t="s">
        <v>105</v>
      </c>
      <c r="C52" s="14" t="s">
        <v>13</v>
      </c>
      <c r="D52" s="15"/>
      <c r="E52" s="27"/>
      <c r="F52" s="15"/>
      <c r="G52" s="27"/>
      <c r="H52" s="15"/>
      <c r="I52" s="15"/>
      <c r="J52" s="15"/>
      <c r="K52" s="3"/>
      <c r="L52" s="3"/>
    </row>
    <row r="53" spans="2:12" ht="15">
      <c r="B53" s="20" t="s">
        <v>106</v>
      </c>
      <c r="C53" s="6" t="s">
        <v>107</v>
      </c>
      <c r="D53" s="12">
        <v>5</v>
      </c>
      <c r="E53" s="25"/>
      <c r="F53" s="12">
        <f>D53*E53</f>
        <v>0</v>
      </c>
      <c r="G53" s="25"/>
      <c r="H53" s="12">
        <f>D53*G53</f>
        <v>0</v>
      </c>
      <c r="I53" s="12">
        <f aca="true" t="shared" si="5" ref="I53:J55">E53+G53</f>
        <v>0</v>
      </c>
      <c r="J53" s="12">
        <f t="shared" si="5"/>
        <v>0</v>
      </c>
      <c r="K53" s="3"/>
      <c r="L53" s="3"/>
    </row>
    <row r="54" spans="2:12" ht="15">
      <c r="B54" s="20" t="s">
        <v>108</v>
      </c>
      <c r="C54" s="6" t="s">
        <v>107</v>
      </c>
      <c r="D54" s="12">
        <v>5</v>
      </c>
      <c r="E54" s="25"/>
      <c r="F54" s="12">
        <f>D54*E54</f>
        <v>0</v>
      </c>
      <c r="G54" s="25"/>
      <c r="H54" s="12">
        <f>D54*G54</f>
        <v>0</v>
      </c>
      <c r="I54" s="12">
        <f t="shared" si="5"/>
        <v>0</v>
      </c>
      <c r="J54" s="12">
        <f t="shared" si="5"/>
        <v>0</v>
      </c>
      <c r="K54" s="3"/>
      <c r="L54" s="3"/>
    </row>
    <row r="55" spans="2:12" ht="15">
      <c r="B55" s="20" t="s">
        <v>109</v>
      </c>
      <c r="C55" s="6" t="s">
        <v>107</v>
      </c>
      <c r="D55" s="12">
        <v>50</v>
      </c>
      <c r="E55" s="25"/>
      <c r="F55" s="12">
        <f>D55*E55</f>
        <v>0</v>
      </c>
      <c r="G55" s="25"/>
      <c r="H55" s="12">
        <f>D55*G55</f>
        <v>0</v>
      </c>
      <c r="I55" s="12">
        <f t="shared" si="5"/>
        <v>0</v>
      </c>
      <c r="J55" s="12">
        <f t="shared" si="5"/>
        <v>0</v>
      </c>
      <c r="K55" s="3"/>
      <c r="L55" s="3"/>
    </row>
    <row r="56" spans="2:12" ht="15">
      <c r="B56" s="22" t="s">
        <v>110</v>
      </c>
      <c r="C56" s="14" t="s">
        <v>13</v>
      </c>
      <c r="D56" s="15"/>
      <c r="E56" s="27"/>
      <c r="F56" s="15"/>
      <c r="G56" s="27"/>
      <c r="H56" s="15"/>
      <c r="I56" s="15"/>
      <c r="J56" s="15"/>
      <c r="K56" s="3"/>
      <c r="L56" s="3"/>
    </row>
    <row r="57" spans="2:12" ht="15">
      <c r="B57" s="20" t="s">
        <v>111</v>
      </c>
      <c r="C57" s="6" t="s">
        <v>107</v>
      </c>
      <c r="D57" s="12">
        <v>5</v>
      </c>
      <c r="E57" s="25"/>
      <c r="F57" s="12">
        <f>D57*E57</f>
        <v>0</v>
      </c>
      <c r="G57" s="25">
        <v>0</v>
      </c>
      <c r="H57" s="12">
        <f>D57*G57</f>
        <v>0</v>
      </c>
      <c r="I57" s="12">
        <f>E57+G57</f>
        <v>0</v>
      </c>
      <c r="J57" s="12">
        <f>F57+H57</f>
        <v>0</v>
      </c>
      <c r="K57" s="3"/>
      <c r="L57" s="3"/>
    </row>
    <row r="58" spans="2:12" ht="15">
      <c r="B58" s="22" t="s">
        <v>112</v>
      </c>
      <c r="C58" s="14" t="s">
        <v>13</v>
      </c>
      <c r="D58" s="15"/>
      <c r="E58" s="27"/>
      <c r="F58" s="15"/>
      <c r="G58" s="27"/>
      <c r="H58" s="15"/>
      <c r="I58" s="15"/>
      <c r="J58" s="15"/>
      <c r="K58" s="3"/>
      <c r="L58" s="3"/>
    </row>
    <row r="59" spans="2:12" ht="15">
      <c r="B59" s="20" t="s">
        <v>113</v>
      </c>
      <c r="C59" s="6" t="s">
        <v>62</v>
      </c>
      <c r="D59" s="12">
        <v>186</v>
      </c>
      <c r="E59" s="25"/>
      <c r="F59" s="12">
        <f>D59*E59</f>
        <v>0</v>
      </c>
      <c r="G59" s="25">
        <v>0</v>
      </c>
      <c r="H59" s="12">
        <f>D59*G59</f>
        <v>0</v>
      </c>
      <c r="I59" s="12">
        <f>E59+G59</f>
        <v>0</v>
      </c>
      <c r="J59" s="12">
        <f>F59+H59</f>
        <v>0</v>
      </c>
      <c r="K59" s="3"/>
      <c r="L59" s="3"/>
    </row>
    <row r="60" spans="2:12" ht="15">
      <c r="B60" s="22" t="s">
        <v>114</v>
      </c>
      <c r="C60" s="14" t="s">
        <v>13</v>
      </c>
      <c r="D60" s="15"/>
      <c r="E60" s="27"/>
      <c r="F60" s="15"/>
      <c r="G60" s="27"/>
      <c r="H60" s="15"/>
      <c r="I60" s="15"/>
      <c r="J60" s="15"/>
      <c r="K60" s="3"/>
      <c r="L60" s="3"/>
    </row>
    <row r="61" spans="2:12" ht="15">
      <c r="B61" s="20" t="s">
        <v>115</v>
      </c>
      <c r="C61" s="6" t="s">
        <v>62</v>
      </c>
      <c r="D61" s="12">
        <v>34</v>
      </c>
      <c r="E61" s="25"/>
      <c r="F61" s="12">
        <f>D61*E61</f>
        <v>0</v>
      </c>
      <c r="G61" s="25">
        <v>0</v>
      </c>
      <c r="H61" s="12">
        <f>D61*G61</f>
        <v>0</v>
      </c>
      <c r="I61" s="12">
        <f>E61+G61</f>
        <v>0</v>
      </c>
      <c r="J61" s="12">
        <f>F61+H61</f>
        <v>0</v>
      </c>
      <c r="K61" s="3"/>
      <c r="L61" s="3"/>
    </row>
    <row r="62" spans="2:12" ht="15">
      <c r="B62" s="22" t="s">
        <v>116</v>
      </c>
      <c r="C62" s="14" t="s">
        <v>13</v>
      </c>
      <c r="D62" s="15"/>
      <c r="E62" s="27"/>
      <c r="F62" s="15"/>
      <c r="G62" s="27"/>
      <c r="H62" s="15"/>
      <c r="I62" s="15"/>
      <c r="J62" s="15"/>
      <c r="K62" s="3"/>
      <c r="L62" s="3"/>
    </row>
    <row r="63" spans="2:12" ht="15">
      <c r="B63" s="20" t="s">
        <v>117</v>
      </c>
      <c r="C63" s="6" t="s">
        <v>62</v>
      </c>
      <c r="D63" s="12">
        <v>8</v>
      </c>
      <c r="E63" s="25"/>
      <c r="F63" s="12">
        <f>D63*E63</f>
        <v>0</v>
      </c>
      <c r="G63" s="25">
        <v>0</v>
      </c>
      <c r="H63" s="12">
        <f>D63*G63</f>
        <v>0</v>
      </c>
      <c r="I63" s="12">
        <f>E63+G63</f>
        <v>0</v>
      </c>
      <c r="J63" s="12">
        <f>F63+H63</f>
        <v>0</v>
      </c>
      <c r="K63" s="3"/>
      <c r="L63" s="3"/>
    </row>
    <row r="64" spans="2:12" ht="15">
      <c r="B64" s="22" t="s">
        <v>118</v>
      </c>
      <c r="C64" s="14" t="s">
        <v>13</v>
      </c>
      <c r="D64" s="15"/>
      <c r="E64" s="27"/>
      <c r="F64" s="15"/>
      <c r="G64" s="27"/>
      <c r="H64" s="15"/>
      <c r="I64" s="15"/>
      <c r="J64" s="15"/>
      <c r="K64" s="3"/>
      <c r="L64" s="3"/>
    </row>
    <row r="65" spans="2:12" ht="24.75">
      <c r="B65" s="20" t="s">
        <v>119</v>
      </c>
      <c r="C65" s="6" t="s">
        <v>62</v>
      </c>
      <c r="D65" s="12">
        <v>786</v>
      </c>
      <c r="E65" s="25"/>
      <c r="F65" s="12">
        <f>D65*E65</f>
        <v>0</v>
      </c>
      <c r="G65" s="25">
        <v>0</v>
      </c>
      <c r="H65" s="12">
        <f>D65*G65</f>
        <v>0</v>
      </c>
      <c r="I65" s="12">
        <f>E65+G65</f>
        <v>0</v>
      </c>
      <c r="J65" s="12">
        <f>F65+H65</f>
        <v>0</v>
      </c>
      <c r="K65" s="3"/>
      <c r="L65" s="3"/>
    </row>
    <row r="66" spans="2:12" ht="15">
      <c r="B66" s="22" t="s">
        <v>120</v>
      </c>
      <c r="C66" s="14" t="s">
        <v>13</v>
      </c>
      <c r="D66" s="15"/>
      <c r="E66" s="27"/>
      <c r="F66" s="15"/>
      <c r="G66" s="27"/>
      <c r="H66" s="15"/>
      <c r="I66" s="15"/>
      <c r="J66" s="15"/>
      <c r="K66" s="3"/>
      <c r="L66" s="3"/>
    </row>
    <row r="67" spans="2:12" ht="24.75">
      <c r="B67" s="20" t="s">
        <v>121</v>
      </c>
      <c r="C67" s="6" t="s">
        <v>62</v>
      </c>
      <c r="D67" s="12">
        <v>786</v>
      </c>
      <c r="E67" s="25"/>
      <c r="F67" s="12">
        <f>D67*E67</f>
        <v>0</v>
      </c>
      <c r="G67" s="25">
        <v>0</v>
      </c>
      <c r="H67" s="12">
        <f>D67*G67</f>
        <v>0</v>
      </c>
      <c r="I67" s="12">
        <f>E67+G67</f>
        <v>0</v>
      </c>
      <c r="J67" s="12">
        <f>F67+H67</f>
        <v>0</v>
      </c>
      <c r="K67" s="3"/>
      <c r="L67" s="3"/>
    </row>
    <row r="68" spans="2:12" ht="15">
      <c r="B68" s="22" t="s">
        <v>122</v>
      </c>
      <c r="C68" s="14" t="s">
        <v>13</v>
      </c>
      <c r="D68" s="15"/>
      <c r="E68" s="27"/>
      <c r="F68" s="15"/>
      <c r="G68" s="27"/>
      <c r="H68" s="15"/>
      <c r="I68" s="15"/>
      <c r="J68" s="15"/>
      <c r="K68" s="3"/>
      <c r="L68" s="3"/>
    </row>
    <row r="69" spans="2:12" ht="15">
      <c r="B69" s="20" t="s">
        <v>123</v>
      </c>
      <c r="C69" s="6" t="s">
        <v>62</v>
      </c>
      <c r="D69" s="12">
        <v>786</v>
      </c>
      <c r="E69" s="25"/>
      <c r="F69" s="12">
        <f>D69*E69</f>
        <v>0</v>
      </c>
      <c r="G69" s="25">
        <v>0</v>
      </c>
      <c r="H69" s="12">
        <f>D69*G69</f>
        <v>0</v>
      </c>
      <c r="I69" s="12">
        <f>E69+G69</f>
        <v>0</v>
      </c>
      <c r="J69" s="12">
        <f>F69+H69</f>
        <v>0</v>
      </c>
      <c r="K69" s="3"/>
      <c r="L69" s="3"/>
    </row>
    <row r="70" spans="2:12" ht="15">
      <c r="B70" s="22" t="s">
        <v>124</v>
      </c>
      <c r="C70" s="14" t="s">
        <v>13</v>
      </c>
      <c r="D70" s="15"/>
      <c r="E70" s="27"/>
      <c r="F70" s="15"/>
      <c r="G70" s="27"/>
      <c r="H70" s="15"/>
      <c r="I70" s="15"/>
      <c r="J70" s="15"/>
      <c r="K70" s="3"/>
      <c r="L70" s="3"/>
    </row>
    <row r="71" spans="2:12" ht="24.75">
      <c r="B71" s="20" t="s">
        <v>119</v>
      </c>
      <c r="C71" s="6" t="s">
        <v>62</v>
      </c>
      <c r="D71" s="12">
        <v>786</v>
      </c>
      <c r="E71" s="25"/>
      <c r="F71" s="12">
        <f>D71*E71</f>
        <v>0</v>
      </c>
      <c r="G71" s="25">
        <v>0</v>
      </c>
      <c r="H71" s="12">
        <f>D71*G71</f>
        <v>0</v>
      </c>
      <c r="I71" s="12">
        <f>E71+G71</f>
        <v>0</v>
      </c>
      <c r="J71" s="12">
        <f>F71+H71</f>
        <v>0</v>
      </c>
      <c r="K71" s="3"/>
      <c r="L71" s="3"/>
    </row>
    <row r="72" spans="2:12" ht="15">
      <c r="B72" s="22" t="s">
        <v>125</v>
      </c>
      <c r="C72" s="14" t="s">
        <v>13</v>
      </c>
      <c r="D72" s="15"/>
      <c r="E72" s="27"/>
      <c r="F72" s="15"/>
      <c r="G72" s="27"/>
      <c r="H72" s="15"/>
      <c r="I72" s="15"/>
      <c r="J72" s="15"/>
      <c r="K72" s="3"/>
      <c r="L72" s="3"/>
    </row>
    <row r="73" spans="2:12" ht="15">
      <c r="B73" s="20" t="s">
        <v>126</v>
      </c>
      <c r="C73" s="6" t="s">
        <v>99</v>
      </c>
      <c r="D73" s="12">
        <v>51.7</v>
      </c>
      <c r="E73" s="25"/>
      <c r="F73" s="12">
        <f>D73*E73</f>
        <v>0</v>
      </c>
      <c r="G73" s="25">
        <v>0</v>
      </c>
      <c r="H73" s="12">
        <f>D73*G73</f>
        <v>0</v>
      </c>
      <c r="I73" s="12">
        <f>E73+G73</f>
        <v>0</v>
      </c>
      <c r="J73" s="12">
        <f>F73+H73</f>
        <v>0</v>
      </c>
      <c r="K73" s="3"/>
      <c r="L73" s="3"/>
    </row>
    <row r="74" spans="2:12" ht="15">
      <c r="B74" s="20" t="s">
        <v>127</v>
      </c>
      <c r="C74" s="6" t="s">
        <v>99</v>
      </c>
      <c r="D74" s="12">
        <v>51.7</v>
      </c>
      <c r="E74" s="25"/>
      <c r="F74" s="12">
        <f>D74*E74</f>
        <v>0</v>
      </c>
      <c r="G74" s="25">
        <v>0</v>
      </c>
      <c r="H74" s="12">
        <f>D74*G74</f>
        <v>0</v>
      </c>
      <c r="I74" s="12">
        <f>E74+G74</f>
        <v>0</v>
      </c>
      <c r="J74" s="12">
        <f>F74+H74</f>
        <v>0</v>
      </c>
      <c r="K74" s="3"/>
      <c r="L74" s="3"/>
    </row>
    <row r="75" spans="2:12" ht="15">
      <c r="B75" s="22" t="s">
        <v>212</v>
      </c>
      <c r="C75" s="14" t="s">
        <v>13</v>
      </c>
      <c r="D75" s="15"/>
      <c r="E75" s="27"/>
      <c r="F75" s="15"/>
      <c r="G75" s="27"/>
      <c r="H75" s="15"/>
      <c r="I75" s="15"/>
      <c r="J75" s="15"/>
      <c r="K75" s="3"/>
      <c r="L75" s="3"/>
    </row>
    <row r="76" spans="1:12" ht="24.75">
      <c r="A76" t="s">
        <v>242</v>
      </c>
      <c r="B76" s="20" t="s">
        <v>213</v>
      </c>
      <c r="C76" s="6" t="s">
        <v>192</v>
      </c>
      <c r="D76" s="12">
        <v>40</v>
      </c>
      <c r="E76" s="25"/>
      <c r="F76" s="12">
        <f>D76*E76</f>
        <v>0</v>
      </c>
      <c r="G76" s="25">
        <v>0</v>
      </c>
      <c r="H76" s="12">
        <f>D76*G76</f>
        <v>0</v>
      </c>
      <c r="I76" s="12">
        <f aca="true" t="shared" si="6" ref="I76:J79">E76+G76</f>
        <v>0</v>
      </c>
      <c r="J76" s="12">
        <f t="shared" si="6"/>
        <v>0</v>
      </c>
      <c r="K76" s="3"/>
      <c r="L76" s="3"/>
    </row>
    <row r="77" spans="1:13" s="40" customFormat="1" ht="24.75">
      <c r="A77" s="40" t="s">
        <v>220</v>
      </c>
      <c r="B77" s="20" t="s">
        <v>181</v>
      </c>
      <c r="C77" s="6" t="s">
        <v>62</v>
      </c>
      <c r="D77" s="12">
        <v>60</v>
      </c>
      <c r="E77" s="25"/>
      <c r="F77" s="12">
        <f>D77*E77</f>
        <v>0</v>
      </c>
      <c r="G77" s="25">
        <v>0</v>
      </c>
      <c r="H77" s="12">
        <f>D77*G77</f>
        <v>0</v>
      </c>
      <c r="I77" s="12">
        <f t="shared" si="6"/>
        <v>0</v>
      </c>
      <c r="J77" s="12">
        <f t="shared" si="6"/>
        <v>0</v>
      </c>
      <c r="K77" s="38"/>
      <c r="L77" s="38"/>
      <c r="M77" s="39"/>
    </row>
    <row r="78" spans="1:12" ht="24.75">
      <c r="A78" t="s">
        <v>221</v>
      </c>
      <c r="B78" s="35" t="s">
        <v>182</v>
      </c>
      <c r="C78" s="36" t="s">
        <v>62</v>
      </c>
      <c r="D78" s="37">
        <v>20</v>
      </c>
      <c r="E78" s="34"/>
      <c r="F78" s="37">
        <f>D78*E78</f>
        <v>0</v>
      </c>
      <c r="G78" s="34">
        <v>0</v>
      </c>
      <c r="H78" s="37">
        <f>D78*G78</f>
        <v>0</v>
      </c>
      <c r="I78" s="37">
        <f t="shared" si="6"/>
        <v>0</v>
      </c>
      <c r="J78" s="37">
        <f t="shared" si="6"/>
        <v>0</v>
      </c>
      <c r="K78" s="3"/>
      <c r="L78" s="3"/>
    </row>
    <row r="79" spans="1:12" ht="24.75">
      <c r="A79" t="s">
        <v>222</v>
      </c>
      <c r="B79" s="20" t="s">
        <v>183</v>
      </c>
      <c r="C79" s="6" t="s">
        <v>62</v>
      </c>
      <c r="D79" s="12">
        <v>148</v>
      </c>
      <c r="E79" s="25"/>
      <c r="F79" s="12">
        <f>D79*E79</f>
        <v>0</v>
      </c>
      <c r="G79" s="25">
        <v>0</v>
      </c>
      <c r="H79" s="12">
        <f>D79*G79</f>
        <v>0</v>
      </c>
      <c r="I79" s="12">
        <f t="shared" si="6"/>
        <v>0</v>
      </c>
      <c r="J79" s="12">
        <f t="shared" si="6"/>
        <v>0</v>
      </c>
      <c r="K79" s="3"/>
      <c r="L79" s="3"/>
    </row>
    <row r="80" spans="2:13" s="40" customFormat="1" ht="15">
      <c r="B80" s="35" t="s">
        <v>216</v>
      </c>
      <c r="C80" s="36" t="s">
        <v>67</v>
      </c>
      <c r="D80" s="37">
        <v>1</v>
      </c>
      <c r="E80" s="34"/>
      <c r="F80" s="12">
        <f>D80*E80</f>
        <v>0</v>
      </c>
      <c r="G80" s="34">
        <v>0</v>
      </c>
      <c r="H80" s="37">
        <f>D80*G80</f>
        <v>0</v>
      </c>
      <c r="I80" s="37">
        <f>E80+G80</f>
        <v>0</v>
      </c>
      <c r="J80" s="37">
        <f>F80+H80</f>
        <v>0</v>
      </c>
      <c r="K80" s="38"/>
      <c r="L80" s="38"/>
      <c r="M80" s="39"/>
    </row>
    <row r="81" spans="2:12" ht="15">
      <c r="B81" s="21" t="s">
        <v>73</v>
      </c>
      <c r="C81" s="5" t="s">
        <v>13</v>
      </c>
      <c r="D81" s="13"/>
      <c r="E81" s="26"/>
      <c r="F81" s="13"/>
      <c r="G81" s="26"/>
      <c r="H81" s="13"/>
      <c r="I81" s="13"/>
      <c r="J81" s="13"/>
      <c r="K81" s="3"/>
      <c r="L81" s="3"/>
    </row>
    <row r="82" spans="2:12" ht="15">
      <c r="B82" s="22" t="s">
        <v>214</v>
      </c>
      <c r="C82" s="14" t="s">
        <v>13</v>
      </c>
      <c r="D82" s="15"/>
      <c r="E82" s="27"/>
      <c r="F82" s="15"/>
      <c r="G82" s="27"/>
      <c r="H82" s="15"/>
      <c r="I82" s="15"/>
      <c r="J82" s="15"/>
      <c r="K82" s="3"/>
      <c r="L82" s="3"/>
    </row>
    <row r="83" spans="2:12" ht="24.75">
      <c r="B83" s="20" t="s">
        <v>128</v>
      </c>
      <c r="C83" s="6" t="s">
        <v>99</v>
      </c>
      <c r="D83" s="12">
        <v>24.2</v>
      </c>
      <c r="E83" s="25"/>
      <c r="F83" s="12">
        <f>D83*E83</f>
        <v>0</v>
      </c>
      <c r="G83" s="25">
        <v>0</v>
      </c>
      <c r="H83" s="12">
        <f>D83*G83</f>
        <v>0</v>
      </c>
      <c r="I83" s="12">
        <f>E83+G83</f>
        <v>0</v>
      </c>
      <c r="J83" s="12">
        <f>F83+H83</f>
        <v>0</v>
      </c>
      <c r="K83" s="3"/>
      <c r="L83" s="3"/>
    </row>
    <row r="84" spans="2:12" ht="15">
      <c r="B84" s="20" t="s">
        <v>13</v>
      </c>
      <c r="C84" s="6" t="s">
        <v>13</v>
      </c>
      <c r="D84" s="12"/>
      <c r="E84" s="25"/>
      <c r="F84" s="12"/>
      <c r="G84" s="25"/>
      <c r="H84" s="12"/>
      <c r="I84" s="12">
        <f>E84+G84</f>
        <v>0</v>
      </c>
      <c r="J84" s="12">
        <f>F84+H84</f>
        <v>0</v>
      </c>
      <c r="K84" s="3"/>
      <c r="L84" s="3"/>
    </row>
    <row r="85" spans="2:12" ht="15">
      <c r="B85" s="19" t="s">
        <v>129</v>
      </c>
      <c r="C85" s="4" t="s">
        <v>13</v>
      </c>
      <c r="D85" s="11"/>
      <c r="E85" s="24"/>
      <c r="F85" s="11">
        <f>SUM(F41:F84)</f>
        <v>0</v>
      </c>
      <c r="G85" s="24"/>
      <c r="H85" s="11">
        <f>SUM(H41:H84)</f>
        <v>0</v>
      </c>
      <c r="I85" s="11"/>
      <c r="J85" s="11">
        <f>SUM(J41:J84)</f>
        <v>0</v>
      </c>
      <c r="K85" s="3"/>
      <c r="L85" s="3"/>
    </row>
    <row r="86" spans="2:12" ht="15">
      <c r="B86" s="19" t="s">
        <v>130</v>
      </c>
      <c r="C86" s="4" t="s">
        <v>13</v>
      </c>
      <c r="D86" s="11"/>
      <c r="E86" s="24"/>
      <c r="F86" s="11"/>
      <c r="G86" s="24"/>
      <c r="H86" s="11"/>
      <c r="I86" s="11"/>
      <c r="J86" s="11"/>
      <c r="K86" s="3"/>
      <c r="L86" s="3"/>
    </row>
    <row r="87" spans="2:12" ht="15">
      <c r="B87" s="22" t="s">
        <v>131</v>
      </c>
      <c r="C87" s="14" t="s">
        <v>13</v>
      </c>
      <c r="D87" s="15"/>
      <c r="E87" s="27"/>
      <c r="F87" s="15"/>
      <c r="G87" s="27"/>
      <c r="H87" s="15"/>
      <c r="I87" s="15"/>
      <c r="J87" s="15"/>
      <c r="K87" s="3"/>
      <c r="L87" s="3"/>
    </row>
    <row r="88" spans="2:12" ht="15">
      <c r="B88" s="20" t="s">
        <v>132</v>
      </c>
      <c r="C88" s="6" t="s">
        <v>107</v>
      </c>
      <c r="D88" s="12">
        <v>150</v>
      </c>
      <c r="E88" s="25"/>
      <c r="F88" s="12">
        <f>D88*E88</f>
        <v>0</v>
      </c>
      <c r="G88" s="25">
        <v>0</v>
      </c>
      <c r="H88" s="12">
        <f>D88*G88</f>
        <v>0</v>
      </c>
      <c r="I88" s="12">
        <f>E88+G88</f>
        <v>0</v>
      </c>
      <c r="J88" s="12">
        <f>F88+H88</f>
        <v>0</v>
      </c>
      <c r="K88" s="3"/>
      <c r="L88" s="3"/>
    </row>
    <row r="89" spans="2:12" ht="15">
      <c r="B89" s="22" t="s">
        <v>133</v>
      </c>
      <c r="C89" s="14" t="s">
        <v>13</v>
      </c>
      <c r="D89" s="15"/>
      <c r="E89" s="27"/>
      <c r="F89" s="15"/>
      <c r="G89" s="27"/>
      <c r="H89" s="15"/>
      <c r="I89" s="15"/>
      <c r="J89" s="15"/>
      <c r="K89" s="3"/>
      <c r="L89" s="3"/>
    </row>
    <row r="90" spans="2:12" ht="15">
      <c r="B90" s="20" t="s">
        <v>134</v>
      </c>
      <c r="C90" s="6" t="s">
        <v>107</v>
      </c>
      <c r="D90" s="12">
        <v>6</v>
      </c>
      <c r="E90" s="25"/>
      <c r="F90" s="12">
        <f>D90*E90</f>
        <v>0</v>
      </c>
      <c r="G90" s="25">
        <v>0</v>
      </c>
      <c r="H90" s="12">
        <f>D90*G90</f>
        <v>0</v>
      </c>
      <c r="I90" s="12">
        <f>E90+G90</f>
        <v>0</v>
      </c>
      <c r="J90" s="12">
        <f>F90+H90</f>
        <v>0</v>
      </c>
      <c r="K90" s="3"/>
      <c r="L90" s="3"/>
    </row>
    <row r="91" spans="2:12" ht="15">
      <c r="B91" s="22" t="s">
        <v>135</v>
      </c>
      <c r="C91" s="14" t="s">
        <v>13</v>
      </c>
      <c r="D91" s="15"/>
      <c r="E91" s="27"/>
      <c r="F91" s="15"/>
      <c r="G91" s="27"/>
      <c r="H91" s="15"/>
      <c r="I91" s="15"/>
      <c r="J91" s="15"/>
      <c r="K91" s="3"/>
      <c r="L91" s="3"/>
    </row>
    <row r="92" spans="2:12" ht="15">
      <c r="B92" s="20" t="s">
        <v>136</v>
      </c>
      <c r="C92" s="6" t="s">
        <v>107</v>
      </c>
      <c r="D92" s="12">
        <v>150</v>
      </c>
      <c r="E92" s="25"/>
      <c r="F92" s="12">
        <f>D92*E92</f>
        <v>0</v>
      </c>
      <c r="G92" s="25">
        <v>0</v>
      </c>
      <c r="H92" s="12">
        <f>D92*G92</f>
        <v>0</v>
      </c>
      <c r="I92" s="12">
        <f>E92+G92</f>
        <v>0</v>
      </c>
      <c r="J92" s="12">
        <f>F92+H92</f>
        <v>0</v>
      </c>
      <c r="K92" s="3"/>
      <c r="L92" s="3"/>
    </row>
    <row r="93" spans="2:12" ht="15">
      <c r="B93" s="22" t="s">
        <v>137</v>
      </c>
      <c r="C93" s="14" t="s">
        <v>13</v>
      </c>
      <c r="D93" s="15"/>
      <c r="E93" s="27"/>
      <c r="F93" s="15"/>
      <c r="G93" s="27"/>
      <c r="H93" s="15"/>
      <c r="I93" s="15"/>
      <c r="J93" s="15"/>
      <c r="K93" s="3"/>
      <c r="L93" s="3"/>
    </row>
    <row r="94" spans="2:12" ht="15">
      <c r="B94" s="20" t="s">
        <v>138</v>
      </c>
      <c r="C94" s="6" t="s">
        <v>107</v>
      </c>
      <c r="D94" s="12">
        <v>6</v>
      </c>
      <c r="E94" s="25"/>
      <c r="F94" s="12">
        <f>D94*E94</f>
        <v>0</v>
      </c>
      <c r="G94" s="25">
        <v>0</v>
      </c>
      <c r="H94" s="12">
        <f>D94*G94</f>
        <v>0</v>
      </c>
      <c r="I94" s="12">
        <f>E94+G94</f>
        <v>0</v>
      </c>
      <c r="J94" s="12">
        <f>F94+H94</f>
        <v>0</v>
      </c>
      <c r="K94" s="3"/>
      <c r="L94" s="3"/>
    </row>
    <row r="95" spans="2:12" ht="15">
      <c r="B95" s="21" t="s">
        <v>168</v>
      </c>
      <c r="C95" s="5" t="s">
        <v>13</v>
      </c>
      <c r="D95" s="13"/>
      <c r="E95" s="26"/>
      <c r="F95" s="13"/>
      <c r="G95" s="26"/>
      <c r="H95" s="13"/>
      <c r="I95" s="13"/>
      <c r="J95" s="13"/>
      <c r="K95" s="3"/>
      <c r="L95" s="3"/>
    </row>
    <row r="96" spans="2:12" ht="15">
      <c r="B96" s="22" t="s">
        <v>169</v>
      </c>
      <c r="C96" s="14" t="s">
        <v>13</v>
      </c>
      <c r="D96" s="15"/>
      <c r="E96" s="27"/>
      <c r="F96" s="15"/>
      <c r="G96" s="27"/>
      <c r="H96" s="15"/>
      <c r="I96" s="15"/>
      <c r="J96" s="15"/>
      <c r="K96" s="3"/>
      <c r="L96" s="3"/>
    </row>
    <row r="97" spans="2:12" ht="15">
      <c r="B97" s="20" t="s">
        <v>170</v>
      </c>
      <c r="C97" s="6" t="s">
        <v>70</v>
      </c>
      <c r="D97" s="12">
        <v>24</v>
      </c>
      <c r="E97" s="25">
        <v>0</v>
      </c>
      <c r="F97" s="12">
        <f>D97*E97</f>
        <v>0</v>
      </c>
      <c r="G97" s="25"/>
      <c r="H97" s="12">
        <f>D97*G97</f>
        <v>0</v>
      </c>
      <c r="I97" s="12">
        <f aca="true" t="shared" si="7" ref="I97:J99">E97+G97</f>
        <v>0</v>
      </c>
      <c r="J97" s="12">
        <f t="shared" si="7"/>
        <v>0</v>
      </c>
      <c r="K97" s="3"/>
      <c r="L97" s="3"/>
    </row>
    <row r="98" spans="2:12" ht="15">
      <c r="B98" s="20" t="s">
        <v>171</v>
      </c>
      <c r="C98" s="6" t="s">
        <v>70</v>
      </c>
      <c r="D98" s="12">
        <v>24</v>
      </c>
      <c r="E98" s="25">
        <v>0</v>
      </c>
      <c r="F98" s="12">
        <f>D98*E98</f>
        <v>0</v>
      </c>
      <c r="G98" s="25"/>
      <c r="H98" s="12">
        <f>D98*G98</f>
        <v>0</v>
      </c>
      <c r="I98" s="12">
        <f t="shared" si="7"/>
        <v>0</v>
      </c>
      <c r="J98" s="12">
        <f t="shared" si="7"/>
        <v>0</v>
      </c>
      <c r="K98" s="3"/>
      <c r="L98" s="3"/>
    </row>
    <row r="99" spans="2:12" ht="15" customHeight="1">
      <c r="B99" s="20" t="s">
        <v>13</v>
      </c>
      <c r="C99" s="6" t="s">
        <v>13</v>
      </c>
      <c r="D99" s="12"/>
      <c r="E99" s="25"/>
      <c r="F99" s="12"/>
      <c r="G99" s="25"/>
      <c r="H99" s="12"/>
      <c r="I99" s="12">
        <f t="shared" si="7"/>
        <v>0</v>
      </c>
      <c r="J99" s="12">
        <f t="shared" si="7"/>
        <v>0</v>
      </c>
      <c r="K99" s="3"/>
      <c r="L99" s="3"/>
    </row>
    <row r="100" spans="2:12" ht="15">
      <c r="B100" s="21" t="s">
        <v>172</v>
      </c>
      <c r="C100" s="5" t="s">
        <v>13</v>
      </c>
      <c r="D100" s="13"/>
      <c r="E100" s="26"/>
      <c r="F100" s="13">
        <f>SUM(F96:F99)</f>
        <v>0</v>
      </c>
      <c r="G100" s="26"/>
      <c r="H100" s="13">
        <f>SUM(H96:H99)</f>
        <v>0</v>
      </c>
      <c r="I100" s="13"/>
      <c r="J100" s="13">
        <f>SUM(J96:J99)</f>
        <v>0</v>
      </c>
      <c r="K100" s="3"/>
      <c r="L100" s="3"/>
    </row>
    <row r="101" spans="2:12" ht="15" customHeight="1">
      <c r="B101" s="20" t="s">
        <v>13</v>
      </c>
      <c r="C101" s="6" t="s">
        <v>13</v>
      </c>
      <c r="D101" s="12"/>
      <c r="E101" s="25"/>
      <c r="F101" s="12"/>
      <c r="G101" s="25"/>
      <c r="H101" s="12"/>
      <c r="I101" s="12">
        <f>E101+G101</f>
        <v>0</v>
      </c>
      <c r="J101" s="12">
        <f>F101+H101</f>
        <v>0</v>
      </c>
      <c r="K101" s="3"/>
      <c r="L101" s="3"/>
    </row>
    <row r="102" spans="2:12" ht="15">
      <c r="B102" s="19" t="s">
        <v>139</v>
      </c>
      <c r="C102" s="4" t="s">
        <v>13</v>
      </c>
      <c r="D102" s="11"/>
      <c r="E102" s="24"/>
      <c r="F102" s="11">
        <f>SUM(F87:F94,F96:F99,F101:F101)</f>
        <v>0</v>
      </c>
      <c r="G102" s="24"/>
      <c r="H102" s="11">
        <f>SUM(H87:H94,H96:H99,H101:H101)</f>
        <v>0</v>
      </c>
      <c r="I102" s="11"/>
      <c r="J102" s="11">
        <f>SUM(J87:J94,J96:J99,J101:J101)</f>
        <v>0</v>
      </c>
      <c r="K102" s="3"/>
      <c r="L102" s="3"/>
    </row>
    <row r="103" spans="2:12" ht="15">
      <c r="B103" s="19" t="s">
        <v>173</v>
      </c>
      <c r="C103" s="4" t="s">
        <v>13</v>
      </c>
      <c r="D103" s="11"/>
      <c r="E103" s="24"/>
      <c r="F103" s="11"/>
      <c r="G103" s="24"/>
      <c r="H103" s="11"/>
      <c r="I103" s="11"/>
      <c r="J103" s="11"/>
      <c r="K103" s="3"/>
      <c r="L103" s="3"/>
    </row>
    <row r="104" spans="2:12" ht="36.75">
      <c r="B104" s="20" t="s">
        <v>249</v>
      </c>
      <c r="C104" s="6" t="s">
        <v>107</v>
      </c>
      <c r="D104" s="12">
        <v>786</v>
      </c>
      <c r="E104" s="25"/>
      <c r="F104" s="12">
        <f aca="true" t="shared" si="8" ref="F104:F131">D104*E104</f>
        <v>0</v>
      </c>
      <c r="G104" s="25">
        <v>0</v>
      </c>
      <c r="H104" s="12">
        <f aca="true" t="shared" si="9" ref="H104:H129">D104*G104</f>
        <v>0</v>
      </c>
      <c r="I104" s="12">
        <f aca="true" t="shared" si="10" ref="I104:I132">E104+G104</f>
        <v>0</v>
      </c>
      <c r="J104" s="12">
        <f aca="true" t="shared" si="11" ref="J104:J132">F104+H104</f>
        <v>0</v>
      </c>
      <c r="K104" s="3"/>
      <c r="L104" s="3"/>
    </row>
    <row r="105" spans="2:12" ht="15">
      <c r="B105" s="20" t="s">
        <v>174</v>
      </c>
      <c r="C105" s="6" t="s">
        <v>62</v>
      </c>
      <c r="D105" s="12">
        <v>34</v>
      </c>
      <c r="E105" s="25"/>
      <c r="F105" s="12">
        <f t="shared" si="8"/>
        <v>0</v>
      </c>
      <c r="G105" s="25">
        <v>0</v>
      </c>
      <c r="H105" s="12">
        <f t="shared" si="9"/>
        <v>0</v>
      </c>
      <c r="I105" s="12">
        <f t="shared" si="10"/>
        <v>0</v>
      </c>
      <c r="J105" s="12">
        <f t="shared" si="11"/>
        <v>0</v>
      </c>
      <c r="K105" s="3"/>
      <c r="L105" s="3"/>
    </row>
    <row r="106" spans="1:12" ht="15">
      <c r="A106" s="43" t="s">
        <v>244</v>
      </c>
      <c r="B106" s="20" t="s">
        <v>175</v>
      </c>
      <c r="C106" s="6" t="s">
        <v>107</v>
      </c>
      <c r="D106" s="12">
        <v>5</v>
      </c>
      <c r="E106" s="25"/>
      <c r="F106" s="12">
        <f t="shared" si="8"/>
        <v>0</v>
      </c>
      <c r="G106" s="25">
        <v>0</v>
      </c>
      <c r="H106" s="12">
        <f t="shared" si="9"/>
        <v>0</v>
      </c>
      <c r="I106" s="12">
        <f t="shared" si="10"/>
        <v>0</v>
      </c>
      <c r="J106" s="12">
        <f t="shared" si="11"/>
        <v>0</v>
      </c>
      <c r="K106" s="3"/>
      <c r="L106" s="3"/>
    </row>
    <row r="107" spans="1:12" ht="36.75">
      <c r="A107" s="43" t="s">
        <v>246</v>
      </c>
      <c r="B107" s="20" t="s">
        <v>176</v>
      </c>
      <c r="C107" s="6" t="s">
        <v>107</v>
      </c>
      <c r="D107" s="12">
        <v>5</v>
      </c>
      <c r="E107" s="25"/>
      <c r="F107" s="12">
        <f t="shared" si="8"/>
        <v>0</v>
      </c>
      <c r="G107" s="25">
        <v>0</v>
      </c>
      <c r="H107" s="12">
        <f t="shared" si="9"/>
        <v>0</v>
      </c>
      <c r="I107" s="12">
        <f t="shared" si="10"/>
        <v>0</v>
      </c>
      <c r="J107" s="12">
        <f t="shared" si="11"/>
        <v>0</v>
      </c>
      <c r="K107" s="3"/>
      <c r="L107" s="3"/>
    </row>
    <row r="108" spans="1:12" ht="36.75">
      <c r="A108" s="45" t="s">
        <v>245</v>
      </c>
      <c r="B108" s="20" t="s">
        <v>177</v>
      </c>
      <c r="C108" s="6" t="s">
        <v>107</v>
      </c>
      <c r="D108" s="12">
        <v>70</v>
      </c>
      <c r="E108" s="25"/>
      <c r="F108" s="12">
        <f t="shared" si="8"/>
        <v>0</v>
      </c>
      <c r="G108" s="25">
        <v>0</v>
      </c>
      <c r="H108" s="12">
        <f t="shared" si="9"/>
        <v>0</v>
      </c>
      <c r="I108" s="12">
        <f t="shared" si="10"/>
        <v>0</v>
      </c>
      <c r="J108" s="12">
        <f t="shared" si="11"/>
        <v>0</v>
      </c>
      <c r="K108" s="3"/>
      <c r="L108" s="3"/>
    </row>
    <row r="109" spans="1:12" ht="36.75">
      <c r="A109" s="45" t="s">
        <v>247</v>
      </c>
      <c r="B109" s="20" t="s">
        <v>178</v>
      </c>
      <c r="C109" s="6" t="s">
        <v>107</v>
      </c>
      <c r="D109" s="12">
        <v>10</v>
      </c>
      <c r="E109" s="25"/>
      <c r="F109" s="12">
        <f t="shared" si="8"/>
        <v>0</v>
      </c>
      <c r="G109" s="25">
        <v>0</v>
      </c>
      <c r="H109" s="12">
        <f t="shared" si="9"/>
        <v>0</v>
      </c>
      <c r="I109" s="12">
        <f t="shared" si="10"/>
        <v>0</v>
      </c>
      <c r="J109" s="12">
        <f t="shared" si="11"/>
        <v>0</v>
      </c>
      <c r="K109" s="3"/>
      <c r="L109" s="3"/>
    </row>
    <row r="110" spans="1:12" ht="24.75">
      <c r="A110" s="41">
        <v>40450207</v>
      </c>
      <c r="B110" s="20" t="s">
        <v>209</v>
      </c>
      <c r="C110" s="6" t="s">
        <v>205</v>
      </c>
      <c r="D110" s="12">
        <v>2</v>
      </c>
      <c r="E110" s="25"/>
      <c r="F110" s="12">
        <f t="shared" si="8"/>
        <v>0</v>
      </c>
      <c r="G110" s="25">
        <v>0</v>
      </c>
      <c r="H110" s="12">
        <f t="shared" si="9"/>
        <v>0</v>
      </c>
      <c r="I110" s="12">
        <f t="shared" si="10"/>
        <v>0</v>
      </c>
      <c r="J110" s="12">
        <f t="shared" si="11"/>
        <v>0</v>
      </c>
      <c r="K110" s="3"/>
      <c r="L110" s="3"/>
    </row>
    <row r="111" spans="1:12" ht="24.75">
      <c r="A111" s="41">
        <v>40450216</v>
      </c>
      <c r="B111" s="20" t="s">
        <v>211</v>
      </c>
      <c r="C111" s="6" t="s">
        <v>205</v>
      </c>
      <c r="D111" s="12">
        <v>2</v>
      </c>
      <c r="E111" s="25"/>
      <c r="F111" s="12">
        <f t="shared" si="8"/>
        <v>0</v>
      </c>
      <c r="G111" s="25">
        <v>0</v>
      </c>
      <c r="H111" s="12">
        <f t="shared" si="9"/>
        <v>0</v>
      </c>
      <c r="I111" s="12">
        <f t="shared" si="10"/>
        <v>0</v>
      </c>
      <c r="J111" s="12">
        <f t="shared" si="11"/>
        <v>0</v>
      </c>
      <c r="K111" s="3"/>
      <c r="L111" s="3"/>
    </row>
    <row r="112" spans="1:12" ht="24.75">
      <c r="A112" t="s">
        <v>225</v>
      </c>
      <c r="B112" s="20" t="s">
        <v>186</v>
      </c>
      <c r="C112" s="6" t="s">
        <v>107</v>
      </c>
      <c r="D112" s="12">
        <v>74</v>
      </c>
      <c r="E112" s="12"/>
      <c r="F112" s="12">
        <f t="shared" si="8"/>
        <v>0</v>
      </c>
      <c r="G112" s="25">
        <v>0</v>
      </c>
      <c r="H112" s="12">
        <f t="shared" si="9"/>
        <v>0</v>
      </c>
      <c r="I112" s="12">
        <f t="shared" si="10"/>
        <v>0</v>
      </c>
      <c r="J112" s="12">
        <f t="shared" si="11"/>
        <v>0</v>
      </c>
      <c r="K112" s="3"/>
      <c r="L112" s="3"/>
    </row>
    <row r="113" spans="1:12" ht="24.75">
      <c r="A113" t="s">
        <v>223</v>
      </c>
      <c r="B113" s="20" t="s">
        <v>184</v>
      </c>
      <c r="C113" s="6" t="s">
        <v>107</v>
      </c>
      <c r="D113" s="12">
        <v>74</v>
      </c>
      <c r="E113" s="12"/>
      <c r="F113" s="12">
        <f t="shared" si="8"/>
        <v>0</v>
      </c>
      <c r="G113" s="25">
        <v>0</v>
      </c>
      <c r="H113" s="12">
        <f t="shared" si="9"/>
        <v>0</v>
      </c>
      <c r="I113" s="12">
        <f t="shared" si="10"/>
        <v>0</v>
      </c>
      <c r="J113" s="12">
        <f t="shared" si="11"/>
        <v>0</v>
      </c>
      <c r="K113" s="3"/>
      <c r="L113" s="3"/>
    </row>
    <row r="114" spans="1:12" ht="24.75">
      <c r="A114" t="s">
        <v>234</v>
      </c>
      <c r="B114" s="20" t="s">
        <v>200</v>
      </c>
      <c r="C114" s="6" t="s">
        <v>107</v>
      </c>
      <c r="D114" s="12">
        <v>20</v>
      </c>
      <c r="E114" s="12"/>
      <c r="F114" s="12">
        <f t="shared" si="8"/>
        <v>0</v>
      </c>
      <c r="G114" s="25">
        <v>0</v>
      </c>
      <c r="H114" s="12">
        <f t="shared" si="9"/>
        <v>0</v>
      </c>
      <c r="I114" s="12">
        <f t="shared" si="10"/>
        <v>0</v>
      </c>
      <c r="J114" s="12">
        <f t="shared" si="11"/>
        <v>0</v>
      </c>
      <c r="K114" s="3"/>
      <c r="L114" s="3"/>
    </row>
    <row r="115" spans="1:12" ht="36.75">
      <c r="A115" t="s">
        <v>224</v>
      </c>
      <c r="B115" s="20" t="s">
        <v>185</v>
      </c>
      <c r="C115" s="6" t="s">
        <v>107</v>
      </c>
      <c r="D115" s="12">
        <v>74</v>
      </c>
      <c r="E115" s="12"/>
      <c r="F115" s="12">
        <f t="shared" si="8"/>
        <v>0</v>
      </c>
      <c r="G115" s="25">
        <v>0</v>
      </c>
      <c r="H115" s="12">
        <f t="shared" si="9"/>
        <v>0</v>
      </c>
      <c r="I115" s="12">
        <f t="shared" si="10"/>
        <v>0</v>
      </c>
      <c r="J115" s="12">
        <f t="shared" si="11"/>
        <v>0</v>
      </c>
      <c r="K115" s="3"/>
      <c r="L115" s="3"/>
    </row>
    <row r="116" spans="1:12" ht="24.75">
      <c r="A116" s="40" t="s">
        <v>233</v>
      </c>
      <c r="B116" s="20" t="s">
        <v>199</v>
      </c>
      <c r="C116" s="6" t="s">
        <v>192</v>
      </c>
      <c r="D116" s="12">
        <v>2.5</v>
      </c>
      <c r="E116" s="12"/>
      <c r="F116" s="12">
        <f t="shared" si="8"/>
        <v>0</v>
      </c>
      <c r="G116" s="25">
        <v>0</v>
      </c>
      <c r="H116" s="12">
        <f t="shared" si="9"/>
        <v>0</v>
      </c>
      <c r="I116" s="12">
        <f t="shared" si="10"/>
        <v>0</v>
      </c>
      <c r="J116" s="12">
        <f t="shared" si="11"/>
        <v>0</v>
      </c>
      <c r="K116" s="3"/>
      <c r="L116" s="3"/>
    </row>
    <row r="117" spans="1:12" ht="15">
      <c r="A117" t="s">
        <v>229</v>
      </c>
      <c r="B117" s="20" t="s">
        <v>191</v>
      </c>
      <c r="C117" s="6" t="s">
        <v>192</v>
      </c>
      <c r="D117" s="12">
        <v>125</v>
      </c>
      <c r="E117" s="12"/>
      <c r="F117" s="12">
        <f t="shared" si="8"/>
        <v>0</v>
      </c>
      <c r="G117" s="25">
        <v>0</v>
      </c>
      <c r="H117" s="12">
        <f t="shared" si="9"/>
        <v>0</v>
      </c>
      <c r="I117" s="12">
        <f t="shared" si="10"/>
        <v>0</v>
      </c>
      <c r="J117" s="12">
        <f t="shared" si="11"/>
        <v>0</v>
      </c>
      <c r="K117" s="3"/>
      <c r="L117" s="3"/>
    </row>
    <row r="118" spans="1:12" ht="24.75">
      <c r="A118" t="s">
        <v>237</v>
      </c>
      <c r="B118" s="20" t="s">
        <v>203</v>
      </c>
      <c r="C118" s="6" t="s">
        <v>188</v>
      </c>
      <c r="D118" s="12">
        <v>0.2</v>
      </c>
      <c r="E118" s="12"/>
      <c r="F118" s="12">
        <f t="shared" si="8"/>
        <v>0</v>
      </c>
      <c r="G118" s="25">
        <v>0</v>
      </c>
      <c r="H118" s="12">
        <f t="shared" si="9"/>
        <v>0</v>
      </c>
      <c r="I118" s="12">
        <f t="shared" si="10"/>
        <v>0</v>
      </c>
      <c r="J118" s="12">
        <f t="shared" si="11"/>
        <v>0</v>
      </c>
      <c r="K118" s="3"/>
      <c r="L118" s="3"/>
    </row>
    <row r="119" spans="1:12" ht="24.75">
      <c r="A119" t="s">
        <v>226</v>
      </c>
      <c r="B119" s="20" t="s">
        <v>187</v>
      </c>
      <c r="C119" s="6" t="s">
        <v>188</v>
      </c>
      <c r="D119" s="12">
        <v>41</v>
      </c>
      <c r="E119" s="12"/>
      <c r="F119" s="12">
        <f t="shared" si="8"/>
        <v>0</v>
      </c>
      <c r="G119" s="25">
        <v>0</v>
      </c>
      <c r="H119" s="12">
        <f t="shared" si="9"/>
        <v>0</v>
      </c>
      <c r="I119" s="12">
        <f t="shared" si="10"/>
        <v>0</v>
      </c>
      <c r="J119" s="12">
        <f t="shared" si="11"/>
        <v>0</v>
      </c>
      <c r="K119" s="3"/>
      <c r="L119" s="3"/>
    </row>
    <row r="120" spans="1:12" ht="24.75">
      <c r="A120" t="s">
        <v>227</v>
      </c>
      <c r="B120" s="20" t="s">
        <v>189</v>
      </c>
      <c r="C120" s="6" t="s">
        <v>188</v>
      </c>
      <c r="D120" s="12">
        <v>35.3</v>
      </c>
      <c r="E120" s="12"/>
      <c r="F120" s="12">
        <f t="shared" si="8"/>
        <v>0</v>
      </c>
      <c r="G120" s="25"/>
      <c r="H120" s="12">
        <f t="shared" si="9"/>
        <v>0</v>
      </c>
      <c r="I120" s="12">
        <f t="shared" si="10"/>
        <v>0</v>
      </c>
      <c r="J120" s="12">
        <f t="shared" si="11"/>
        <v>0</v>
      </c>
      <c r="K120" s="3"/>
      <c r="L120" s="3"/>
    </row>
    <row r="121" spans="1:12" ht="24.75">
      <c r="A121" t="s">
        <v>235</v>
      </c>
      <c r="B121" s="20" t="s">
        <v>201</v>
      </c>
      <c r="C121" s="6" t="s">
        <v>107</v>
      </c>
      <c r="D121" s="12">
        <v>74</v>
      </c>
      <c r="E121" s="12"/>
      <c r="F121" s="12">
        <f t="shared" si="8"/>
        <v>0</v>
      </c>
      <c r="G121" s="25"/>
      <c r="H121" s="12">
        <f t="shared" si="9"/>
        <v>0</v>
      </c>
      <c r="I121" s="12">
        <f t="shared" si="10"/>
        <v>0</v>
      </c>
      <c r="J121" s="12">
        <f t="shared" si="11"/>
        <v>0</v>
      </c>
      <c r="K121" s="3"/>
      <c r="L121" s="3"/>
    </row>
    <row r="122" spans="1:12" ht="24.75">
      <c r="A122" t="s">
        <v>236</v>
      </c>
      <c r="B122" s="20" t="s">
        <v>202</v>
      </c>
      <c r="C122" s="6" t="s">
        <v>107</v>
      </c>
      <c r="D122" s="12">
        <v>20</v>
      </c>
      <c r="E122" s="12"/>
      <c r="F122" s="12">
        <f t="shared" si="8"/>
        <v>0</v>
      </c>
      <c r="G122" s="25"/>
      <c r="H122" s="12">
        <f t="shared" si="9"/>
        <v>0</v>
      </c>
      <c r="I122" s="12">
        <f t="shared" si="10"/>
        <v>0</v>
      </c>
      <c r="J122" s="12">
        <f t="shared" si="11"/>
        <v>0</v>
      </c>
      <c r="K122" s="3"/>
      <c r="L122" s="3"/>
    </row>
    <row r="123" spans="1:12" ht="24.75">
      <c r="A123" s="41" t="s">
        <v>240</v>
      </c>
      <c r="B123" s="20" t="s">
        <v>210</v>
      </c>
      <c r="C123" s="6" t="s">
        <v>205</v>
      </c>
      <c r="D123" s="12">
        <v>2</v>
      </c>
      <c r="E123" s="12"/>
      <c r="F123" s="12">
        <f t="shared" si="8"/>
        <v>0</v>
      </c>
      <c r="G123" s="25"/>
      <c r="H123" s="12">
        <f t="shared" si="9"/>
        <v>0</v>
      </c>
      <c r="I123" s="12">
        <f t="shared" si="10"/>
        <v>0</v>
      </c>
      <c r="J123" s="12">
        <f t="shared" si="11"/>
        <v>0</v>
      </c>
      <c r="K123" s="3"/>
      <c r="L123" s="3"/>
    </row>
    <row r="124" spans="1:12" ht="24.75">
      <c r="A124" s="41" t="s">
        <v>239</v>
      </c>
      <c r="B124" s="20" t="s">
        <v>208</v>
      </c>
      <c r="C124" s="6" t="s">
        <v>205</v>
      </c>
      <c r="D124" s="12">
        <v>2</v>
      </c>
      <c r="E124" s="12"/>
      <c r="F124" s="12">
        <f t="shared" si="8"/>
        <v>0</v>
      </c>
      <c r="G124" s="25"/>
      <c r="H124" s="12">
        <f t="shared" si="9"/>
        <v>0</v>
      </c>
      <c r="I124" s="12">
        <f t="shared" si="10"/>
        <v>0</v>
      </c>
      <c r="J124" s="12">
        <f t="shared" si="11"/>
        <v>0</v>
      </c>
      <c r="K124" s="3"/>
      <c r="L124" s="3"/>
    </row>
    <row r="125" spans="1:12" ht="24.75">
      <c r="A125" t="s">
        <v>228</v>
      </c>
      <c r="B125" s="20" t="s">
        <v>190</v>
      </c>
      <c r="C125" s="6" t="s">
        <v>62</v>
      </c>
      <c r="D125" s="12">
        <v>295</v>
      </c>
      <c r="E125" s="12"/>
      <c r="F125" s="12">
        <f t="shared" si="8"/>
        <v>0</v>
      </c>
      <c r="G125" s="25"/>
      <c r="H125" s="12">
        <f t="shared" si="9"/>
        <v>0</v>
      </c>
      <c r="I125" s="12">
        <f t="shared" si="10"/>
        <v>0</v>
      </c>
      <c r="J125" s="12">
        <f t="shared" si="11"/>
        <v>0</v>
      </c>
      <c r="K125" s="3"/>
      <c r="L125" s="3"/>
    </row>
    <row r="126" spans="1:12" ht="24.75">
      <c r="A126" s="41" t="s">
        <v>238</v>
      </c>
      <c r="B126" s="20" t="s">
        <v>207</v>
      </c>
      <c r="C126" s="6" t="s">
        <v>205</v>
      </c>
      <c r="D126" s="12">
        <v>2</v>
      </c>
      <c r="E126" s="12"/>
      <c r="F126" s="12">
        <f t="shared" si="8"/>
        <v>0</v>
      </c>
      <c r="G126" s="25"/>
      <c r="H126" s="12">
        <f t="shared" si="9"/>
        <v>0</v>
      </c>
      <c r="I126" s="12">
        <f t="shared" si="10"/>
        <v>0</v>
      </c>
      <c r="J126" s="12">
        <f t="shared" si="11"/>
        <v>0</v>
      </c>
      <c r="K126" s="3"/>
      <c r="L126" s="3"/>
    </row>
    <row r="127" spans="1:12" ht="24.75">
      <c r="A127" t="s">
        <v>230</v>
      </c>
      <c r="B127" s="20" t="s">
        <v>193</v>
      </c>
      <c r="C127" s="6" t="s">
        <v>188</v>
      </c>
      <c r="D127" s="12">
        <v>82</v>
      </c>
      <c r="E127" s="12"/>
      <c r="F127" s="12">
        <f t="shared" si="8"/>
        <v>0</v>
      </c>
      <c r="G127" s="25"/>
      <c r="H127" s="12">
        <f t="shared" si="9"/>
        <v>0</v>
      </c>
      <c r="I127" s="12">
        <f t="shared" si="10"/>
        <v>0</v>
      </c>
      <c r="J127" s="12">
        <f t="shared" si="11"/>
        <v>0</v>
      </c>
      <c r="K127" s="3"/>
      <c r="L127" s="3"/>
    </row>
    <row r="128" spans="1:12" ht="15">
      <c r="A128" t="s">
        <v>231</v>
      </c>
      <c r="B128" s="20" t="s">
        <v>194</v>
      </c>
      <c r="C128" s="6" t="s">
        <v>188</v>
      </c>
      <c r="D128" s="12">
        <v>748</v>
      </c>
      <c r="E128" s="12"/>
      <c r="F128" s="12">
        <f t="shared" si="8"/>
        <v>0</v>
      </c>
      <c r="G128" s="25"/>
      <c r="H128" s="12">
        <f t="shared" si="9"/>
        <v>0</v>
      </c>
      <c r="I128" s="12">
        <f t="shared" si="10"/>
        <v>0</v>
      </c>
      <c r="J128" s="12">
        <f t="shared" si="11"/>
        <v>0</v>
      </c>
      <c r="K128" s="3"/>
      <c r="L128" s="3"/>
    </row>
    <row r="129" spans="1:12" ht="15">
      <c r="A129" t="s">
        <v>232</v>
      </c>
      <c r="B129" s="20" t="s">
        <v>195</v>
      </c>
      <c r="C129" s="6" t="s">
        <v>188</v>
      </c>
      <c r="D129" s="12">
        <v>82</v>
      </c>
      <c r="E129" s="12"/>
      <c r="F129" s="12">
        <f t="shared" si="8"/>
        <v>0</v>
      </c>
      <c r="G129" s="25"/>
      <c r="H129" s="12">
        <f t="shared" si="9"/>
        <v>0</v>
      </c>
      <c r="I129" s="12">
        <f t="shared" si="10"/>
        <v>0</v>
      </c>
      <c r="J129" s="12">
        <f t="shared" si="11"/>
        <v>0</v>
      </c>
      <c r="K129" s="44"/>
      <c r="L129" s="44"/>
    </row>
    <row r="130" spans="1:12" ht="15">
      <c r="A130" s="47" t="s">
        <v>243</v>
      </c>
      <c r="B130" s="20" t="s">
        <v>196</v>
      </c>
      <c r="C130" s="6" t="s">
        <v>197</v>
      </c>
      <c r="D130" s="12">
        <v>40000</v>
      </c>
      <c r="E130" s="25"/>
      <c r="F130" s="12">
        <f t="shared" si="8"/>
        <v>0</v>
      </c>
      <c r="G130" s="25"/>
      <c r="H130" s="12"/>
      <c r="I130" s="12">
        <f t="shared" si="10"/>
        <v>0</v>
      </c>
      <c r="J130" s="12">
        <f t="shared" si="11"/>
        <v>0</v>
      </c>
      <c r="K130" s="44"/>
      <c r="L130" s="44"/>
    </row>
    <row r="131" spans="1:12" ht="15">
      <c r="A131" s="47" t="s">
        <v>241</v>
      </c>
      <c r="B131" s="20" t="s">
        <v>198</v>
      </c>
      <c r="C131" s="6" t="s">
        <v>197</v>
      </c>
      <c r="D131" s="12">
        <v>50000</v>
      </c>
      <c r="E131" s="25"/>
      <c r="F131" s="12">
        <f t="shared" si="8"/>
        <v>0</v>
      </c>
      <c r="G131" s="25"/>
      <c r="H131" s="12"/>
      <c r="I131" s="12">
        <f t="shared" si="10"/>
        <v>0</v>
      </c>
      <c r="J131" s="12">
        <f t="shared" si="11"/>
        <v>0</v>
      </c>
      <c r="K131" s="44"/>
      <c r="L131" s="44"/>
    </row>
    <row r="132" spans="2:10" ht="15">
      <c r="B132" s="20" t="s">
        <v>13</v>
      </c>
      <c r="C132" s="6" t="s">
        <v>13</v>
      </c>
      <c r="D132" s="12"/>
      <c r="E132" s="25"/>
      <c r="F132" s="12"/>
      <c r="G132" s="25"/>
      <c r="H132" s="12"/>
      <c r="I132" s="12">
        <f t="shared" si="10"/>
        <v>0</v>
      </c>
      <c r="J132" s="12">
        <f t="shared" si="11"/>
        <v>0</v>
      </c>
    </row>
    <row r="133" spans="2:10" ht="15">
      <c r="B133" s="19" t="s">
        <v>179</v>
      </c>
      <c r="C133" s="4" t="s">
        <v>13</v>
      </c>
      <c r="D133" s="11"/>
      <c r="E133" s="24"/>
      <c r="F133" s="11">
        <f>SUM(F104:F132)</f>
        <v>0</v>
      </c>
      <c r="G133" s="24"/>
      <c r="H133" s="11">
        <f>SUM(H104:H132)</f>
        <v>0</v>
      </c>
      <c r="I133" s="11"/>
      <c r="J133" s="11">
        <f>SUM(J104:J132)</f>
        <v>0</v>
      </c>
    </row>
    <row r="136" ht="15">
      <c r="J136" s="33">
        <f>J24+J38+J85+J102+J133</f>
        <v>0</v>
      </c>
    </row>
    <row r="138" spans="1:2" ht="45">
      <c r="A138" s="48"/>
      <c r="B138" s="49" t="s">
        <v>248</v>
      </c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portrait" paperSize="9" scale="91" r:id="rId1"/>
  <headerFooter>
    <oddHeader>&amp;C&amp;"Calibri,Tučné"&amp;14&amp;A</oddHeader>
    <oddFooter>&amp;C&amp;"Calibri,Tučné"&amp;12Stránka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9" sqref="I29"/>
    </sheetView>
  </sheetViews>
  <sheetFormatPr defaultColWidth="9.140625" defaultRowHeight="15"/>
  <cols>
    <col min="1" max="1" width="24.28125" style="1" bestFit="1" customWidth="1"/>
    <col min="2" max="2" width="54.28125" style="1" bestFit="1" customWidth="1"/>
    <col min="4" max="4" width="0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28" t="s">
        <v>3</v>
      </c>
      <c r="C2" s="3"/>
    </row>
    <row r="3" spans="1:3" ht="15">
      <c r="A3" s="2" t="s">
        <v>4</v>
      </c>
      <c r="B3" s="29" t="s">
        <v>5</v>
      </c>
      <c r="C3" s="3"/>
    </row>
    <row r="4" spans="1:3" ht="15">
      <c r="A4" s="2" t="s">
        <v>6</v>
      </c>
      <c r="B4" s="29" t="s">
        <v>7</v>
      </c>
      <c r="C4" s="3"/>
    </row>
    <row r="5" spans="1:3" ht="15">
      <c r="A5" s="2" t="s">
        <v>8</v>
      </c>
      <c r="B5" s="29" t="s">
        <v>9</v>
      </c>
      <c r="C5" s="3"/>
    </row>
    <row r="6" spans="1:3" ht="15">
      <c r="A6" s="2" t="s">
        <v>10</v>
      </c>
      <c r="B6" s="29" t="s">
        <v>11</v>
      </c>
      <c r="C6" s="3"/>
    </row>
    <row r="7" spans="1:3" ht="15">
      <c r="A7" s="2" t="s">
        <v>12</v>
      </c>
      <c r="B7" s="29" t="s">
        <v>13</v>
      </c>
      <c r="C7" s="3"/>
    </row>
    <row r="8" spans="1:3" ht="15">
      <c r="A8" s="2" t="s">
        <v>14</v>
      </c>
      <c r="B8" s="29" t="s">
        <v>13</v>
      </c>
      <c r="C8" s="3"/>
    </row>
    <row r="9" spans="1:3" ht="15">
      <c r="A9" s="2" t="s">
        <v>15</v>
      </c>
      <c r="B9" s="29" t="s">
        <v>16</v>
      </c>
      <c r="C9" s="3"/>
    </row>
    <row r="10" spans="1:3" ht="15">
      <c r="A10" s="2" t="s">
        <v>17</v>
      </c>
      <c r="B10" s="29" t="s">
        <v>13</v>
      </c>
      <c r="C10" s="3"/>
    </row>
    <row r="11" spans="1:3" ht="15">
      <c r="A11" s="2" t="s">
        <v>18</v>
      </c>
      <c r="B11" s="29" t="s">
        <v>13</v>
      </c>
      <c r="C11" s="3"/>
    </row>
    <row r="12" spans="1:3" ht="15">
      <c r="A12" s="2" t="s">
        <v>19</v>
      </c>
      <c r="B12" s="29" t="s">
        <v>13</v>
      </c>
      <c r="C12" s="3"/>
    </row>
    <row r="13" spans="1:3" ht="15">
      <c r="A13" s="2" t="s">
        <v>20</v>
      </c>
      <c r="B13" s="29" t="s">
        <v>13</v>
      </c>
      <c r="C13" s="3"/>
    </row>
    <row r="14" spans="1:3" ht="15">
      <c r="A14" s="2" t="s">
        <v>21</v>
      </c>
      <c r="B14" s="29" t="s">
        <v>22</v>
      </c>
      <c r="C14" s="3"/>
    </row>
    <row r="15" spans="1:3" ht="15">
      <c r="A15" s="2" t="s">
        <v>13</v>
      </c>
      <c r="B15" s="30" t="s">
        <v>13</v>
      </c>
      <c r="C15" s="3"/>
    </row>
    <row r="16" spans="1:3" ht="15">
      <c r="A16" s="2" t="s">
        <v>23</v>
      </c>
      <c r="B16" s="31" t="s">
        <v>24</v>
      </c>
      <c r="C16" s="3"/>
    </row>
    <row r="17" spans="1:3" ht="15">
      <c r="A17" s="2" t="s">
        <v>25</v>
      </c>
      <c r="B17" s="31" t="s">
        <v>26</v>
      </c>
      <c r="C17" s="3"/>
    </row>
    <row r="18" spans="1:3" ht="15">
      <c r="A18" s="2" t="s">
        <v>27</v>
      </c>
      <c r="B18" s="31" t="s">
        <v>28</v>
      </c>
      <c r="C18" s="3"/>
    </row>
    <row r="19" spans="1:3" ht="15">
      <c r="A19" s="2" t="s">
        <v>29</v>
      </c>
      <c r="B19" s="31" t="s">
        <v>26</v>
      </c>
      <c r="C19" s="3"/>
    </row>
    <row r="20" spans="1:3" ht="15">
      <c r="A20" s="2" t="s">
        <v>30</v>
      </c>
      <c r="B20" s="31" t="s">
        <v>31</v>
      </c>
      <c r="C20" s="3"/>
    </row>
    <row r="21" spans="1:3" ht="15">
      <c r="A21" s="2" t="s">
        <v>32</v>
      </c>
      <c r="B21" s="31" t="s">
        <v>33</v>
      </c>
      <c r="C21" s="3"/>
    </row>
    <row r="22" spans="1:3" ht="15">
      <c r="A22" s="2" t="s">
        <v>34</v>
      </c>
      <c r="B22" s="31" t="s">
        <v>31</v>
      </c>
      <c r="C22" s="3"/>
    </row>
    <row r="23" spans="1:3" ht="15">
      <c r="A23" s="2" t="s">
        <v>35</v>
      </c>
      <c r="B23" s="31" t="s">
        <v>36</v>
      </c>
      <c r="C23" s="3"/>
    </row>
    <row r="24" spans="1:3" ht="15">
      <c r="A24" s="2" t="s">
        <v>37</v>
      </c>
      <c r="B24" s="31" t="s">
        <v>38</v>
      </c>
      <c r="C24" s="3"/>
    </row>
    <row r="25" spans="1:3" ht="15">
      <c r="A25" s="2" t="s">
        <v>39</v>
      </c>
      <c r="B25" s="31" t="s">
        <v>31</v>
      </c>
      <c r="C25" s="3"/>
    </row>
    <row r="26" spans="1:3" ht="15">
      <c r="A26" s="2" t="s">
        <v>40</v>
      </c>
      <c r="B26" s="31" t="s">
        <v>41</v>
      </c>
      <c r="C26" s="3"/>
    </row>
    <row r="27" spans="1:3" ht="15">
      <c r="A27" s="2" t="s">
        <v>42</v>
      </c>
      <c r="B27" s="31" t="s">
        <v>31</v>
      </c>
      <c r="C27" s="3"/>
    </row>
    <row r="28" spans="1:3" ht="15">
      <c r="A28" s="2" t="s">
        <v>43</v>
      </c>
      <c r="B28" s="31" t="s">
        <v>31</v>
      </c>
      <c r="C28" s="3"/>
    </row>
    <row r="29" spans="1:3" ht="15">
      <c r="A29" s="2" t="s">
        <v>44</v>
      </c>
      <c r="B29" s="31" t="s">
        <v>45</v>
      </c>
      <c r="C29" s="3"/>
    </row>
    <row r="30" spans="1:3" ht="15">
      <c r="A30" s="2" t="s">
        <v>46</v>
      </c>
      <c r="B30" s="31" t="s">
        <v>47</v>
      </c>
      <c r="C30" s="3"/>
    </row>
    <row r="31" spans="1:3" ht="24.75">
      <c r="A31" s="8" t="s">
        <v>48</v>
      </c>
      <c r="B31" s="31" t="s">
        <v>49</v>
      </c>
      <c r="C31" s="3"/>
    </row>
    <row r="32" spans="1:3" ht="15">
      <c r="A32" s="2" t="s">
        <v>50</v>
      </c>
      <c r="B32" s="31" t="s">
        <v>49</v>
      </c>
      <c r="C32" s="3"/>
    </row>
    <row r="33" spans="1:2" ht="15">
      <c r="A33" s="1" t="s">
        <v>51</v>
      </c>
      <c r="B33" s="32">
        <v>5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  <headerFooter>
    <oddHeader>&amp;C&amp;"Calibri,Tučné"&amp;14&amp;A</oddHeader>
    <oddFooter>&amp;C&amp;"Calibri,Tučné"&amp;12Stránka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Kučera</dc:creator>
  <cp:keywords/>
  <dc:description/>
  <cp:lastModifiedBy>Držmíšek Radim</cp:lastModifiedBy>
  <cp:lastPrinted>2018-01-08T17:14:08Z</cp:lastPrinted>
  <dcterms:created xsi:type="dcterms:W3CDTF">2017-08-07T09:09:46Z</dcterms:created>
  <dcterms:modified xsi:type="dcterms:W3CDTF">2020-06-15T08:29:31Z</dcterms:modified>
  <cp:category/>
  <cp:version/>
  <cp:contentType/>
  <cp:contentStatus/>
</cp:coreProperties>
</file>