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kapitulácia stavby" sheetId="1" r:id="rId5"/>
    <sheet state="visible" name="33 - Zvýšenie vodozádržne..." sheetId="2" r:id="rId6"/>
  </sheets>
  <definedNames>
    <definedName hidden="1" localSheetId="1" name="_xlnm._FilterDatabase">'33 - Zvýšenie vodozádržne...'!$C$122:$K$334</definedName>
  </definedNames>
  <calcPr/>
</workbook>
</file>

<file path=xl/sharedStrings.xml><?xml version="1.0" encoding="utf-8"?>
<sst xmlns="http://schemas.openxmlformats.org/spreadsheetml/2006/main" count="2414" uniqueCount="480">
  <si>
    <t>Export Komplet</t>
  </si>
  <si>
    <t/>
  </si>
  <si>
    <t>2.0</t>
  </si>
  <si>
    <t>False</t>
  </si>
  <si>
    <t>{acdd8b28-ad98-42b6-828c-000fb0277a5c}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</si>
  <si>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</si>
  <si>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</si>
  <si>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</si>
  <si>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</si>
  <si>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</si>
  <si>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0,001</t>
  </si>
  <si>
    <t>Kód:</t>
  </si>
  <si>
    <t>33</t>
  </si>
  <si>
    <t>Stavba:</t>
  </si>
  <si>
    <t>Zvýšenie vodozádržnej funkcie lesov Janouš, s.r.o.</t>
  </si>
  <si>
    <t>JKSO:</t>
  </si>
  <si>
    <t>ČS:</t>
  </si>
  <si>
    <t>Miesto:</t>
  </si>
  <si>
    <t>Sukov</t>
  </si>
  <si>
    <t>Dátum:</t>
  </si>
  <si>
    <t>6. 7. 2026</t>
  </si>
  <si>
    <t>Objednávateľ:</t>
  </si>
  <si>
    <t>IČO:</t>
  </si>
  <si>
    <t>Janouš,s.r.o.,Sukov 4, 06702 Sukov</t>
  </si>
  <si>
    <t>IČ DPH:</t>
  </si>
  <si>
    <t>Zhotoviteľ:</t>
  </si>
  <si>
    <t xml:space="preserve"> </t>
  </si>
  <si>
    <t>Projektant:</t>
  </si>
  <si>
    <t>Vodales, s.r.o.,Študentská 20,96001 Zvolen</t>
  </si>
  <si>
    <t>True</t>
  </si>
  <si>
    <t>Spracovateľ:</t>
  </si>
  <si>
    <t>Ing.Ladislav Hudák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</si>
  <si>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</si>
  <si>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</si>
  <si>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</si>
  <si>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</si>
  <si>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</si>
  <si>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</si>
  <si>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</si>
  <si>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</si>
  <si>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</si>
  <si>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</si>
  <si>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</si>
  <si>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</si>
  <si>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</si>
  <si>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</si>
  <si>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</si>
  <si>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</si>
  <si>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</si>
  <si>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</si>
  <si>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</si>
  <si>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</si>
  <si>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</si>
  <si>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</si>
  <si>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</si>
  <si>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</si>
  <si>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</si>
  <si>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</si>
  <si>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</si>
  <si>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
náklady [EUR]</t>
  </si>
  <si>
    <t>DPH [EUR]</t>
  </si>
  <si>
    <t>Normohodiny [h]</t>
  </si>
  <si>
    <t>DPH základná [EUR]</t>
  </si>
  <si>
    <t>DPH znížená [EUR]</t>
  </si>
  <si>
    <t>DPH základná prenesená
[EUR]</t>
  </si>
  <si>
    <t>DPH znížená prenesená
[EUR]</t>
  </si>
  <si>
    <t>Základňa
DPH základná</t>
  </si>
  <si>
    <t>Základňa
DPH znížená</t>
  </si>
  <si>
    <t>Základňa
DPH zákl. prenesená</t>
  </si>
  <si>
    <t>Základňa
DPH zníž. prenesená</t>
  </si>
  <si>
    <t>Základňa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</si>
  <si>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</si>
  <si>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</si>
  <si>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</si>
  <si>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</si>
  <si>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</si>
  <si>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</si>
  <si>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</si>
  <si>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</si>
  <si>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</si>
  <si>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</si>
  <si>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</si>
  <si>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</si>
  <si>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</si>
  <si>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</si>
  <si>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</si>
  <si>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</si>
  <si>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</si>
  <si>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</si>
  <si>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4 - Vodorovné konštrukcie</t>
  </si>
  <si>
    <t xml:space="preserve">    5 - Komunikácie</t>
  </si>
  <si>
    <t xml:space="preserve">    99 - Presun hmôt HSV</t>
  </si>
  <si>
    <t>PSV - Práce a dodávky PSV</t>
  </si>
  <si>
    <t xml:space="preserve">    9 - Ostatné konštrukcie a práce-búranie</t>
  </si>
  <si>
    <t xml:space="preserve">    762 - Konštrukcie tesárske - sedlová strecha studničiek</t>
  </si>
  <si>
    <t xml:space="preserve">    765 - Konštrukcie - krytiny tvrdé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</si>
  <si>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</si>
  <si>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</si>
  <si>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</si>
  <si>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</si>
  <si>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</si>
  <si>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</si>
  <si>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</si>
  <si>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</si>
  <si>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</si>
  <si>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</si>
  <si>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</si>
  <si>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</si>
  <si>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</si>
  <si>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</si>
  <si>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</si>
  <si>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</si>
  <si>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</si>
  <si>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</si>
  <si>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115001106.S</t>
  </si>
  <si>
    <t>Odvedenie vody potrubím pri priemere potrubia DN nad 600</t>
  </si>
  <si>
    <t>m</t>
  </si>
  <si>
    <t>4</t>
  </si>
  <si>
    <t>2</t>
  </si>
  <si>
    <t>-895484370</t>
  </si>
  <si>
    <t>VV</t>
  </si>
  <si>
    <t>20</t>
  </si>
  <si>
    <t>115101201.S</t>
  </si>
  <si>
    <t>Čerpanie vody na dopravnú výšku do 10 m s priemerným prítokom litrov za minútu nad 100 do 500 l</t>
  </si>
  <si>
    <t>hod</t>
  </si>
  <si>
    <t>-1749163872</t>
  </si>
  <si>
    <t>150</t>
  </si>
  <si>
    <t>3</t>
  </si>
  <si>
    <t>121101112.S</t>
  </si>
  <si>
    <t>Odstránenie ornice s premiestn. na hromady, so zložením na vzdialenosť do 100 m a do 1000 m3</t>
  </si>
  <si>
    <t>m3</t>
  </si>
  <si>
    <t>-1401315419</t>
  </si>
  <si>
    <t>"SO 01"1380*0,2</t>
  </si>
  <si>
    <t>"SO 02"565*0,2</t>
  </si>
  <si>
    <t>"SO 04"432*0,2</t>
  </si>
  <si>
    <t>"SO 05"1250*0,2</t>
  </si>
  <si>
    <t>Súčet</t>
  </si>
  <si>
    <t>124203102.S</t>
  </si>
  <si>
    <t>Výkop vodotoku do 3 m horn. 3 1000-10000 m3</t>
  </si>
  <si>
    <t>-1232051655</t>
  </si>
  <si>
    <t>"SO 01"(30*20*1)+(20*10*1)+(12*12*1)+(10*6*1*3)+(8*6*1*2)+(5*8*1*4)</t>
  </si>
  <si>
    <t>"SO 02"(25*15*1)+(8*10*1*2)+(5*6*1)</t>
  </si>
  <si>
    <t>"SO 04"(8*4*1*4)+(8*8*1)+(10*6*1*4)</t>
  </si>
  <si>
    <t>"SO 05"(10*10*1*6)+(30*20*1)+(10*5*1)</t>
  </si>
  <si>
    <t>5</t>
  </si>
  <si>
    <t>124203109.S</t>
  </si>
  <si>
    <t>Vykopávky pre korytá vodotokov. Príplatok za lepivosť horniny 3</t>
  </si>
  <si>
    <t>-586091592</t>
  </si>
  <si>
    <t>3627*0,3</t>
  </si>
  <si>
    <t>6</t>
  </si>
  <si>
    <t>131201102.S</t>
  </si>
  <si>
    <t>Výkop nezapaženej jamy v hornine 3, nad 100 do 1000 m3</t>
  </si>
  <si>
    <t>1501250952</t>
  </si>
  <si>
    <t>"SO 01, vsak.jamy odrážky "(2*2*1*48)</t>
  </si>
  <si>
    <t>"SO 02, vsak.jamy odrážky "(2*2*1)*12</t>
  </si>
  <si>
    <t>"SO 03, predprah stupňa"(8*2*0,4)*5</t>
  </si>
  <si>
    <t>"SO 04, vsak, jamy odrážky"(2*2*1)*105</t>
  </si>
  <si>
    <t>"SO 05, vsak, jamy odrážky"(2*2*1)*18</t>
  </si>
  <si>
    <t>7</t>
  </si>
  <si>
    <t>131201109.S</t>
  </si>
  <si>
    <t>Hĺbenie nezapažených jám a zárezov. Príplatok za lepivosť horniny 3</t>
  </si>
  <si>
    <t>-1028048314</t>
  </si>
  <si>
    <t>764*0,3</t>
  </si>
  <si>
    <t>8</t>
  </si>
  <si>
    <t>132201101.S</t>
  </si>
  <si>
    <t>Výkop ryhy do šírky 600 mm v horn.3 do 100 m3</t>
  </si>
  <si>
    <t>1683048578</t>
  </si>
  <si>
    <t>"SO 01, drev.prah"(0,4*0,2*5)*14</t>
  </si>
  <si>
    <t>"SO 03, drev.stupeň,drev.prah"(0,4*0,2*8*5)+(0,4*0,2*5*3)</t>
  </si>
  <si>
    <t>"SO 04,drev.prah"(0,4*0,2*5)*14</t>
  </si>
  <si>
    <t>"SO 05,drev.prah"(0,4*0,2*5)*6</t>
  </si>
  <si>
    <t>9</t>
  </si>
  <si>
    <t>132201109.S</t>
  </si>
  <si>
    <t>Príplatok k cene za lepivosť pri hĺbení rýh šírky do 600 mm zapažených i nezapažených s urovnaním dna v hornine 3</t>
  </si>
  <si>
    <t>555418911</t>
  </si>
  <si>
    <t>18*0,3</t>
  </si>
  <si>
    <t>10</t>
  </si>
  <si>
    <t>132201202.S</t>
  </si>
  <si>
    <t>Výkop ryhy šírky 600-2000mm horn.3 od 100 nad 1000 m3</t>
  </si>
  <si>
    <t>244370396</t>
  </si>
  <si>
    <t>"SO 01, vsak.priekopa, RP "(1,5*771)+(0,6*1,3*8)+(0,8*1,2*1,3*36)+(1,6*2*1,3*24)</t>
  </si>
  <si>
    <t>"SO 02,vsak.priekopa, rúr.priepusty "(320*1,5)+(0,8*1,2*1,3*12)+(1*1,4*1,3*8)</t>
  </si>
  <si>
    <t>"SO 04, vsak.priek.+ RP "(240*1,5)+(0,8*1,2*1,3*42)</t>
  </si>
  <si>
    <t>"SO 05, vsak.priek.+ RP"(556*1,5)+(0,8*1,2*1,3*42)</t>
  </si>
  <si>
    <t>11</t>
  </si>
  <si>
    <t>132201209.S</t>
  </si>
  <si>
    <t>Príplatok k cenám za lepivosť pri hĺbení rýh š. nad 600 do 2 000 mm zapaž. i nezapažených, s urovnaním dna v hornine 3</t>
  </si>
  <si>
    <t>148086841</t>
  </si>
  <si>
    <t>3115,876*0,3</t>
  </si>
  <si>
    <t>12</t>
  </si>
  <si>
    <t>171101101.S</t>
  </si>
  <si>
    <t>Uloženie sypaniny do násypu súdržnej horniny s mierou zhutnenia podľa Proctor-Standard na 95 %</t>
  </si>
  <si>
    <t>1970259656</t>
  </si>
  <si>
    <t>"SO 01"1156,5</t>
  </si>
  <si>
    <t>"SO 02"480</t>
  </si>
  <si>
    <t>"SO 04"360</t>
  </si>
  <si>
    <t>"SO 05"834</t>
  </si>
  <si>
    <t>"SO 02, prejazdný násyp"10*6*1,5</t>
  </si>
  <si>
    <t>13</t>
  </si>
  <si>
    <t>171101102.S</t>
  </si>
  <si>
    <t>Prejazdné násypy-Uloženie sypaniny do násypu súdržnej horniny s mierou zhutnenia podľa Proctor-Standard na 95 %</t>
  </si>
  <si>
    <t>1122377819</t>
  </si>
  <si>
    <t>"SO 02"(10*6*1,5)</t>
  </si>
  <si>
    <t>14</t>
  </si>
  <si>
    <t>171201101.S</t>
  </si>
  <si>
    <t>Uloženie sypaniny do násypov s rozprestretím sypaniny vo vrstvách a s hrubým urovnaním nezhutnených</t>
  </si>
  <si>
    <t>-1353136837</t>
  </si>
  <si>
    <t>"SO 01"1380</t>
  </si>
  <si>
    <t>"SO 02"565</t>
  </si>
  <si>
    <t>"SO 04"432</t>
  </si>
  <si>
    <t>"SO 05"1250</t>
  </si>
  <si>
    <t>15</t>
  </si>
  <si>
    <t>175101101.S</t>
  </si>
  <si>
    <t>Obsyp potrubia sypaninou z vhodných hornín 1 až 4 bez prehodenia sypaniny</t>
  </si>
  <si>
    <t>1924109475</t>
  </si>
  <si>
    <t>"SO 01, RP"(0,35*8)+(0,52*36)+(0,9*12)</t>
  </si>
  <si>
    <t>"SO 02, RP "(0,52*12)+(0,7*8)</t>
  </si>
  <si>
    <t>"SO 04, RP"0,52*42</t>
  </si>
  <si>
    <t>"SO 05, RP"0,52*42</t>
  </si>
  <si>
    <t>"SO 03, sací kôš"0,5*0,5*0,5</t>
  </si>
  <si>
    <t>16</t>
  </si>
  <si>
    <t>M</t>
  </si>
  <si>
    <t>583410004100.S</t>
  </si>
  <si>
    <t>Štrkodrva frakcia 0-22 mm</t>
  </si>
  <si>
    <t>t</t>
  </si>
  <si>
    <t>-1048634555</t>
  </si>
  <si>
    <t>87,965</t>
  </si>
  <si>
    <t>87,965*1,89 'Prepočítané koeficientom množstva</t>
  </si>
  <si>
    <t>17</t>
  </si>
  <si>
    <t>180401212.S</t>
  </si>
  <si>
    <t>Založenie trávnika lúčneho výsevom na svahu nad 1:5 do 1:2</t>
  </si>
  <si>
    <t>m2</t>
  </si>
  <si>
    <t>1764903812</t>
  </si>
  <si>
    <t>2612</t>
  </si>
  <si>
    <t>18</t>
  </si>
  <si>
    <t>005720001300.S</t>
  </si>
  <si>
    <t>Osivá tráv - trávové semeno</t>
  </si>
  <si>
    <t>kg</t>
  </si>
  <si>
    <t>705896056</t>
  </si>
  <si>
    <t>2612*0,015 'Prepočítané koeficientom množstva</t>
  </si>
  <si>
    <t>19</t>
  </si>
  <si>
    <t>182101101.S</t>
  </si>
  <si>
    <t>Svahovanie trvalých svahov v zárezoch v hornine triedy 1-4</t>
  </si>
  <si>
    <t>-1420702226</t>
  </si>
  <si>
    <t>"SO 01"464*1,5</t>
  </si>
  <si>
    <t>"SO 02"174*1,5</t>
  </si>
  <si>
    <t>"SO 04"256*1,5</t>
  </si>
  <si>
    <t>"SO 05"370*1,5</t>
  </si>
  <si>
    <t>182201101.S</t>
  </si>
  <si>
    <t>Svahovanie trvalých svahov v násype</t>
  </si>
  <si>
    <t>-724860060</t>
  </si>
  <si>
    <t>"SO 01" (771*1,5)</t>
  </si>
  <si>
    <t>"SO 02"320*1,5</t>
  </si>
  <si>
    <t>"SO 04"240*1,5</t>
  </si>
  <si>
    <t>"SO 05"556*1,5</t>
  </si>
  <si>
    <t>21</t>
  </si>
  <si>
    <t>182301131.S</t>
  </si>
  <si>
    <t>Rozprestretie ornice na svahu so sklonom nad 1:5, plocha nad 500 m2, hr.do 100 mm</t>
  </si>
  <si>
    <t>-1444507706</t>
  </si>
  <si>
    <t>Zakladanie</t>
  </si>
  <si>
    <t>22</t>
  </si>
  <si>
    <t>242111113.S</t>
  </si>
  <si>
    <t>Osadenie plášťa vodárenskej studne z betónových skruží celokruhových DN 1000s vyvrtaním dvoch otvorov</t>
  </si>
  <si>
    <t>-69999340</t>
  </si>
  <si>
    <t>"SO 03,studnička"1</t>
  </si>
  <si>
    <t>592250001000.S</t>
  </si>
  <si>
    <t>Prefabrikát betónový pre studne, skruž kruhová TBH 13-100, DN 1000, dĺžka 500 mm, hr. steny 90 mm</t>
  </si>
  <si>
    <t>ks</t>
  </si>
  <si>
    <t>579314076</t>
  </si>
  <si>
    <t>"SO 03, studnička"2</t>
  </si>
  <si>
    <t>24</t>
  </si>
  <si>
    <t>141110001600.S</t>
  </si>
  <si>
    <t>Rúra oceľová bezšvová hladká kruhová d 31,8 mm, hr. steny 2,6 mm, ozn. 11 353.0.</t>
  </si>
  <si>
    <t>124079977</t>
  </si>
  <si>
    <t>"SO 03, studnička"1</t>
  </si>
  <si>
    <t>25</t>
  </si>
  <si>
    <t>247681114.S</t>
  </si>
  <si>
    <t>Obsyp a tesnenie vodárenskej studne, obsyp so zhutnením z ílu</t>
  </si>
  <si>
    <t>-1507312828</t>
  </si>
  <si>
    <t>"SO 03,studnička"0,2*0,4</t>
  </si>
  <si>
    <t>26</t>
  </si>
  <si>
    <t>581250000100.S</t>
  </si>
  <si>
    <t>Zemina špeciálna a upravená surová ílová</t>
  </si>
  <si>
    <t>1406106908</t>
  </si>
  <si>
    <t>0,08*2,2 'Prepočítané koeficientom množstva</t>
  </si>
  <si>
    <t>27</t>
  </si>
  <si>
    <t>289971212.S</t>
  </si>
  <si>
    <t>Zhotovenie vrstvy z geomreže na upravenom povrchu sklon do 1 : 5 , šírky nad 3 do 6 m</t>
  </si>
  <si>
    <t>520590906</t>
  </si>
  <si>
    <t>"SO 01,spevn."(60*4)+(18*6)</t>
  </si>
  <si>
    <t>"SO 05,spevn."(8*4)+(20*4)</t>
  </si>
  <si>
    <t>28</t>
  </si>
  <si>
    <t>693210001111</t>
  </si>
  <si>
    <t>Multiaxiálna geomreža z viacvrstvového kompozitného koextrudovaného polymeru,tvar otvoru 6-uholník,trojuholník,lichobežník,hrúbka uzla 3,5 mm</t>
  </si>
  <si>
    <t>1884576806</t>
  </si>
  <si>
    <t>460*1,02 'Prepočítané koeficientom množstva</t>
  </si>
  <si>
    <t>Vodorovné konštrukcie</t>
  </si>
  <si>
    <t>29</t>
  </si>
  <si>
    <t>462512161.S</t>
  </si>
  <si>
    <t>Zahádzka z lomového kameňa, hmotnosť jednotlivých kameňov do 200 kg bez výplne medzier</t>
  </si>
  <si>
    <t>893193804</t>
  </si>
  <si>
    <t>"SO 01" 20*5*0,4</t>
  </si>
  <si>
    <t>"SO 02"20*5*0,4</t>
  </si>
  <si>
    <t>30</t>
  </si>
  <si>
    <t>463211100.S</t>
  </si>
  <si>
    <t>Rovnanina z lomového kameňa do 3 m3, z kameňa triedeného, hm. kameňov do 80 kg s urovnaním povrchu a vyklinovaním škár</t>
  </si>
  <si>
    <t>2061845129</t>
  </si>
  <si>
    <t>"SO 01,spevnenie, čelá RP"(5*2*0,4*7)+(1,5*1,5*0,4*9)</t>
  </si>
  <si>
    <t>"SO 02, vtok, čelá RP"(5*2*0,4*2)+(1,5*1,5*0,4*4)</t>
  </si>
  <si>
    <t>"SO 04, čelá RP"(1,5*1,5*0,4)*12</t>
  </si>
  <si>
    <t>"SO 05, čelá RP"(5*2*0,4*3)+(1,5*1,5*0,4*7)</t>
  </si>
  <si>
    <t>31</t>
  </si>
  <si>
    <t>463212100.S</t>
  </si>
  <si>
    <t>Kamenná rozprestierka-Rovnanina z lomového kameňa nad 3 m3, z kameňa triedeného, hm. kameňov do 80 kg s urovnaním povrchu a vyklinovaním škár</t>
  </si>
  <si>
    <t>-1823529207</t>
  </si>
  <si>
    <t>"SO 01, predprah drev. prah"(2*2*0,2)*14</t>
  </si>
  <si>
    <t>"SO 03, predprah drev. stupeň, drev.prah"(8*2*0,2*5)+(2*2*0,2*3)</t>
  </si>
  <si>
    <t>"SO 04, predprah  drev.prah"(2*2*0,2)*14</t>
  </si>
  <si>
    <t>"SO 05, predprah  drev.prah"(2*2*0,2)*6</t>
  </si>
  <si>
    <t>32</t>
  </si>
  <si>
    <t>467951120.S</t>
  </si>
  <si>
    <t>Prah drevený jednoduchý z guľatiny priemer do 290 mm</t>
  </si>
  <si>
    <t>1105770008</t>
  </si>
  <si>
    <t>"SO 01,predp.prah+stabil.pás v priekope"(4*14)+(1,5*77)</t>
  </si>
  <si>
    <t>"SO 03,predp.stupeň, prah"(8*5)+(4*3)</t>
  </si>
  <si>
    <t>"SO 04,predp.prah+stabil.pás v priekope"(4*14)+(1,5*24)</t>
  </si>
  <si>
    <t>"SO 05, stab.pás v prikope,predpra"(1,5*56)+(4*6)</t>
  </si>
  <si>
    <t>467951130.S</t>
  </si>
  <si>
    <t>Prah drevený jednoduchý z guľatiny priemer 290-400 mm</t>
  </si>
  <si>
    <t>649418010</t>
  </si>
  <si>
    <t>"SO 01"5*14</t>
  </si>
  <si>
    <t>"SO 03"5*3</t>
  </si>
  <si>
    <t>"SO 04"5*14</t>
  </si>
  <si>
    <t>"SO 05"5*6</t>
  </si>
  <si>
    <t>34</t>
  </si>
  <si>
    <t>467953111.S</t>
  </si>
  <si>
    <t>Drevený stupeň s pritesaním ložných plôch</t>
  </si>
  <si>
    <t>1979052368</t>
  </si>
  <si>
    <t>"SO 03"(1,2*8)*5</t>
  </si>
  <si>
    <t>Komunikácie</t>
  </si>
  <si>
    <t>35</t>
  </si>
  <si>
    <t>564861111.S</t>
  </si>
  <si>
    <t>Podklad zo štrkodrviny  frakcia 0-63 mm,s rozprestretím a zhutnením, po zhutnení hr. 200 mm</t>
  </si>
  <si>
    <t>-705882609</t>
  </si>
  <si>
    <t>"SO 01,spev. , 2 vrstvy"(60*4*2)+(18*6*2)</t>
  </si>
  <si>
    <t>"SO 05,spev. , 2 vrstvy"(8*4*2)+(20*4*2)</t>
  </si>
  <si>
    <t>99</t>
  </si>
  <si>
    <t>Presun hmôt HSV</t>
  </si>
  <si>
    <t>36</t>
  </si>
  <si>
    <t>998222011.S</t>
  </si>
  <si>
    <t>Presun hmôt pre pozemné komunikácie s krytom z kameniva (8222, 8225) akejkoľvek dĺžky objektu</t>
  </si>
  <si>
    <t>836832155</t>
  </si>
  <si>
    <t>PSV</t>
  </si>
  <si>
    <t>Práce a dodávky PSV</t>
  </si>
  <si>
    <t>Ostatné konštrukcie a práce-búranie</t>
  </si>
  <si>
    <t>37</t>
  </si>
  <si>
    <t>871171000.S</t>
  </si>
  <si>
    <t>Montáž vodovodného potrubia z dvojvsrtvového PE 100 SDR11/PN16 zváraných natupo D 32x3,0 mm</t>
  </si>
  <si>
    <t>-182059271</t>
  </si>
  <si>
    <t>38</t>
  </si>
  <si>
    <t>286130033400.S</t>
  </si>
  <si>
    <t>Rúra HDPE na vodu PE100 PN16 SDR11 32x3,0x100 m</t>
  </si>
  <si>
    <t>716862001</t>
  </si>
  <si>
    <t>39</t>
  </si>
  <si>
    <t>551190006800.S</t>
  </si>
  <si>
    <t xml:space="preserve">Sací kôš </t>
  </si>
  <si>
    <t>1562081486</t>
  </si>
  <si>
    <t>40</t>
  </si>
  <si>
    <t>919541112.S.1</t>
  </si>
  <si>
    <t>Zhotovenie priepustu alebo zjazdu z rúr plastových HDPE ryhovaných hrdlových alebo spojkových DN 400</t>
  </si>
  <si>
    <t>1002608344</t>
  </si>
  <si>
    <t>"SO 01"8</t>
  </si>
  <si>
    <t>41</t>
  </si>
  <si>
    <t>286130080801</t>
  </si>
  <si>
    <t>HDPE rúra so špiralovito ryhovanou vonkajšou stenou,DN 400,SN 8</t>
  </si>
  <si>
    <t>1045172124</t>
  </si>
  <si>
    <t>42</t>
  </si>
  <si>
    <t>919541114.S</t>
  </si>
  <si>
    <t>Zhotovenie priepustu alebo zjazdu z rúr plastových HDPE ryhovaných hrdlových alebo spojkových DN 600</t>
  </si>
  <si>
    <t>-900541916</t>
  </si>
  <si>
    <t>"SO 01"6*6</t>
  </si>
  <si>
    <t>"SO 02"6+6</t>
  </si>
  <si>
    <t>"SO 04"6+8+6+8+6+8</t>
  </si>
  <si>
    <t>"SO 05"8+6+8+8+12</t>
  </si>
  <si>
    <t>43</t>
  </si>
  <si>
    <t>286130080803</t>
  </si>
  <si>
    <t>HDPE rúra so špiralovito ryhovanou vonkajšou stenou,DN 600,SN 8</t>
  </si>
  <si>
    <t>1033417700</t>
  </si>
  <si>
    <t>132</t>
  </si>
  <si>
    <t>44</t>
  </si>
  <si>
    <t>286130080811</t>
  </si>
  <si>
    <t>Spojka HDPE DN 600</t>
  </si>
  <si>
    <t>1439089911</t>
  </si>
  <si>
    <t>"SO 05"1</t>
  </si>
  <si>
    <t>45</t>
  </si>
  <si>
    <t>919541116.S</t>
  </si>
  <si>
    <t>Zhotovenie priepustu alebo zjazdu z rúr plastových HDPE ryhovaných hrdlových alebo spojkových DN 800</t>
  </si>
  <si>
    <t>-1634800834</t>
  </si>
  <si>
    <t>"SO 02"8</t>
  </si>
  <si>
    <t>46</t>
  </si>
  <si>
    <t>286130080805</t>
  </si>
  <si>
    <t>HDPE rúra so špiralovito ryhovanou vonkajšou stenou, DN800, SN8</t>
  </si>
  <si>
    <t>548336969</t>
  </si>
  <si>
    <t>47</t>
  </si>
  <si>
    <t>919541118.S</t>
  </si>
  <si>
    <t>Zhotovenie priepustu alebo zjazdu z rúr plastových HDPE ryhovaných hrdlových alebo spojkových DN 1000</t>
  </si>
  <si>
    <t>-125953733</t>
  </si>
  <si>
    <t>"SO 01"12</t>
  </si>
  <si>
    <t>48</t>
  </si>
  <si>
    <t>286130080805.1</t>
  </si>
  <si>
    <t>HDPE rúra so špiralovito ryhovanou vonkajšou stenou,DN 1000,SN 8</t>
  </si>
  <si>
    <t>-1861110579</t>
  </si>
  <si>
    <t>"SO 02"12</t>
  </si>
  <si>
    <t>49</t>
  </si>
  <si>
    <t>286130080810</t>
  </si>
  <si>
    <t>HDPE spojka pre DN 1000</t>
  </si>
  <si>
    <t>-303493229</t>
  </si>
  <si>
    <t>"SO 02"1</t>
  </si>
  <si>
    <t>50</t>
  </si>
  <si>
    <t>935151135.S</t>
  </si>
  <si>
    <t>Osadenie drevenej  zvodnice</t>
  </si>
  <si>
    <t>1419032486</t>
  </si>
  <si>
    <t>"SO 01,lesné cesty"48*6</t>
  </si>
  <si>
    <t>"SO 02,lesné cesty"12*6</t>
  </si>
  <si>
    <t>"SO 04"105*6</t>
  </si>
  <si>
    <t>"SO 05"18*6</t>
  </si>
  <si>
    <t>51</t>
  </si>
  <si>
    <t>589310003100.S</t>
  </si>
  <si>
    <t>Betón STN EN 206-1-C 16/20-XC1 (SK)-Cl 1,0-Dmax 8 - S1 z cementu portlandského,podklad pod zvodnicu</t>
  </si>
  <si>
    <t>-758466956</t>
  </si>
  <si>
    <t>"SO 01,betónové lôžko"(0,1*0,5*6)*48</t>
  </si>
  <si>
    <t>"SO 02,betónové lôžko"(0,1*0,5*6)*12</t>
  </si>
  <si>
    <t>"SO 04,bet.lôžko"(0,1*0,5*6)*105</t>
  </si>
  <si>
    <t>"SO 05,bet.lôžko"(0,1*0,5*6)*18</t>
  </si>
  <si>
    <t>52</t>
  </si>
  <si>
    <t>612330000101.S</t>
  </si>
  <si>
    <t>Drevená zvodnica z hranolov 100 x 100 mm, dl. 6m,v- 150 mm, š- 300 mm,spodná dnová fošňa 300x50 mm,vymedzovacie oceľové štvorcové profily 100x100x100 mm - 3 ks.</t>
  </si>
  <si>
    <t>1762574567</t>
  </si>
  <si>
    <t>"SO 01"48</t>
  </si>
  <si>
    <t>"SO 04"105</t>
  </si>
  <si>
    <t>"SO 05"18</t>
  </si>
  <si>
    <t>762</t>
  </si>
  <si>
    <t>Konštrukcie tesárske - sedlová strecha studničiek</t>
  </si>
  <si>
    <t>53</t>
  </si>
  <si>
    <t>762332110.S</t>
  </si>
  <si>
    <t>Montáž viazaných konštrukcií krovov striech z reziva priemernej plochy do 120 cm2</t>
  </si>
  <si>
    <t>2124276753</t>
  </si>
  <si>
    <t>"SO 03,Studnička"30</t>
  </si>
  <si>
    <t>54</t>
  </si>
  <si>
    <t>605120000100.S</t>
  </si>
  <si>
    <t>Hranoly zo smreku neopracované hranené akosť I, prierez 76-100 cm2, dĺ. 4000-6500 mm</t>
  </si>
  <si>
    <t>1949573976</t>
  </si>
  <si>
    <t>"SO 03,studnička"(0,1*0,1)*20</t>
  </si>
  <si>
    <t>0,2*1,1 'Prepočítané koeficientom množstva</t>
  </si>
  <si>
    <t>55</t>
  </si>
  <si>
    <t>605430000200.S</t>
  </si>
  <si>
    <t>Rezivo stavebné zo smreku - strešné laty impregnované hr. 40 mm, š. 50 mm, dĺ. 4000-5000 mm</t>
  </si>
  <si>
    <t>1941658537</t>
  </si>
  <si>
    <t>"SO 03,studnička"(0,05*0,04)*20</t>
  </si>
  <si>
    <t>0,04*1,1 'Prepočítané koeficientom množstva</t>
  </si>
  <si>
    <t>56</t>
  </si>
  <si>
    <t>762395000.S</t>
  </si>
  <si>
    <t>Spojovacie prostriedky pre viazané konštrukcie krovov, debnenie a laťovanie, nadstrešné konštr., spádové kliny - svorky, dosky, klince, pásová oceľ, vruty</t>
  </si>
  <si>
    <t>-1438122318</t>
  </si>
  <si>
    <t>"SO 03,studnička"0,264</t>
  </si>
  <si>
    <t>765</t>
  </si>
  <si>
    <t>Konštrukcie - krytiny tvrdé</t>
  </si>
  <si>
    <t>57</t>
  </si>
  <si>
    <t>765362002.S</t>
  </si>
  <si>
    <t>Zastrešenie z drevených šindľov š. 8 cm s dvojitým prekrytím striech jednoduchých, sklon od 14° do 35°</t>
  </si>
  <si>
    <t>1690650965</t>
  </si>
  <si>
    <t>"SO 03,studnička"5</t>
  </si>
  <si>
    <t>VRN</t>
  </si>
  <si>
    <t>Investičné náklady neobsiahnuté v cenách</t>
  </si>
  <si>
    <t>58</t>
  </si>
  <si>
    <t>000300031.S</t>
  </si>
  <si>
    <t>Geodetické práce - vykonávané po výstavbe, zameranie skutočného zhotovenia stavby</t>
  </si>
  <si>
    <t>eur</t>
  </si>
  <si>
    <t>1024</t>
  </si>
  <si>
    <t>208879637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</si>
</sst>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.0"/>
      <color rgb="FF000000"/>
      <name val="Arial"/>
      <scheme val="minor"/>
    </font>
    <font>
      <sz val="8.0"/>
      <color rgb="FFFFFFFF"/>
      <name val="Arial"/>
    </font>
    <font>
      <sz val="8.0"/>
      <color theme="1"/>
      <name val="Arial"/>
    </font>
    <font>
      <sz val="8.0"/>
      <color rgb="FF3366FF"/>
      <name val="Arial"/>
    </font>
    <font>
      <b/>
      <sz val="14.0"/>
      <color theme="1"/>
      <name val="Arial"/>
    </font>
    <font>
      <sz val="10.0"/>
      <color rgb="FF969696"/>
      <name val="Arial"/>
    </font>
    <font>
      <sz val="10.0"/>
      <color theme="1"/>
      <name val="Arial"/>
    </font>
    <font>
      <b/>
      <sz val="11.0"/>
      <color theme="1"/>
      <name val="Arial"/>
    </font>
    <font>
      <b/>
      <sz val="10.0"/>
      <color theme="1"/>
      <name val="Arial"/>
    </font>
    <font/>
    <font>
      <sz val="10.0"/>
      <color rgb="FFFFFFFF"/>
      <name val="Arial"/>
    </font>
    <font>
      <b/>
      <sz val="10.0"/>
      <color rgb="FFFFFFFF"/>
      <name val="Arial"/>
    </font>
    <font>
      <b/>
      <sz val="10.0"/>
      <color rgb="FF969696"/>
      <name val="Arial"/>
    </font>
    <font>
      <b/>
      <sz val="12.0"/>
      <color theme="1"/>
      <name val="Arial"/>
    </font>
    <font>
      <b/>
      <sz val="10.0"/>
      <color rgb="FF464646"/>
      <name val="Arial"/>
    </font>
    <font>
      <sz val="12.0"/>
      <color rgb="FF969696"/>
      <name val="Arial"/>
    </font>
    <font>
      <sz val="9.0"/>
      <color theme="1"/>
      <name val="Arial"/>
    </font>
    <font>
      <sz val="9.0"/>
      <color rgb="FF969696"/>
      <name val="Arial"/>
    </font>
    <font>
      <b/>
      <sz val="12.0"/>
      <color rgb="FF960000"/>
      <name val="Arial"/>
    </font>
    <font>
      <u/>
      <sz val="18.0"/>
      <color theme="10"/>
      <name val="Noto Sans Symbols"/>
    </font>
    <font>
      <sz val="11.0"/>
      <color theme="1"/>
      <name val="Arial"/>
    </font>
    <font>
      <b/>
      <sz val="11.0"/>
      <color rgb="FF003366"/>
      <name val="Arial"/>
    </font>
    <font>
      <sz val="11.0"/>
      <color rgb="FF003366"/>
      <name val="Arial"/>
    </font>
    <font>
      <sz val="11.0"/>
      <color rgb="FF969696"/>
      <name val="Arial"/>
    </font>
    <font>
      <sz val="10.0"/>
      <color rgb="FF3366FF"/>
      <name val="Arial"/>
    </font>
    <font>
      <sz val="8.0"/>
      <color rgb="FF969696"/>
      <name val="Arial"/>
    </font>
    <font>
      <b/>
      <sz val="12.0"/>
      <color rgb="FF800000"/>
      <name val="Arial"/>
    </font>
    <font>
      <sz val="12.0"/>
      <color rgb="FF003366"/>
      <name val="Arial"/>
    </font>
    <font>
      <sz val="10.0"/>
      <color rgb="FF003366"/>
      <name val="Arial"/>
    </font>
    <font>
      <sz val="8.0"/>
      <color rgb="FF960000"/>
      <name val="Arial"/>
    </font>
    <font>
      <b/>
      <sz val="8.0"/>
      <color theme="1"/>
      <name val="Arial"/>
    </font>
    <font>
      <sz val="8.0"/>
      <color rgb="FF003366"/>
      <name val="Arial"/>
    </font>
    <font>
      <sz val="8.0"/>
      <color rgb="FF505050"/>
      <name val="Arial"/>
    </font>
    <font>
      <sz val="7.0"/>
      <color rgb="FF969696"/>
      <name val="Arial"/>
    </font>
    <font>
      <sz val="8.0"/>
      <color rgb="FFFF0000"/>
      <name val="Arial"/>
    </font>
    <font>
      <i/>
      <sz val="9.0"/>
      <color rgb="FF0000FF"/>
      <name val="Arial"/>
    </font>
    <font>
      <i/>
      <sz val="8.0"/>
      <color rgb="FF0000FF"/>
      <name val="Arial"/>
    </font>
  </fonts>
  <fills count="5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BEBEBE"/>
        <bgColor rgb="FFBEBEBE"/>
      </patternFill>
    </fill>
    <fill>
      <patternFill patternType="solid">
        <fgColor rgb="FFD2D2D2"/>
        <b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1">
    <xf borderId="0" fillId="0" fontId="0" numFmtId="0" applyAlignment="1" applyFont="1"/>
  </cellStyleXfs>
  <cellXfs count="19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center"/>
    </xf>
    <xf borderId="0" fillId="0" fontId="2" numFmtId="0" xfId="0" applyFont="1"/>
    <xf borderId="0" fillId="2" fontId="3" numFmtId="0" xfId="0" applyAlignment="1" applyFill="1" applyFont="1">
      <alignment horizontal="center" vertical="center"/>
    </xf>
    <xf borderId="0" fillId="0" fontId="2" numFmtId="0" xfId="0" applyAlignment="1" applyFont="1">
      <alignment horizontal="left" vertical="center"/>
    </xf>
    <xf borderId="1" fillId="0" fontId="2" numFmtId="0" xfId="0" applyBorder="1" applyFont="1"/>
    <xf borderId="2" fillId="0" fontId="2" numFmtId="0" xfId="0" applyBorder="1" applyFont="1"/>
    <xf borderId="3" fillId="0" fontId="2" numFmtId="0" xfId="0" applyBorder="1" applyFont="1"/>
    <xf borderId="0" fillId="0" fontId="4" numFmtId="0" xfId="0" applyAlignment="1" applyFont="1">
      <alignment horizontal="left" vertical="center"/>
    </xf>
    <xf borderId="0" fillId="0" fontId="3" numFmtId="0" xfId="0" applyAlignment="1" applyFont="1">
      <alignment horizontal="left" vertical="center"/>
    </xf>
    <xf borderId="0" fillId="0" fontId="5" numFmtId="0" xfId="0" applyAlignment="1" applyFont="1">
      <alignment horizontal="left" vertical="top"/>
    </xf>
    <xf borderId="0" fillId="0" fontId="6" numFmtId="0" xfId="0" applyAlignment="1" applyFont="1">
      <alignment horizontal="left" vertical="center"/>
    </xf>
    <xf borderId="0" fillId="0" fontId="7" numFmtId="0" xfId="0" applyAlignment="1" applyFont="1">
      <alignment horizontal="left" vertical="top"/>
    </xf>
    <xf borderId="0" fillId="0" fontId="7" numFmtId="0" xfId="0" applyAlignment="1" applyFont="1">
      <alignment horizontal="left" shrinkToFit="0" vertical="top" wrapText="1"/>
    </xf>
    <xf borderId="0" fillId="0" fontId="5" numFmtId="0" xfId="0" applyAlignment="1" applyFont="1">
      <alignment horizontal="left" vertical="center"/>
    </xf>
    <xf borderId="0" fillId="0" fontId="6" numFmtId="0" xfId="0" applyAlignment="1" applyFont="1">
      <alignment horizontal="left" shrinkToFit="0" vertical="center" wrapText="1"/>
    </xf>
    <xf borderId="4" fillId="0" fontId="2" numFmtId="0" xfId="0" applyBorder="1" applyFont="1"/>
    <xf borderId="0" fillId="0" fontId="2" numFmtId="0" xfId="0" applyAlignment="1" applyFont="1">
      <alignment vertical="center"/>
    </xf>
    <xf borderId="3" fillId="0" fontId="2" numFmtId="0" xfId="0" applyAlignment="1" applyBorder="1" applyFont="1">
      <alignment vertical="center"/>
    </xf>
    <xf borderId="5" fillId="0" fontId="8" numFmtId="0" xfId="0" applyAlignment="1" applyBorder="1" applyFont="1">
      <alignment horizontal="left" vertical="center"/>
    </xf>
    <xf borderId="5" fillId="0" fontId="2" numFmtId="0" xfId="0" applyAlignment="1" applyBorder="1" applyFont="1">
      <alignment vertical="center"/>
    </xf>
    <xf borderId="5" fillId="0" fontId="8" numFmtId="4" xfId="0" applyAlignment="1" applyBorder="1" applyFont="1" applyNumberFormat="1">
      <alignment vertical="center"/>
    </xf>
    <xf borderId="5" fillId="0" fontId="9" numFmtId="0" xfId="0" applyBorder="1" applyFont="1"/>
    <xf borderId="0" fillId="0" fontId="5" numFmtId="0" xfId="0" applyAlignment="1" applyFont="1">
      <alignment horizontal="right" vertical="center"/>
    </xf>
    <xf borderId="0" fillId="0" fontId="5" numFmtId="0" xfId="0" applyAlignment="1" applyFont="1">
      <alignment vertical="center"/>
    </xf>
    <xf borderId="3" fillId="0" fontId="5" numFmtId="0" xfId="0" applyAlignment="1" applyBorder="1" applyFont="1">
      <alignment vertical="center"/>
    </xf>
    <xf borderId="0" fillId="0" fontId="10" numFmtId="0" xfId="0" applyAlignment="1" applyFont="1">
      <alignment horizontal="left" vertical="center"/>
    </xf>
    <xf borderId="0" fillId="0" fontId="10" numFmtId="164" xfId="0" applyAlignment="1" applyFont="1" applyNumberFormat="1">
      <alignment horizontal="left" vertical="center"/>
    </xf>
    <xf borderId="0" fillId="0" fontId="10" numFmtId="0" xfId="0" applyAlignment="1" applyFont="1">
      <alignment vertical="center"/>
    </xf>
    <xf borderId="0" fillId="0" fontId="11" numFmtId="4" xfId="0" applyAlignment="1" applyFont="1" applyNumberFormat="1">
      <alignment vertical="center"/>
    </xf>
    <xf borderId="3" fillId="0" fontId="10" numFmtId="0" xfId="0" applyAlignment="1" applyBorder="1" applyFont="1">
      <alignment vertical="center"/>
    </xf>
    <xf borderId="0" fillId="0" fontId="5" numFmtId="164" xfId="0" applyAlignment="1" applyFont="1" applyNumberFormat="1">
      <alignment horizontal="left" vertical="center"/>
    </xf>
    <xf borderId="0" fillId="0" fontId="12" numFmtId="4" xfId="0" applyAlignment="1" applyFont="1" applyNumberFormat="1">
      <alignment vertical="center"/>
    </xf>
    <xf borderId="0" fillId="3" fontId="2" numFmtId="0" xfId="0" applyAlignment="1" applyFill="1" applyFont="1">
      <alignment vertical="center"/>
    </xf>
    <xf borderId="6" fillId="3" fontId="13" numFmtId="0" xfId="0" applyAlignment="1" applyBorder="1" applyFont="1">
      <alignment horizontal="left" vertical="center"/>
    </xf>
    <xf borderId="7" fillId="3" fontId="2" numFmtId="0" xfId="0" applyAlignment="1" applyBorder="1" applyFont="1">
      <alignment vertical="center"/>
    </xf>
    <xf borderId="7" fillId="3" fontId="13" numFmtId="0" xfId="0" applyAlignment="1" applyBorder="1" applyFont="1">
      <alignment horizontal="center" vertical="center"/>
    </xf>
    <xf borderId="7" fillId="3" fontId="13" numFmtId="0" xfId="0" applyAlignment="1" applyBorder="1" applyFont="1">
      <alignment horizontal="left" vertical="center"/>
    </xf>
    <xf borderId="7" fillId="0" fontId="9" numFmtId="0" xfId="0" applyBorder="1" applyFont="1"/>
    <xf borderId="7" fillId="3" fontId="13" numFmtId="4" xfId="0" applyAlignment="1" applyBorder="1" applyFont="1" applyNumberFormat="1">
      <alignment vertical="center"/>
    </xf>
    <xf borderId="8" fillId="0" fontId="9" numFmtId="0" xfId="0" applyBorder="1" applyFont="1"/>
    <xf borderId="4" fillId="0" fontId="14" numFmtId="0" xfId="0" applyAlignment="1" applyBorder="1" applyFont="1">
      <alignment horizontal="left" vertical="center"/>
    </xf>
    <xf borderId="4" fillId="0" fontId="2" numFmtId="0" xfId="0" applyAlignment="1" applyBorder="1" applyFont="1">
      <alignment vertical="center"/>
    </xf>
    <xf borderId="5" fillId="0" fontId="5" numFmtId="0" xfId="0" applyAlignment="1" applyBorder="1" applyFont="1">
      <alignment horizontal="left" vertical="center"/>
    </xf>
    <xf borderId="9" fillId="0" fontId="2" numFmtId="0" xfId="0" applyAlignment="1" applyBorder="1" applyFont="1">
      <alignment vertical="center"/>
    </xf>
    <xf borderId="10" fillId="0" fontId="2" numFmtId="0" xfId="0" applyAlignment="1" applyBorder="1" applyFont="1">
      <alignment vertical="center"/>
    </xf>
    <xf borderId="1" fillId="0" fontId="2" numFmtId="0" xfId="0" applyAlignment="1" applyBorder="1" applyFont="1">
      <alignment vertical="center"/>
    </xf>
    <xf borderId="2" fillId="0" fontId="2" numFmtId="0" xfId="0" applyAlignment="1" applyBorder="1" applyFont="1">
      <alignment vertical="center"/>
    </xf>
    <xf borderId="0" fillId="0" fontId="6" numFmtId="0" xfId="0" applyAlignment="1" applyFont="1">
      <alignment vertical="center"/>
    </xf>
    <xf borderId="3" fillId="0" fontId="6" numFmtId="0" xfId="0" applyAlignment="1" applyBorder="1" applyFont="1">
      <alignment vertical="center"/>
    </xf>
    <xf borderId="0" fillId="0" fontId="7" numFmtId="0" xfId="0" applyAlignment="1" applyFont="1">
      <alignment vertical="center"/>
    </xf>
    <xf borderId="3" fillId="0" fontId="7" numFmtId="0" xfId="0" applyAlignment="1" applyBorder="1" applyFont="1">
      <alignment vertical="center"/>
    </xf>
    <xf borderId="0" fillId="0" fontId="7" numFmtId="0" xfId="0" applyAlignment="1" applyFont="1">
      <alignment horizontal="left" vertical="center"/>
    </xf>
    <xf borderId="0" fillId="0" fontId="7" numFmtId="0" xfId="0" applyAlignment="1" applyFont="1">
      <alignment horizontal="left" shrinkToFit="0" vertical="center" wrapText="1"/>
    </xf>
    <xf borderId="0" fillId="0" fontId="8" numFmtId="0" xfId="0" applyAlignment="1" applyFont="1">
      <alignment vertical="center"/>
    </xf>
    <xf borderId="0" fillId="0" fontId="6" numFmtId="165" xfId="0" applyAlignment="1" applyFont="1" applyNumberFormat="1">
      <alignment horizontal="left" vertical="center"/>
    </xf>
    <xf borderId="0" fillId="0" fontId="6" numFmtId="0" xfId="0" applyAlignment="1" applyFont="1">
      <alignment shrinkToFit="0" vertical="center" wrapText="1"/>
    </xf>
    <xf borderId="11" fillId="0" fontId="15" numFmtId="0" xfId="0" applyAlignment="1" applyBorder="1" applyFont="1">
      <alignment horizontal="center" vertical="center"/>
    </xf>
    <xf borderId="12" fillId="0" fontId="9" numFmtId="0" xfId="0" applyBorder="1" applyFont="1"/>
    <xf borderId="12" fillId="0" fontId="2" numFmtId="0" xfId="0" applyAlignment="1" applyBorder="1" applyFont="1">
      <alignment vertical="center"/>
    </xf>
    <xf borderId="13" fillId="0" fontId="2" numFmtId="0" xfId="0" applyAlignment="1" applyBorder="1" applyFont="1">
      <alignment vertical="center"/>
    </xf>
    <xf borderId="14" fillId="0" fontId="9" numFmtId="0" xfId="0" applyBorder="1" applyFont="1"/>
    <xf borderId="15" fillId="0" fontId="2" numFmtId="0" xfId="0" applyAlignment="1" applyBorder="1" applyFont="1">
      <alignment vertical="center"/>
    </xf>
    <xf borderId="6" fillId="4" fontId="16" numFmtId="0" xfId="0" applyAlignment="1" applyBorder="1" applyFill="1" applyFont="1">
      <alignment horizontal="center" vertical="center"/>
    </xf>
    <xf borderId="7" fillId="4" fontId="2" numFmtId="0" xfId="0" applyAlignment="1" applyBorder="1" applyFont="1">
      <alignment vertical="center"/>
    </xf>
    <xf borderId="7" fillId="4" fontId="16" numFmtId="0" xfId="0" applyAlignment="1" applyBorder="1" applyFont="1">
      <alignment horizontal="center" vertical="center"/>
    </xf>
    <xf borderId="7" fillId="4" fontId="16" numFmtId="0" xfId="0" applyAlignment="1" applyBorder="1" applyFont="1">
      <alignment horizontal="right" vertical="center"/>
    </xf>
    <xf borderId="0" fillId="4" fontId="16" numFmtId="0" xfId="0" applyAlignment="1" applyFont="1">
      <alignment horizontal="center" vertical="center"/>
    </xf>
    <xf borderId="16" fillId="0" fontId="17" numFmtId="0" xfId="0" applyAlignment="1" applyBorder="1" applyFont="1">
      <alignment horizontal="center" shrinkToFit="0" vertical="center" wrapText="1"/>
    </xf>
    <xf borderId="17" fillId="0" fontId="17" numFmtId="0" xfId="0" applyAlignment="1" applyBorder="1" applyFont="1">
      <alignment horizontal="center" shrinkToFit="0" vertical="center" wrapText="1"/>
    </xf>
    <xf borderId="18" fillId="0" fontId="17" numFmtId="0" xfId="0" applyAlignment="1" applyBorder="1" applyFont="1">
      <alignment horizontal="center" shrinkToFit="0" vertical="center" wrapText="1"/>
    </xf>
    <xf borderId="11" fillId="0" fontId="2" numFmtId="0" xfId="0" applyAlignment="1" applyBorder="1" applyFont="1">
      <alignment vertical="center"/>
    </xf>
    <xf borderId="0" fillId="0" fontId="13" numFmtId="0" xfId="0" applyAlignment="1" applyFont="1">
      <alignment vertical="center"/>
    </xf>
    <xf borderId="3" fillId="0" fontId="13" numFmtId="0" xfId="0" applyAlignment="1" applyBorder="1" applyFont="1">
      <alignment vertical="center"/>
    </xf>
    <xf borderId="0" fillId="0" fontId="18" numFmtId="0" xfId="0" applyAlignment="1" applyFont="1">
      <alignment horizontal="left" vertical="center"/>
    </xf>
    <xf borderId="0" fillId="0" fontId="18" numFmtId="0" xfId="0" applyAlignment="1" applyFont="1">
      <alignment vertical="center"/>
    </xf>
    <xf borderId="0" fillId="0" fontId="18" numFmtId="4" xfId="0" applyAlignment="1" applyFont="1" applyNumberFormat="1">
      <alignment horizontal="right" vertical="center"/>
    </xf>
    <xf borderId="0" fillId="0" fontId="18" numFmtId="4" xfId="0" applyAlignment="1" applyFont="1" applyNumberFormat="1">
      <alignment vertical="center"/>
    </xf>
    <xf borderId="0" fillId="0" fontId="13" numFmtId="0" xfId="0" applyAlignment="1" applyFont="1">
      <alignment horizontal="center" vertical="center"/>
    </xf>
    <xf borderId="14" fillId="0" fontId="15" numFmtId="4" xfId="0" applyAlignment="1" applyBorder="1" applyFont="1" applyNumberFormat="1">
      <alignment vertical="center"/>
    </xf>
    <xf borderId="0" fillId="0" fontId="15" numFmtId="4" xfId="0" applyAlignment="1" applyFont="1" applyNumberFormat="1">
      <alignment vertical="center"/>
    </xf>
    <xf borderId="0" fillId="0" fontId="15" numFmtId="166" xfId="0" applyAlignment="1" applyFont="1" applyNumberFormat="1">
      <alignment vertical="center"/>
    </xf>
    <xf borderId="15" fillId="0" fontId="15" numFmtId="4" xfId="0" applyAlignment="1" applyBorder="1" applyFont="1" applyNumberFormat="1">
      <alignment vertical="center"/>
    </xf>
    <xf borderId="0" fillId="0" fontId="13" numFmtId="0" xfId="0" applyAlignment="1" applyFont="1">
      <alignment horizontal="left" vertical="center"/>
    </xf>
    <xf borderId="0" fillId="0" fontId="19" numFmtId="0" xfId="0" applyAlignment="1" applyFont="1">
      <alignment horizontal="center" vertical="center"/>
    </xf>
    <xf borderId="3" fillId="0" fontId="20" numFmtId="0" xfId="0" applyAlignment="1" applyBorder="1" applyFont="1">
      <alignment vertical="center"/>
    </xf>
    <xf borderId="0" fillId="0" fontId="21" numFmtId="0" xfId="0" applyAlignment="1" applyFont="1">
      <alignment vertical="center"/>
    </xf>
    <xf borderId="0" fillId="0" fontId="21" numFmtId="0" xfId="0" applyAlignment="1" applyFont="1">
      <alignment horizontal="left" shrinkToFit="0" vertical="center" wrapText="1"/>
    </xf>
    <xf borderId="0" fillId="0" fontId="22" numFmtId="0" xfId="0" applyAlignment="1" applyFont="1">
      <alignment vertical="center"/>
    </xf>
    <xf borderId="0" fillId="0" fontId="22" numFmtId="4" xfId="0" applyAlignment="1" applyFont="1" applyNumberFormat="1">
      <alignment vertical="center"/>
    </xf>
    <xf borderId="0" fillId="0" fontId="7" numFmtId="0" xfId="0" applyAlignment="1" applyFont="1">
      <alignment horizontal="center" vertical="center"/>
    </xf>
    <xf borderId="19" fillId="0" fontId="23" numFmtId="4" xfId="0" applyAlignment="1" applyBorder="1" applyFont="1" applyNumberFormat="1">
      <alignment vertical="center"/>
    </xf>
    <xf borderId="20" fillId="0" fontId="23" numFmtId="4" xfId="0" applyAlignment="1" applyBorder="1" applyFont="1" applyNumberFormat="1">
      <alignment vertical="center"/>
    </xf>
    <xf borderId="20" fillId="0" fontId="23" numFmtId="166" xfId="0" applyAlignment="1" applyBorder="1" applyFont="1" applyNumberFormat="1">
      <alignment vertical="center"/>
    </xf>
    <xf borderId="21" fillId="0" fontId="23" numFmtId="4" xfId="0" applyAlignment="1" applyBorder="1" applyFont="1" applyNumberFormat="1">
      <alignment vertical="center"/>
    </xf>
    <xf borderId="0" fillId="0" fontId="20" numFmtId="0" xfId="0" applyAlignment="1" applyFont="1">
      <alignment vertical="center"/>
    </xf>
    <xf borderId="0" fillId="0" fontId="20" numFmtId="0" xfId="0" applyAlignment="1" applyFont="1">
      <alignment horizontal="left" vertical="center"/>
    </xf>
    <xf borderId="0" fillId="0" fontId="24" numFmtId="0" xfId="0" applyAlignment="1" applyFont="1">
      <alignment horizontal="left" vertical="center"/>
    </xf>
    <xf borderId="0" fillId="0" fontId="2" numFmtId="0" xfId="0" applyAlignment="1" applyFont="1">
      <alignment shrinkToFit="0" vertical="center" wrapText="1"/>
    </xf>
    <xf borderId="3" fillId="0" fontId="2" numFmtId="0" xfId="0" applyAlignment="1" applyBorder="1" applyFont="1">
      <alignment shrinkToFit="0" vertical="center" wrapText="1"/>
    </xf>
    <xf borderId="0" fillId="0" fontId="8" numFmtId="0" xfId="0" applyAlignment="1" applyFont="1">
      <alignment horizontal="left" vertical="center"/>
    </xf>
    <xf borderId="0" fillId="0" fontId="25" numFmtId="0" xfId="0" applyAlignment="1" applyFont="1">
      <alignment horizontal="left" vertical="center"/>
    </xf>
    <xf borderId="0" fillId="0" fontId="10" numFmtId="4" xfId="0" applyAlignment="1" applyFont="1" applyNumberFormat="1">
      <alignment vertical="center"/>
    </xf>
    <xf borderId="0" fillId="0" fontId="1" numFmtId="0" xfId="0" applyAlignment="1" applyFont="1">
      <alignment vertical="center"/>
    </xf>
    <xf borderId="0" fillId="0" fontId="10" numFmtId="164" xfId="0" applyAlignment="1" applyFont="1" applyNumberFormat="1">
      <alignment horizontal="right" vertical="center"/>
    </xf>
    <xf borderId="0" fillId="0" fontId="5" numFmtId="4" xfId="0" applyAlignment="1" applyFont="1" applyNumberFormat="1">
      <alignment vertical="center"/>
    </xf>
    <xf borderId="0" fillId="0" fontId="5" numFmtId="164" xfId="0" applyAlignment="1" applyFont="1" applyNumberFormat="1">
      <alignment horizontal="right" vertical="center"/>
    </xf>
    <xf borderId="0" fillId="4" fontId="2" numFmtId="0" xfId="0" applyAlignment="1" applyFont="1">
      <alignment vertical="center"/>
    </xf>
    <xf borderId="6" fillId="4" fontId="13" numFmtId="0" xfId="0" applyAlignment="1" applyBorder="1" applyFont="1">
      <alignment horizontal="left" vertical="center"/>
    </xf>
    <xf borderId="7" fillId="4" fontId="13" numFmtId="0" xfId="0" applyAlignment="1" applyBorder="1" applyFont="1">
      <alignment horizontal="right" vertical="center"/>
    </xf>
    <xf borderId="7" fillId="4" fontId="13" numFmtId="0" xfId="0" applyAlignment="1" applyBorder="1" applyFont="1">
      <alignment horizontal="center" vertical="center"/>
    </xf>
    <xf borderId="7" fillId="4" fontId="13" numFmtId="4" xfId="0" applyAlignment="1" applyBorder="1" applyFont="1" applyNumberFormat="1">
      <alignment vertical="center"/>
    </xf>
    <xf borderId="8" fillId="4" fontId="2" numFmtId="0" xfId="0" applyAlignment="1" applyBorder="1" applyFont="1">
      <alignment vertical="center"/>
    </xf>
    <xf borderId="5" fillId="0" fontId="5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right" vertical="center"/>
    </xf>
    <xf borderId="0" fillId="4" fontId="16" numFmtId="0" xfId="0" applyAlignment="1" applyFont="1">
      <alignment horizontal="left" vertical="center"/>
    </xf>
    <xf borderId="0" fillId="4" fontId="16" numFmtId="0" xfId="0" applyAlignment="1" applyFont="1">
      <alignment horizontal="right" vertical="center"/>
    </xf>
    <xf borderId="0" fillId="0" fontId="26" numFmtId="0" xfId="0" applyAlignment="1" applyFont="1">
      <alignment horizontal="left" vertical="center"/>
    </xf>
    <xf borderId="0" fillId="0" fontId="27" numFmtId="0" xfId="0" applyAlignment="1" applyFont="1">
      <alignment vertical="center"/>
    </xf>
    <xf borderId="3" fillId="0" fontId="27" numFmtId="0" xfId="0" applyAlignment="1" applyBorder="1" applyFont="1">
      <alignment vertical="center"/>
    </xf>
    <xf borderId="20" fillId="0" fontId="27" numFmtId="0" xfId="0" applyAlignment="1" applyBorder="1" applyFont="1">
      <alignment horizontal="left" vertical="center"/>
    </xf>
    <xf borderId="20" fillId="0" fontId="27" numFmtId="0" xfId="0" applyAlignment="1" applyBorder="1" applyFont="1">
      <alignment vertical="center"/>
    </xf>
    <xf borderId="20" fillId="0" fontId="27" numFmtId="4" xfId="0" applyAlignment="1" applyBorder="1" applyFont="1" applyNumberFormat="1">
      <alignment vertical="center"/>
    </xf>
    <xf borderId="0" fillId="0" fontId="28" numFmtId="0" xfId="0" applyAlignment="1" applyFont="1">
      <alignment vertical="center"/>
    </xf>
    <xf borderId="3" fillId="0" fontId="28" numFmtId="0" xfId="0" applyAlignment="1" applyBorder="1" applyFont="1">
      <alignment vertical="center"/>
    </xf>
    <xf borderId="20" fillId="0" fontId="28" numFmtId="0" xfId="0" applyAlignment="1" applyBorder="1" applyFont="1">
      <alignment horizontal="left" vertical="center"/>
    </xf>
    <xf borderId="20" fillId="0" fontId="28" numFmtId="0" xfId="0" applyAlignment="1" applyBorder="1" applyFont="1">
      <alignment vertical="center"/>
    </xf>
    <xf borderId="20" fillId="0" fontId="28" numFmtId="4" xfId="0" applyAlignment="1" applyBorder="1" applyFont="1" applyNumberFormat="1">
      <alignment vertical="center"/>
    </xf>
    <xf borderId="0" fillId="0" fontId="2" numFmtId="0" xfId="0" applyAlignment="1" applyFont="1">
      <alignment horizontal="center" shrinkToFit="0" vertical="center" wrapText="1"/>
    </xf>
    <xf borderId="3" fillId="0" fontId="2" numFmtId="0" xfId="0" applyAlignment="1" applyBorder="1" applyFont="1">
      <alignment horizontal="center" shrinkToFit="0" vertical="center" wrapText="1"/>
    </xf>
    <xf borderId="16" fillId="4" fontId="16" numFmtId="0" xfId="0" applyAlignment="1" applyBorder="1" applyFont="1">
      <alignment horizontal="center" shrinkToFit="0" vertical="center" wrapText="1"/>
    </xf>
    <xf borderId="17" fillId="4" fontId="16" numFmtId="0" xfId="0" applyAlignment="1" applyBorder="1" applyFont="1">
      <alignment horizontal="center" shrinkToFit="0" vertical="center" wrapText="1"/>
    </xf>
    <xf borderId="18" fillId="4" fontId="16" numFmtId="0" xfId="0" applyAlignment="1" applyBorder="1" applyFont="1">
      <alignment horizontal="center" shrinkToFit="0" vertical="center" wrapText="1"/>
    </xf>
    <xf borderId="0" fillId="4" fontId="16" numFmtId="0" xfId="0" applyAlignment="1" applyFont="1">
      <alignment horizontal="center" shrinkToFit="0" vertical="center" wrapText="1"/>
    </xf>
    <xf borderId="0" fillId="0" fontId="18" numFmtId="4" xfId="0" applyFont="1" applyNumberFormat="1"/>
    <xf borderId="12" fillId="0" fontId="29" numFmtId="166" xfId="0" applyBorder="1" applyFont="1" applyNumberFormat="1"/>
    <xf borderId="13" fillId="0" fontId="29" numFmtId="166" xfId="0" applyBorder="1" applyFont="1" applyNumberFormat="1"/>
    <xf borderId="0" fillId="0" fontId="30" numFmtId="4" xfId="0" applyAlignment="1" applyFont="1" applyNumberFormat="1">
      <alignment vertical="center"/>
    </xf>
    <xf borderId="0" fillId="0" fontId="31" numFmtId="0" xfId="0" applyFont="1"/>
    <xf borderId="3" fillId="0" fontId="31" numFmtId="0" xfId="0" applyBorder="1" applyFont="1"/>
    <xf borderId="0" fillId="0" fontId="31" numFmtId="0" xfId="0" applyAlignment="1" applyFont="1">
      <alignment horizontal="left"/>
    </xf>
    <xf borderId="0" fillId="0" fontId="27" numFmtId="0" xfId="0" applyAlignment="1" applyFont="1">
      <alignment horizontal="left"/>
    </xf>
    <xf borderId="0" fillId="0" fontId="27" numFmtId="4" xfId="0" applyFont="1" applyNumberFormat="1"/>
    <xf borderId="14" fillId="0" fontId="31" numFmtId="0" xfId="0" applyBorder="1" applyFont="1"/>
    <xf borderId="0" fillId="0" fontId="31" numFmtId="166" xfId="0" applyFont="1" applyNumberFormat="1"/>
    <xf borderId="15" fillId="0" fontId="31" numFmtId="166" xfId="0" applyBorder="1" applyFont="1" applyNumberFormat="1"/>
    <xf borderId="0" fillId="0" fontId="31" numFmtId="0" xfId="0" applyAlignment="1" applyFont="1">
      <alignment horizontal="center"/>
    </xf>
    <xf borderId="0" fillId="0" fontId="31" numFmtId="4" xfId="0" applyAlignment="1" applyFont="1" applyNumberFormat="1">
      <alignment vertical="center"/>
    </xf>
    <xf borderId="0" fillId="0" fontId="28" numFmtId="0" xfId="0" applyAlignment="1" applyFont="1">
      <alignment horizontal="left"/>
    </xf>
    <xf borderId="0" fillId="0" fontId="28" numFmtId="4" xfId="0" applyFont="1" applyNumberFormat="1"/>
    <xf borderId="22" fillId="0" fontId="16" numFmtId="0" xfId="0" applyAlignment="1" applyBorder="1" applyFont="1">
      <alignment horizontal="center" vertical="center"/>
    </xf>
    <xf borderId="22" fillId="0" fontId="16" numFmtId="49" xfId="0" applyAlignment="1" applyBorder="1" applyFont="1" applyNumberFormat="1">
      <alignment horizontal="left" shrinkToFit="0" vertical="center" wrapText="1"/>
    </xf>
    <xf borderId="22" fillId="0" fontId="16" numFmtId="0" xfId="0" applyAlignment="1" applyBorder="1" applyFont="1">
      <alignment horizontal="left" shrinkToFit="0" vertical="center" wrapText="1"/>
    </xf>
    <xf borderId="22" fillId="0" fontId="16" numFmtId="0" xfId="0" applyAlignment="1" applyBorder="1" applyFont="1">
      <alignment horizontal="center" shrinkToFit="0" vertical="center" wrapText="1"/>
    </xf>
    <xf borderId="22" fillId="0" fontId="16" numFmtId="167" xfId="0" applyAlignment="1" applyBorder="1" applyFont="1" applyNumberFormat="1">
      <alignment vertical="center"/>
    </xf>
    <xf borderId="22" fillId="0" fontId="16" numFmtId="4" xfId="0" applyAlignment="1" applyBorder="1" applyFont="1" applyNumberFormat="1">
      <alignment vertical="center"/>
    </xf>
    <xf borderId="22" fillId="0" fontId="2" numFmtId="0" xfId="0" applyAlignment="1" applyBorder="1" applyFont="1">
      <alignment vertical="center"/>
    </xf>
    <xf borderId="14" fillId="0" fontId="17" numFmtId="0" xfId="0" applyAlignment="1" applyBorder="1" applyFont="1">
      <alignment horizontal="left" vertical="center"/>
    </xf>
    <xf borderId="0" fillId="0" fontId="17" numFmtId="0" xfId="0" applyAlignment="1" applyFont="1">
      <alignment horizontal="center" vertical="center"/>
    </xf>
    <xf borderId="0" fillId="0" fontId="17" numFmtId="166" xfId="0" applyAlignment="1" applyFont="1" applyNumberFormat="1">
      <alignment vertical="center"/>
    </xf>
    <xf borderId="15" fillId="0" fontId="17" numFmtId="166" xfId="0" applyAlignment="1" applyBorder="1" applyFont="1" applyNumberFormat="1">
      <alignment vertical="center"/>
    </xf>
    <xf borderId="0" fillId="0" fontId="16" numFmtId="0" xfId="0" applyAlignment="1" applyFont="1">
      <alignment horizontal="left" vertical="center"/>
    </xf>
    <xf borderId="0" fillId="0" fontId="2" numFmtId="4" xfId="0" applyAlignment="1" applyFont="1" applyNumberFormat="1">
      <alignment vertical="center"/>
    </xf>
    <xf borderId="0" fillId="0" fontId="32" numFmtId="0" xfId="0" applyAlignment="1" applyFont="1">
      <alignment vertical="center"/>
    </xf>
    <xf borderId="3" fillId="0" fontId="32" numFmtId="0" xfId="0" applyAlignment="1" applyBorder="1" applyFont="1">
      <alignment vertical="center"/>
    </xf>
    <xf borderId="0" fillId="0" fontId="33" numFmtId="0" xfId="0" applyAlignment="1" applyFont="1">
      <alignment horizontal="left" vertical="center"/>
    </xf>
    <xf borderId="0" fillId="0" fontId="32" numFmtId="0" xfId="0" applyAlignment="1" applyFont="1">
      <alignment horizontal="left" vertical="center"/>
    </xf>
    <xf borderId="0" fillId="0" fontId="32" numFmtId="0" xfId="0" applyAlignment="1" applyFont="1">
      <alignment horizontal="left" shrinkToFit="0" vertical="center" wrapText="1"/>
    </xf>
    <xf borderId="0" fillId="0" fontId="32" numFmtId="167" xfId="0" applyAlignment="1" applyFont="1" applyNumberFormat="1">
      <alignment vertical="center"/>
    </xf>
    <xf borderId="14" fillId="0" fontId="32" numFmtId="0" xfId="0" applyAlignment="1" applyBorder="1" applyFont="1">
      <alignment vertical="center"/>
    </xf>
    <xf borderId="15" fillId="0" fontId="32" numFmtId="0" xfId="0" applyAlignment="1" applyBorder="1" applyFont="1">
      <alignment vertical="center"/>
    </xf>
    <xf borderId="0" fillId="0" fontId="34" numFmtId="0" xfId="0" applyAlignment="1" applyFont="1">
      <alignment vertical="center"/>
    </xf>
    <xf borderId="3" fillId="0" fontId="34" numFmtId="0" xfId="0" applyAlignment="1" applyBorder="1" applyFont="1">
      <alignment vertical="center"/>
    </xf>
    <xf borderId="0" fillId="0" fontId="34" numFmtId="0" xfId="0" applyAlignment="1" applyFont="1">
      <alignment horizontal="left" vertical="center"/>
    </xf>
    <xf borderId="0" fillId="0" fontId="34" numFmtId="0" xfId="0" applyAlignment="1" applyFont="1">
      <alignment horizontal="left" shrinkToFit="0" vertical="center" wrapText="1"/>
    </xf>
    <xf borderId="0" fillId="0" fontId="34" numFmtId="167" xfId="0" applyAlignment="1" applyFont="1" applyNumberFormat="1">
      <alignment vertical="center"/>
    </xf>
    <xf borderId="14" fillId="0" fontId="34" numFmtId="0" xfId="0" applyAlignment="1" applyBorder="1" applyFont="1">
      <alignment vertical="center"/>
    </xf>
    <xf borderId="15" fillId="0" fontId="34" numFmtId="0" xfId="0" applyAlignment="1" applyBorder="1" applyFont="1">
      <alignment vertical="center"/>
    </xf>
    <xf borderId="22" fillId="0" fontId="35" numFmtId="0" xfId="0" applyAlignment="1" applyBorder="1" applyFont="1">
      <alignment horizontal="center" vertical="center"/>
    </xf>
    <xf borderId="22" fillId="0" fontId="35" numFmtId="49" xfId="0" applyAlignment="1" applyBorder="1" applyFont="1" applyNumberFormat="1">
      <alignment horizontal="left" shrinkToFit="0" vertical="center" wrapText="1"/>
    </xf>
    <xf borderId="22" fillId="0" fontId="35" numFmtId="0" xfId="0" applyAlignment="1" applyBorder="1" applyFont="1">
      <alignment horizontal="left" shrinkToFit="0" vertical="center" wrapText="1"/>
    </xf>
    <xf borderId="22" fillId="0" fontId="35" numFmtId="0" xfId="0" applyAlignment="1" applyBorder="1" applyFont="1">
      <alignment horizontal="center" shrinkToFit="0" vertical="center" wrapText="1"/>
    </xf>
    <xf borderId="22" fillId="0" fontId="35" numFmtId="167" xfId="0" applyAlignment="1" applyBorder="1" applyFont="1" applyNumberFormat="1">
      <alignment vertical="center"/>
    </xf>
    <xf borderId="22" fillId="0" fontId="35" numFmtId="4" xfId="0" applyAlignment="1" applyBorder="1" applyFont="1" applyNumberFormat="1">
      <alignment vertical="center"/>
    </xf>
    <xf borderId="22" fillId="0" fontId="36" numFmtId="0" xfId="0" applyAlignment="1" applyBorder="1" applyFont="1">
      <alignment vertical="center"/>
    </xf>
    <xf borderId="3" fillId="0" fontId="36" numFmtId="0" xfId="0" applyAlignment="1" applyBorder="1" applyFont="1">
      <alignment vertical="center"/>
    </xf>
    <xf borderId="14" fillId="0" fontId="35" numFmtId="0" xfId="0" applyAlignment="1" applyBorder="1" applyFont="1">
      <alignment horizontal="left" vertical="center"/>
    </xf>
    <xf borderId="0" fillId="0" fontId="35" numFmtId="0" xfId="0" applyAlignment="1" applyFont="1">
      <alignment horizontal="center" vertical="center"/>
    </xf>
    <xf borderId="19" fillId="0" fontId="32" numFmtId="0" xfId="0" applyAlignment="1" applyBorder="1" applyFont="1">
      <alignment vertical="center"/>
    </xf>
    <xf borderId="20" fillId="0" fontId="32" numFmtId="0" xfId="0" applyAlignment="1" applyBorder="1" applyFont="1">
      <alignment vertical="center"/>
    </xf>
    <xf borderId="21" fillId="0" fontId="32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66675</xdr:colOff>
      <xdr:row>55</xdr:row>
      <xdr:rowOff>200025</xdr:rowOff>
    </xdr:from>
    <xdr:ext cx="1743075" cy="771525"/>
    <xdr:pic>
      <xdr:nvPicPr>
        <xdr:cNvPr id="0" name="image1.png" title="Obrázok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123825</xdr:colOff>
      <xdr:row>52</xdr:row>
      <xdr:rowOff>9525</xdr:rowOff>
    </xdr:from>
    <xdr:ext cx="1571625" cy="1571625"/>
    <xdr:pic>
      <xdr:nvPicPr>
        <xdr:cNvPr id="0" name="image2.png" title="Obrázok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6.83" defaultRowHeight="15.0"/>
  <cols>
    <col customWidth="1" min="1" max="1" width="8.33"/>
    <col customWidth="1" min="2" max="2" width="1.67"/>
    <col customWidth="1" min="3" max="3" width="4.17"/>
    <col customWidth="1" min="4" max="33" width="2.67"/>
    <col customWidth="1" min="34" max="34" width="3.33"/>
    <col customWidth="1" min="35" max="35" width="31.67"/>
    <col customWidth="1" min="36" max="37" width="2.5"/>
    <col customWidth="1" min="38" max="38" width="8.33"/>
    <col customWidth="1" min="39" max="39" width="3.33"/>
    <col customWidth="1" min="40" max="40" width="13.33"/>
    <col customWidth="1" min="41" max="41" width="7.5"/>
    <col customWidth="1" min="42" max="42" width="4.17"/>
    <col customWidth="1" hidden="1" min="43" max="43" width="15.67"/>
    <col customWidth="1" min="44" max="44" width="13.67"/>
    <col customWidth="1" hidden="1" min="45" max="47" width="25.83"/>
    <col customWidth="1" hidden="1" min="48" max="49" width="21.67"/>
    <col customWidth="1" hidden="1" min="50" max="51" width="25.0"/>
    <col customWidth="1" hidden="1" min="52" max="52" width="21.67"/>
    <col customWidth="1" hidden="1" min="53" max="53" width="19.17"/>
    <col customWidth="1" hidden="1" min="54" max="54" width="25.0"/>
    <col customWidth="1" hidden="1" min="55" max="55" width="21.67"/>
    <col customWidth="1" hidden="1" min="56" max="56" width="19.17"/>
    <col customWidth="1" min="57" max="57" width="66.5"/>
    <col customWidth="1" hidden="1" min="71" max="90" width="9.33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1" t="s">
        <v>1</v>
      </c>
      <c r="BA1" s="1" t="s">
        <v>2</v>
      </c>
      <c r="BB1" s="1" t="s">
        <v>1</v>
      </c>
      <c r="BC1" s="2"/>
      <c r="BD1" s="2"/>
      <c r="BE1" s="2"/>
      <c r="BS1" s="2"/>
      <c r="BT1" s="1" t="s">
        <v>3</v>
      </c>
      <c r="BU1" s="1" t="s">
        <v>3</v>
      </c>
      <c r="BV1" s="1" t="s">
        <v>4</v>
      </c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</row>
    <row r="2" ht="36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3" t="s">
        <v>5</v>
      </c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4" t="s">
        <v>6</v>
      </c>
      <c r="BT2" s="4" t="s">
        <v>7</v>
      </c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</row>
    <row r="3" ht="6.75" customHeight="1">
      <c r="A3" s="2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7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4" t="s">
        <v>6</v>
      </c>
      <c r="BT3" s="4" t="s">
        <v>7</v>
      </c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</row>
    <row r="4" ht="24.75" customHeight="1">
      <c r="A4" s="2"/>
      <c r="B4" s="7"/>
      <c r="C4" s="2"/>
      <c r="D4" s="8" t="s">
        <v>8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7"/>
      <c r="AS4" s="9" t="s">
        <v>9</v>
      </c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4" t="s">
        <v>10</v>
      </c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</row>
    <row r="5" ht="12.0" customHeight="1">
      <c r="A5" s="2"/>
      <c r="B5" s="7"/>
      <c r="C5" s="2"/>
      <c r="D5" s="10" t="s">
        <v>11</v>
      </c>
      <c r="E5" s="2"/>
      <c r="F5" s="2"/>
      <c r="G5" s="2"/>
      <c r="H5" s="2"/>
      <c r="I5" s="2"/>
      <c r="J5" s="2"/>
      <c r="K5" s="11" t="s">
        <v>12</v>
      </c>
      <c r="AK5" s="2"/>
      <c r="AL5" s="2"/>
      <c r="AM5" s="2"/>
      <c r="AN5" s="2"/>
      <c r="AO5" s="2"/>
      <c r="AP5" s="2"/>
      <c r="AQ5" s="2"/>
      <c r="AR5" s="7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4" t="s">
        <v>6</v>
      </c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</row>
    <row r="6" ht="36.75" customHeight="1">
      <c r="A6" s="2"/>
      <c r="B6" s="7"/>
      <c r="C6" s="2"/>
      <c r="D6" s="12" t="s">
        <v>13</v>
      </c>
      <c r="E6" s="2"/>
      <c r="F6" s="2"/>
      <c r="G6" s="2"/>
      <c r="H6" s="2"/>
      <c r="I6" s="2"/>
      <c r="J6" s="2"/>
      <c r="K6" s="13" t="s">
        <v>14</v>
      </c>
      <c r="AK6" s="2"/>
      <c r="AL6" s="2"/>
      <c r="AM6" s="2"/>
      <c r="AN6" s="2"/>
      <c r="AO6" s="2"/>
      <c r="AP6" s="2"/>
      <c r="AQ6" s="2"/>
      <c r="AR6" s="7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4" t="s">
        <v>6</v>
      </c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</row>
    <row r="7" ht="12.0" customHeight="1">
      <c r="A7" s="2"/>
      <c r="B7" s="7"/>
      <c r="C7" s="2"/>
      <c r="D7" s="14" t="s">
        <v>15</v>
      </c>
      <c r="E7" s="2"/>
      <c r="F7" s="2"/>
      <c r="G7" s="2"/>
      <c r="H7" s="2"/>
      <c r="I7" s="2"/>
      <c r="J7" s="2"/>
      <c r="K7" s="11" t="s">
        <v>1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14" t="s">
        <v>16</v>
      </c>
      <c r="AL7" s="2"/>
      <c r="AM7" s="2"/>
      <c r="AN7" s="11" t="s">
        <v>1</v>
      </c>
      <c r="AO7" s="2"/>
      <c r="AP7" s="2"/>
      <c r="AQ7" s="2"/>
      <c r="AR7" s="7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4" t="s">
        <v>6</v>
      </c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</row>
    <row r="8" ht="12.0" customHeight="1">
      <c r="A8" s="2"/>
      <c r="B8" s="7"/>
      <c r="C8" s="2"/>
      <c r="D8" s="14" t="s">
        <v>17</v>
      </c>
      <c r="E8" s="2"/>
      <c r="F8" s="2"/>
      <c r="G8" s="2"/>
      <c r="H8" s="2"/>
      <c r="I8" s="2"/>
      <c r="J8" s="2"/>
      <c r="K8" s="11" t="s">
        <v>18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14" t="s">
        <v>19</v>
      </c>
      <c r="AL8" s="2"/>
      <c r="AM8" s="2"/>
      <c r="AN8" s="11" t="s">
        <v>20</v>
      </c>
      <c r="AO8" s="2"/>
      <c r="AP8" s="2"/>
      <c r="AQ8" s="2"/>
      <c r="AR8" s="7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4" t="s">
        <v>6</v>
      </c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</row>
    <row r="9" ht="14.25" customHeight="1">
      <c r="A9" s="2"/>
      <c r="B9" s="7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7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4" t="s">
        <v>6</v>
      </c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</row>
    <row r="10" ht="12.0" customHeight="1">
      <c r="A10" s="2"/>
      <c r="B10" s="7"/>
      <c r="C10" s="2"/>
      <c r="D10" s="14" t="s">
        <v>21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14" t="s">
        <v>22</v>
      </c>
      <c r="AL10" s="2"/>
      <c r="AM10" s="2"/>
      <c r="AN10" s="11" t="s">
        <v>1</v>
      </c>
      <c r="AO10" s="2"/>
      <c r="AP10" s="2"/>
      <c r="AQ10" s="2"/>
      <c r="AR10" s="7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4" t="s">
        <v>6</v>
      </c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</row>
    <row r="11" ht="18.0" customHeight="1">
      <c r="A11" s="2"/>
      <c r="B11" s="7"/>
      <c r="C11" s="2"/>
      <c r="D11" s="2"/>
      <c r="E11" s="11" t="s">
        <v>23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14" t="s">
        <v>24</v>
      </c>
      <c r="AL11" s="2"/>
      <c r="AM11" s="2"/>
      <c r="AN11" s="11" t="s">
        <v>1</v>
      </c>
      <c r="AO11" s="2"/>
      <c r="AP11" s="2"/>
      <c r="AQ11" s="2"/>
      <c r="AR11" s="7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4" t="s">
        <v>6</v>
      </c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</row>
    <row r="12" ht="6.75" customHeight="1">
      <c r="A12" s="2"/>
      <c r="B12" s="7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7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4" t="s">
        <v>6</v>
      </c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</row>
    <row r="13" ht="12.0" customHeight="1">
      <c r="A13" s="2"/>
      <c r="B13" s="7"/>
      <c r="C13" s="2"/>
      <c r="D13" s="14" t="s">
        <v>25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14" t="s">
        <v>22</v>
      </c>
      <c r="AL13" s="2"/>
      <c r="AM13" s="2"/>
      <c r="AN13" s="11" t="s">
        <v>1</v>
      </c>
      <c r="AO13" s="2"/>
      <c r="AP13" s="2"/>
      <c r="AQ13" s="2"/>
      <c r="AR13" s="7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4" t="s">
        <v>6</v>
      </c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</row>
    <row r="14">
      <c r="A14" s="2"/>
      <c r="B14" s="7"/>
      <c r="C14" s="2"/>
      <c r="D14" s="2"/>
      <c r="E14" s="11" t="s">
        <v>26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14" t="s">
        <v>24</v>
      </c>
      <c r="AL14" s="2"/>
      <c r="AM14" s="2"/>
      <c r="AN14" s="11" t="s">
        <v>1</v>
      </c>
      <c r="AO14" s="2"/>
      <c r="AP14" s="2"/>
      <c r="AQ14" s="2"/>
      <c r="AR14" s="7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S14" s="4" t="s">
        <v>6</v>
      </c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</row>
    <row r="15" ht="6.75" customHeight="1">
      <c r="A15" s="2"/>
      <c r="B15" s="7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7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4" t="s">
        <v>3</v>
      </c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</row>
    <row r="16" ht="12.0" customHeight="1">
      <c r="A16" s="2"/>
      <c r="B16" s="7"/>
      <c r="C16" s="2"/>
      <c r="D16" s="14" t="s">
        <v>27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14" t="s">
        <v>22</v>
      </c>
      <c r="AL16" s="2"/>
      <c r="AM16" s="2"/>
      <c r="AN16" s="11" t="s">
        <v>1</v>
      </c>
      <c r="AO16" s="2"/>
      <c r="AP16" s="2"/>
      <c r="AQ16" s="2"/>
      <c r="AR16" s="7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4" t="s">
        <v>3</v>
      </c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</row>
    <row r="17" ht="18.0" customHeight="1">
      <c r="A17" s="2"/>
      <c r="B17" s="7"/>
      <c r="C17" s="2"/>
      <c r="D17" s="2"/>
      <c r="E17" s="11" t="s">
        <v>28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14" t="s">
        <v>24</v>
      </c>
      <c r="AL17" s="2"/>
      <c r="AM17" s="2"/>
      <c r="AN17" s="11" t="s">
        <v>1</v>
      </c>
      <c r="AO17" s="2"/>
      <c r="AP17" s="2"/>
      <c r="AQ17" s="2"/>
      <c r="AR17" s="7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4" t="s">
        <v>29</v>
      </c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</row>
    <row r="18" ht="6.75" customHeight="1">
      <c r="A18" s="2"/>
      <c r="B18" s="7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7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4" t="s">
        <v>6</v>
      </c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</row>
    <row r="19" ht="12.0" customHeight="1">
      <c r="A19" s="2"/>
      <c r="B19" s="7"/>
      <c r="C19" s="2"/>
      <c r="D19" s="14" t="s">
        <v>30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14" t="s">
        <v>22</v>
      </c>
      <c r="AL19" s="2"/>
      <c r="AM19" s="2"/>
      <c r="AN19" s="11" t="s">
        <v>1</v>
      </c>
      <c r="AO19" s="2"/>
      <c r="AP19" s="2"/>
      <c r="AQ19" s="2"/>
      <c r="AR19" s="7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4" t="s">
        <v>6</v>
      </c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</row>
    <row r="20" ht="18.0" customHeight="1">
      <c r="A20" s="2"/>
      <c r="B20" s="7"/>
      <c r="C20" s="2"/>
      <c r="D20" s="2"/>
      <c r="E20" s="11" t="s">
        <v>31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14" t="s">
        <v>24</v>
      </c>
      <c r="AL20" s="2"/>
      <c r="AM20" s="2"/>
      <c r="AN20" s="11" t="s">
        <v>1</v>
      </c>
      <c r="AO20" s="2"/>
      <c r="AP20" s="2"/>
      <c r="AQ20" s="2"/>
      <c r="AR20" s="7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4" t="s">
        <v>29</v>
      </c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</row>
    <row r="21" ht="6.75" customHeight="1">
      <c r="A21" s="2"/>
      <c r="B21" s="7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7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</row>
    <row r="22" ht="12.0" customHeight="1">
      <c r="A22" s="2"/>
      <c r="B22" s="7"/>
      <c r="C22" s="2"/>
      <c r="D22" s="14" t="s">
        <v>32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7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</row>
    <row r="23" ht="16.5" customHeight="1">
      <c r="A23" s="2"/>
      <c r="B23" s="7"/>
      <c r="C23" s="2"/>
      <c r="D23" s="2"/>
      <c r="E23" s="15" t="s">
        <v>1</v>
      </c>
      <c r="AO23" s="2"/>
      <c r="AP23" s="2"/>
      <c r="AQ23" s="2"/>
      <c r="AR23" s="7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</row>
    <row r="24" ht="6.75" customHeight="1">
      <c r="A24" s="2"/>
      <c r="B24" s="7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7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</row>
    <row r="25" ht="6.75" customHeight="1">
      <c r="A25" s="2"/>
      <c r="B25" s="7"/>
      <c r="C25" s="2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2"/>
      <c r="AQ25" s="2"/>
      <c r="AR25" s="7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</row>
    <row r="26" ht="25.5" customHeight="1">
      <c r="A26" s="17"/>
      <c r="B26" s="18"/>
      <c r="C26" s="17"/>
      <c r="D26" s="19" t="s">
        <v>33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1">
        <f>ROUND(AG94,2)</f>
        <v>299505.32</v>
      </c>
      <c r="AL26" s="22"/>
      <c r="AM26" s="22"/>
      <c r="AN26" s="22"/>
      <c r="AO26" s="22"/>
      <c r="AP26" s="17"/>
      <c r="AQ26" s="17"/>
      <c r="AR26" s="18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</row>
    <row r="27" ht="6.75" customHeight="1">
      <c r="A27" s="17"/>
      <c r="B27" s="18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8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</row>
    <row r="28" ht="15.75" customHeight="1">
      <c r="A28" s="17"/>
      <c r="B28" s="18"/>
      <c r="C28" s="17"/>
      <c r="D28" s="17"/>
      <c r="E28" s="17"/>
      <c r="F28" s="17"/>
      <c r="G28" s="17"/>
      <c r="H28" s="17"/>
      <c r="I28" s="17"/>
      <c r="J28" s="17"/>
      <c r="K28" s="17"/>
      <c r="L28" s="23" t="s">
        <v>34</v>
      </c>
      <c r="Q28" s="17"/>
      <c r="R28" s="17"/>
      <c r="S28" s="17"/>
      <c r="T28" s="17"/>
      <c r="U28" s="17"/>
      <c r="V28" s="17"/>
      <c r="W28" s="23" t="s">
        <v>35</v>
      </c>
      <c r="AF28" s="17"/>
      <c r="AG28" s="17"/>
      <c r="AH28" s="17"/>
      <c r="AI28" s="17"/>
      <c r="AJ28" s="17"/>
      <c r="AK28" s="23" t="s">
        <v>36</v>
      </c>
      <c r="AP28" s="17"/>
      <c r="AQ28" s="17"/>
      <c r="AR28" s="18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</row>
    <row r="29" ht="14.25" customHeight="1">
      <c r="A29" s="24"/>
      <c r="B29" s="25"/>
      <c r="C29" s="24"/>
      <c r="D29" s="14" t="s">
        <v>37</v>
      </c>
      <c r="E29" s="24"/>
      <c r="F29" s="26" t="s">
        <v>38</v>
      </c>
      <c r="G29" s="24"/>
      <c r="H29" s="24"/>
      <c r="I29" s="24"/>
      <c r="J29" s="24"/>
      <c r="K29" s="24"/>
      <c r="L29" s="27">
        <v>0.23</v>
      </c>
      <c r="Q29" s="28"/>
      <c r="R29" s="28"/>
      <c r="S29" s="28"/>
      <c r="T29" s="28"/>
      <c r="U29" s="28"/>
      <c r="V29" s="28"/>
      <c r="W29" s="29">
        <f>ROUND(AZ94,2)</f>
        <v>0</v>
      </c>
      <c r="AF29" s="28"/>
      <c r="AG29" s="28"/>
      <c r="AH29" s="28"/>
      <c r="AI29" s="28"/>
      <c r="AJ29" s="28"/>
      <c r="AK29" s="29">
        <f>ROUND(AV94,2)</f>
        <v>0</v>
      </c>
      <c r="AP29" s="28"/>
      <c r="AQ29" s="28"/>
      <c r="AR29" s="30"/>
      <c r="AS29" s="28"/>
      <c r="AT29" s="28"/>
      <c r="AU29" s="28"/>
      <c r="AV29" s="28"/>
      <c r="AW29" s="28"/>
      <c r="AX29" s="28"/>
      <c r="AY29" s="28"/>
      <c r="AZ29" s="28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</row>
    <row r="30" ht="14.25" customHeight="1">
      <c r="A30" s="24"/>
      <c r="B30" s="25"/>
      <c r="C30" s="24"/>
      <c r="D30" s="24"/>
      <c r="E30" s="24"/>
      <c r="F30" s="26" t="s">
        <v>39</v>
      </c>
      <c r="G30" s="24"/>
      <c r="H30" s="24"/>
      <c r="I30" s="24"/>
      <c r="J30" s="24"/>
      <c r="K30" s="24"/>
      <c r="L30" s="31">
        <v>0.23</v>
      </c>
      <c r="Q30" s="24"/>
      <c r="R30" s="24"/>
      <c r="S30" s="24"/>
      <c r="T30" s="24"/>
      <c r="U30" s="24"/>
      <c r="V30" s="24"/>
      <c r="W30" s="32">
        <f>ROUND(BA94,2)</f>
        <v>299505.32</v>
      </c>
      <c r="AF30" s="24"/>
      <c r="AG30" s="24"/>
      <c r="AH30" s="24"/>
      <c r="AI30" s="24"/>
      <c r="AJ30" s="24"/>
      <c r="AK30" s="32">
        <f>ROUND(AW94,2)</f>
        <v>68886.22</v>
      </c>
      <c r="AP30" s="24"/>
      <c r="AQ30" s="24"/>
      <c r="AR30" s="25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</row>
    <row r="31" ht="14.25" hidden="1" customHeight="1">
      <c r="A31" s="24"/>
      <c r="B31" s="25"/>
      <c r="C31" s="24"/>
      <c r="D31" s="24"/>
      <c r="E31" s="24"/>
      <c r="F31" s="14" t="s">
        <v>40</v>
      </c>
      <c r="G31" s="24"/>
      <c r="H31" s="24"/>
      <c r="I31" s="24"/>
      <c r="J31" s="24"/>
      <c r="K31" s="24"/>
      <c r="L31" s="31">
        <v>0.23</v>
      </c>
      <c r="Q31" s="24"/>
      <c r="R31" s="24"/>
      <c r="S31" s="24"/>
      <c r="T31" s="24"/>
      <c r="U31" s="24"/>
      <c r="V31" s="24"/>
      <c r="W31" s="32">
        <f>ROUND(BB94,2)</f>
        <v>0</v>
      </c>
      <c r="AF31" s="24"/>
      <c r="AG31" s="24"/>
      <c r="AH31" s="24"/>
      <c r="AI31" s="24"/>
      <c r="AJ31" s="24"/>
      <c r="AK31" s="32">
        <v>0.0</v>
      </c>
      <c r="AP31" s="24"/>
      <c r="AQ31" s="24"/>
      <c r="AR31" s="25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</row>
    <row r="32" ht="14.25" hidden="1" customHeight="1">
      <c r="A32" s="24"/>
      <c r="B32" s="25"/>
      <c r="C32" s="24"/>
      <c r="D32" s="24"/>
      <c r="E32" s="24"/>
      <c r="F32" s="14" t="s">
        <v>41</v>
      </c>
      <c r="G32" s="24"/>
      <c r="H32" s="24"/>
      <c r="I32" s="24"/>
      <c r="J32" s="24"/>
      <c r="K32" s="24"/>
      <c r="L32" s="31">
        <v>0.23</v>
      </c>
      <c r="Q32" s="24"/>
      <c r="R32" s="24"/>
      <c r="S32" s="24"/>
      <c r="T32" s="24"/>
      <c r="U32" s="24"/>
      <c r="V32" s="24"/>
      <c r="W32" s="32">
        <f>ROUND(BC94,2)</f>
        <v>0</v>
      </c>
      <c r="AF32" s="24"/>
      <c r="AG32" s="24"/>
      <c r="AH32" s="24"/>
      <c r="AI32" s="24"/>
      <c r="AJ32" s="24"/>
      <c r="AK32" s="32">
        <v>0.0</v>
      </c>
      <c r="AP32" s="24"/>
      <c r="AQ32" s="24"/>
      <c r="AR32" s="25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</row>
    <row r="33" ht="14.25" hidden="1" customHeight="1">
      <c r="A33" s="24"/>
      <c r="B33" s="25"/>
      <c r="C33" s="24"/>
      <c r="D33" s="24"/>
      <c r="E33" s="24"/>
      <c r="F33" s="26" t="s">
        <v>42</v>
      </c>
      <c r="G33" s="24"/>
      <c r="H33" s="24"/>
      <c r="I33" s="24"/>
      <c r="J33" s="24"/>
      <c r="K33" s="24"/>
      <c r="L33" s="27">
        <v>0.0</v>
      </c>
      <c r="Q33" s="28"/>
      <c r="R33" s="28"/>
      <c r="S33" s="28"/>
      <c r="T33" s="28"/>
      <c r="U33" s="28"/>
      <c r="V33" s="28"/>
      <c r="W33" s="29">
        <f>ROUND(BD94,2)</f>
        <v>0</v>
      </c>
      <c r="AF33" s="28"/>
      <c r="AG33" s="28"/>
      <c r="AH33" s="28"/>
      <c r="AI33" s="28"/>
      <c r="AJ33" s="28"/>
      <c r="AK33" s="29">
        <v>0.0</v>
      </c>
      <c r="AP33" s="28"/>
      <c r="AQ33" s="28"/>
      <c r="AR33" s="30"/>
      <c r="AS33" s="28"/>
      <c r="AT33" s="28"/>
      <c r="AU33" s="28"/>
      <c r="AV33" s="28"/>
      <c r="AW33" s="28"/>
      <c r="AX33" s="28"/>
      <c r="AY33" s="28"/>
      <c r="AZ33" s="28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</row>
    <row r="34" ht="6.75" customHeight="1">
      <c r="A34" s="17"/>
      <c r="B34" s="18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8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</row>
    <row r="35" ht="25.5" customHeight="1">
      <c r="A35" s="17"/>
      <c r="B35" s="18"/>
      <c r="C35" s="33"/>
      <c r="D35" s="34" t="s">
        <v>43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44</v>
      </c>
      <c r="U35" s="35"/>
      <c r="V35" s="35"/>
      <c r="W35" s="35"/>
      <c r="X35" s="37" t="s">
        <v>45</v>
      </c>
      <c r="Y35" s="38"/>
      <c r="Z35" s="38"/>
      <c r="AA35" s="38"/>
      <c r="AB35" s="38"/>
      <c r="AC35" s="35"/>
      <c r="AD35" s="35"/>
      <c r="AE35" s="35"/>
      <c r="AF35" s="35"/>
      <c r="AG35" s="35"/>
      <c r="AH35" s="35"/>
      <c r="AI35" s="35"/>
      <c r="AJ35" s="35"/>
      <c r="AK35" s="39">
        <f>SUM(AK26:AK33)</f>
        <v>368391.54</v>
      </c>
      <c r="AL35" s="38"/>
      <c r="AM35" s="38"/>
      <c r="AN35" s="38"/>
      <c r="AO35" s="40"/>
      <c r="AP35" s="33"/>
      <c r="AQ35" s="33"/>
      <c r="AR35" s="18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</row>
    <row r="36" ht="6.75" customHeight="1">
      <c r="A36" s="17"/>
      <c r="B36" s="18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8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</row>
    <row r="37" ht="14.25" customHeight="1">
      <c r="A37" s="17"/>
      <c r="B37" s="18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8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</row>
    <row r="38" ht="14.25" customHeight="1">
      <c r="A38" s="2"/>
      <c r="B38" s="7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7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</row>
    <row r="39" ht="14.25" customHeight="1">
      <c r="A39" s="2"/>
      <c r="B39" s="7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7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</row>
    <row r="40" ht="14.25" customHeight="1">
      <c r="A40" s="2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7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</row>
    <row r="41" ht="14.25" customHeight="1">
      <c r="A41" s="2"/>
      <c r="B41" s="7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7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</row>
    <row r="42" ht="14.25" customHeight="1">
      <c r="A42" s="2"/>
      <c r="B42" s="7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7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</row>
    <row r="43" ht="14.25" customHeight="1">
      <c r="A43" s="2"/>
      <c r="B43" s="7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7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</row>
    <row r="44" ht="14.25" customHeight="1">
      <c r="A44" s="2"/>
      <c r="B44" s="7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7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</row>
    <row r="45" ht="14.25" customHeight="1">
      <c r="A45" s="2"/>
      <c r="B45" s="7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7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</row>
    <row r="46" ht="14.25" customHeight="1">
      <c r="A46" s="2"/>
      <c r="B46" s="7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7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</row>
    <row r="47" ht="14.25" customHeight="1">
      <c r="A47" s="2"/>
      <c r="B47" s="7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7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</row>
    <row r="48" ht="14.25" customHeight="1">
      <c r="A48" s="2"/>
      <c r="B48" s="7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7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</row>
    <row r="49" ht="14.25" customHeight="1">
      <c r="A49" s="17"/>
      <c r="B49" s="18"/>
      <c r="C49" s="17"/>
      <c r="D49" s="41" t="s">
        <v>46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47</v>
      </c>
      <c r="AI49" s="42"/>
      <c r="AJ49" s="42"/>
      <c r="AK49" s="42"/>
      <c r="AL49" s="42"/>
      <c r="AM49" s="42"/>
      <c r="AN49" s="42"/>
      <c r="AO49" s="42"/>
      <c r="AP49" s="17"/>
      <c r="AQ49" s="17"/>
      <c r="AR49" s="18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</row>
    <row r="50" ht="15.75" customHeight="1">
      <c r="A50" s="2"/>
      <c r="B50" s="7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7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</row>
    <row r="51" ht="15.75" customHeight="1">
      <c r="A51" s="2"/>
      <c r="B51" s="7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7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</row>
    <row r="52" ht="15.75" customHeight="1">
      <c r="A52" s="2"/>
      <c r="B52" s="7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7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</row>
    <row r="53" ht="15.75" customHeight="1">
      <c r="A53" s="2"/>
      <c r="B53" s="7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7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</row>
    <row r="54" ht="15.75" customHeight="1">
      <c r="A54" s="2"/>
      <c r="B54" s="7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7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</row>
    <row r="55" ht="15.75" customHeight="1">
      <c r="A55" s="2"/>
      <c r="B55" s="7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7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</row>
    <row r="56" ht="15.75" customHeight="1">
      <c r="A56" s="2"/>
      <c r="B56" s="7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7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</row>
    <row r="57" ht="15.75" customHeight="1">
      <c r="A57" s="2"/>
      <c r="B57" s="7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7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</row>
    <row r="58" ht="15.75" customHeight="1">
      <c r="A58" s="2"/>
      <c r="B58" s="7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7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</row>
    <row r="59" ht="15.75" customHeight="1">
      <c r="A59" s="2"/>
      <c r="B59" s="7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7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</row>
    <row r="60" ht="15.75" customHeight="1">
      <c r="A60" s="17"/>
      <c r="B60" s="18"/>
      <c r="C60" s="17"/>
      <c r="D60" s="43" t="s">
        <v>48</v>
      </c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43" t="s">
        <v>49</v>
      </c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43" t="s">
        <v>48</v>
      </c>
      <c r="AI60" s="20"/>
      <c r="AJ60" s="20"/>
      <c r="AK60" s="20"/>
      <c r="AL60" s="20"/>
      <c r="AM60" s="43" t="s">
        <v>49</v>
      </c>
      <c r="AN60" s="20"/>
      <c r="AO60" s="20"/>
      <c r="AP60" s="17"/>
      <c r="AQ60" s="17"/>
      <c r="AR60" s="18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</row>
    <row r="61" ht="15.75" customHeight="1">
      <c r="A61" s="2"/>
      <c r="B61" s="7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7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</row>
    <row r="62" ht="15.75" customHeight="1">
      <c r="A62" s="2"/>
      <c r="B62" s="7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7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</row>
    <row r="63" ht="15.75" customHeight="1">
      <c r="A63" s="2"/>
      <c r="B63" s="7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7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</row>
    <row r="64" ht="15.75" customHeight="1">
      <c r="A64" s="17"/>
      <c r="B64" s="18"/>
      <c r="C64" s="17"/>
      <c r="D64" s="41" t="s">
        <v>50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51</v>
      </c>
      <c r="AI64" s="42"/>
      <c r="AJ64" s="42"/>
      <c r="AK64" s="42"/>
      <c r="AL64" s="42"/>
      <c r="AM64" s="42"/>
      <c r="AN64" s="42"/>
      <c r="AO64" s="42"/>
      <c r="AP64" s="17"/>
      <c r="AQ64" s="17"/>
      <c r="AR64" s="18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</row>
    <row r="65" ht="15.75" customHeight="1">
      <c r="A65" s="2"/>
      <c r="B65" s="7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7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</row>
    <row r="66" ht="15.75" customHeight="1">
      <c r="A66" s="2"/>
      <c r="B66" s="7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7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</row>
    <row r="67" ht="15.75" customHeight="1">
      <c r="A67" s="2"/>
      <c r="B67" s="7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7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</row>
    <row r="68" ht="15.75" customHeight="1">
      <c r="A68" s="2"/>
      <c r="B68" s="7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7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</row>
    <row r="69" ht="15.75" customHeight="1">
      <c r="A69" s="2"/>
      <c r="B69" s="7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7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</row>
    <row r="70" ht="15.75" customHeight="1">
      <c r="A70" s="2"/>
      <c r="B70" s="7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7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</row>
    <row r="71" ht="15.75" customHeight="1">
      <c r="A71" s="2"/>
      <c r="B71" s="7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7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</row>
    <row r="72" ht="15.75" customHeight="1">
      <c r="A72" s="2"/>
      <c r="B72" s="7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7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</row>
    <row r="73" ht="15.75" customHeight="1">
      <c r="A73" s="2"/>
      <c r="B73" s="7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7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</row>
    <row r="74" ht="15.75" customHeight="1">
      <c r="A74" s="2"/>
      <c r="B74" s="7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7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</row>
    <row r="75" ht="15.75" customHeight="1">
      <c r="A75" s="17"/>
      <c r="B75" s="18"/>
      <c r="C75" s="17"/>
      <c r="D75" s="43" t="s">
        <v>48</v>
      </c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43" t="s">
        <v>49</v>
      </c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43" t="s">
        <v>48</v>
      </c>
      <c r="AI75" s="20"/>
      <c r="AJ75" s="20"/>
      <c r="AK75" s="20"/>
      <c r="AL75" s="20"/>
      <c r="AM75" s="43" t="s">
        <v>49</v>
      </c>
      <c r="AN75" s="20"/>
      <c r="AO75" s="20"/>
      <c r="AP75" s="17"/>
      <c r="AQ75" s="17"/>
      <c r="AR75" s="18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</row>
    <row r="76" ht="15.75" customHeight="1">
      <c r="A76" s="17"/>
      <c r="B76" s="18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8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</row>
    <row r="77" ht="6.75" customHeight="1">
      <c r="A77" s="17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18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</row>
    <row r="81" ht="6.75" customHeight="1">
      <c r="A81" s="17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18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</row>
    <row r="82" ht="24.75" customHeight="1">
      <c r="A82" s="17"/>
      <c r="B82" s="18"/>
      <c r="C82" s="8" t="s">
        <v>52</v>
      </c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8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</row>
    <row r="83" ht="6.75" customHeight="1">
      <c r="A83" s="17"/>
      <c r="B83" s="18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8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</row>
    <row r="84" ht="12.0" customHeight="1">
      <c r="A84" s="48"/>
      <c r="B84" s="49"/>
      <c r="C84" s="14" t="s">
        <v>11</v>
      </c>
      <c r="D84" s="48"/>
      <c r="E84" s="48"/>
      <c r="F84" s="48"/>
      <c r="G84" s="48"/>
      <c r="H84" s="48"/>
      <c r="I84" s="48"/>
      <c r="J84" s="48"/>
      <c r="K84" s="48"/>
      <c r="L84" s="48" t="str">
        <f t="shared" ref="L84:L85" si="1">K5</f>
        <v>33</v>
      </c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9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  <c r="BG84" s="48"/>
      <c r="BH84" s="48"/>
      <c r="BI84" s="48"/>
      <c r="BJ84" s="48"/>
      <c r="BK84" s="48"/>
      <c r="BL84" s="48"/>
      <c r="BM84" s="48"/>
      <c r="BN84" s="48"/>
      <c r="BO84" s="48"/>
      <c r="BP84" s="48"/>
      <c r="BQ84" s="48"/>
      <c r="BR84" s="48"/>
      <c r="BS84" s="48"/>
      <c r="BT84" s="48"/>
      <c r="BU84" s="48"/>
      <c r="BV84" s="48"/>
      <c r="BW84" s="48"/>
      <c r="BX84" s="48"/>
      <c r="BY84" s="48"/>
      <c r="BZ84" s="48"/>
      <c r="CA84" s="48"/>
      <c r="CB84" s="48"/>
      <c r="CC84" s="48"/>
      <c r="CD84" s="48"/>
      <c r="CE84" s="48"/>
      <c r="CF84" s="48"/>
      <c r="CG84" s="48"/>
      <c r="CH84" s="48"/>
      <c r="CI84" s="48"/>
      <c r="CJ84" s="48"/>
      <c r="CK84" s="48"/>
      <c r="CL84" s="48"/>
    </row>
    <row r="85" ht="36.75" customHeight="1">
      <c r="A85" s="50"/>
      <c r="B85" s="51"/>
      <c r="C85" s="52" t="s">
        <v>13</v>
      </c>
      <c r="D85" s="50"/>
      <c r="E85" s="50"/>
      <c r="F85" s="50"/>
      <c r="G85" s="50"/>
      <c r="H85" s="50"/>
      <c r="I85" s="50"/>
      <c r="J85" s="50"/>
      <c r="K85" s="50"/>
      <c r="L85" s="53" t="str">
        <f t="shared" si="1"/>
        <v>Zvýšenie vodozádržnej funkcie lesov Janouš, s.r.o.</v>
      </c>
      <c r="AK85" s="50"/>
      <c r="AL85" s="50"/>
      <c r="AM85" s="50"/>
      <c r="AN85" s="50"/>
      <c r="AO85" s="50"/>
      <c r="AP85" s="50"/>
      <c r="AQ85" s="50"/>
      <c r="AR85" s="51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0"/>
      <c r="BI85" s="50"/>
      <c r="BJ85" s="50"/>
      <c r="BK85" s="50"/>
      <c r="BL85" s="50"/>
      <c r="BM85" s="50"/>
      <c r="BN85" s="50"/>
      <c r="BO85" s="50"/>
      <c r="BP85" s="50"/>
      <c r="BQ85" s="50"/>
      <c r="BR85" s="50"/>
      <c r="BS85" s="50"/>
      <c r="BT85" s="50"/>
      <c r="BU85" s="50"/>
      <c r="BV85" s="50"/>
      <c r="BW85" s="50"/>
      <c r="BX85" s="50"/>
      <c r="BY85" s="50"/>
      <c r="BZ85" s="50"/>
      <c r="CA85" s="50"/>
      <c r="CB85" s="50"/>
      <c r="CC85" s="50"/>
      <c r="CD85" s="50"/>
      <c r="CE85" s="50"/>
      <c r="CF85" s="50"/>
      <c r="CG85" s="50"/>
      <c r="CH85" s="50"/>
      <c r="CI85" s="50"/>
      <c r="CJ85" s="50"/>
      <c r="CK85" s="50"/>
      <c r="CL85" s="50"/>
    </row>
    <row r="86" ht="6.75" customHeight="1">
      <c r="A86" s="17"/>
      <c r="B86" s="18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8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</row>
    <row r="87" ht="12.0" customHeight="1">
      <c r="A87" s="17"/>
      <c r="B87" s="18"/>
      <c r="C87" s="14" t="s">
        <v>17</v>
      </c>
      <c r="D87" s="17"/>
      <c r="E87" s="17"/>
      <c r="F87" s="17"/>
      <c r="G87" s="17"/>
      <c r="H87" s="17"/>
      <c r="I87" s="17"/>
      <c r="J87" s="17"/>
      <c r="K87" s="17"/>
      <c r="L87" s="54" t="str">
        <f>IF(K8="","",K8)</f>
        <v>Sukov</v>
      </c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4" t="s">
        <v>19</v>
      </c>
      <c r="AJ87" s="17"/>
      <c r="AK87" s="17"/>
      <c r="AL87" s="17"/>
      <c r="AM87" s="55" t="str">
        <f>IF(AN8= "","",AN8)</f>
        <v>6. 7. 2026</v>
      </c>
      <c r="AO87" s="17"/>
      <c r="AP87" s="17"/>
      <c r="AQ87" s="17"/>
      <c r="AR87" s="18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</row>
    <row r="88" ht="6.75" customHeight="1">
      <c r="A88" s="17"/>
      <c r="B88" s="18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8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</row>
    <row r="89" ht="25.5" customHeight="1">
      <c r="A89" s="17"/>
      <c r="B89" s="18"/>
      <c r="C89" s="14" t="s">
        <v>21</v>
      </c>
      <c r="D89" s="17"/>
      <c r="E89" s="17"/>
      <c r="F89" s="17"/>
      <c r="G89" s="17"/>
      <c r="H89" s="17"/>
      <c r="I89" s="17"/>
      <c r="J89" s="17"/>
      <c r="K89" s="17"/>
      <c r="L89" s="48" t="str">
        <f>IF(E11= "","",E11)</f>
        <v>Janouš,s.r.o.,Sukov 4, 06702 Sukov</v>
      </c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4" t="s">
        <v>27</v>
      </c>
      <c r="AJ89" s="17"/>
      <c r="AK89" s="17"/>
      <c r="AL89" s="17"/>
      <c r="AM89" s="56" t="str">
        <f>IF(E17="","",E17)</f>
        <v>Vodales, s.r.o.,Študentská 20,96001 Zvolen</v>
      </c>
      <c r="AQ89" s="17"/>
      <c r="AR89" s="18"/>
      <c r="AS89" s="57" t="s">
        <v>53</v>
      </c>
      <c r="AT89" s="58"/>
      <c r="AU89" s="59"/>
      <c r="AV89" s="59"/>
      <c r="AW89" s="59"/>
      <c r="AX89" s="59"/>
      <c r="AY89" s="59"/>
      <c r="AZ89" s="59"/>
      <c r="BA89" s="59"/>
      <c r="BB89" s="59"/>
      <c r="BC89" s="59"/>
      <c r="BD89" s="60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</row>
    <row r="90" ht="15.0" customHeight="1">
      <c r="A90" s="17"/>
      <c r="B90" s="18"/>
      <c r="C90" s="14" t="s">
        <v>25</v>
      </c>
      <c r="D90" s="17"/>
      <c r="E90" s="17"/>
      <c r="F90" s="17"/>
      <c r="G90" s="17"/>
      <c r="H90" s="17"/>
      <c r="I90" s="17"/>
      <c r="J90" s="17"/>
      <c r="K90" s="17"/>
      <c r="L90" s="48" t="str">
        <f>IF(E14="","",E14)</f>
        <v> </v>
      </c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4" t="s">
        <v>30</v>
      </c>
      <c r="AJ90" s="17"/>
      <c r="AK90" s="17"/>
      <c r="AL90" s="17"/>
      <c r="AM90" s="56" t="str">
        <f>IF(E20="","",E20)</f>
        <v>Ing.Ladislav Hudák</v>
      </c>
      <c r="AQ90" s="17"/>
      <c r="AR90" s="18"/>
      <c r="AS90" s="61"/>
      <c r="AU90" s="17"/>
      <c r="AV90" s="17"/>
      <c r="AW90" s="17"/>
      <c r="AX90" s="17"/>
      <c r="AY90" s="17"/>
      <c r="AZ90" s="17"/>
      <c r="BA90" s="17"/>
      <c r="BB90" s="17"/>
      <c r="BC90" s="17"/>
      <c r="BD90" s="62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</row>
    <row r="91" ht="10.5" customHeight="1">
      <c r="A91" s="17"/>
      <c r="B91" s="18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8"/>
      <c r="AS91" s="61"/>
      <c r="AU91" s="17"/>
      <c r="AV91" s="17"/>
      <c r="AW91" s="17"/>
      <c r="AX91" s="17"/>
      <c r="AY91" s="17"/>
      <c r="AZ91" s="17"/>
      <c r="BA91" s="17"/>
      <c r="BB91" s="17"/>
      <c r="BC91" s="17"/>
      <c r="BD91" s="62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</row>
    <row r="92" ht="29.25" customHeight="1">
      <c r="A92" s="17"/>
      <c r="B92" s="18"/>
      <c r="C92" s="63" t="s">
        <v>54</v>
      </c>
      <c r="D92" s="38"/>
      <c r="E92" s="38"/>
      <c r="F92" s="38"/>
      <c r="G92" s="38"/>
      <c r="H92" s="64"/>
      <c r="I92" s="65" t="s">
        <v>55</v>
      </c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66" t="s">
        <v>56</v>
      </c>
      <c r="AH92" s="38"/>
      <c r="AI92" s="38"/>
      <c r="AJ92" s="38"/>
      <c r="AK92" s="38"/>
      <c r="AL92" s="38"/>
      <c r="AM92" s="38"/>
      <c r="AN92" s="65" t="s">
        <v>57</v>
      </c>
      <c r="AO92" s="38"/>
      <c r="AP92" s="40"/>
      <c r="AQ92" s="67" t="s">
        <v>58</v>
      </c>
      <c r="AR92" s="18"/>
      <c r="AS92" s="68" t="s">
        <v>59</v>
      </c>
      <c r="AT92" s="69" t="s">
        <v>60</v>
      </c>
      <c r="AU92" s="69" t="s">
        <v>61</v>
      </c>
      <c r="AV92" s="69" t="s">
        <v>62</v>
      </c>
      <c r="AW92" s="69" t="s">
        <v>63</v>
      </c>
      <c r="AX92" s="69" t="s">
        <v>64</v>
      </c>
      <c r="AY92" s="69" t="s">
        <v>65</v>
      </c>
      <c r="AZ92" s="69" t="s">
        <v>66</v>
      </c>
      <c r="BA92" s="69" t="s">
        <v>67</v>
      </c>
      <c r="BB92" s="69" t="s">
        <v>68</v>
      </c>
      <c r="BC92" s="69" t="s">
        <v>69</v>
      </c>
      <c r="BD92" s="70" t="s">
        <v>70</v>
      </c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</row>
    <row r="93" ht="10.5" customHeight="1">
      <c r="A93" s="17"/>
      <c r="B93" s="18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8"/>
      <c r="AS93" s="71"/>
      <c r="AT93" s="59"/>
      <c r="AU93" s="59"/>
      <c r="AV93" s="59"/>
      <c r="AW93" s="59"/>
      <c r="AX93" s="59"/>
      <c r="AY93" s="59"/>
      <c r="AZ93" s="59"/>
      <c r="BA93" s="59"/>
      <c r="BB93" s="59"/>
      <c r="BC93" s="59"/>
      <c r="BD93" s="60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</row>
    <row r="94" ht="32.25" customHeight="1">
      <c r="A94" s="72"/>
      <c r="B94" s="73"/>
      <c r="C94" s="74" t="s">
        <v>71</v>
      </c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6">
        <f>ROUND(AG95,2)</f>
        <v>299505.32</v>
      </c>
      <c r="AN94" s="77">
        <f t="shared" ref="AN94:AN95" si="3">SUM(AG94,AT94)</f>
        <v>368391.54</v>
      </c>
      <c r="AQ94" s="78" t="s">
        <v>1</v>
      </c>
      <c r="AR94" s="73"/>
      <c r="AS94" s="79">
        <f>ROUND(AS95,2)</f>
        <v>0</v>
      </c>
      <c r="AT94" s="80">
        <f t="shared" ref="AT94:AT95" si="4">ROUND(SUM(AV94:AW94),2)</f>
        <v>68886.22</v>
      </c>
      <c r="AU94" s="81">
        <f>ROUND(AU95,5)</f>
        <v>8617.27902</v>
      </c>
      <c r="AV94" s="80">
        <f>ROUND(AZ94*L29,2)</f>
        <v>0</v>
      </c>
      <c r="AW94" s="80">
        <f>ROUND(BA94*L30,2)</f>
        <v>68886.22</v>
      </c>
      <c r="AX94" s="80">
        <f>ROUND(BB94*L29,2)</f>
        <v>0</v>
      </c>
      <c r="AY94" s="80">
        <f>ROUND(BC94*L30,2)</f>
        <v>0</v>
      </c>
      <c r="AZ94" s="80">
        <f t="shared" ref="AZ94:BD94" si="2">ROUND(AZ95,2)</f>
        <v>0</v>
      </c>
      <c r="BA94" s="80">
        <f t="shared" si="2"/>
        <v>299505.32</v>
      </c>
      <c r="BB94" s="80">
        <f t="shared" si="2"/>
        <v>0</v>
      </c>
      <c r="BC94" s="80">
        <f t="shared" si="2"/>
        <v>0</v>
      </c>
      <c r="BD94" s="82">
        <f t="shared" si="2"/>
        <v>0</v>
      </c>
      <c r="BE94" s="72"/>
      <c r="BF94" s="72"/>
      <c r="BG94" s="72"/>
      <c r="BH94" s="72"/>
      <c r="BI94" s="72"/>
      <c r="BJ94" s="72"/>
      <c r="BK94" s="72"/>
      <c r="BL94" s="72"/>
      <c r="BM94" s="72"/>
      <c r="BN94" s="72"/>
      <c r="BO94" s="72"/>
      <c r="BP94" s="72"/>
      <c r="BQ94" s="72"/>
      <c r="BR94" s="72"/>
      <c r="BS94" s="83" t="s">
        <v>72</v>
      </c>
      <c r="BT94" s="83" t="s">
        <v>73</v>
      </c>
      <c r="BU94" s="72"/>
      <c r="BV94" s="83" t="s">
        <v>74</v>
      </c>
      <c r="BW94" s="83" t="s">
        <v>4</v>
      </c>
      <c r="BX94" s="83" t="s">
        <v>75</v>
      </c>
      <c r="BY94" s="72"/>
      <c r="BZ94" s="72"/>
      <c r="CA94" s="72"/>
      <c r="CB94" s="72"/>
      <c r="CC94" s="72"/>
      <c r="CD94" s="72"/>
      <c r="CE94" s="72"/>
      <c r="CF94" s="72"/>
      <c r="CG94" s="72"/>
      <c r="CH94" s="72"/>
      <c r="CI94" s="72"/>
      <c r="CJ94" s="72"/>
      <c r="CK94" s="72"/>
      <c r="CL94" s="83" t="s">
        <v>1</v>
      </c>
    </row>
    <row r="95" ht="24.75" customHeight="1">
      <c r="A95" s="84" t="s">
        <v>76</v>
      </c>
      <c r="B95" s="85"/>
      <c r="C95" s="86"/>
      <c r="D95" s="87" t="s">
        <v>12</v>
      </c>
      <c r="I95" s="88"/>
      <c r="J95" s="87" t="s">
        <v>14</v>
      </c>
      <c r="AG95" s="89">
        <f>'33 - Zvýšenie vodozádržne...'!J28</f>
        <v>299505.32</v>
      </c>
      <c r="AN95" s="89">
        <f t="shared" si="3"/>
        <v>368391.54</v>
      </c>
      <c r="AQ95" s="90" t="s">
        <v>77</v>
      </c>
      <c r="AR95" s="85"/>
      <c r="AS95" s="91">
        <v>0.0</v>
      </c>
      <c r="AT95" s="92">
        <f t="shared" si="4"/>
        <v>68886.22</v>
      </c>
      <c r="AU95" s="93">
        <f>'33 - Zvýšenie vodozádržne...'!P123</f>
        <v>8617.27902</v>
      </c>
      <c r="AV95" s="92">
        <f>'33 - Zvýšenie vodozádržne...'!J31</f>
        <v>0</v>
      </c>
      <c r="AW95" s="92">
        <f>'33 - Zvýšenie vodozádržne...'!J32</f>
        <v>68886.22</v>
      </c>
      <c r="AX95" s="92">
        <f>'33 - Zvýšenie vodozádržne...'!J33</f>
        <v>0</v>
      </c>
      <c r="AY95" s="92">
        <f>'33 - Zvýšenie vodozádržne...'!J34</f>
        <v>0</v>
      </c>
      <c r="AZ95" s="92">
        <f>'33 - Zvýšenie vodozádržne...'!F31</f>
        <v>0</v>
      </c>
      <c r="BA95" s="92">
        <f>'33 - Zvýšenie vodozádržne...'!F32</f>
        <v>299505.32</v>
      </c>
      <c r="BB95" s="92">
        <f>'33 - Zvýšenie vodozádržne...'!F33</f>
        <v>0</v>
      </c>
      <c r="BC95" s="92">
        <f>'33 - Zvýšenie vodozádržne...'!F34</f>
        <v>0</v>
      </c>
      <c r="BD95" s="94">
        <f>'33 - Zvýšenie vodozádržne...'!F35</f>
        <v>0</v>
      </c>
      <c r="BE95" s="95"/>
      <c r="BF95" s="95"/>
      <c r="BG95" s="95"/>
      <c r="BH95" s="95"/>
      <c r="BI95" s="95"/>
      <c r="BJ95" s="95"/>
      <c r="BK95" s="95"/>
      <c r="BL95" s="95"/>
      <c r="BM95" s="95"/>
      <c r="BN95" s="95"/>
      <c r="BO95" s="95"/>
      <c r="BP95" s="95"/>
      <c r="BQ95" s="95"/>
      <c r="BR95" s="95"/>
      <c r="BS95" s="95"/>
      <c r="BT95" s="96" t="s">
        <v>78</v>
      </c>
      <c r="BU95" s="96" t="s">
        <v>79</v>
      </c>
      <c r="BV95" s="96" t="s">
        <v>74</v>
      </c>
      <c r="BW95" s="96" t="s">
        <v>4</v>
      </c>
      <c r="BX95" s="96" t="s">
        <v>75</v>
      </c>
      <c r="BY95" s="95"/>
      <c r="BZ95" s="95"/>
      <c r="CA95" s="95"/>
      <c r="CB95" s="95"/>
      <c r="CC95" s="95"/>
      <c r="CD95" s="95"/>
      <c r="CE95" s="95"/>
      <c r="CF95" s="95"/>
      <c r="CG95" s="95"/>
      <c r="CH95" s="95"/>
      <c r="CI95" s="95"/>
      <c r="CJ95" s="95"/>
      <c r="CK95" s="95"/>
      <c r="CL95" s="96" t="s">
        <v>1</v>
      </c>
    </row>
    <row r="96" ht="30.0" customHeight="1">
      <c r="A96" s="17"/>
      <c r="B96" s="18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8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</row>
    <row r="97" ht="6.75" customHeight="1">
      <c r="A97" s="17"/>
      <c r="B97" s="44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18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</row>
  </sheetData>
  <mergeCells count="40">
    <mergeCell ref="AR2:BE2"/>
    <mergeCell ref="K5:AJ5"/>
    <mergeCell ref="K6:AJ6"/>
    <mergeCell ref="E23:AN23"/>
    <mergeCell ref="AK26:AO26"/>
    <mergeCell ref="W28:AE28"/>
    <mergeCell ref="AK28:AO28"/>
    <mergeCell ref="L31:P31"/>
    <mergeCell ref="L32:P32"/>
    <mergeCell ref="L33:P33"/>
    <mergeCell ref="AK32:AO32"/>
    <mergeCell ref="AK33:AO33"/>
    <mergeCell ref="AK35:AO35"/>
    <mergeCell ref="AM87:AN87"/>
    <mergeCell ref="AM89:AP89"/>
    <mergeCell ref="AS89:AT91"/>
    <mergeCell ref="AM90:AP90"/>
    <mergeCell ref="L28:P28"/>
    <mergeCell ref="L29:P29"/>
    <mergeCell ref="W29:AE29"/>
    <mergeCell ref="AK29:AO29"/>
    <mergeCell ref="L30:P30"/>
    <mergeCell ref="AK30:AO30"/>
    <mergeCell ref="AK31:AO31"/>
    <mergeCell ref="W30:AE30"/>
    <mergeCell ref="W31:AE31"/>
    <mergeCell ref="W32:AE32"/>
    <mergeCell ref="W33:AE33"/>
    <mergeCell ref="X35:AB35"/>
    <mergeCell ref="L85:AJ85"/>
    <mergeCell ref="C92:G92"/>
    <mergeCell ref="AG95:AM95"/>
    <mergeCell ref="AN95:AP95"/>
    <mergeCell ref="I92:AF92"/>
    <mergeCell ref="AG92:AM92"/>
    <mergeCell ref="AN92:AP92"/>
    <mergeCell ref="AG94:AM94"/>
    <mergeCell ref="AN94:AP94"/>
    <mergeCell ref="D95:H95"/>
    <mergeCell ref="J95:AF95"/>
  </mergeCells>
  <hyperlinks>
    <hyperlink display="/" location="'33 - Zvýšenie vodozádržne...'!C2" ref="A95"/>
  </hyperlinks>
  <printOptions/>
  <pageMargins bottom="0.39375" footer="0.0" header="0.0" left="0.39375" right="0.39375" top="0.39375"/>
  <pageSetup paperSize="9" orientation="portrait"/>
  <headerFooter>
    <oddFooter>&amp;CStrana &amp;P z 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6.83" defaultRowHeight="15.0"/>
  <cols>
    <col customWidth="1" min="1" max="1" width="8.33"/>
    <col customWidth="1" min="2" max="2" width="1.17"/>
    <col customWidth="1" min="3" max="3" width="4.17"/>
    <col customWidth="1" min="4" max="4" width="4.33"/>
    <col customWidth="1" min="5" max="5" width="17.17"/>
    <col customWidth="1" min="6" max="6" width="50.83"/>
    <col customWidth="1" min="7" max="7" width="7.5"/>
    <col customWidth="1" min="8" max="8" width="14.0"/>
    <col customWidth="1" min="9" max="9" width="15.83"/>
    <col customWidth="1" min="10" max="10" width="22.33"/>
    <col customWidth="1" hidden="1" min="11" max="11" width="22.33"/>
    <col customWidth="1" min="12" max="12" width="9.33"/>
    <col customWidth="1" hidden="1" min="13" max="13" width="10.83"/>
    <col customWidth="1" hidden="1" min="14" max="14" width="9.33"/>
    <col customWidth="1" hidden="1" min="15" max="20" width="14.17"/>
    <col customWidth="1" hidden="1" min="21" max="21" width="16.33"/>
    <col customWidth="1" min="22" max="22" width="12.33"/>
    <col customWidth="1" min="23" max="23" width="16.33"/>
    <col customWidth="1" min="24" max="24" width="12.33"/>
    <col customWidth="1" min="25" max="25" width="15.0"/>
    <col customWidth="1" min="26" max="26" width="11.0"/>
    <col customWidth="1" min="27" max="27" width="15.0"/>
    <col customWidth="1" min="28" max="28" width="16.33"/>
    <col customWidth="1" min="29" max="29" width="11.0"/>
    <col customWidth="1" min="30" max="30" width="15.0"/>
    <col customWidth="1" min="31" max="31" width="16.33"/>
    <col customWidth="1" hidden="1" min="44" max="65" width="9.33"/>
  </cols>
  <sheetData>
    <row r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</row>
    <row r="2" ht="36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4" t="s">
        <v>4</v>
      </c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</row>
    <row r="3" ht="6.75" hidden="1" customHeight="1">
      <c r="A3" s="2"/>
      <c r="B3" s="5"/>
      <c r="C3" s="6"/>
      <c r="D3" s="6"/>
      <c r="E3" s="6"/>
      <c r="F3" s="6"/>
      <c r="G3" s="6"/>
      <c r="H3" s="6"/>
      <c r="I3" s="6"/>
      <c r="J3" s="6"/>
      <c r="K3" s="6"/>
      <c r="L3" s="7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4" t="s">
        <v>73</v>
      </c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</row>
    <row r="4" ht="24.75" hidden="1" customHeight="1">
      <c r="A4" s="2"/>
      <c r="B4" s="7"/>
      <c r="C4" s="2"/>
      <c r="D4" s="8" t="s">
        <v>80</v>
      </c>
      <c r="E4" s="2"/>
      <c r="F4" s="2"/>
      <c r="G4" s="2"/>
      <c r="H4" s="2"/>
      <c r="I4" s="2"/>
      <c r="J4" s="2"/>
      <c r="K4" s="2"/>
      <c r="L4" s="7"/>
      <c r="M4" s="97" t="s">
        <v>9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4" t="s">
        <v>3</v>
      </c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</row>
    <row r="5" ht="6.75" hidden="1" customHeight="1">
      <c r="A5" s="2"/>
      <c r="B5" s="7"/>
      <c r="C5" s="2"/>
      <c r="D5" s="2"/>
      <c r="E5" s="2"/>
      <c r="F5" s="2"/>
      <c r="G5" s="2"/>
      <c r="H5" s="2"/>
      <c r="I5" s="2"/>
      <c r="J5" s="2"/>
      <c r="K5" s="2"/>
      <c r="L5" s="7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</row>
    <row r="6" ht="12.0" hidden="1" customHeight="1">
      <c r="A6" s="17"/>
      <c r="B6" s="18"/>
      <c r="C6" s="17"/>
      <c r="D6" s="14" t="s">
        <v>13</v>
      </c>
      <c r="E6" s="17"/>
      <c r="F6" s="17"/>
      <c r="G6" s="17"/>
      <c r="H6" s="17"/>
      <c r="I6" s="17"/>
      <c r="J6" s="17"/>
      <c r="K6" s="17"/>
      <c r="L6" s="18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</row>
    <row r="7" ht="16.5" hidden="1" customHeight="1">
      <c r="A7" s="17"/>
      <c r="B7" s="18"/>
      <c r="C7" s="17"/>
      <c r="D7" s="17"/>
      <c r="E7" s="53" t="s">
        <v>14</v>
      </c>
      <c r="I7" s="17"/>
      <c r="J7" s="17"/>
      <c r="K7" s="17"/>
      <c r="L7" s="18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</row>
    <row r="8" hidden="1">
      <c r="A8" s="17"/>
      <c r="B8" s="18"/>
      <c r="C8" s="17"/>
      <c r="D8" s="17"/>
      <c r="E8" s="17"/>
      <c r="F8" s="17"/>
      <c r="G8" s="17"/>
      <c r="H8" s="17"/>
      <c r="I8" s="17"/>
      <c r="J8" s="17"/>
      <c r="K8" s="17"/>
      <c r="L8" s="18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</row>
    <row r="9" ht="12.0" hidden="1" customHeight="1">
      <c r="A9" s="17"/>
      <c r="B9" s="18"/>
      <c r="C9" s="17"/>
      <c r="D9" s="14" t="s">
        <v>15</v>
      </c>
      <c r="E9" s="17"/>
      <c r="F9" s="11" t="s">
        <v>1</v>
      </c>
      <c r="G9" s="17"/>
      <c r="H9" s="17"/>
      <c r="I9" s="14" t="s">
        <v>16</v>
      </c>
      <c r="J9" s="11" t="s">
        <v>1</v>
      </c>
      <c r="K9" s="17"/>
      <c r="L9" s="18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</row>
    <row r="10" ht="12.0" hidden="1" customHeight="1">
      <c r="A10" s="17"/>
      <c r="B10" s="18"/>
      <c r="C10" s="17"/>
      <c r="D10" s="14" t="s">
        <v>17</v>
      </c>
      <c r="E10" s="17"/>
      <c r="F10" s="11" t="s">
        <v>18</v>
      </c>
      <c r="G10" s="17"/>
      <c r="H10" s="17"/>
      <c r="I10" s="14" t="s">
        <v>19</v>
      </c>
      <c r="J10" s="55" t="str">
        <f>'Rekapitulácia stavby'!AN8</f>
        <v>6. 7. 2026</v>
      </c>
      <c r="K10" s="17"/>
      <c r="L10" s="18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</row>
    <row r="11" ht="10.5" hidden="1" customHeight="1">
      <c r="A11" s="17"/>
      <c r="B11" s="18"/>
      <c r="C11" s="17"/>
      <c r="D11" s="17"/>
      <c r="E11" s="17"/>
      <c r="F11" s="17"/>
      <c r="G11" s="17"/>
      <c r="H11" s="17"/>
      <c r="I11" s="17"/>
      <c r="J11" s="17"/>
      <c r="K11" s="17"/>
      <c r="L11" s="18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</row>
    <row r="12" ht="12.0" hidden="1" customHeight="1">
      <c r="A12" s="17"/>
      <c r="B12" s="18"/>
      <c r="C12" s="17"/>
      <c r="D12" s="14" t="s">
        <v>21</v>
      </c>
      <c r="E12" s="17"/>
      <c r="F12" s="17"/>
      <c r="G12" s="17"/>
      <c r="H12" s="17"/>
      <c r="I12" s="14" t="s">
        <v>22</v>
      </c>
      <c r="J12" s="11" t="s">
        <v>1</v>
      </c>
      <c r="K12" s="17"/>
      <c r="L12" s="18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</row>
    <row r="13" ht="18.0" hidden="1" customHeight="1">
      <c r="A13" s="17"/>
      <c r="B13" s="18"/>
      <c r="C13" s="17"/>
      <c r="D13" s="17"/>
      <c r="E13" s="11" t="s">
        <v>23</v>
      </c>
      <c r="F13" s="17"/>
      <c r="G13" s="17"/>
      <c r="H13" s="17"/>
      <c r="I13" s="14" t="s">
        <v>24</v>
      </c>
      <c r="J13" s="11" t="s">
        <v>1</v>
      </c>
      <c r="K13" s="17"/>
      <c r="L13" s="18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</row>
    <row r="14" ht="6.75" hidden="1" customHeight="1">
      <c r="A14" s="17"/>
      <c r="B14" s="18"/>
      <c r="C14" s="17"/>
      <c r="D14" s="17"/>
      <c r="E14" s="17"/>
      <c r="F14" s="17"/>
      <c r="G14" s="17"/>
      <c r="H14" s="17"/>
      <c r="I14" s="17"/>
      <c r="J14" s="17"/>
      <c r="K14" s="17"/>
      <c r="L14" s="18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</row>
    <row r="15" ht="12.0" hidden="1" customHeight="1">
      <c r="A15" s="17"/>
      <c r="B15" s="18"/>
      <c r="C15" s="17"/>
      <c r="D15" s="14" t="s">
        <v>25</v>
      </c>
      <c r="E15" s="17"/>
      <c r="F15" s="17"/>
      <c r="G15" s="17"/>
      <c r="H15" s="17"/>
      <c r="I15" s="14" t="s">
        <v>22</v>
      </c>
      <c r="J15" s="11" t="str">
        <f>'Rekapitulácia stavby'!AN13</f>
        <v/>
      </c>
      <c r="K15" s="17"/>
      <c r="L15" s="18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</row>
    <row r="16" ht="18.0" hidden="1" customHeight="1">
      <c r="A16" s="17"/>
      <c r="B16" s="18"/>
      <c r="C16" s="17"/>
      <c r="D16" s="17"/>
      <c r="E16" s="11" t="str">
        <f>'Rekapitulácia stavby'!E14</f>
        <v> </v>
      </c>
      <c r="I16" s="14" t="s">
        <v>24</v>
      </c>
      <c r="J16" s="11" t="str">
        <f>'Rekapitulácia stavby'!AN14</f>
        <v/>
      </c>
      <c r="K16" s="17"/>
      <c r="L16" s="18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</row>
    <row r="17" ht="6.75" hidden="1" customHeight="1">
      <c r="A17" s="17"/>
      <c r="B17" s="18"/>
      <c r="C17" s="17"/>
      <c r="D17" s="17"/>
      <c r="E17" s="17"/>
      <c r="F17" s="17"/>
      <c r="G17" s="17"/>
      <c r="H17" s="17"/>
      <c r="I17" s="17"/>
      <c r="J17" s="17"/>
      <c r="K17" s="17"/>
      <c r="L17" s="18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</row>
    <row r="18" ht="12.0" hidden="1" customHeight="1">
      <c r="A18" s="17"/>
      <c r="B18" s="18"/>
      <c r="C18" s="17"/>
      <c r="D18" s="14" t="s">
        <v>27</v>
      </c>
      <c r="E18" s="17"/>
      <c r="F18" s="17"/>
      <c r="G18" s="17"/>
      <c r="H18" s="17"/>
      <c r="I18" s="14" t="s">
        <v>22</v>
      </c>
      <c r="J18" s="11" t="s">
        <v>1</v>
      </c>
      <c r="K18" s="17"/>
      <c r="L18" s="18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</row>
    <row r="19" ht="18.0" hidden="1" customHeight="1">
      <c r="A19" s="17"/>
      <c r="B19" s="18"/>
      <c r="C19" s="17"/>
      <c r="D19" s="17"/>
      <c r="E19" s="11" t="s">
        <v>28</v>
      </c>
      <c r="F19" s="17"/>
      <c r="G19" s="17"/>
      <c r="H19" s="17"/>
      <c r="I19" s="14" t="s">
        <v>24</v>
      </c>
      <c r="J19" s="11" t="s">
        <v>1</v>
      </c>
      <c r="K19" s="17"/>
      <c r="L19" s="18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</row>
    <row r="20" ht="6.75" hidden="1" customHeight="1">
      <c r="A20" s="17"/>
      <c r="B20" s="18"/>
      <c r="C20" s="17"/>
      <c r="D20" s="17"/>
      <c r="E20" s="17"/>
      <c r="F20" s="17"/>
      <c r="G20" s="17"/>
      <c r="H20" s="17"/>
      <c r="I20" s="17"/>
      <c r="J20" s="17"/>
      <c r="K20" s="17"/>
      <c r="L20" s="18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</row>
    <row r="21" ht="12.0" hidden="1" customHeight="1">
      <c r="A21" s="17"/>
      <c r="B21" s="18"/>
      <c r="C21" s="17"/>
      <c r="D21" s="14" t="s">
        <v>30</v>
      </c>
      <c r="E21" s="17"/>
      <c r="F21" s="17"/>
      <c r="G21" s="17"/>
      <c r="H21" s="17"/>
      <c r="I21" s="14" t="s">
        <v>22</v>
      </c>
      <c r="J21" s="11" t="s">
        <v>1</v>
      </c>
      <c r="K21" s="17"/>
      <c r="L21" s="18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</row>
    <row r="22" ht="18.0" hidden="1" customHeight="1">
      <c r="A22" s="17"/>
      <c r="B22" s="18"/>
      <c r="C22" s="17"/>
      <c r="D22" s="17"/>
      <c r="E22" s="11" t="s">
        <v>31</v>
      </c>
      <c r="F22" s="17"/>
      <c r="G22" s="17"/>
      <c r="H22" s="17"/>
      <c r="I22" s="14" t="s">
        <v>24</v>
      </c>
      <c r="J22" s="11" t="s">
        <v>1</v>
      </c>
      <c r="K22" s="17"/>
      <c r="L22" s="18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</row>
    <row r="23" ht="6.75" hidden="1" customHeight="1">
      <c r="A23" s="17"/>
      <c r="B23" s="18"/>
      <c r="C23" s="17"/>
      <c r="D23" s="17"/>
      <c r="E23" s="17"/>
      <c r="F23" s="17"/>
      <c r="G23" s="17"/>
      <c r="H23" s="17"/>
      <c r="I23" s="17"/>
      <c r="J23" s="17"/>
      <c r="K23" s="17"/>
      <c r="L23" s="18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</row>
    <row r="24" ht="12.0" hidden="1" customHeight="1">
      <c r="A24" s="17"/>
      <c r="B24" s="18"/>
      <c r="C24" s="17"/>
      <c r="D24" s="14" t="s">
        <v>32</v>
      </c>
      <c r="E24" s="17"/>
      <c r="F24" s="17"/>
      <c r="G24" s="17"/>
      <c r="H24" s="17"/>
      <c r="I24" s="17"/>
      <c r="J24" s="17"/>
      <c r="K24" s="17"/>
      <c r="L24" s="18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</row>
    <row r="25" ht="16.5" hidden="1" customHeight="1">
      <c r="A25" s="98"/>
      <c r="B25" s="99"/>
      <c r="C25" s="98"/>
      <c r="D25" s="98"/>
      <c r="E25" s="15" t="s">
        <v>1</v>
      </c>
      <c r="I25" s="98"/>
      <c r="J25" s="98"/>
      <c r="K25" s="98"/>
      <c r="L25" s="99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BM25" s="98"/>
    </row>
    <row r="26" ht="6.75" hidden="1" customHeight="1">
      <c r="A26" s="17"/>
      <c r="B26" s="18"/>
      <c r="C26" s="17"/>
      <c r="D26" s="17"/>
      <c r="E26" s="17"/>
      <c r="F26" s="17"/>
      <c r="G26" s="17"/>
      <c r="H26" s="17"/>
      <c r="I26" s="17"/>
      <c r="J26" s="17"/>
      <c r="K26" s="17"/>
      <c r="L26" s="18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</row>
    <row r="27" ht="6.75" hidden="1" customHeight="1">
      <c r="A27" s="17"/>
      <c r="B27" s="18"/>
      <c r="C27" s="17"/>
      <c r="D27" s="59"/>
      <c r="E27" s="59"/>
      <c r="F27" s="59"/>
      <c r="G27" s="59"/>
      <c r="H27" s="59"/>
      <c r="I27" s="59"/>
      <c r="J27" s="59"/>
      <c r="K27" s="59"/>
      <c r="L27" s="18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</row>
    <row r="28" ht="24.75" hidden="1" customHeight="1">
      <c r="A28" s="17"/>
      <c r="B28" s="18"/>
      <c r="C28" s="17"/>
      <c r="D28" s="100" t="s">
        <v>33</v>
      </c>
      <c r="E28" s="17"/>
      <c r="F28" s="17"/>
      <c r="G28" s="17"/>
      <c r="H28" s="17"/>
      <c r="I28" s="17"/>
      <c r="J28" s="77">
        <f>ROUND(J123, 2)</f>
        <v>299505.32</v>
      </c>
      <c r="K28" s="17"/>
      <c r="L28" s="18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</row>
    <row r="29" ht="6.75" hidden="1" customHeight="1">
      <c r="A29" s="17"/>
      <c r="B29" s="18"/>
      <c r="C29" s="17"/>
      <c r="D29" s="59"/>
      <c r="E29" s="59"/>
      <c r="F29" s="59"/>
      <c r="G29" s="59"/>
      <c r="H29" s="59"/>
      <c r="I29" s="59"/>
      <c r="J29" s="59"/>
      <c r="K29" s="59"/>
      <c r="L29" s="18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</row>
    <row r="30" ht="14.25" hidden="1" customHeight="1">
      <c r="A30" s="17"/>
      <c r="B30" s="18"/>
      <c r="C30" s="17"/>
      <c r="D30" s="17"/>
      <c r="E30" s="17"/>
      <c r="F30" s="23" t="s">
        <v>35</v>
      </c>
      <c r="G30" s="17"/>
      <c r="H30" s="17"/>
      <c r="I30" s="23" t="s">
        <v>34</v>
      </c>
      <c r="J30" s="23" t="s">
        <v>36</v>
      </c>
      <c r="K30" s="17"/>
      <c r="L30" s="18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</row>
    <row r="31" ht="14.25" hidden="1" customHeight="1">
      <c r="A31" s="17"/>
      <c r="B31" s="18"/>
      <c r="C31" s="17"/>
      <c r="D31" s="101" t="s">
        <v>37</v>
      </c>
      <c r="E31" s="26" t="s">
        <v>38</v>
      </c>
      <c r="F31" s="102">
        <f>ROUND((SUM(BE123:BE334)),  2)</f>
        <v>0</v>
      </c>
      <c r="G31" s="103"/>
      <c r="H31" s="103"/>
      <c r="I31" s="104">
        <v>0.23</v>
      </c>
      <c r="J31" s="102">
        <f>ROUND(((SUM(BE123:BE334))*I31),  2)</f>
        <v>0</v>
      </c>
      <c r="K31" s="17"/>
      <c r="L31" s="18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</row>
    <row r="32" ht="14.25" hidden="1" customHeight="1">
      <c r="A32" s="17"/>
      <c r="B32" s="18"/>
      <c r="C32" s="17"/>
      <c r="D32" s="17"/>
      <c r="E32" s="26" t="s">
        <v>39</v>
      </c>
      <c r="F32" s="105">
        <f>ROUND((SUM(BF123:BF334)),  2)</f>
        <v>299505.32</v>
      </c>
      <c r="G32" s="17"/>
      <c r="H32" s="17"/>
      <c r="I32" s="106">
        <v>0.23</v>
      </c>
      <c r="J32" s="105">
        <f>ROUND(((SUM(BF123:BF334))*I32),  2)</f>
        <v>68886.22</v>
      </c>
      <c r="K32" s="17"/>
      <c r="L32" s="18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</row>
    <row r="33" ht="14.25" hidden="1" customHeight="1">
      <c r="A33" s="17"/>
      <c r="B33" s="18"/>
      <c r="C33" s="17"/>
      <c r="D33" s="17"/>
      <c r="E33" s="14" t="s">
        <v>40</v>
      </c>
      <c r="F33" s="105">
        <f>ROUND((SUM(BG123:BG334)),  2)</f>
        <v>0</v>
      </c>
      <c r="G33" s="17"/>
      <c r="H33" s="17"/>
      <c r="I33" s="106">
        <v>0.23</v>
      </c>
      <c r="J33" s="105">
        <f t="shared" ref="J33:J35" si="1">0</f>
        <v>0</v>
      </c>
      <c r="K33" s="17"/>
      <c r="L33" s="18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</row>
    <row r="34" ht="14.25" hidden="1" customHeight="1">
      <c r="A34" s="17"/>
      <c r="B34" s="18"/>
      <c r="C34" s="17"/>
      <c r="D34" s="17"/>
      <c r="E34" s="14" t="s">
        <v>41</v>
      </c>
      <c r="F34" s="105">
        <f>ROUND((SUM(BH123:BH334)),  2)</f>
        <v>0</v>
      </c>
      <c r="G34" s="17"/>
      <c r="H34" s="17"/>
      <c r="I34" s="106">
        <v>0.23</v>
      </c>
      <c r="J34" s="105">
        <f t="shared" si="1"/>
        <v>0</v>
      </c>
      <c r="K34" s="17"/>
      <c r="L34" s="18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</row>
    <row r="35" ht="14.25" hidden="1" customHeight="1">
      <c r="A35" s="17"/>
      <c r="B35" s="18"/>
      <c r="C35" s="17"/>
      <c r="D35" s="17"/>
      <c r="E35" s="26" t="s">
        <v>42</v>
      </c>
      <c r="F35" s="102">
        <f>ROUND((SUM(BI123:BI334)),  2)</f>
        <v>0</v>
      </c>
      <c r="G35" s="103"/>
      <c r="H35" s="103"/>
      <c r="I35" s="104">
        <v>0.0</v>
      </c>
      <c r="J35" s="102">
        <f t="shared" si="1"/>
        <v>0</v>
      </c>
      <c r="K35" s="17"/>
      <c r="L35" s="18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</row>
    <row r="36" ht="6.75" hidden="1" customHeight="1">
      <c r="A36" s="17"/>
      <c r="B36" s="18"/>
      <c r="C36" s="17"/>
      <c r="D36" s="17"/>
      <c r="E36" s="17"/>
      <c r="F36" s="17"/>
      <c r="G36" s="17"/>
      <c r="H36" s="17"/>
      <c r="I36" s="17"/>
      <c r="J36" s="17"/>
      <c r="K36" s="17"/>
      <c r="L36" s="18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</row>
    <row r="37" ht="24.75" hidden="1" customHeight="1">
      <c r="A37" s="17"/>
      <c r="B37" s="18"/>
      <c r="C37" s="107"/>
      <c r="D37" s="108" t="s">
        <v>43</v>
      </c>
      <c r="E37" s="64"/>
      <c r="F37" s="64"/>
      <c r="G37" s="109" t="s">
        <v>44</v>
      </c>
      <c r="H37" s="110" t="s">
        <v>45</v>
      </c>
      <c r="I37" s="64"/>
      <c r="J37" s="111">
        <f>SUM(J28:J35)</f>
        <v>368391.54</v>
      </c>
      <c r="K37" s="112"/>
      <c r="L37" s="18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</row>
    <row r="38" ht="14.25" hidden="1" customHeight="1">
      <c r="A38" s="17"/>
      <c r="B38" s="18"/>
      <c r="C38" s="17"/>
      <c r="D38" s="17"/>
      <c r="E38" s="17"/>
      <c r="F38" s="17"/>
      <c r="G38" s="17"/>
      <c r="H38" s="17"/>
      <c r="I38" s="17"/>
      <c r="J38" s="17"/>
      <c r="K38" s="17"/>
      <c r="L38" s="18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</row>
    <row r="39" ht="14.25" hidden="1" customHeight="1">
      <c r="A39" s="2"/>
      <c r="B39" s="7"/>
      <c r="C39" s="2"/>
      <c r="D39" s="2"/>
      <c r="E39" s="2"/>
      <c r="F39" s="2"/>
      <c r="G39" s="2"/>
      <c r="H39" s="2"/>
      <c r="I39" s="2"/>
      <c r="J39" s="2"/>
      <c r="K39" s="2"/>
      <c r="L39" s="7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</row>
    <row r="40" ht="14.25" hidden="1" customHeight="1">
      <c r="A40" s="2"/>
      <c r="B40" s="7"/>
      <c r="C40" s="2"/>
      <c r="D40" s="2"/>
      <c r="E40" s="2"/>
      <c r="F40" s="2"/>
      <c r="G40" s="2"/>
      <c r="H40" s="2"/>
      <c r="I40" s="2"/>
      <c r="J40" s="2"/>
      <c r="K40" s="2"/>
      <c r="L40" s="7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</row>
    <row r="41" ht="14.25" hidden="1" customHeight="1">
      <c r="A41" s="2"/>
      <c r="B41" s="7"/>
      <c r="C41" s="2"/>
      <c r="D41" s="2"/>
      <c r="E41" s="2"/>
      <c r="F41" s="2"/>
      <c r="G41" s="2"/>
      <c r="H41" s="2"/>
      <c r="I41" s="2"/>
      <c r="J41" s="2"/>
      <c r="K41" s="2"/>
      <c r="L41" s="7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</row>
    <row r="42" ht="14.25" hidden="1" customHeight="1">
      <c r="A42" s="2"/>
      <c r="B42" s="7"/>
      <c r="C42" s="2"/>
      <c r="D42" s="2"/>
      <c r="E42" s="2"/>
      <c r="F42" s="2"/>
      <c r="G42" s="2"/>
      <c r="H42" s="2"/>
      <c r="I42" s="2"/>
      <c r="J42" s="2"/>
      <c r="K42" s="2"/>
      <c r="L42" s="7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</row>
    <row r="43" ht="14.25" hidden="1" customHeight="1">
      <c r="A43" s="2"/>
      <c r="B43" s="7"/>
      <c r="C43" s="2"/>
      <c r="D43" s="2"/>
      <c r="E43" s="2"/>
      <c r="F43" s="2"/>
      <c r="G43" s="2"/>
      <c r="H43" s="2"/>
      <c r="I43" s="2"/>
      <c r="J43" s="2"/>
      <c r="K43" s="2"/>
      <c r="L43" s="7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</row>
    <row r="44" ht="14.25" hidden="1" customHeight="1">
      <c r="A44" s="2"/>
      <c r="B44" s="7"/>
      <c r="C44" s="2"/>
      <c r="D44" s="2"/>
      <c r="E44" s="2"/>
      <c r="F44" s="2"/>
      <c r="G44" s="2"/>
      <c r="H44" s="2"/>
      <c r="I44" s="2"/>
      <c r="J44" s="2"/>
      <c r="K44" s="2"/>
      <c r="L44" s="7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</row>
    <row r="45" ht="14.25" hidden="1" customHeight="1">
      <c r="A45" s="2"/>
      <c r="B45" s="7"/>
      <c r="C45" s="2"/>
      <c r="D45" s="2"/>
      <c r="E45" s="2"/>
      <c r="F45" s="2"/>
      <c r="G45" s="2"/>
      <c r="H45" s="2"/>
      <c r="I45" s="2"/>
      <c r="J45" s="2"/>
      <c r="K45" s="2"/>
      <c r="L45" s="7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</row>
    <row r="46" ht="14.25" hidden="1" customHeight="1">
      <c r="A46" s="2"/>
      <c r="B46" s="7"/>
      <c r="C46" s="2"/>
      <c r="D46" s="2"/>
      <c r="E46" s="2"/>
      <c r="F46" s="2"/>
      <c r="G46" s="2"/>
      <c r="H46" s="2"/>
      <c r="I46" s="2"/>
      <c r="J46" s="2"/>
      <c r="K46" s="2"/>
      <c r="L46" s="7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</row>
    <row r="47" ht="14.25" hidden="1" customHeight="1">
      <c r="A47" s="2"/>
      <c r="B47" s="7"/>
      <c r="C47" s="2"/>
      <c r="D47" s="2"/>
      <c r="E47" s="2"/>
      <c r="F47" s="2"/>
      <c r="G47" s="2"/>
      <c r="H47" s="2"/>
      <c r="I47" s="2"/>
      <c r="J47" s="2"/>
      <c r="K47" s="2"/>
      <c r="L47" s="7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</row>
    <row r="48" ht="14.25" hidden="1" customHeight="1">
      <c r="A48" s="2"/>
      <c r="B48" s="7"/>
      <c r="C48" s="2"/>
      <c r="D48" s="2"/>
      <c r="E48" s="2"/>
      <c r="F48" s="2"/>
      <c r="G48" s="2"/>
      <c r="H48" s="2"/>
      <c r="I48" s="2"/>
      <c r="J48" s="2"/>
      <c r="K48" s="2"/>
      <c r="L48" s="7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</row>
    <row r="49" ht="14.25" hidden="1" customHeight="1">
      <c r="A49" s="2"/>
      <c r="B49" s="7"/>
      <c r="C49" s="2"/>
      <c r="D49" s="2"/>
      <c r="E49" s="2"/>
      <c r="F49" s="2"/>
      <c r="G49" s="2"/>
      <c r="H49" s="2"/>
      <c r="I49" s="2"/>
      <c r="J49" s="2"/>
      <c r="K49" s="2"/>
      <c r="L49" s="7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</row>
    <row r="50" ht="14.25" hidden="1" customHeight="1">
      <c r="A50" s="17"/>
      <c r="B50" s="18"/>
      <c r="C50" s="17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18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</row>
    <row r="51" ht="15.75" hidden="1" customHeight="1">
      <c r="A51" s="2"/>
      <c r="B51" s="7"/>
      <c r="C51" s="2"/>
      <c r="D51" s="2"/>
      <c r="E51" s="2"/>
      <c r="F51" s="2"/>
      <c r="G51" s="2"/>
      <c r="H51" s="2"/>
      <c r="I51" s="2"/>
      <c r="J51" s="2"/>
      <c r="K51" s="2"/>
      <c r="L51" s="7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</row>
    <row r="52" ht="15.75" hidden="1" customHeight="1">
      <c r="A52" s="2"/>
      <c r="B52" s="7"/>
      <c r="C52" s="2"/>
      <c r="D52" s="2"/>
      <c r="E52" s="2"/>
      <c r="F52" s="2"/>
      <c r="G52" s="2"/>
      <c r="H52" s="2"/>
      <c r="I52" s="2"/>
      <c r="J52" s="2"/>
      <c r="K52" s="2"/>
      <c r="L52" s="7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</row>
    <row r="53" ht="15.75" hidden="1" customHeight="1">
      <c r="A53" s="2"/>
      <c r="B53" s="7"/>
      <c r="C53" s="2"/>
      <c r="D53" s="2"/>
      <c r="E53" s="2"/>
      <c r="F53" s="2"/>
      <c r="G53" s="2"/>
      <c r="H53" s="2"/>
      <c r="I53" s="2"/>
      <c r="J53" s="2"/>
      <c r="K53" s="2"/>
      <c r="L53" s="7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</row>
    <row r="54" ht="15.75" hidden="1" customHeight="1">
      <c r="A54" s="2"/>
      <c r="B54" s="7"/>
      <c r="C54" s="2"/>
      <c r="D54" s="2"/>
      <c r="E54" s="2"/>
      <c r="F54" s="2"/>
      <c r="G54" s="2"/>
      <c r="H54" s="2"/>
      <c r="I54" s="2"/>
      <c r="J54" s="2"/>
      <c r="K54" s="2"/>
      <c r="L54" s="7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</row>
    <row r="55" ht="15.75" hidden="1" customHeight="1">
      <c r="A55" s="2"/>
      <c r="B55" s="7"/>
      <c r="C55" s="2"/>
      <c r="D55" s="2"/>
      <c r="E55" s="2"/>
      <c r="F55" s="2"/>
      <c r="G55" s="2"/>
      <c r="H55" s="2"/>
      <c r="I55" s="2"/>
      <c r="J55" s="2"/>
      <c r="K55" s="2"/>
      <c r="L55" s="7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</row>
    <row r="56" ht="15.75" hidden="1" customHeight="1">
      <c r="A56" s="2"/>
      <c r="B56" s="7"/>
      <c r="C56" s="2"/>
      <c r="D56" s="2"/>
      <c r="E56" s="2"/>
      <c r="F56" s="2"/>
      <c r="G56" s="2"/>
      <c r="H56" s="2"/>
      <c r="I56" s="2"/>
      <c r="J56" s="2"/>
      <c r="K56" s="2"/>
      <c r="L56" s="7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</row>
    <row r="57" ht="15.75" hidden="1" customHeight="1">
      <c r="A57" s="2"/>
      <c r="B57" s="7"/>
      <c r="C57" s="2"/>
      <c r="D57" s="2"/>
      <c r="E57" s="2"/>
      <c r="F57" s="2"/>
      <c r="G57" s="2"/>
      <c r="H57" s="2"/>
      <c r="I57" s="2"/>
      <c r="J57" s="2"/>
      <c r="K57" s="2"/>
      <c r="L57" s="7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</row>
    <row r="58" ht="15.75" hidden="1" customHeight="1">
      <c r="A58" s="2"/>
      <c r="B58" s="7"/>
      <c r="C58" s="2"/>
      <c r="D58" s="2"/>
      <c r="E58" s="2"/>
      <c r="F58" s="2"/>
      <c r="G58" s="2"/>
      <c r="H58" s="2"/>
      <c r="I58" s="2"/>
      <c r="J58" s="2"/>
      <c r="K58" s="2"/>
      <c r="L58" s="7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</row>
    <row r="59" ht="15.75" hidden="1" customHeight="1">
      <c r="A59" s="2"/>
      <c r="B59" s="7"/>
      <c r="C59" s="2"/>
      <c r="D59" s="2"/>
      <c r="E59" s="2"/>
      <c r="F59" s="2"/>
      <c r="G59" s="2"/>
      <c r="H59" s="2"/>
      <c r="I59" s="2"/>
      <c r="J59" s="2"/>
      <c r="K59" s="2"/>
      <c r="L59" s="7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</row>
    <row r="60" ht="15.75" hidden="1" customHeight="1">
      <c r="A60" s="2"/>
      <c r="B60" s="7"/>
      <c r="C60" s="2"/>
      <c r="D60" s="2"/>
      <c r="E60" s="2"/>
      <c r="F60" s="2"/>
      <c r="G60" s="2"/>
      <c r="H60" s="2"/>
      <c r="I60" s="2"/>
      <c r="J60" s="2"/>
      <c r="K60" s="2"/>
      <c r="L60" s="7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</row>
    <row r="61" ht="15.75" hidden="1" customHeight="1">
      <c r="A61" s="17"/>
      <c r="B61" s="18"/>
      <c r="C61" s="17"/>
      <c r="D61" s="43" t="s">
        <v>48</v>
      </c>
      <c r="E61" s="20"/>
      <c r="F61" s="113" t="s">
        <v>49</v>
      </c>
      <c r="G61" s="43" t="s">
        <v>48</v>
      </c>
      <c r="H61" s="20"/>
      <c r="I61" s="20"/>
      <c r="J61" s="114" t="s">
        <v>49</v>
      </c>
      <c r="K61" s="20"/>
      <c r="L61" s="18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</row>
    <row r="62" ht="15.75" hidden="1" customHeight="1">
      <c r="A62" s="2"/>
      <c r="B62" s="7"/>
      <c r="C62" s="2"/>
      <c r="D62" s="2"/>
      <c r="E62" s="2"/>
      <c r="F62" s="2"/>
      <c r="G62" s="2"/>
      <c r="H62" s="2"/>
      <c r="I62" s="2"/>
      <c r="J62" s="2"/>
      <c r="K62" s="2"/>
      <c r="L62" s="7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</row>
    <row r="63" ht="15.75" hidden="1" customHeight="1">
      <c r="A63" s="2"/>
      <c r="B63" s="7"/>
      <c r="C63" s="2"/>
      <c r="D63" s="2"/>
      <c r="E63" s="2"/>
      <c r="F63" s="2"/>
      <c r="G63" s="2"/>
      <c r="H63" s="2"/>
      <c r="I63" s="2"/>
      <c r="J63" s="2"/>
      <c r="K63" s="2"/>
      <c r="L63" s="7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</row>
    <row r="64" ht="15.75" hidden="1" customHeight="1">
      <c r="A64" s="2"/>
      <c r="B64" s="7"/>
      <c r="C64" s="2"/>
      <c r="D64" s="2"/>
      <c r="E64" s="2"/>
      <c r="F64" s="2"/>
      <c r="G64" s="2"/>
      <c r="H64" s="2"/>
      <c r="I64" s="2"/>
      <c r="J64" s="2"/>
      <c r="K64" s="2"/>
      <c r="L64" s="7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</row>
    <row r="65" ht="15.75" hidden="1" customHeight="1">
      <c r="A65" s="17"/>
      <c r="B65" s="18"/>
      <c r="C65" s="17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18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</row>
    <row r="66" ht="15.75" hidden="1" customHeight="1">
      <c r="A66" s="2"/>
      <c r="B66" s="7"/>
      <c r="C66" s="2"/>
      <c r="D66" s="2"/>
      <c r="E66" s="2"/>
      <c r="F66" s="2"/>
      <c r="G66" s="2"/>
      <c r="H66" s="2"/>
      <c r="I66" s="2"/>
      <c r="J66" s="2"/>
      <c r="K66" s="2"/>
      <c r="L66" s="7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</row>
    <row r="67" ht="15.75" hidden="1" customHeight="1">
      <c r="A67" s="2"/>
      <c r="B67" s="7"/>
      <c r="C67" s="2"/>
      <c r="D67" s="2"/>
      <c r="E67" s="2"/>
      <c r="F67" s="2"/>
      <c r="G67" s="2"/>
      <c r="H67" s="2"/>
      <c r="I67" s="2"/>
      <c r="J67" s="2"/>
      <c r="K67" s="2"/>
      <c r="L67" s="7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</row>
    <row r="68" ht="15.75" hidden="1" customHeight="1">
      <c r="A68" s="2"/>
      <c r="B68" s="7"/>
      <c r="C68" s="2"/>
      <c r="D68" s="2"/>
      <c r="E68" s="2"/>
      <c r="F68" s="2"/>
      <c r="G68" s="2"/>
      <c r="H68" s="2"/>
      <c r="I68" s="2"/>
      <c r="J68" s="2"/>
      <c r="K68" s="2"/>
      <c r="L68" s="7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</row>
    <row r="69" ht="15.75" hidden="1" customHeight="1">
      <c r="A69" s="2"/>
      <c r="B69" s="7"/>
      <c r="C69" s="2"/>
      <c r="D69" s="2"/>
      <c r="E69" s="2"/>
      <c r="F69" s="2"/>
      <c r="G69" s="2"/>
      <c r="H69" s="2"/>
      <c r="I69" s="2"/>
      <c r="J69" s="2"/>
      <c r="K69" s="2"/>
      <c r="L69" s="7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</row>
    <row r="70" ht="15.75" hidden="1" customHeight="1">
      <c r="A70" s="2"/>
      <c r="B70" s="7"/>
      <c r="C70" s="2"/>
      <c r="D70" s="2"/>
      <c r="E70" s="2"/>
      <c r="F70" s="2"/>
      <c r="G70" s="2"/>
      <c r="H70" s="2"/>
      <c r="I70" s="2"/>
      <c r="J70" s="2"/>
      <c r="K70" s="2"/>
      <c r="L70" s="7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</row>
    <row r="71" ht="15.75" hidden="1" customHeight="1">
      <c r="A71" s="2"/>
      <c r="B71" s="7"/>
      <c r="C71" s="2"/>
      <c r="D71" s="2"/>
      <c r="E71" s="2"/>
      <c r="F71" s="2"/>
      <c r="G71" s="2"/>
      <c r="H71" s="2"/>
      <c r="I71" s="2"/>
      <c r="J71" s="2"/>
      <c r="K71" s="2"/>
      <c r="L71" s="7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</row>
    <row r="72" ht="15.75" hidden="1" customHeight="1">
      <c r="A72" s="2"/>
      <c r="B72" s="7"/>
      <c r="C72" s="2"/>
      <c r="D72" s="2"/>
      <c r="E72" s="2"/>
      <c r="F72" s="2"/>
      <c r="G72" s="2"/>
      <c r="H72" s="2"/>
      <c r="I72" s="2"/>
      <c r="J72" s="2"/>
      <c r="K72" s="2"/>
      <c r="L72" s="7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</row>
    <row r="73" ht="15.75" hidden="1" customHeight="1">
      <c r="A73" s="2"/>
      <c r="B73" s="7"/>
      <c r="C73" s="2"/>
      <c r="D73" s="2"/>
      <c r="E73" s="2"/>
      <c r="F73" s="2"/>
      <c r="G73" s="2"/>
      <c r="H73" s="2"/>
      <c r="I73" s="2"/>
      <c r="J73" s="2"/>
      <c r="K73" s="2"/>
      <c r="L73" s="7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</row>
    <row r="74" ht="15.75" hidden="1" customHeight="1">
      <c r="A74" s="2"/>
      <c r="B74" s="7"/>
      <c r="C74" s="2"/>
      <c r="D74" s="2"/>
      <c r="E74" s="2"/>
      <c r="F74" s="2"/>
      <c r="G74" s="2"/>
      <c r="H74" s="2"/>
      <c r="I74" s="2"/>
      <c r="J74" s="2"/>
      <c r="K74" s="2"/>
      <c r="L74" s="7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</row>
    <row r="75" ht="15.75" hidden="1" customHeight="1">
      <c r="A75" s="2"/>
      <c r="B75" s="7"/>
      <c r="C75" s="2"/>
      <c r="D75" s="2"/>
      <c r="E75" s="2"/>
      <c r="F75" s="2"/>
      <c r="G75" s="2"/>
      <c r="H75" s="2"/>
      <c r="I75" s="2"/>
      <c r="J75" s="2"/>
      <c r="K75" s="2"/>
      <c r="L75" s="7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</row>
    <row r="76" ht="15.75" hidden="1" customHeight="1">
      <c r="A76" s="17"/>
      <c r="B76" s="18"/>
      <c r="C76" s="17"/>
      <c r="D76" s="43" t="s">
        <v>48</v>
      </c>
      <c r="E76" s="20"/>
      <c r="F76" s="113" t="s">
        <v>49</v>
      </c>
      <c r="G76" s="43" t="s">
        <v>48</v>
      </c>
      <c r="H76" s="20"/>
      <c r="I76" s="20"/>
      <c r="J76" s="114" t="s">
        <v>49</v>
      </c>
      <c r="K76" s="20"/>
      <c r="L76" s="18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</row>
    <row r="77" ht="14.25" hidden="1" customHeight="1">
      <c r="A77" s="17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18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</row>
    <row r="78" ht="15.75" hidden="1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</row>
    <row r="79" ht="15.75" hidden="1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</row>
    <row r="80" ht="15.75" hidden="1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</row>
    <row r="81" ht="6.75" hidden="1" customHeight="1">
      <c r="A81" s="17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18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</row>
    <row r="82" ht="24.75" hidden="1" customHeight="1">
      <c r="A82" s="17"/>
      <c r="B82" s="18"/>
      <c r="C82" s="8" t="s">
        <v>81</v>
      </c>
      <c r="D82" s="17"/>
      <c r="E82" s="17"/>
      <c r="F82" s="17"/>
      <c r="G82" s="17"/>
      <c r="H82" s="17"/>
      <c r="I82" s="17"/>
      <c r="J82" s="17"/>
      <c r="K82" s="17"/>
      <c r="L82" s="18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</row>
    <row r="83" ht="6.75" hidden="1" customHeight="1">
      <c r="A83" s="17"/>
      <c r="B83" s="18"/>
      <c r="C83" s="17"/>
      <c r="D83" s="17"/>
      <c r="E83" s="17"/>
      <c r="F83" s="17"/>
      <c r="G83" s="17"/>
      <c r="H83" s="17"/>
      <c r="I83" s="17"/>
      <c r="J83" s="17"/>
      <c r="K83" s="17"/>
      <c r="L83" s="18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</row>
    <row r="84" ht="12.0" hidden="1" customHeight="1">
      <c r="A84" s="17"/>
      <c r="B84" s="18"/>
      <c r="C84" s="14" t="s">
        <v>13</v>
      </c>
      <c r="D84" s="17"/>
      <c r="E84" s="17"/>
      <c r="F84" s="17"/>
      <c r="G84" s="17"/>
      <c r="H84" s="17"/>
      <c r="I84" s="17"/>
      <c r="J84" s="17"/>
      <c r="K84" s="17"/>
      <c r="L84" s="18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</row>
    <row r="85" ht="16.5" hidden="1" customHeight="1">
      <c r="A85" s="17"/>
      <c r="B85" s="18"/>
      <c r="C85" s="17"/>
      <c r="D85" s="17"/>
      <c r="E85" s="53" t="str">
        <f>E7</f>
        <v>Zvýšenie vodozádržnej funkcie lesov Janouš, s.r.o.</v>
      </c>
      <c r="I85" s="17"/>
      <c r="J85" s="17"/>
      <c r="K85" s="17"/>
      <c r="L85" s="18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</row>
    <row r="86" ht="6.75" hidden="1" customHeight="1">
      <c r="A86" s="17"/>
      <c r="B86" s="18"/>
      <c r="C86" s="17"/>
      <c r="D86" s="17"/>
      <c r="E86" s="17"/>
      <c r="F86" s="17"/>
      <c r="G86" s="17"/>
      <c r="H86" s="17"/>
      <c r="I86" s="17"/>
      <c r="J86" s="17"/>
      <c r="K86" s="17"/>
      <c r="L86" s="18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</row>
    <row r="87" ht="12.0" hidden="1" customHeight="1">
      <c r="A87" s="17"/>
      <c r="B87" s="18"/>
      <c r="C87" s="14" t="s">
        <v>17</v>
      </c>
      <c r="D87" s="17"/>
      <c r="E87" s="17"/>
      <c r="F87" s="11" t="str">
        <f>F10</f>
        <v>Sukov</v>
      </c>
      <c r="G87" s="17"/>
      <c r="H87" s="17"/>
      <c r="I87" s="14" t="s">
        <v>19</v>
      </c>
      <c r="J87" s="55" t="str">
        <f>IF(J10="","",J10)</f>
        <v>6. 7. 2026</v>
      </c>
      <c r="K87" s="17"/>
      <c r="L87" s="18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</row>
    <row r="88" ht="6.75" hidden="1" customHeight="1">
      <c r="A88" s="17"/>
      <c r="B88" s="18"/>
      <c r="C88" s="17"/>
      <c r="D88" s="17"/>
      <c r="E88" s="17"/>
      <c r="F88" s="17"/>
      <c r="G88" s="17"/>
      <c r="H88" s="17"/>
      <c r="I88" s="17"/>
      <c r="J88" s="17"/>
      <c r="K88" s="17"/>
      <c r="L88" s="18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</row>
    <row r="89" ht="39.75" hidden="1" customHeight="1">
      <c r="A89" s="17"/>
      <c r="B89" s="18"/>
      <c r="C89" s="14" t="s">
        <v>21</v>
      </c>
      <c r="D89" s="17"/>
      <c r="E89" s="17"/>
      <c r="F89" s="11" t="str">
        <f>E13</f>
        <v>Janouš,s.r.o.,Sukov 4, 06702 Sukov</v>
      </c>
      <c r="G89" s="17"/>
      <c r="H89" s="17"/>
      <c r="I89" s="14" t="s">
        <v>27</v>
      </c>
      <c r="J89" s="15" t="str">
        <f>E19</f>
        <v>Vodales, s.r.o.,Študentská 20,96001 Zvolen</v>
      </c>
      <c r="K89" s="17"/>
      <c r="L89" s="18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</row>
    <row r="90" ht="15.0" hidden="1" customHeight="1">
      <c r="A90" s="17"/>
      <c r="B90" s="18"/>
      <c r="C90" s="14" t="s">
        <v>25</v>
      </c>
      <c r="D90" s="17"/>
      <c r="E90" s="17"/>
      <c r="F90" s="11" t="str">
        <f>IF(E16="","",E16)</f>
        <v> </v>
      </c>
      <c r="G90" s="17"/>
      <c r="H90" s="17"/>
      <c r="I90" s="14" t="s">
        <v>30</v>
      </c>
      <c r="J90" s="15" t="str">
        <f>E22</f>
        <v>Ing.Ladislav Hudák</v>
      </c>
      <c r="K90" s="17"/>
      <c r="L90" s="18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</row>
    <row r="91" ht="9.75" hidden="1" customHeight="1">
      <c r="A91" s="17"/>
      <c r="B91" s="18"/>
      <c r="C91" s="17"/>
      <c r="D91" s="17"/>
      <c r="E91" s="17"/>
      <c r="F91" s="17"/>
      <c r="G91" s="17"/>
      <c r="H91" s="17"/>
      <c r="I91" s="17"/>
      <c r="J91" s="17"/>
      <c r="K91" s="17"/>
      <c r="L91" s="18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</row>
    <row r="92" ht="29.25" hidden="1" customHeight="1">
      <c r="A92" s="17"/>
      <c r="B92" s="18"/>
      <c r="C92" s="115" t="s">
        <v>82</v>
      </c>
      <c r="D92" s="107"/>
      <c r="E92" s="107"/>
      <c r="F92" s="107"/>
      <c r="G92" s="107"/>
      <c r="H92" s="107"/>
      <c r="I92" s="107"/>
      <c r="J92" s="116" t="s">
        <v>83</v>
      </c>
      <c r="K92" s="107"/>
      <c r="L92" s="18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</row>
    <row r="93" ht="9.75" hidden="1" customHeight="1">
      <c r="A93" s="17"/>
      <c r="B93" s="18"/>
      <c r="C93" s="17"/>
      <c r="D93" s="17"/>
      <c r="E93" s="17"/>
      <c r="F93" s="17"/>
      <c r="G93" s="17"/>
      <c r="H93" s="17"/>
      <c r="I93" s="17"/>
      <c r="J93" s="17"/>
      <c r="K93" s="17"/>
      <c r="L93" s="18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</row>
    <row r="94" ht="22.5" hidden="1" customHeight="1">
      <c r="A94" s="17"/>
      <c r="B94" s="18"/>
      <c r="C94" s="117" t="s">
        <v>84</v>
      </c>
      <c r="D94" s="17"/>
      <c r="E94" s="17"/>
      <c r="F94" s="17"/>
      <c r="G94" s="17"/>
      <c r="H94" s="17"/>
      <c r="I94" s="17"/>
      <c r="J94" s="77">
        <f t="shared" ref="J94:J96" si="2">J123</f>
        <v>299505.32</v>
      </c>
      <c r="K94" s="17"/>
      <c r="L94" s="18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4" t="s">
        <v>85</v>
      </c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</row>
    <row r="95" ht="24.75" hidden="1" customHeight="1">
      <c r="A95" s="118"/>
      <c r="B95" s="119"/>
      <c r="C95" s="118"/>
      <c r="D95" s="120" t="s">
        <v>86</v>
      </c>
      <c r="E95" s="121"/>
      <c r="F95" s="121"/>
      <c r="G95" s="121"/>
      <c r="H95" s="121"/>
      <c r="I95" s="121"/>
      <c r="J95" s="122">
        <f t="shared" si="2"/>
        <v>203928.9</v>
      </c>
      <c r="K95" s="118"/>
      <c r="L95" s="119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118"/>
      <c r="AE95" s="118"/>
      <c r="AF95" s="118"/>
      <c r="AG95" s="118"/>
      <c r="AH95" s="118"/>
      <c r="AI95" s="118"/>
      <c r="AJ95" s="118"/>
      <c r="AK95" s="118"/>
      <c r="AL95" s="118"/>
      <c r="AM95" s="118"/>
      <c r="AN95" s="118"/>
      <c r="AO95" s="118"/>
      <c r="AP95" s="118"/>
      <c r="AQ95" s="118"/>
      <c r="AR95" s="118"/>
      <c r="AS95" s="118"/>
      <c r="AT95" s="118"/>
      <c r="AU95" s="118"/>
      <c r="AV95" s="118"/>
      <c r="AW95" s="118"/>
      <c r="AX95" s="118"/>
      <c r="AY95" s="118"/>
      <c r="AZ95" s="118"/>
      <c r="BA95" s="118"/>
      <c r="BB95" s="118"/>
      <c r="BC95" s="118"/>
      <c r="BD95" s="118"/>
      <c r="BE95" s="118"/>
      <c r="BF95" s="118"/>
      <c r="BG95" s="118"/>
      <c r="BH95" s="118"/>
      <c r="BI95" s="118"/>
      <c r="BJ95" s="118"/>
      <c r="BK95" s="118"/>
      <c r="BL95" s="118"/>
      <c r="BM95" s="118"/>
    </row>
    <row r="96" ht="19.5" hidden="1" customHeight="1">
      <c r="A96" s="123"/>
      <c r="B96" s="124"/>
      <c r="C96" s="123"/>
      <c r="D96" s="125" t="s">
        <v>87</v>
      </c>
      <c r="E96" s="126"/>
      <c r="F96" s="126"/>
      <c r="G96" s="126"/>
      <c r="H96" s="126"/>
      <c r="I96" s="126"/>
      <c r="J96" s="127">
        <f t="shared" si="2"/>
        <v>103135.51</v>
      </c>
      <c r="K96" s="123"/>
      <c r="L96" s="124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3"/>
      <c r="AH96" s="123"/>
      <c r="AI96" s="123"/>
      <c r="AJ96" s="123"/>
      <c r="AK96" s="123"/>
      <c r="AL96" s="123"/>
      <c r="AM96" s="123"/>
      <c r="AN96" s="123"/>
      <c r="AO96" s="123"/>
      <c r="AP96" s="123"/>
      <c r="AQ96" s="123"/>
      <c r="AR96" s="123"/>
      <c r="AS96" s="123"/>
      <c r="AT96" s="123"/>
      <c r="AU96" s="123"/>
      <c r="AV96" s="123"/>
      <c r="AW96" s="123"/>
      <c r="AX96" s="123"/>
      <c r="AY96" s="123"/>
      <c r="AZ96" s="123"/>
      <c r="BA96" s="123"/>
      <c r="BB96" s="123"/>
      <c r="BC96" s="123"/>
      <c r="BD96" s="123"/>
      <c r="BE96" s="123"/>
      <c r="BF96" s="123"/>
      <c r="BG96" s="123"/>
      <c r="BH96" s="123"/>
      <c r="BI96" s="123"/>
      <c r="BJ96" s="123"/>
      <c r="BK96" s="123"/>
      <c r="BL96" s="123"/>
      <c r="BM96" s="123"/>
    </row>
    <row r="97" ht="19.5" hidden="1" customHeight="1">
      <c r="A97" s="123"/>
      <c r="B97" s="124"/>
      <c r="C97" s="123"/>
      <c r="D97" s="125" t="s">
        <v>88</v>
      </c>
      <c r="E97" s="126"/>
      <c r="F97" s="126"/>
      <c r="G97" s="126"/>
      <c r="H97" s="126"/>
      <c r="I97" s="126"/>
      <c r="J97" s="127">
        <f>J213</f>
        <v>3578.48</v>
      </c>
      <c r="K97" s="123"/>
      <c r="L97" s="124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3"/>
      <c r="AH97" s="123"/>
      <c r="AI97" s="123"/>
      <c r="AJ97" s="123"/>
      <c r="AK97" s="123"/>
      <c r="AL97" s="123"/>
      <c r="AM97" s="123"/>
      <c r="AN97" s="123"/>
      <c r="AO97" s="123"/>
      <c r="AP97" s="123"/>
      <c r="AQ97" s="123"/>
      <c r="AR97" s="123"/>
      <c r="AS97" s="123"/>
      <c r="AT97" s="123"/>
      <c r="AU97" s="123"/>
      <c r="AV97" s="123"/>
      <c r="AW97" s="123"/>
      <c r="AX97" s="123"/>
      <c r="AY97" s="123"/>
      <c r="AZ97" s="123"/>
      <c r="BA97" s="123"/>
      <c r="BB97" s="123"/>
      <c r="BC97" s="123"/>
      <c r="BD97" s="123"/>
      <c r="BE97" s="123"/>
      <c r="BF97" s="123"/>
      <c r="BG97" s="123"/>
      <c r="BH97" s="123"/>
      <c r="BI97" s="123"/>
      <c r="BJ97" s="123"/>
      <c r="BK97" s="123"/>
      <c r="BL97" s="123"/>
      <c r="BM97" s="123"/>
    </row>
    <row r="98" ht="19.5" hidden="1" customHeight="1">
      <c r="A98" s="123"/>
      <c r="B98" s="124"/>
      <c r="C98" s="123"/>
      <c r="D98" s="125" t="s">
        <v>89</v>
      </c>
      <c r="E98" s="126"/>
      <c r="F98" s="126"/>
      <c r="G98" s="126"/>
      <c r="H98" s="126"/>
      <c r="I98" s="126"/>
      <c r="J98" s="127">
        <f>J230</f>
        <v>83816.2</v>
      </c>
      <c r="K98" s="123"/>
      <c r="L98" s="124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3"/>
      <c r="AH98" s="123"/>
      <c r="AI98" s="123"/>
      <c r="AJ98" s="123"/>
      <c r="AK98" s="123"/>
      <c r="AL98" s="123"/>
      <c r="AM98" s="123"/>
      <c r="AN98" s="123"/>
      <c r="AO98" s="123"/>
      <c r="AP98" s="123"/>
      <c r="AQ98" s="123"/>
      <c r="AR98" s="123"/>
      <c r="AS98" s="123"/>
      <c r="AT98" s="123"/>
      <c r="AU98" s="123"/>
      <c r="AV98" s="123"/>
      <c r="AW98" s="123"/>
      <c r="AX98" s="123"/>
      <c r="AY98" s="123"/>
      <c r="AZ98" s="123"/>
      <c r="BA98" s="123"/>
      <c r="BB98" s="123"/>
      <c r="BC98" s="123"/>
      <c r="BD98" s="123"/>
      <c r="BE98" s="123"/>
      <c r="BF98" s="123"/>
      <c r="BG98" s="123"/>
      <c r="BH98" s="123"/>
      <c r="BI98" s="123"/>
      <c r="BJ98" s="123"/>
      <c r="BK98" s="123"/>
      <c r="BL98" s="123"/>
      <c r="BM98" s="123"/>
    </row>
    <row r="99" ht="19.5" hidden="1" customHeight="1">
      <c r="A99" s="123"/>
      <c r="B99" s="124"/>
      <c r="C99" s="123"/>
      <c r="D99" s="125" t="s">
        <v>90</v>
      </c>
      <c r="E99" s="126"/>
      <c r="F99" s="126"/>
      <c r="G99" s="126"/>
      <c r="H99" s="126"/>
      <c r="I99" s="126"/>
      <c r="J99" s="127">
        <f>J261</f>
        <v>11656.4</v>
      </c>
      <c r="K99" s="123"/>
      <c r="L99" s="124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3"/>
      <c r="AA99" s="123"/>
      <c r="AB99" s="123"/>
      <c r="AC99" s="123"/>
      <c r="AD99" s="123"/>
      <c r="AE99" s="123"/>
      <c r="AF99" s="123"/>
      <c r="AG99" s="123"/>
      <c r="AH99" s="123"/>
      <c r="AI99" s="123"/>
      <c r="AJ99" s="123"/>
      <c r="AK99" s="123"/>
      <c r="AL99" s="123"/>
      <c r="AM99" s="123"/>
      <c r="AN99" s="123"/>
      <c r="AO99" s="123"/>
      <c r="AP99" s="123"/>
      <c r="AQ99" s="123"/>
      <c r="AR99" s="123"/>
      <c r="AS99" s="123"/>
      <c r="AT99" s="123"/>
      <c r="AU99" s="123"/>
      <c r="AV99" s="123"/>
      <c r="AW99" s="123"/>
      <c r="AX99" s="123"/>
      <c r="AY99" s="123"/>
      <c r="AZ99" s="123"/>
      <c r="BA99" s="123"/>
      <c r="BB99" s="123"/>
      <c r="BC99" s="123"/>
      <c r="BD99" s="123"/>
      <c r="BE99" s="123"/>
      <c r="BF99" s="123"/>
      <c r="BG99" s="123"/>
      <c r="BH99" s="123"/>
      <c r="BI99" s="123"/>
      <c r="BJ99" s="123"/>
      <c r="BK99" s="123"/>
      <c r="BL99" s="123"/>
      <c r="BM99" s="123"/>
    </row>
    <row r="100" ht="19.5" hidden="1" customHeight="1">
      <c r="A100" s="123"/>
      <c r="B100" s="124"/>
      <c r="C100" s="123"/>
      <c r="D100" s="125" t="s">
        <v>91</v>
      </c>
      <c r="E100" s="126"/>
      <c r="F100" s="126"/>
      <c r="G100" s="126"/>
      <c r="H100" s="126"/>
      <c r="I100" s="126"/>
      <c r="J100" s="127">
        <f>J266</f>
        <v>1742.31</v>
      </c>
      <c r="K100" s="123"/>
      <c r="L100" s="124"/>
      <c r="M100" s="123"/>
      <c r="N100" s="123"/>
      <c r="O100" s="123"/>
      <c r="P100" s="123"/>
      <c r="Q100" s="123"/>
      <c r="R100" s="123"/>
      <c r="S100" s="123"/>
      <c r="T100" s="123"/>
      <c r="U100" s="123"/>
      <c r="V100" s="123"/>
      <c r="W100" s="123"/>
      <c r="X100" s="123"/>
      <c r="Y100" s="123"/>
      <c r="Z100" s="123"/>
      <c r="AA100" s="123"/>
      <c r="AB100" s="123"/>
      <c r="AC100" s="123"/>
      <c r="AD100" s="123"/>
      <c r="AE100" s="123"/>
      <c r="AF100" s="123"/>
      <c r="AG100" s="123"/>
      <c r="AH100" s="123"/>
      <c r="AI100" s="123"/>
      <c r="AJ100" s="123"/>
      <c r="AK100" s="123"/>
      <c r="AL100" s="123"/>
      <c r="AM100" s="123"/>
      <c r="AN100" s="123"/>
      <c r="AO100" s="123"/>
      <c r="AP100" s="123"/>
      <c r="AQ100" s="123"/>
      <c r="AR100" s="123"/>
      <c r="AS100" s="123"/>
      <c r="AT100" s="123"/>
      <c r="AU100" s="123"/>
      <c r="AV100" s="123"/>
      <c r="AW100" s="123"/>
      <c r="AX100" s="123"/>
      <c r="AY100" s="123"/>
      <c r="AZ100" s="123"/>
      <c r="BA100" s="123"/>
      <c r="BB100" s="123"/>
      <c r="BC100" s="123"/>
      <c r="BD100" s="123"/>
      <c r="BE100" s="123"/>
      <c r="BF100" s="123"/>
      <c r="BG100" s="123"/>
      <c r="BH100" s="123"/>
      <c r="BI100" s="123"/>
      <c r="BJ100" s="123"/>
      <c r="BK100" s="123"/>
      <c r="BL100" s="123"/>
      <c r="BM100" s="123"/>
    </row>
    <row r="101" ht="24.75" hidden="1" customHeight="1">
      <c r="A101" s="118"/>
      <c r="B101" s="119"/>
      <c r="C101" s="118"/>
      <c r="D101" s="120" t="s">
        <v>92</v>
      </c>
      <c r="E101" s="121"/>
      <c r="F101" s="121"/>
      <c r="G101" s="121"/>
      <c r="H101" s="121"/>
      <c r="I101" s="121"/>
      <c r="J101" s="122">
        <f t="shared" ref="J101:J102" si="3">J268</f>
        <v>94576.42</v>
      </c>
      <c r="K101" s="118"/>
      <c r="L101" s="119"/>
      <c r="M101" s="118"/>
      <c r="N101" s="118"/>
      <c r="O101" s="118"/>
      <c r="P101" s="118"/>
      <c r="Q101" s="118"/>
      <c r="R101" s="118"/>
      <c r="S101" s="118"/>
      <c r="T101" s="118"/>
      <c r="U101" s="118"/>
      <c r="V101" s="118"/>
      <c r="W101" s="118"/>
      <c r="X101" s="118"/>
      <c r="Y101" s="118"/>
      <c r="Z101" s="118"/>
      <c r="AA101" s="118"/>
      <c r="AB101" s="118"/>
      <c r="AC101" s="118"/>
      <c r="AD101" s="118"/>
      <c r="AE101" s="118"/>
      <c r="AF101" s="118"/>
      <c r="AG101" s="118"/>
      <c r="AH101" s="118"/>
      <c r="AI101" s="118"/>
      <c r="AJ101" s="118"/>
      <c r="AK101" s="118"/>
      <c r="AL101" s="118"/>
      <c r="AM101" s="118"/>
      <c r="AN101" s="118"/>
      <c r="AO101" s="118"/>
      <c r="AP101" s="118"/>
      <c r="AQ101" s="118"/>
      <c r="AR101" s="118"/>
      <c r="AS101" s="118"/>
      <c r="AT101" s="118"/>
      <c r="AU101" s="118"/>
      <c r="AV101" s="118"/>
      <c r="AW101" s="118"/>
      <c r="AX101" s="118"/>
      <c r="AY101" s="118"/>
      <c r="AZ101" s="118"/>
      <c r="BA101" s="118"/>
      <c r="BB101" s="118"/>
      <c r="BC101" s="118"/>
      <c r="BD101" s="118"/>
      <c r="BE101" s="118"/>
      <c r="BF101" s="118"/>
      <c r="BG101" s="118"/>
      <c r="BH101" s="118"/>
      <c r="BI101" s="118"/>
      <c r="BJ101" s="118"/>
      <c r="BK101" s="118"/>
      <c r="BL101" s="118"/>
      <c r="BM101" s="118"/>
    </row>
    <row r="102" ht="19.5" hidden="1" customHeight="1">
      <c r="A102" s="123"/>
      <c r="B102" s="124"/>
      <c r="C102" s="123"/>
      <c r="D102" s="125" t="s">
        <v>93</v>
      </c>
      <c r="E102" s="126"/>
      <c r="F102" s="126"/>
      <c r="G102" s="126"/>
      <c r="H102" s="126"/>
      <c r="I102" s="126"/>
      <c r="J102" s="127">
        <f t="shared" si="3"/>
        <v>93637.59</v>
      </c>
      <c r="K102" s="123"/>
      <c r="L102" s="124"/>
      <c r="M102" s="123"/>
      <c r="N102" s="123"/>
      <c r="O102" s="123"/>
      <c r="P102" s="123"/>
      <c r="Q102" s="123"/>
      <c r="R102" s="123"/>
      <c r="S102" s="123"/>
      <c r="T102" s="123"/>
      <c r="U102" s="123"/>
      <c r="V102" s="123"/>
      <c r="W102" s="123"/>
      <c r="X102" s="123"/>
      <c r="Y102" s="123"/>
      <c r="Z102" s="123"/>
      <c r="AA102" s="123"/>
      <c r="AB102" s="123"/>
      <c r="AC102" s="123"/>
      <c r="AD102" s="123"/>
      <c r="AE102" s="123"/>
      <c r="AF102" s="123"/>
      <c r="AG102" s="123"/>
      <c r="AH102" s="123"/>
      <c r="AI102" s="123"/>
      <c r="AJ102" s="123"/>
      <c r="AK102" s="123"/>
      <c r="AL102" s="123"/>
      <c r="AM102" s="123"/>
      <c r="AN102" s="123"/>
      <c r="AO102" s="123"/>
      <c r="AP102" s="123"/>
      <c r="AQ102" s="123"/>
      <c r="AR102" s="123"/>
      <c r="AS102" s="123"/>
      <c r="AT102" s="123"/>
      <c r="AU102" s="123"/>
      <c r="AV102" s="123"/>
      <c r="AW102" s="123"/>
      <c r="AX102" s="123"/>
      <c r="AY102" s="123"/>
      <c r="AZ102" s="123"/>
      <c r="BA102" s="123"/>
      <c r="BB102" s="123"/>
      <c r="BC102" s="123"/>
      <c r="BD102" s="123"/>
      <c r="BE102" s="123"/>
      <c r="BF102" s="123"/>
      <c r="BG102" s="123"/>
      <c r="BH102" s="123"/>
      <c r="BI102" s="123"/>
      <c r="BJ102" s="123"/>
      <c r="BK102" s="123"/>
      <c r="BL102" s="123"/>
      <c r="BM102" s="123"/>
    </row>
    <row r="103" ht="19.5" hidden="1" customHeight="1">
      <c r="A103" s="123"/>
      <c r="B103" s="124"/>
      <c r="C103" s="123"/>
      <c r="D103" s="125" t="s">
        <v>94</v>
      </c>
      <c r="E103" s="126"/>
      <c r="F103" s="126"/>
      <c r="G103" s="126"/>
      <c r="H103" s="126"/>
      <c r="I103" s="126"/>
      <c r="J103" s="127">
        <f>J318</f>
        <v>321.93</v>
      </c>
      <c r="K103" s="123"/>
      <c r="L103" s="124"/>
      <c r="M103" s="123"/>
      <c r="N103" s="123"/>
      <c r="O103" s="123"/>
      <c r="P103" s="123"/>
      <c r="Q103" s="123"/>
      <c r="R103" s="123"/>
      <c r="S103" s="123"/>
      <c r="T103" s="123"/>
      <c r="U103" s="123"/>
      <c r="V103" s="123"/>
      <c r="W103" s="123"/>
      <c r="X103" s="123"/>
      <c r="Y103" s="123"/>
      <c r="Z103" s="123"/>
      <c r="AA103" s="123"/>
      <c r="AB103" s="123"/>
      <c r="AC103" s="123"/>
      <c r="AD103" s="123"/>
      <c r="AE103" s="123"/>
      <c r="AF103" s="123"/>
      <c r="AG103" s="123"/>
      <c r="AH103" s="123"/>
      <c r="AI103" s="123"/>
      <c r="AJ103" s="123"/>
      <c r="AK103" s="123"/>
      <c r="AL103" s="123"/>
      <c r="AM103" s="123"/>
      <c r="AN103" s="123"/>
      <c r="AO103" s="123"/>
      <c r="AP103" s="123"/>
      <c r="AQ103" s="123"/>
      <c r="AR103" s="123"/>
      <c r="AS103" s="123"/>
      <c r="AT103" s="123"/>
      <c r="AU103" s="123"/>
      <c r="AV103" s="123"/>
      <c r="AW103" s="123"/>
      <c r="AX103" s="123"/>
      <c r="AY103" s="123"/>
      <c r="AZ103" s="123"/>
      <c r="BA103" s="123"/>
      <c r="BB103" s="123"/>
      <c r="BC103" s="123"/>
      <c r="BD103" s="123"/>
      <c r="BE103" s="123"/>
      <c r="BF103" s="123"/>
      <c r="BG103" s="123"/>
      <c r="BH103" s="123"/>
      <c r="BI103" s="123"/>
      <c r="BJ103" s="123"/>
      <c r="BK103" s="123"/>
      <c r="BL103" s="123"/>
      <c r="BM103" s="123"/>
    </row>
    <row r="104" ht="19.5" hidden="1" customHeight="1">
      <c r="A104" s="123"/>
      <c r="B104" s="124"/>
      <c r="C104" s="123"/>
      <c r="D104" s="125" t="s">
        <v>95</v>
      </c>
      <c r="E104" s="126"/>
      <c r="F104" s="126"/>
      <c r="G104" s="126"/>
      <c r="H104" s="126"/>
      <c r="I104" s="126"/>
      <c r="J104" s="127">
        <f>J329</f>
        <v>616.9</v>
      </c>
      <c r="K104" s="123"/>
      <c r="L104" s="124"/>
      <c r="M104" s="123"/>
      <c r="N104" s="123"/>
      <c r="O104" s="123"/>
      <c r="P104" s="123"/>
      <c r="Q104" s="123"/>
      <c r="R104" s="123"/>
      <c r="S104" s="123"/>
      <c r="T104" s="123"/>
      <c r="U104" s="123"/>
      <c r="V104" s="123"/>
      <c r="W104" s="123"/>
      <c r="X104" s="123"/>
      <c r="Y104" s="123"/>
      <c r="Z104" s="123"/>
      <c r="AA104" s="123"/>
      <c r="AB104" s="123"/>
      <c r="AC104" s="123"/>
      <c r="AD104" s="123"/>
      <c r="AE104" s="123"/>
      <c r="AF104" s="123"/>
      <c r="AG104" s="123"/>
      <c r="AH104" s="123"/>
      <c r="AI104" s="123"/>
      <c r="AJ104" s="123"/>
      <c r="AK104" s="123"/>
      <c r="AL104" s="123"/>
      <c r="AM104" s="123"/>
      <c r="AN104" s="123"/>
      <c r="AO104" s="123"/>
      <c r="AP104" s="123"/>
      <c r="AQ104" s="123"/>
      <c r="AR104" s="123"/>
      <c r="AS104" s="123"/>
      <c r="AT104" s="123"/>
      <c r="AU104" s="123"/>
      <c r="AV104" s="123"/>
      <c r="AW104" s="123"/>
      <c r="AX104" s="123"/>
      <c r="AY104" s="123"/>
      <c r="AZ104" s="123"/>
      <c r="BA104" s="123"/>
      <c r="BB104" s="123"/>
      <c r="BC104" s="123"/>
      <c r="BD104" s="123"/>
      <c r="BE104" s="123"/>
      <c r="BF104" s="123"/>
      <c r="BG104" s="123"/>
      <c r="BH104" s="123"/>
      <c r="BI104" s="123"/>
      <c r="BJ104" s="123"/>
      <c r="BK104" s="123"/>
      <c r="BL104" s="123"/>
      <c r="BM104" s="123"/>
    </row>
    <row r="105" ht="24.75" hidden="1" customHeight="1">
      <c r="A105" s="118"/>
      <c r="B105" s="119"/>
      <c r="C105" s="118"/>
      <c r="D105" s="120" t="s">
        <v>96</v>
      </c>
      <c r="E105" s="121"/>
      <c r="F105" s="121"/>
      <c r="G105" s="121"/>
      <c r="H105" s="121"/>
      <c r="I105" s="121"/>
      <c r="J105" s="122">
        <f>J332</f>
        <v>1000</v>
      </c>
      <c r="K105" s="118"/>
      <c r="L105" s="119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118"/>
      <c r="X105" s="118"/>
      <c r="Y105" s="118"/>
      <c r="Z105" s="118"/>
      <c r="AA105" s="118"/>
      <c r="AB105" s="118"/>
      <c r="AC105" s="118"/>
      <c r="AD105" s="118"/>
      <c r="AE105" s="118"/>
      <c r="AF105" s="118"/>
      <c r="AG105" s="118"/>
      <c r="AH105" s="118"/>
      <c r="AI105" s="118"/>
      <c r="AJ105" s="118"/>
      <c r="AK105" s="118"/>
      <c r="AL105" s="118"/>
      <c r="AM105" s="118"/>
      <c r="AN105" s="118"/>
      <c r="AO105" s="118"/>
      <c r="AP105" s="118"/>
      <c r="AQ105" s="118"/>
      <c r="AR105" s="118"/>
      <c r="AS105" s="118"/>
      <c r="AT105" s="118"/>
      <c r="AU105" s="118"/>
      <c r="AV105" s="118"/>
      <c r="AW105" s="118"/>
      <c r="AX105" s="118"/>
      <c r="AY105" s="118"/>
      <c r="AZ105" s="118"/>
      <c r="BA105" s="118"/>
      <c r="BB105" s="118"/>
      <c r="BC105" s="118"/>
      <c r="BD105" s="118"/>
      <c r="BE105" s="118"/>
      <c r="BF105" s="118"/>
      <c r="BG105" s="118"/>
      <c r="BH105" s="118"/>
      <c r="BI105" s="118"/>
      <c r="BJ105" s="118"/>
      <c r="BK105" s="118"/>
      <c r="BL105" s="118"/>
      <c r="BM105" s="118"/>
    </row>
    <row r="106" ht="21.75" hidden="1" customHeight="1">
      <c r="A106" s="17"/>
      <c r="B106" s="18"/>
      <c r="C106" s="17"/>
      <c r="D106" s="17"/>
      <c r="E106" s="17"/>
      <c r="F106" s="17"/>
      <c r="G106" s="17"/>
      <c r="H106" s="17"/>
      <c r="I106" s="17"/>
      <c r="J106" s="17"/>
      <c r="K106" s="17"/>
      <c r="L106" s="18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</row>
    <row r="107" ht="6.75" hidden="1" customHeight="1">
      <c r="A107" s="17"/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18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</row>
    <row r="108" ht="15.75" hidden="1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</row>
    <row r="109" ht="15.75" hidden="1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</row>
    <row r="110" ht="15.75" hidden="1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</row>
    <row r="111" ht="6.75" customHeight="1">
      <c r="A111" s="17"/>
      <c r="B111" s="46"/>
      <c r="C111" s="47"/>
      <c r="D111" s="47"/>
      <c r="E111" s="47"/>
      <c r="F111" s="47"/>
      <c r="G111" s="47"/>
      <c r="H111" s="47"/>
      <c r="I111" s="47"/>
      <c r="J111" s="47"/>
      <c r="K111" s="47"/>
      <c r="L111" s="18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</row>
    <row r="112" ht="24.75" customHeight="1">
      <c r="A112" s="17"/>
      <c r="B112" s="18"/>
      <c r="C112" s="8" t="s">
        <v>97</v>
      </c>
      <c r="D112" s="17"/>
      <c r="E112" s="17"/>
      <c r="F112" s="17"/>
      <c r="G112" s="17"/>
      <c r="H112" s="17"/>
      <c r="I112" s="17"/>
      <c r="J112" s="17"/>
      <c r="K112" s="17"/>
      <c r="L112" s="18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</row>
    <row r="113" ht="6.75" customHeight="1">
      <c r="A113" s="17"/>
      <c r="B113" s="18"/>
      <c r="C113" s="17"/>
      <c r="D113" s="17"/>
      <c r="E113" s="17"/>
      <c r="F113" s="17"/>
      <c r="G113" s="17"/>
      <c r="H113" s="17"/>
      <c r="I113" s="17"/>
      <c r="J113" s="17"/>
      <c r="K113" s="17"/>
      <c r="L113" s="18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</row>
    <row r="114" ht="12.0" customHeight="1">
      <c r="A114" s="17"/>
      <c r="B114" s="18"/>
      <c r="C114" s="14" t="s">
        <v>13</v>
      </c>
      <c r="D114" s="17"/>
      <c r="E114" s="17"/>
      <c r="F114" s="17"/>
      <c r="G114" s="17"/>
      <c r="H114" s="17"/>
      <c r="I114" s="17"/>
      <c r="J114" s="17"/>
      <c r="K114" s="17"/>
      <c r="L114" s="18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</row>
    <row r="115" ht="16.5" customHeight="1">
      <c r="A115" s="17"/>
      <c r="B115" s="18"/>
      <c r="C115" s="17"/>
      <c r="D115" s="17"/>
      <c r="E115" s="53" t="str">
        <f>E7</f>
        <v>Zvýšenie vodozádržnej funkcie lesov Janouš, s.r.o.</v>
      </c>
      <c r="I115" s="17"/>
      <c r="J115" s="17"/>
      <c r="K115" s="17"/>
      <c r="L115" s="18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</row>
    <row r="116" ht="6.75" customHeight="1">
      <c r="A116" s="17"/>
      <c r="B116" s="18"/>
      <c r="C116" s="17"/>
      <c r="D116" s="17"/>
      <c r="E116" s="17"/>
      <c r="F116" s="17"/>
      <c r="G116" s="17"/>
      <c r="H116" s="17"/>
      <c r="I116" s="17"/>
      <c r="J116" s="17"/>
      <c r="K116" s="17"/>
      <c r="L116" s="18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</row>
    <row r="117" ht="12.0" customHeight="1">
      <c r="A117" s="17"/>
      <c r="B117" s="18"/>
      <c r="C117" s="14" t="s">
        <v>17</v>
      </c>
      <c r="D117" s="17"/>
      <c r="E117" s="17"/>
      <c r="F117" s="11" t="str">
        <f>F10</f>
        <v>Sukov</v>
      </c>
      <c r="G117" s="17"/>
      <c r="H117" s="17"/>
      <c r="I117" s="14" t="s">
        <v>19</v>
      </c>
      <c r="J117" s="55" t="str">
        <f>IF(J10="","",J10)</f>
        <v>6. 7. 2026</v>
      </c>
      <c r="K117" s="17"/>
      <c r="L117" s="18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</row>
    <row r="118" ht="6.75" customHeight="1">
      <c r="A118" s="17"/>
      <c r="B118" s="18"/>
      <c r="C118" s="17"/>
      <c r="D118" s="17"/>
      <c r="E118" s="17"/>
      <c r="F118" s="17"/>
      <c r="G118" s="17"/>
      <c r="H118" s="17"/>
      <c r="I118" s="17"/>
      <c r="J118" s="17"/>
      <c r="K118" s="17"/>
      <c r="L118" s="18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</row>
    <row r="119" ht="39.75" customHeight="1">
      <c r="A119" s="17"/>
      <c r="B119" s="18"/>
      <c r="C119" s="14" t="s">
        <v>21</v>
      </c>
      <c r="D119" s="17"/>
      <c r="E119" s="17"/>
      <c r="F119" s="11" t="str">
        <f>E13</f>
        <v>Janouš,s.r.o.,Sukov 4, 06702 Sukov</v>
      </c>
      <c r="G119" s="17"/>
      <c r="H119" s="17"/>
      <c r="I119" s="14" t="s">
        <v>27</v>
      </c>
      <c r="J119" s="15" t="str">
        <f>E19</f>
        <v>Vodales, s.r.o.,Študentská 20,96001 Zvolen</v>
      </c>
      <c r="K119" s="17"/>
      <c r="L119" s="18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</row>
    <row r="120" ht="15.0" customHeight="1">
      <c r="A120" s="17"/>
      <c r="B120" s="18"/>
      <c r="C120" s="14" t="s">
        <v>25</v>
      </c>
      <c r="D120" s="17"/>
      <c r="E120" s="17"/>
      <c r="F120" s="11" t="str">
        <f>IF(E16="","",E16)</f>
        <v> </v>
      </c>
      <c r="G120" s="17"/>
      <c r="H120" s="17"/>
      <c r="I120" s="14" t="s">
        <v>30</v>
      </c>
      <c r="J120" s="15" t="str">
        <f>E22</f>
        <v>Ing.Ladislav Hudák</v>
      </c>
      <c r="K120" s="17"/>
      <c r="L120" s="18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</row>
    <row r="121" ht="9.75" customHeight="1">
      <c r="A121" s="17"/>
      <c r="B121" s="18"/>
      <c r="C121" s="17"/>
      <c r="D121" s="17"/>
      <c r="E121" s="17"/>
      <c r="F121" s="17"/>
      <c r="G121" s="17"/>
      <c r="H121" s="17"/>
      <c r="I121" s="17"/>
      <c r="J121" s="17"/>
      <c r="K121" s="17"/>
      <c r="L121" s="18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</row>
    <row r="122" ht="29.25" customHeight="1">
      <c r="A122" s="128"/>
      <c r="B122" s="129"/>
      <c r="C122" s="130" t="s">
        <v>98</v>
      </c>
      <c r="D122" s="131" t="s">
        <v>58</v>
      </c>
      <c r="E122" s="131" t="s">
        <v>54</v>
      </c>
      <c r="F122" s="131" t="s">
        <v>55</v>
      </c>
      <c r="G122" s="131" t="s">
        <v>99</v>
      </c>
      <c r="H122" s="131" t="s">
        <v>100</v>
      </c>
      <c r="I122" s="131" t="s">
        <v>101</v>
      </c>
      <c r="J122" s="132" t="s">
        <v>83</v>
      </c>
      <c r="K122" s="133" t="s">
        <v>102</v>
      </c>
      <c r="L122" s="129"/>
      <c r="M122" s="68" t="s">
        <v>1</v>
      </c>
      <c r="N122" s="69" t="s">
        <v>37</v>
      </c>
      <c r="O122" s="69" t="s">
        <v>103</v>
      </c>
      <c r="P122" s="69" t="s">
        <v>104</v>
      </c>
      <c r="Q122" s="69" t="s">
        <v>105</v>
      </c>
      <c r="R122" s="69" t="s">
        <v>106</v>
      </c>
      <c r="S122" s="69" t="s">
        <v>107</v>
      </c>
      <c r="T122" s="70" t="s">
        <v>108</v>
      </c>
      <c r="U122" s="128"/>
      <c r="V122" s="128"/>
      <c r="W122" s="128"/>
      <c r="X122" s="128"/>
      <c r="Y122" s="128"/>
      <c r="Z122" s="128"/>
      <c r="AA122" s="128"/>
      <c r="AB122" s="128"/>
      <c r="AC122" s="128"/>
      <c r="AD122" s="128"/>
      <c r="AE122" s="128"/>
      <c r="AF122" s="128"/>
      <c r="AG122" s="128"/>
      <c r="AH122" s="128"/>
      <c r="AI122" s="128"/>
      <c r="AJ122" s="128"/>
      <c r="AK122" s="128"/>
      <c r="AL122" s="128"/>
      <c r="AM122" s="128"/>
      <c r="AN122" s="128"/>
      <c r="AO122" s="128"/>
      <c r="AP122" s="128"/>
      <c r="AQ122" s="128"/>
      <c r="AR122" s="128"/>
      <c r="AS122" s="128"/>
      <c r="AT122" s="128"/>
      <c r="AU122" s="128"/>
      <c r="AV122" s="128"/>
      <c r="AW122" s="128"/>
      <c r="AX122" s="128"/>
      <c r="AY122" s="128"/>
      <c r="AZ122" s="128"/>
      <c r="BA122" s="128"/>
      <c r="BB122" s="128"/>
      <c r="BC122" s="128"/>
      <c r="BD122" s="128"/>
      <c r="BE122" s="128"/>
      <c r="BF122" s="128"/>
      <c r="BG122" s="128"/>
      <c r="BH122" s="128"/>
      <c r="BI122" s="128"/>
      <c r="BJ122" s="128"/>
      <c r="BK122" s="128"/>
      <c r="BL122" s="128"/>
      <c r="BM122" s="128"/>
    </row>
    <row r="123" ht="22.5" customHeight="1">
      <c r="A123" s="17"/>
      <c r="B123" s="18"/>
      <c r="C123" s="74" t="s">
        <v>84</v>
      </c>
      <c r="D123" s="17"/>
      <c r="E123" s="17"/>
      <c r="F123" s="17"/>
      <c r="G123" s="17"/>
      <c r="H123" s="17"/>
      <c r="I123" s="17"/>
      <c r="J123" s="134">
        <f t="shared" ref="J123:J125" si="4">BK123</f>
        <v>299505.32</v>
      </c>
      <c r="K123" s="17"/>
      <c r="L123" s="18"/>
      <c r="M123" s="71"/>
      <c r="N123" s="59"/>
      <c r="O123" s="59"/>
      <c r="P123" s="135">
        <f>P124+P268+P332</f>
        <v>8617.27902</v>
      </c>
      <c r="Q123" s="59"/>
      <c r="R123" s="135">
        <f>R124+R268+R332</f>
        <v>1161.934881</v>
      </c>
      <c r="S123" s="59"/>
      <c r="T123" s="136">
        <f>T124+T268+T332</f>
        <v>0</v>
      </c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4" t="s">
        <v>72</v>
      </c>
      <c r="AU123" s="4" t="s">
        <v>85</v>
      </c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37">
        <f>BK124+BK268+BK332</f>
        <v>299505.32</v>
      </c>
      <c r="BL123" s="17"/>
      <c r="BM123" s="17"/>
    </row>
    <row r="124" ht="25.5" customHeight="1">
      <c r="A124" s="138"/>
      <c r="B124" s="139"/>
      <c r="C124" s="138"/>
      <c r="D124" s="140" t="s">
        <v>72</v>
      </c>
      <c r="E124" s="141" t="s">
        <v>109</v>
      </c>
      <c r="F124" s="141" t="s">
        <v>110</v>
      </c>
      <c r="G124" s="138"/>
      <c r="H124" s="138"/>
      <c r="I124" s="138"/>
      <c r="J124" s="142">
        <f t="shared" si="4"/>
        <v>203928.9</v>
      </c>
      <c r="K124" s="138"/>
      <c r="L124" s="139"/>
      <c r="M124" s="143"/>
      <c r="N124" s="138"/>
      <c r="O124" s="138"/>
      <c r="P124" s="144">
        <f>P125+P213+P230+P261+P266</f>
        <v>8540.64038</v>
      </c>
      <c r="Q124" s="138"/>
      <c r="R124" s="144">
        <f>R125+R213+R230+R261+R266</f>
        <v>1039.595415</v>
      </c>
      <c r="S124" s="138"/>
      <c r="T124" s="145">
        <f>T125+T213+T230+T261+T266</f>
        <v>0</v>
      </c>
      <c r="U124" s="138"/>
      <c r="V124" s="138"/>
      <c r="W124" s="138"/>
      <c r="X124" s="138"/>
      <c r="Y124" s="138"/>
      <c r="Z124" s="138"/>
      <c r="AA124" s="138"/>
      <c r="AB124" s="138"/>
      <c r="AC124" s="138"/>
      <c r="AD124" s="138"/>
      <c r="AE124" s="138"/>
      <c r="AF124" s="138"/>
      <c r="AG124" s="138"/>
      <c r="AH124" s="138"/>
      <c r="AI124" s="138"/>
      <c r="AJ124" s="138"/>
      <c r="AK124" s="138"/>
      <c r="AL124" s="138"/>
      <c r="AM124" s="138"/>
      <c r="AN124" s="138"/>
      <c r="AO124" s="138"/>
      <c r="AP124" s="138"/>
      <c r="AQ124" s="138"/>
      <c r="AR124" s="140" t="s">
        <v>78</v>
      </c>
      <c r="AS124" s="138"/>
      <c r="AT124" s="146" t="s">
        <v>72</v>
      </c>
      <c r="AU124" s="146" t="s">
        <v>73</v>
      </c>
      <c r="AV124" s="138"/>
      <c r="AW124" s="138"/>
      <c r="AX124" s="138"/>
      <c r="AY124" s="140" t="s">
        <v>111</v>
      </c>
      <c r="AZ124" s="138"/>
      <c r="BA124" s="138"/>
      <c r="BB124" s="138"/>
      <c r="BC124" s="138"/>
      <c r="BD124" s="138"/>
      <c r="BE124" s="138"/>
      <c r="BF124" s="138"/>
      <c r="BG124" s="138"/>
      <c r="BH124" s="138"/>
      <c r="BI124" s="138"/>
      <c r="BJ124" s="138"/>
      <c r="BK124" s="147">
        <f>BK125+BK213+BK230+BK261+BK266</f>
        <v>203928.9</v>
      </c>
      <c r="BL124" s="138"/>
      <c r="BM124" s="138"/>
    </row>
    <row r="125" ht="22.5" customHeight="1">
      <c r="A125" s="138"/>
      <c r="B125" s="139"/>
      <c r="C125" s="138"/>
      <c r="D125" s="140" t="s">
        <v>72</v>
      </c>
      <c r="E125" s="148" t="s">
        <v>78</v>
      </c>
      <c r="F125" s="148" t="s">
        <v>112</v>
      </c>
      <c r="G125" s="138"/>
      <c r="H125" s="138"/>
      <c r="I125" s="138"/>
      <c r="J125" s="149">
        <f t="shared" si="4"/>
        <v>103135.51</v>
      </c>
      <c r="K125" s="138"/>
      <c r="L125" s="139"/>
      <c r="M125" s="143"/>
      <c r="N125" s="138"/>
      <c r="O125" s="138"/>
      <c r="P125" s="144">
        <f>SUM(P126:P212)</f>
        <v>5040.097341</v>
      </c>
      <c r="Q125" s="138"/>
      <c r="R125" s="144">
        <f>SUM(R126:R212)</f>
        <v>166.68698</v>
      </c>
      <c r="S125" s="138"/>
      <c r="T125" s="145">
        <f>SUM(T126:T212)</f>
        <v>0</v>
      </c>
      <c r="U125" s="138"/>
      <c r="V125" s="138"/>
      <c r="W125" s="138"/>
      <c r="X125" s="138"/>
      <c r="Y125" s="138"/>
      <c r="Z125" s="138"/>
      <c r="AA125" s="138"/>
      <c r="AB125" s="138"/>
      <c r="AC125" s="138"/>
      <c r="AD125" s="138"/>
      <c r="AE125" s="138"/>
      <c r="AF125" s="138"/>
      <c r="AG125" s="138"/>
      <c r="AH125" s="138"/>
      <c r="AI125" s="138"/>
      <c r="AJ125" s="138"/>
      <c r="AK125" s="138"/>
      <c r="AL125" s="138"/>
      <c r="AM125" s="138"/>
      <c r="AN125" s="138"/>
      <c r="AO125" s="138"/>
      <c r="AP125" s="138"/>
      <c r="AQ125" s="138"/>
      <c r="AR125" s="140" t="s">
        <v>78</v>
      </c>
      <c r="AS125" s="138"/>
      <c r="AT125" s="146" t="s">
        <v>72</v>
      </c>
      <c r="AU125" s="146" t="s">
        <v>78</v>
      </c>
      <c r="AV125" s="138"/>
      <c r="AW125" s="138"/>
      <c r="AX125" s="138"/>
      <c r="AY125" s="140" t="s">
        <v>111</v>
      </c>
      <c r="AZ125" s="138"/>
      <c r="BA125" s="138"/>
      <c r="BB125" s="138"/>
      <c r="BC125" s="138"/>
      <c r="BD125" s="138"/>
      <c r="BE125" s="138"/>
      <c r="BF125" s="138"/>
      <c r="BG125" s="138"/>
      <c r="BH125" s="138"/>
      <c r="BI125" s="138"/>
      <c r="BJ125" s="138"/>
      <c r="BK125" s="147">
        <f>SUM(BK126:BK212)</f>
        <v>103135.51</v>
      </c>
      <c r="BL125" s="138"/>
      <c r="BM125" s="138"/>
    </row>
    <row r="126" ht="24.0" customHeight="1">
      <c r="A126" s="17"/>
      <c r="B126" s="18"/>
      <c r="C126" s="150" t="s">
        <v>78</v>
      </c>
      <c r="D126" s="150" t="s">
        <v>113</v>
      </c>
      <c r="E126" s="151" t="s">
        <v>114</v>
      </c>
      <c r="F126" s="152" t="s">
        <v>115</v>
      </c>
      <c r="G126" s="153" t="s">
        <v>116</v>
      </c>
      <c r="H126" s="154">
        <v>20.0</v>
      </c>
      <c r="I126" s="155">
        <v>91.08</v>
      </c>
      <c r="J126" s="155">
        <f>ROUND(I126*H126,2)</f>
        <v>1821.6</v>
      </c>
      <c r="K126" s="156"/>
      <c r="L126" s="18"/>
      <c r="M126" s="157" t="s">
        <v>1</v>
      </c>
      <c r="N126" s="158" t="s">
        <v>39</v>
      </c>
      <c r="O126" s="159">
        <v>2.362</v>
      </c>
      <c r="P126" s="159">
        <f>O126*H126</f>
        <v>47.24</v>
      </c>
      <c r="Q126" s="159">
        <v>0.01969</v>
      </c>
      <c r="R126" s="159">
        <f>Q126*H126</f>
        <v>0.3938</v>
      </c>
      <c r="S126" s="159">
        <v>0.0</v>
      </c>
      <c r="T126" s="160">
        <f>S126*H126</f>
        <v>0</v>
      </c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61" t="s">
        <v>117</v>
      </c>
      <c r="AS126" s="17"/>
      <c r="AT126" s="161" t="s">
        <v>113</v>
      </c>
      <c r="AU126" s="161" t="s">
        <v>118</v>
      </c>
      <c r="AV126" s="17"/>
      <c r="AW126" s="17"/>
      <c r="AX126" s="17"/>
      <c r="AY126" s="4" t="s">
        <v>111</v>
      </c>
      <c r="AZ126" s="17"/>
      <c r="BA126" s="17"/>
      <c r="BB126" s="17"/>
      <c r="BC126" s="17"/>
      <c r="BD126" s="17"/>
      <c r="BE126" s="162">
        <f>IF(N126="základná",J126,0)</f>
        <v>0</v>
      </c>
      <c r="BF126" s="162">
        <f>IF(N126="znížená",J126,0)</f>
        <v>1821.6</v>
      </c>
      <c r="BG126" s="162">
        <f>IF(N126="zákl. prenesená",J126,0)</f>
        <v>0</v>
      </c>
      <c r="BH126" s="162">
        <f>IF(N126="zníž. prenesená",J126,0)</f>
        <v>0</v>
      </c>
      <c r="BI126" s="162">
        <f>IF(N126="nulová",J126,0)</f>
        <v>0</v>
      </c>
      <c r="BJ126" s="4" t="s">
        <v>118</v>
      </c>
      <c r="BK126" s="162">
        <f>ROUND(I126*H126,2)</f>
        <v>1821.6</v>
      </c>
      <c r="BL126" s="4" t="s">
        <v>117</v>
      </c>
      <c r="BM126" s="161" t="s">
        <v>119</v>
      </c>
    </row>
    <row r="127" ht="15.75" customHeight="1">
      <c r="A127" s="163"/>
      <c r="B127" s="164"/>
      <c r="C127" s="163"/>
      <c r="D127" s="165" t="s">
        <v>120</v>
      </c>
      <c r="E127" s="166" t="s">
        <v>1</v>
      </c>
      <c r="F127" s="167" t="s">
        <v>121</v>
      </c>
      <c r="G127" s="163"/>
      <c r="H127" s="168">
        <v>20.0</v>
      </c>
      <c r="I127" s="163"/>
      <c r="J127" s="163"/>
      <c r="K127" s="163"/>
      <c r="L127" s="164"/>
      <c r="M127" s="169"/>
      <c r="N127" s="163"/>
      <c r="O127" s="163"/>
      <c r="P127" s="163"/>
      <c r="Q127" s="163"/>
      <c r="R127" s="163"/>
      <c r="S127" s="163"/>
      <c r="T127" s="170"/>
      <c r="U127" s="163"/>
      <c r="V127" s="163"/>
      <c r="W127" s="163"/>
      <c r="X127" s="163"/>
      <c r="Y127" s="163"/>
      <c r="Z127" s="163"/>
      <c r="AA127" s="163"/>
      <c r="AB127" s="163"/>
      <c r="AC127" s="163"/>
      <c r="AD127" s="163"/>
      <c r="AE127" s="163"/>
      <c r="AF127" s="163"/>
      <c r="AG127" s="163"/>
      <c r="AH127" s="163"/>
      <c r="AI127" s="163"/>
      <c r="AJ127" s="163"/>
      <c r="AK127" s="163"/>
      <c r="AL127" s="163"/>
      <c r="AM127" s="163"/>
      <c r="AN127" s="163"/>
      <c r="AO127" s="163"/>
      <c r="AP127" s="163"/>
      <c r="AQ127" s="163"/>
      <c r="AR127" s="163"/>
      <c r="AS127" s="163"/>
      <c r="AT127" s="166" t="s">
        <v>120</v>
      </c>
      <c r="AU127" s="166" t="s">
        <v>118</v>
      </c>
      <c r="AV127" s="163" t="s">
        <v>118</v>
      </c>
      <c r="AW127" s="163" t="s">
        <v>29</v>
      </c>
      <c r="AX127" s="163" t="s">
        <v>78</v>
      </c>
      <c r="AY127" s="166" t="s">
        <v>111</v>
      </c>
      <c r="AZ127" s="163"/>
      <c r="BA127" s="163"/>
      <c r="BB127" s="163"/>
      <c r="BC127" s="163"/>
      <c r="BD127" s="163"/>
      <c r="BE127" s="163"/>
      <c r="BF127" s="163"/>
      <c r="BG127" s="163"/>
      <c r="BH127" s="163"/>
      <c r="BI127" s="163"/>
      <c r="BJ127" s="163"/>
      <c r="BK127" s="163"/>
      <c r="BL127" s="163"/>
      <c r="BM127" s="163"/>
    </row>
    <row r="128" ht="33.0" customHeight="1">
      <c r="A128" s="17"/>
      <c r="B128" s="18"/>
      <c r="C128" s="150" t="s">
        <v>118</v>
      </c>
      <c r="D128" s="150" t="s">
        <v>113</v>
      </c>
      <c r="E128" s="151" t="s">
        <v>122</v>
      </c>
      <c r="F128" s="152" t="s">
        <v>123</v>
      </c>
      <c r="G128" s="153" t="s">
        <v>124</v>
      </c>
      <c r="H128" s="154">
        <v>150.0</v>
      </c>
      <c r="I128" s="155">
        <v>6.11</v>
      </c>
      <c r="J128" s="155">
        <f>ROUND(I128*H128,2)</f>
        <v>916.5</v>
      </c>
      <c r="K128" s="156"/>
      <c r="L128" s="18"/>
      <c r="M128" s="157" t="s">
        <v>1</v>
      </c>
      <c r="N128" s="158" t="s">
        <v>39</v>
      </c>
      <c r="O128" s="159">
        <v>0.22336</v>
      </c>
      <c r="P128" s="159">
        <f>O128*H128</f>
        <v>33.504</v>
      </c>
      <c r="Q128" s="159">
        <v>0.0</v>
      </c>
      <c r="R128" s="159">
        <f>Q128*H128</f>
        <v>0</v>
      </c>
      <c r="S128" s="159">
        <v>0.0</v>
      </c>
      <c r="T128" s="160">
        <f>S128*H128</f>
        <v>0</v>
      </c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61" t="s">
        <v>117</v>
      </c>
      <c r="AS128" s="17"/>
      <c r="AT128" s="161" t="s">
        <v>113</v>
      </c>
      <c r="AU128" s="161" t="s">
        <v>118</v>
      </c>
      <c r="AV128" s="17"/>
      <c r="AW128" s="17"/>
      <c r="AX128" s="17"/>
      <c r="AY128" s="4" t="s">
        <v>111</v>
      </c>
      <c r="AZ128" s="17"/>
      <c r="BA128" s="17"/>
      <c r="BB128" s="17"/>
      <c r="BC128" s="17"/>
      <c r="BD128" s="17"/>
      <c r="BE128" s="162">
        <f>IF(N128="základná",J128,0)</f>
        <v>0</v>
      </c>
      <c r="BF128" s="162">
        <f>IF(N128="znížená",J128,0)</f>
        <v>916.5</v>
      </c>
      <c r="BG128" s="162">
        <f>IF(N128="zákl. prenesená",J128,0)</f>
        <v>0</v>
      </c>
      <c r="BH128" s="162">
        <f>IF(N128="zníž. prenesená",J128,0)</f>
        <v>0</v>
      </c>
      <c r="BI128" s="162">
        <f>IF(N128="nulová",J128,0)</f>
        <v>0</v>
      </c>
      <c r="BJ128" s="4" t="s">
        <v>118</v>
      </c>
      <c r="BK128" s="162">
        <f>ROUND(I128*H128,2)</f>
        <v>916.5</v>
      </c>
      <c r="BL128" s="4" t="s">
        <v>117</v>
      </c>
      <c r="BM128" s="161" t="s">
        <v>125</v>
      </c>
    </row>
    <row r="129" ht="15.75" customHeight="1">
      <c r="A129" s="163"/>
      <c r="B129" s="164"/>
      <c r="C129" s="163"/>
      <c r="D129" s="165" t="s">
        <v>120</v>
      </c>
      <c r="E129" s="166" t="s">
        <v>1</v>
      </c>
      <c r="F129" s="167" t="s">
        <v>126</v>
      </c>
      <c r="G129" s="163"/>
      <c r="H129" s="168">
        <v>150.0</v>
      </c>
      <c r="I129" s="163"/>
      <c r="J129" s="163"/>
      <c r="K129" s="163"/>
      <c r="L129" s="164"/>
      <c r="M129" s="169"/>
      <c r="N129" s="163"/>
      <c r="O129" s="163"/>
      <c r="P129" s="163"/>
      <c r="Q129" s="163"/>
      <c r="R129" s="163"/>
      <c r="S129" s="163"/>
      <c r="T129" s="170"/>
      <c r="U129" s="163"/>
      <c r="V129" s="163"/>
      <c r="W129" s="163"/>
      <c r="X129" s="163"/>
      <c r="Y129" s="163"/>
      <c r="Z129" s="163"/>
      <c r="AA129" s="163"/>
      <c r="AB129" s="163"/>
      <c r="AC129" s="163"/>
      <c r="AD129" s="163"/>
      <c r="AE129" s="163"/>
      <c r="AF129" s="163"/>
      <c r="AG129" s="163"/>
      <c r="AH129" s="163"/>
      <c r="AI129" s="163"/>
      <c r="AJ129" s="163"/>
      <c r="AK129" s="163"/>
      <c r="AL129" s="163"/>
      <c r="AM129" s="163"/>
      <c r="AN129" s="163"/>
      <c r="AO129" s="163"/>
      <c r="AP129" s="163"/>
      <c r="AQ129" s="163"/>
      <c r="AR129" s="163"/>
      <c r="AS129" s="163"/>
      <c r="AT129" s="166" t="s">
        <v>120</v>
      </c>
      <c r="AU129" s="166" t="s">
        <v>118</v>
      </c>
      <c r="AV129" s="163" t="s">
        <v>118</v>
      </c>
      <c r="AW129" s="163" t="s">
        <v>29</v>
      </c>
      <c r="AX129" s="163" t="s">
        <v>78</v>
      </c>
      <c r="AY129" s="166" t="s">
        <v>111</v>
      </c>
      <c r="AZ129" s="163"/>
      <c r="BA129" s="163"/>
      <c r="BB129" s="163"/>
      <c r="BC129" s="163"/>
      <c r="BD129" s="163"/>
      <c r="BE129" s="163"/>
      <c r="BF129" s="163"/>
      <c r="BG129" s="163"/>
      <c r="BH129" s="163"/>
      <c r="BI129" s="163"/>
      <c r="BJ129" s="163"/>
      <c r="BK129" s="163"/>
      <c r="BL129" s="163"/>
      <c r="BM129" s="163"/>
    </row>
    <row r="130" ht="33.0" customHeight="1">
      <c r="A130" s="17"/>
      <c r="B130" s="18"/>
      <c r="C130" s="150" t="s">
        <v>127</v>
      </c>
      <c r="D130" s="150" t="s">
        <v>113</v>
      </c>
      <c r="E130" s="151" t="s">
        <v>128</v>
      </c>
      <c r="F130" s="152" t="s">
        <v>129</v>
      </c>
      <c r="G130" s="153" t="s">
        <v>130</v>
      </c>
      <c r="H130" s="154">
        <v>725.4</v>
      </c>
      <c r="I130" s="155">
        <v>1.13</v>
      </c>
      <c r="J130" s="155">
        <f>ROUND(I130*H130,2)</f>
        <v>819.7</v>
      </c>
      <c r="K130" s="156"/>
      <c r="L130" s="18"/>
      <c r="M130" s="157" t="s">
        <v>1</v>
      </c>
      <c r="N130" s="158" t="s">
        <v>39</v>
      </c>
      <c r="O130" s="159">
        <v>0.012</v>
      </c>
      <c r="P130" s="159">
        <f>O130*H130</f>
        <v>8.7048</v>
      </c>
      <c r="Q130" s="159">
        <v>0.0</v>
      </c>
      <c r="R130" s="159">
        <f>Q130*H130</f>
        <v>0</v>
      </c>
      <c r="S130" s="159">
        <v>0.0</v>
      </c>
      <c r="T130" s="160">
        <f>S130*H130</f>
        <v>0</v>
      </c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61" t="s">
        <v>117</v>
      </c>
      <c r="AS130" s="17"/>
      <c r="AT130" s="161" t="s">
        <v>113</v>
      </c>
      <c r="AU130" s="161" t="s">
        <v>118</v>
      </c>
      <c r="AV130" s="17"/>
      <c r="AW130" s="17"/>
      <c r="AX130" s="17"/>
      <c r="AY130" s="4" t="s">
        <v>111</v>
      </c>
      <c r="AZ130" s="17"/>
      <c r="BA130" s="17"/>
      <c r="BB130" s="17"/>
      <c r="BC130" s="17"/>
      <c r="BD130" s="17"/>
      <c r="BE130" s="162">
        <f>IF(N130="základná",J130,0)</f>
        <v>0</v>
      </c>
      <c r="BF130" s="162">
        <f>IF(N130="znížená",J130,0)</f>
        <v>819.7</v>
      </c>
      <c r="BG130" s="162">
        <f>IF(N130="zákl. prenesená",J130,0)</f>
        <v>0</v>
      </c>
      <c r="BH130" s="162">
        <f>IF(N130="zníž. prenesená",J130,0)</f>
        <v>0</v>
      </c>
      <c r="BI130" s="162">
        <f>IF(N130="nulová",J130,0)</f>
        <v>0</v>
      </c>
      <c r="BJ130" s="4" t="s">
        <v>118</v>
      </c>
      <c r="BK130" s="162">
        <f>ROUND(I130*H130,2)</f>
        <v>819.7</v>
      </c>
      <c r="BL130" s="4" t="s">
        <v>117</v>
      </c>
      <c r="BM130" s="161" t="s">
        <v>131</v>
      </c>
    </row>
    <row r="131" ht="15.75" customHeight="1">
      <c r="A131" s="163"/>
      <c r="B131" s="164"/>
      <c r="C131" s="163"/>
      <c r="D131" s="165" t="s">
        <v>120</v>
      </c>
      <c r="E131" s="166" t="s">
        <v>1</v>
      </c>
      <c r="F131" s="167" t="s">
        <v>132</v>
      </c>
      <c r="G131" s="163"/>
      <c r="H131" s="168">
        <v>276.0</v>
      </c>
      <c r="I131" s="163"/>
      <c r="J131" s="163"/>
      <c r="K131" s="163"/>
      <c r="L131" s="164"/>
      <c r="M131" s="169"/>
      <c r="N131" s="163"/>
      <c r="O131" s="163"/>
      <c r="P131" s="163"/>
      <c r="Q131" s="163"/>
      <c r="R131" s="163"/>
      <c r="S131" s="163"/>
      <c r="T131" s="170"/>
      <c r="U131" s="163"/>
      <c r="V131" s="163"/>
      <c r="W131" s="163"/>
      <c r="X131" s="163"/>
      <c r="Y131" s="163"/>
      <c r="Z131" s="163"/>
      <c r="AA131" s="163"/>
      <c r="AB131" s="163"/>
      <c r="AC131" s="163"/>
      <c r="AD131" s="163"/>
      <c r="AE131" s="163"/>
      <c r="AF131" s="163"/>
      <c r="AG131" s="163"/>
      <c r="AH131" s="163"/>
      <c r="AI131" s="163"/>
      <c r="AJ131" s="163"/>
      <c r="AK131" s="163"/>
      <c r="AL131" s="163"/>
      <c r="AM131" s="163"/>
      <c r="AN131" s="163"/>
      <c r="AO131" s="163"/>
      <c r="AP131" s="163"/>
      <c r="AQ131" s="163"/>
      <c r="AR131" s="163"/>
      <c r="AS131" s="163"/>
      <c r="AT131" s="166" t="s">
        <v>120</v>
      </c>
      <c r="AU131" s="166" t="s">
        <v>118</v>
      </c>
      <c r="AV131" s="163" t="s">
        <v>118</v>
      </c>
      <c r="AW131" s="163" t="s">
        <v>29</v>
      </c>
      <c r="AX131" s="163" t="s">
        <v>73</v>
      </c>
      <c r="AY131" s="166" t="s">
        <v>111</v>
      </c>
      <c r="AZ131" s="163"/>
      <c r="BA131" s="163"/>
      <c r="BB131" s="163"/>
      <c r="BC131" s="163"/>
      <c r="BD131" s="163"/>
      <c r="BE131" s="163"/>
      <c r="BF131" s="163"/>
      <c r="BG131" s="163"/>
      <c r="BH131" s="163"/>
      <c r="BI131" s="163"/>
      <c r="BJ131" s="163"/>
      <c r="BK131" s="163"/>
      <c r="BL131" s="163"/>
      <c r="BM131" s="163"/>
    </row>
    <row r="132" ht="15.75" customHeight="1">
      <c r="A132" s="163"/>
      <c r="B132" s="164"/>
      <c r="C132" s="163"/>
      <c r="D132" s="165" t="s">
        <v>120</v>
      </c>
      <c r="E132" s="166" t="s">
        <v>1</v>
      </c>
      <c r="F132" s="167" t="s">
        <v>133</v>
      </c>
      <c r="G132" s="163"/>
      <c r="H132" s="168">
        <v>113.0</v>
      </c>
      <c r="I132" s="163"/>
      <c r="J132" s="163"/>
      <c r="K132" s="163"/>
      <c r="L132" s="164"/>
      <c r="M132" s="169"/>
      <c r="N132" s="163"/>
      <c r="O132" s="163"/>
      <c r="P132" s="163"/>
      <c r="Q132" s="163"/>
      <c r="R132" s="163"/>
      <c r="S132" s="163"/>
      <c r="T132" s="170"/>
      <c r="U132" s="163"/>
      <c r="V132" s="163"/>
      <c r="W132" s="163"/>
      <c r="X132" s="163"/>
      <c r="Y132" s="163"/>
      <c r="Z132" s="163"/>
      <c r="AA132" s="163"/>
      <c r="AB132" s="163"/>
      <c r="AC132" s="163"/>
      <c r="AD132" s="163"/>
      <c r="AE132" s="163"/>
      <c r="AF132" s="163"/>
      <c r="AG132" s="163"/>
      <c r="AH132" s="163"/>
      <c r="AI132" s="163"/>
      <c r="AJ132" s="163"/>
      <c r="AK132" s="163"/>
      <c r="AL132" s="163"/>
      <c r="AM132" s="163"/>
      <c r="AN132" s="163"/>
      <c r="AO132" s="163"/>
      <c r="AP132" s="163"/>
      <c r="AQ132" s="163"/>
      <c r="AR132" s="163"/>
      <c r="AS132" s="163"/>
      <c r="AT132" s="166" t="s">
        <v>120</v>
      </c>
      <c r="AU132" s="166" t="s">
        <v>118</v>
      </c>
      <c r="AV132" s="163" t="s">
        <v>118</v>
      </c>
      <c r="AW132" s="163" t="s">
        <v>29</v>
      </c>
      <c r="AX132" s="163" t="s">
        <v>73</v>
      </c>
      <c r="AY132" s="166" t="s">
        <v>111</v>
      </c>
      <c r="AZ132" s="163"/>
      <c r="BA132" s="163"/>
      <c r="BB132" s="163"/>
      <c r="BC132" s="163"/>
      <c r="BD132" s="163"/>
      <c r="BE132" s="163"/>
      <c r="BF132" s="163"/>
      <c r="BG132" s="163"/>
      <c r="BH132" s="163"/>
      <c r="BI132" s="163"/>
      <c r="BJ132" s="163"/>
      <c r="BK132" s="163"/>
      <c r="BL132" s="163"/>
      <c r="BM132" s="163"/>
    </row>
    <row r="133" ht="15.75" customHeight="1">
      <c r="A133" s="163"/>
      <c r="B133" s="164"/>
      <c r="C133" s="163"/>
      <c r="D133" s="165" t="s">
        <v>120</v>
      </c>
      <c r="E133" s="166" t="s">
        <v>1</v>
      </c>
      <c r="F133" s="167" t="s">
        <v>134</v>
      </c>
      <c r="G133" s="163"/>
      <c r="H133" s="168">
        <v>86.4</v>
      </c>
      <c r="I133" s="163"/>
      <c r="J133" s="163"/>
      <c r="K133" s="163"/>
      <c r="L133" s="164"/>
      <c r="M133" s="169"/>
      <c r="N133" s="163"/>
      <c r="O133" s="163"/>
      <c r="P133" s="163"/>
      <c r="Q133" s="163"/>
      <c r="R133" s="163"/>
      <c r="S133" s="163"/>
      <c r="T133" s="170"/>
      <c r="U133" s="163"/>
      <c r="V133" s="163"/>
      <c r="W133" s="163"/>
      <c r="X133" s="163"/>
      <c r="Y133" s="163"/>
      <c r="Z133" s="163"/>
      <c r="AA133" s="163"/>
      <c r="AB133" s="163"/>
      <c r="AC133" s="163"/>
      <c r="AD133" s="163"/>
      <c r="AE133" s="163"/>
      <c r="AF133" s="163"/>
      <c r="AG133" s="163"/>
      <c r="AH133" s="163"/>
      <c r="AI133" s="163"/>
      <c r="AJ133" s="163"/>
      <c r="AK133" s="163"/>
      <c r="AL133" s="163"/>
      <c r="AM133" s="163"/>
      <c r="AN133" s="163"/>
      <c r="AO133" s="163"/>
      <c r="AP133" s="163"/>
      <c r="AQ133" s="163"/>
      <c r="AR133" s="163"/>
      <c r="AS133" s="163"/>
      <c r="AT133" s="166" t="s">
        <v>120</v>
      </c>
      <c r="AU133" s="166" t="s">
        <v>118</v>
      </c>
      <c r="AV133" s="163" t="s">
        <v>118</v>
      </c>
      <c r="AW133" s="163" t="s">
        <v>29</v>
      </c>
      <c r="AX133" s="163" t="s">
        <v>73</v>
      </c>
      <c r="AY133" s="166" t="s">
        <v>111</v>
      </c>
      <c r="AZ133" s="163"/>
      <c r="BA133" s="163"/>
      <c r="BB133" s="163"/>
      <c r="BC133" s="163"/>
      <c r="BD133" s="163"/>
      <c r="BE133" s="163"/>
      <c r="BF133" s="163"/>
      <c r="BG133" s="163"/>
      <c r="BH133" s="163"/>
      <c r="BI133" s="163"/>
      <c r="BJ133" s="163"/>
      <c r="BK133" s="163"/>
      <c r="BL133" s="163"/>
      <c r="BM133" s="163"/>
    </row>
    <row r="134" ht="15.75" customHeight="1">
      <c r="A134" s="163"/>
      <c r="B134" s="164"/>
      <c r="C134" s="163"/>
      <c r="D134" s="165" t="s">
        <v>120</v>
      </c>
      <c r="E134" s="166" t="s">
        <v>1</v>
      </c>
      <c r="F134" s="167" t="s">
        <v>135</v>
      </c>
      <c r="G134" s="163"/>
      <c r="H134" s="168">
        <v>250.0</v>
      </c>
      <c r="I134" s="163"/>
      <c r="J134" s="163"/>
      <c r="K134" s="163"/>
      <c r="L134" s="164"/>
      <c r="M134" s="169"/>
      <c r="N134" s="163"/>
      <c r="O134" s="163"/>
      <c r="P134" s="163"/>
      <c r="Q134" s="163"/>
      <c r="R134" s="163"/>
      <c r="S134" s="163"/>
      <c r="T134" s="170"/>
      <c r="U134" s="163"/>
      <c r="V134" s="163"/>
      <c r="W134" s="163"/>
      <c r="X134" s="163"/>
      <c r="Y134" s="163"/>
      <c r="Z134" s="163"/>
      <c r="AA134" s="163"/>
      <c r="AB134" s="163"/>
      <c r="AC134" s="163"/>
      <c r="AD134" s="163"/>
      <c r="AE134" s="163"/>
      <c r="AF134" s="163"/>
      <c r="AG134" s="163"/>
      <c r="AH134" s="163"/>
      <c r="AI134" s="163"/>
      <c r="AJ134" s="163"/>
      <c r="AK134" s="163"/>
      <c r="AL134" s="163"/>
      <c r="AM134" s="163"/>
      <c r="AN134" s="163"/>
      <c r="AO134" s="163"/>
      <c r="AP134" s="163"/>
      <c r="AQ134" s="163"/>
      <c r="AR134" s="163"/>
      <c r="AS134" s="163"/>
      <c r="AT134" s="166" t="s">
        <v>120</v>
      </c>
      <c r="AU134" s="166" t="s">
        <v>118</v>
      </c>
      <c r="AV134" s="163" t="s">
        <v>118</v>
      </c>
      <c r="AW134" s="163" t="s">
        <v>29</v>
      </c>
      <c r="AX134" s="163" t="s">
        <v>73</v>
      </c>
      <c r="AY134" s="166" t="s">
        <v>111</v>
      </c>
      <c r="AZ134" s="163"/>
      <c r="BA134" s="163"/>
      <c r="BB134" s="163"/>
      <c r="BC134" s="163"/>
      <c r="BD134" s="163"/>
      <c r="BE134" s="163"/>
      <c r="BF134" s="163"/>
      <c r="BG134" s="163"/>
      <c r="BH134" s="163"/>
      <c r="BI134" s="163"/>
      <c r="BJ134" s="163"/>
      <c r="BK134" s="163"/>
      <c r="BL134" s="163"/>
      <c r="BM134" s="163"/>
    </row>
    <row r="135" ht="15.75" customHeight="1">
      <c r="A135" s="171"/>
      <c r="B135" s="172"/>
      <c r="C135" s="171"/>
      <c r="D135" s="165" t="s">
        <v>120</v>
      </c>
      <c r="E135" s="173" t="s">
        <v>1</v>
      </c>
      <c r="F135" s="174" t="s">
        <v>136</v>
      </c>
      <c r="G135" s="171"/>
      <c r="H135" s="175">
        <v>725.4</v>
      </c>
      <c r="I135" s="171"/>
      <c r="J135" s="171"/>
      <c r="K135" s="171"/>
      <c r="L135" s="172"/>
      <c r="M135" s="176"/>
      <c r="N135" s="171"/>
      <c r="O135" s="171"/>
      <c r="P135" s="171"/>
      <c r="Q135" s="171"/>
      <c r="R135" s="171"/>
      <c r="S135" s="171"/>
      <c r="T135" s="177"/>
      <c r="U135" s="171"/>
      <c r="V135" s="171"/>
      <c r="W135" s="171"/>
      <c r="X135" s="171"/>
      <c r="Y135" s="171"/>
      <c r="Z135" s="171"/>
      <c r="AA135" s="171"/>
      <c r="AB135" s="171"/>
      <c r="AC135" s="171"/>
      <c r="AD135" s="171"/>
      <c r="AE135" s="171"/>
      <c r="AF135" s="171"/>
      <c r="AG135" s="171"/>
      <c r="AH135" s="171"/>
      <c r="AI135" s="171"/>
      <c r="AJ135" s="171"/>
      <c r="AK135" s="171"/>
      <c r="AL135" s="171"/>
      <c r="AM135" s="171"/>
      <c r="AN135" s="171"/>
      <c r="AO135" s="171"/>
      <c r="AP135" s="171"/>
      <c r="AQ135" s="171"/>
      <c r="AR135" s="171"/>
      <c r="AS135" s="171"/>
      <c r="AT135" s="173" t="s">
        <v>120</v>
      </c>
      <c r="AU135" s="173" t="s">
        <v>118</v>
      </c>
      <c r="AV135" s="171" t="s">
        <v>117</v>
      </c>
      <c r="AW135" s="171" t="s">
        <v>29</v>
      </c>
      <c r="AX135" s="171" t="s">
        <v>78</v>
      </c>
      <c r="AY135" s="173" t="s">
        <v>111</v>
      </c>
      <c r="AZ135" s="171"/>
      <c r="BA135" s="171"/>
      <c r="BB135" s="171"/>
      <c r="BC135" s="171"/>
      <c r="BD135" s="171"/>
      <c r="BE135" s="171"/>
      <c r="BF135" s="171"/>
      <c r="BG135" s="171"/>
      <c r="BH135" s="171"/>
      <c r="BI135" s="171"/>
      <c r="BJ135" s="171"/>
      <c r="BK135" s="171"/>
      <c r="BL135" s="171"/>
      <c r="BM135" s="171"/>
    </row>
    <row r="136" ht="21.75" customHeight="1">
      <c r="A136" s="17"/>
      <c r="B136" s="18"/>
      <c r="C136" s="150" t="s">
        <v>117</v>
      </c>
      <c r="D136" s="150" t="s">
        <v>113</v>
      </c>
      <c r="E136" s="151" t="s">
        <v>137</v>
      </c>
      <c r="F136" s="152" t="s">
        <v>138</v>
      </c>
      <c r="G136" s="153" t="s">
        <v>130</v>
      </c>
      <c r="H136" s="154">
        <v>3627.0</v>
      </c>
      <c r="I136" s="155">
        <v>5.07</v>
      </c>
      <c r="J136" s="155">
        <f>ROUND(I136*H136,2)</f>
        <v>18388.89</v>
      </c>
      <c r="K136" s="156"/>
      <c r="L136" s="18"/>
      <c r="M136" s="157" t="s">
        <v>1</v>
      </c>
      <c r="N136" s="158" t="s">
        <v>39</v>
      </c>
      <c r="O136" s="159">
        <v>0.215</v>
      </c>
      <c r="P136" s="159">
        <f>O136*H136</f>
        <v>779.805</v>
      </c>
      <c r="Q136" s="159">
        <v>0.0</v>
      </c>
      <c r="R136" s="159">
        <f>Q136*H136</f>
        <v>0</v>
      </c>
      <c r="S136" s="159">
        <v>0.0</v>
      </c>
      <c r="T136" s="160">
        <f>S136*H136</f>
        <v>0</v>
      </c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61" t="s">
        <v>117</v>
      </c>
      <c r="AS136" s="17"/>
      <c r="AT136" s="161" t="s">
        <v>113</v>
      </c>
      <c r="AU136" s="161" t="s">
        <v>118</v>
      </c>
      <c r="AV136" s="17"/>
      <c r="AW136" s="17"/>
      <c r="AX136" s="17"/>
      <c r="AY136" s="4" t="s">
        <v>111</v>
      </c>
      <c r="AZ136" s="17"/>
      <c r="BA136" s="17"/>
      <c r="BB136" s="17"/>
      <c r="BC136" s="17"/>
      <c r="BD136" s="17"/>
      <c r="BE136" s="162">
        <f>IF(N136="základná",J136,0)</f>
        <v>0</v>
      </c>
      <c r="BF136" s="162">
        <f>IF(N136="znížená",J136,0)</f>
        <v>18388.89</v>
      </c>
      <c r="BG136" s="162">
        <f>IF(N136="zákl. prenesená",J136,0)</f>
        <v>0</v>
      </c>
      <c r="BH136" s="162">
        <f>IF(N136="zníž. prenesená",J136,0)</f>
        <v>0</v>
      </c>
      <c r="BI136" s="162">
        <f>IF(N136="nulová",J136,0)</f>
        <v>0</v>
      </c>
      <c r="BJ136" s="4" t="s">
        <v>118</v>
      </c>
      <c r="BK136" s="162">
        <f>ROUND(I136*H136,2)</f>
        <v>18388.89</v>
      </c>
      <c r="BL136" s="4" t="s">
        <v>117</v>
      </c>
      <c r="BM136" s="161" t="s">
        <v>139</v>
      </c>
    </row>
    <row r="137" ht="15.75" customHeight="1">
      <c r="A137" s="163"/>
      <c r="B137" s="164"/>
      <c r="C137" s="163"/>
      <c r="D137" s="165" t="s">
        <v>120</v>
      </c>
      <c r="E137" s="166" t="s">
        <v>1</v>
      </c>
      <c r="F137" s="167" t="s">
        <v>140</v>
      </c>
      <c r="G137" s="163"/>
      <c r="H137" s="168">
        <v>1380.0</v>
      </c>
      <c r="I137" s="163"/>
      <c r="J137" s="163"/>
      <c r="K137" s="163"/>
      <c r="L137" s="164"/>
      <c r="M137" s="169"/>
      <c r="N137" s="163"/>
      <c r="O137" s="163"/>
      <c r="P137" s="163"/>
      <c r="Q137" s="163"/>
      <c r="R137" s="163"/>
      <c r="S137" s="163"/>
      <c r="T137" s="170"/>
      <c r="U137" s="163"/>
      <c r="V137" s="163"/>
      <c r="W137" s="163"/>
      <c r="X137" s="163"/>
      <c r="Y137" s="163"/>
      <c r="Z137" s="163"/>
      <c r="AA137" s="163"/>
      <c r="AB137" s="163"/>
      <c r="AC137" s="163"/>
      <c r="AD137" s="163"/>
      <c r="AE137" s="163"/>
      <c r="AF137" s="163"/>
      <c r="AG137" s="163"/>
      <c r="AH137" s="163"/>
      <c r="AI137" s="163"/>
      <c r="AJ137" s="163"/>
      <c r="AK137" s="163"/>
      <c r="AL137" s="163"/>
      <c r="AM137" s="163"/>
      <c r="AN137" s="163"/>
      <c r="AO137" s="163"/>
      <c r="AP137" s="163"/>
      <c r="AQ137" s="163"/>
      <c r="AR137" s="163"/>
      <c r="AS137" s="163"/>
      <c r="AT137" s="166" t="s">
        <v>120</v>
      </c>
      <c r="AU137" s="166" t="s">
        <v>118</v>
      </c>
      <c r="AV137" s="163" t="s">
        <v>118</v>
      </c>
      <c r="AW137" s="163" t="s">
        <v>29</v>
      </c>
      <c r="AX137" s="163" t="s">
        <v>73</v>
      </c>
      <c r="AY137" s="166" t="s">
        <v>111</v>
      </c>
      <c r="AZ137" s="163"/>
      <c r="BA137" s="163"/>
      <c r="BB137" s="163"/>
      <c r="BC137" s="163"/>
      <c r="BD137" s="163"/>
      <c r="BE137" s="163"/>
      <c r="BF137" s="163"/>
      <c r="BG137" s="163"/>
      <c r="BH137" s="163"/>
      <c r="BI137" s="163"/>
      <c r="BJ137" s="163"/>
      <c r="BK137" s="163"/>
      <c r="BL137" s="163"/>
      <c r="BM137" s="163"/>
    </row>
    <row r="138" ht="15.75" customHeight="1">
      <c r="A138" s="163"/>
      <c r="B138" s="164"/>
      <c r="C138" s="163"/>
      <c r="D138" s="165" t="s">
        <v>120</v>
      </c>
      <c r="E138" s="166" t="s">
        <v>1</v>
      </c>
      <c r="F138" s="167" t="s">
        <v>141</v>
      </c>
      <c r="G138" s="163"/>
      <c r="H138" s="168">
        <v>565.0</v>
      </c>
      <c r="I138" s="163"/>
      <c r="J138" s="163"/>
      <c r="K138" s="163"/>
      <c r="L138" s="164"/>
      <c r="M138" s="169"/>
      <c r="N138" s="163"/>
      <c r="O138" s="163"/>
      <c r="P138" s="163"/>
      <c r="Q138" s="163"/>
      <c r="R138" s="163"/>
      <c r="S138" s="163"/>
      <c r="T138" s="170"/>
      <c r="U138" s="163"/>
      <c r="V138" s="163"/>
      <c r="W138" s="163"/>
      <c r="X138" s="163"/>
      <c r="Y138" s="163"/>
      <c r="Z138" s="163"/>
      <c r="AA138" s="163"/>
      <c r="AB138" s="163"/>
      <c r="AC138" s="163"/>
      <c r="AD138" s="163"/>
      <c r="AE138" s="163"/>
      <c r="AF138" s="163"/>
      <c r="AG138" s="163"/>
      <c r="AH138" s="163"/>
      <c r="AI138" s="163"/>
      <c r="AJ138" s="163"/>
      <c r="AK138" s="163"/>
      <c r="AL138" s="163"/>
      <c r="AM138" s="163"/>
      <c r="AN138" s="163"/>
      <c r="AO138" s="163"/>
      <c r="AP138" s="163"/>
      <c r="AQ138" s="163"/>
      <c r="AR138" s="163"/>
      <c r="AS138" s="163"/>
      <c r="AT138" s="166" t="s">
        <v>120</v>
      </c>
      <c r="AU138" s="166" t="s">
        <v>118</v>
      </c>
      <c r="AV138" s="163" t="s">
        <v>118</v>
      </c>
      <c r="AW138" s="163" t="s">
        <v>29</v>
      </c>
      <c r="AX138" s="163" t="s">
        <v>73</v>
      </c>
      <c r="AY138" s="166" t="s">
        <v>111</v>
      </c>
      <c r="AZ138" s="163"/>
      <c r="BA138" s="163"/>
      <c r="BB138" s="163"/>
      <c r="BC138" s="163"/>
      <c r="BD138" s="163"/>
      <c r="BE138" s="163"/>
      <c r="BF138" s="163"/>
      <c r="BG138" s="163"/>
      <c r="BH138" s="163"/>
      <c r="BI138" s="163"/>
      <c r="BJ138" s="163"/>
      <c r="BK138" s="163"/>
      <c r="BL138" s="163"/>
      <c r="BM138" s="163"/>
    </row>
    <row r="139" ht="15.75" customHeight="1">
      <c r="A139" s="163"/>
      <c r="B139" s="164"/>
      <c r="C139" s="163"/>
      <c r="D139" s="165" t="s">
        <v>120</v>
      </c>
      <c r="E139" s="166" t="s">
        <v>1</v>
      </c>
      <c r="F139" s="167" t="s">
        <v>142</v>
      </c>
      <c r="G139" s="163"/>
      <c r="H139" s="168">
        <v>432.0</v>
      </c>
      <c r="I139" s="163"/>
      <c r="J139" s="163"/>
      <c r="K139" s="163"/>
      <c r="L139" s="164"/>
      <c r="M139" s="169"/>
      <c r="N139" s="163"/>
      <c r="O139" s="163"/>
      <c r="P139" s="163"/>
      <c r="Q139" s="163"/>
      <c r="R139" s="163"/>
      <c r="S139" s="163"/>
      <c r="T139" s="170"/>
      <c r="U139" s="163"/>
      <c r="V139" s="163"/>
      <c r="W139" s="163"/>
      <c r="X139" s="163"/>
      <c r="Y139" s="163"/>
      <c r="Z139" s="163"/>
      <c r="AA139" s="163"/>
      <c r="AB139" s="163"/>
      <c r="AC139" s="163"/>
      <c r="AD139" s="163"/>
      <c r="AE139" s="163"/>
      <c r="AF139" s="163"/>
      <c r="AG139" s="163"/>
      <c r="AH139" s="163"/>
      <c r="AI139" s="163"/>
      <c r="AJ139" s="163"/>
      <c r="AK139" s="163"/>
      <c r="AL139" s="163"/>
      <c r="AM139" s="163"/>
      <c r="AN139" s="163"/>
      <c r="AO139" s="163"/>
      <c r="AP139" s="163"/>
      <c r="AQ139" s="163"/>
      <c r="AR139" s="163"/>
      <c r="AS139" s="163"/>
      <c r="AT139" s="166" t="s">
        <v>120</v>
      </c>
      <c r="AU139" s="166" t="s">
        <v>118</v>
      </c>
      <c r="AV139" s="163" t="s">
        <v>118</v>
      </c>
      <c r="AW139" s="163" t="s">
        <v>29</v>
      </c>
      <c r="AX139" s="163" t="s">
        <v>73</v>
      </c>
      <c r="AY139" s="166" t="s">
        <v>111</v>
      </c>
      <c r="AZ139" s="163"/>
      <c r="BA139" s="163"/>
      <c r="BB139" s="163"/>
      <c r="BC139" s="163"/>
      <c r="BD139" s="163"/>
      <c r="BE139" s="163"/>
      <c r="BF139" s="163"/>
      <c r="BG139" s="163"/>
      <c r="BH139" s="163"/>
      <c r="BI139" s="163"/>
      <c r="BJ139" s="163"/>
      <c r="BK139" s="163"/>
      <c r="BL139" s="163"/>
      <c r="BM139" s="163"/>
    </row>
    <row r="140" ht="15.75" customHeight="1">
      <c r="A140" s="163"/>
      <c r="B140" s="164"/>
      <c r="C140" s="163"/>
      <c r="D140" s="165" t="s">
        <v>120</v>
      </c>
      <c r="E140" s="166" t="s">
        <v>1</v>
      </c>
      <c r="F140" s="167" t="s">
        <v>143</v>
      </c>
      <c r="G140" s="163"/>
      <c r="H140" s="168">
        <v>1250.0</v>
      </c>
      <c r="I140" s="163"/>
      <c r="J140" s="163"/>
      <c r="K140" s="163"/>
      <c r="L140" s="164"/>
      <c r="M140" s="169"/>
      <c r="N140" s="163"/>
      <c r="O140" s="163"/>
      <c r="P140" s="163"/>
      <c r="Q140" s="163"/>
      <c r="R140" s="163"/>
      <c r="S140" s="163"/>
      <c r="T140" s="170"/>
      <c r="U140" s="163"/>
      <c r="V140" s="163"/>
      <c r="W140" s="163"/>
      <c r="X140" s="163"/>
      <c r="Y140" s="163"/>
      <c r="Z140" s="163"/>
      <c r="AA140" s="163"/>
      <c r="AB140" s="163"/>
      <c r="AC140" s="163"/>
      <c r="AD140" s="163"/>
      <c r="AE140" s="163"/>
      <c r="AF140" s="163"/>
      <c r="AG140" s="163"/>
      <c r="AH140" s="163"/>
      <c r="AI140" s="163"/>
      <c r="AJ140" s="163"/>
      <c r="AK140" s="163"/>
      <c r="AL140" s="163"/>
      <c r="AM140" s="163"/>
      <c r="AN140" s="163"/>
      <c r="AO140" s="163"/>
      <c r="AP140" s="163"/>
      <c r="AQ140" s="163"/>
      <c r="AR140" s="163"/>
      <c r="AS140" s="163"/>
      <c r="AT140" s="166" t="s">
        <v>120</v>
      </c>
      <c r="AU140" s="166" t="s">
        <v>118</v>
      </c>
      <c r="AV140" s="163" t="s">
        <v>118</v>
      </c>
      <c r="AW140" s="163" t="s">
        <v>29</v>
      </c>
      <c r="AX140" s="163" t="s">
        <v>73</v>
      </c>
      <c r="AY140" s="166" t="s">
        <v>111</v>
      </c>
      <c r="AZ140" s="163"/>
      <c r="BA140" s="163"/>
      <c r="BB140" s="163"/>
      <c r="BC140" s="163"/>
      <c r="BD140" s="163"/>
      <c r="BE140" s="163"/>
      <c r="BF140" s="163"/>
      <c r="BG140" s="163"/>
      <c r="BH140" s="163"/>
      <c r="BI140" s="163"/>
      <c r="BJ140" s="163"/>
      <c r="BK140" s="163"/>
      <c r="BL140" s="163"/>
      <c r="BM140" s="163"/>
    </row>
    <row r="141" ht="15.75" customHeight="1">
      <c r="A141" s="171"/>
      <c r="B141" s="172"/>
      <c r="C141" s="171"/>
      <c r="D141" s="165" t="s">
        <v>120</v>
      </c>
      <c r="E141" s="173" t="s">
        <v>1</v>
      </c>
      <c r="F141" s="174" t="s">
        <v>136</v>
      </c>
      <c r="G141" s="171"/>
      <c r="H141" s="175">
        <v>3627.0</v>
      </c>
      <c r="I141" s="171"/>
      <c r="J141" s="171"/>
      <c r="K141" s="171"/>
      <c r="L141" s="172"/>
      <c r="M141" s="176"/>
      <c r="N141" s="171"/>
      <c r="O141" s="171"/>
      <c r="P141" s="171"/>
      <c r="Q141" s="171"/>
      <c r="R141" s="171"/>
      <c r="S141" s="171"/>
      <c r="T141" s="177"/>
      <c r="U141" s="171"/>
      <c r="V141" s="171"/>
      <c r="W141" s="171"/>
      <c r="X141" s="171"/>
      <c r="Y141" s="171"/>
      <c r="Z141" s="171"/>
      <c r="AA141" s="171"/>
      <c r="AB141" s="171"/>
      <c r="AC141" s="171"/>
      <c r="AD141" s="171"/>
      <c r="AE141" s="171"/>
      <c r="AF141" s="171"/>
      <c r="AG141" s="171"/>
      <c r="AH141" s="171"/>
      <c r="AI141" s="171"/>
      <c r="AJ141" s="171"/>
      <c r="AK141" s="171"/>
      <c r="AL141" s="171"/>
      <c r="AM141" s="171"/>
      <c r="AN141" s="171"/>
      <c r="AO141" s="171"/>
      <c r="AP141" s="171"/>
      <c r="AQ141" s="171"/>
      <c r="AR141" s="171"/>
      <c r="AS141" s="171"/>
      <c r="AT141" s="173" t="s">
        <v>120</v>
      </c>
      <c r="AU141" s="173" t="s">
        <v>118</v>
      </c>
      <c r="AV141" s="171" t="s">
        <v>117</v>
      </c>
      <c r="AW141" s="171" t="s">
        <v>29</v>
      </c>
      <c r="AX141" s="171" t="s">
        <v>78</v>
      </c>
      <c r="AY141" s="173" t="s">
        <v>111</v>
      </c>
      <c r="AZ141" s="171"/>
      <c r="BA141" s="171"/>
      <c r="BB141" s="171"/>
      <c r="BC141" s="171"/>
      <c r="BD141" s="171"/>
      <c r="BE141" s="171"/>
      <c r="BF141" s="171"/>
      <c r="BG141" s="171"/>
      <c r="BH141" s="171"/>
      <c r="BI141" s="171"/>
      <c r="BJ141" s="171"/>
      <c r="BK141" s="171"/>
      <c r="BL141" s="171"/>
      <c r="BM141" s="171"/>
    </row>
    <row r="142" ht="24.0" customHeight="1">
      <c r="A142" s="17"/>
      <c r="B142" s="18"/>
      <c r="C142" s="150" t="s">
        <v>144</v>
      </c>
      <c r="D142" s="150" t="s">
        <v>113</v>
      </c>
      <c r="E142" s="151" t="s">
        <v>145</v>
      </c>
      <c r="F142" s="152" t="s">
        <v>146</v>
      </c>
      <c r="G142" s="153" t="s">
        <v>130</v>
      </c>
      <c r="H142" s="154">
        <v>1088.1</v>
      </c>
      <c r="I142" s="155">
        <v>0.72</v>
      </c>
      <c r="J142" s="155">
        <f>ROUND(I142*H142,2)</f>
        <v>783.43</v>
      </c>
      <c r="K142" s="156"/>
      <c r="L142" s="18"/>
      <c r="M142" s="157" t="s">
        <v>1</v>
      </c>
      <c r="N142" s="158" t="s">
        <v>39</v>
      </c>
      <c r="O142" s="159">
        <v>0.03</v>
      </c>
      <c r="P142" s="159">
        <f>O142*H142</f>
        <v>32.643</v>
      </c>
      <c r="Q142" s="159">
        <v>0.0</v>
      </c>
      <c r="R142" s="159">
        <f>Q142*H142</f>
        <v>0</v>
      </c>
      <c r="S142" s="159">
        <v>0.0</v>
      </c>
      <c r="T142" s="160">
        <f>S142*H142</f>
        <v>0</v>
      </c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61" t="s">
        <v>117</v>
      </c>
      <c r="AS142" s="17"/>
      <c r="AT142" s="161" t="s">
        <v>113</v>
      </c>
      <c r="AU142" s="161" t="s">
        <v>118</v>
      </c>
      <c r="AV142" s="17"/>
      <c r="AW142" s="17"/>
      <c r="AX142" s="17"/>
      <c r="AY142" s="4" t="s">
        <v>111</v>
      </c>
      <c r="AZ142" s="17"/>
      <c r="BA142" s="17"/>
      <c r="BB142" s="17"/>
      <c r="BC142" s="17"/>
      <c r="BD142" s="17"/>
      <c r="BE142" s="162">
        <f>IF(N142="základná",J142,0)</f>
        <v>0</v>
      </c>
      <c r="BF142" s="162">
        <f>IF(N142="znížená",J142,0)</f>
        <v>783.43</v>
      </c>
      <c r="BG142" s="162">
        <f>IF(N142="zákl. prenesená",J142,0)</f>
        <v>0</v>
      </c>
      <c r="BH142" s="162">
        <f>IF(N142="zníž. prenesená",J142,0)</f>
        <v>0</v>
      </c>
      <c r="BI142" s="162">
        <f>IF(N142="nulová",J142,0)</f>
        <v>0</v>
      </c>
      <c r="BJ142" s="4" t="s">
        <v>118</v>
      </c>
      <c r="BK142" s="162">
        <f>ROUND(I142*H142,2)</f>
        <v>783.43</v>
      </c>
      <c r="BL142" s="4" t="s">
        <v>117</v>
      </c>
      <c r="BM142" s="161" t="s">
        <v>147</v>
      </c>
    </row>
    <row r="143" ht="15.75" customHeight="1">
      <c r="A143" s="163"/>
      <c r="B143" s="164"/>
      <c r="C143" s="163"/>
      <c r="D143" s="165" t="s">
        <v>120</v>
      </c>
      <c r="E143" s="166" t="s">
        <v>1</v>
      </c>
      <c r="F143" s="167" t="s">
        <v>148</v>
      </c>
      <c r="G143" s="163"/>
      <c r="H143" s="168">
        <v>1088.1</v>
      </c>
      <c r="I143" s="163"/>
      <c r="J143" s="163"/>
      <c r="K143" s="163"/>
      <c r="L143" s="164"/>
      <c r="M143" s="169"/>
      <c r="N143" s="163"/>
      <c r="O143" s="163"/>
      <c r="P143" s="163"/>
      <c r="Q143" s="163"/>
      <c r="R143" s="163"/>
      <c r="S143" s="163"/>
      <c r="T143" s="170"/>
      <c r="U143" s="163"/>
      <c r="V143" s="163"/>
      <c r="W143" s="163"/>
      <c r="X143" s="163"/>
      <c r="Y143" s="163"/>
      <c r="Z143" s="163"/>
      <c r="AA143" s="163"/>
      <c r="AB143" s="163"/>
      <c r="AC143" s="163"/>
      <c r="AD143" s="163"/>
      <c r="AE143" s="163"/>
      <c r="AF143" s="163"/>
      <c r="AG143" s="163"/>
      <c r="AH143" s="163"/>
      <c r="AI143" s="163"/>
      <c r="AJ143" s="163"/>
      <c r="AK143" s="163"/>
      <c r="AL143" s="163"/>
      <c r="AM143" s="163"/>
      <c r="AN143" s="163"/>
      <c r="AO143" s="163"/>
      <c r="AP143" s="163"/>
      <c r="AQ143" s="163"/>
      <c r="AR143" s="163"/>
      <c r="AS143" s="163"/>
      <c r="AT143" s="166" t="s">
        <v>120</v>
      </c>
      <c r="AU143" s="166" t="s">
        <v>118</v>
      </c>
      <c r="AV143" s="163" t="s">
        <v>118</v>
      </c>
      <c r="AW143" s="163" t="s">
        <v>29</v>
      </c>
      <c r="AX143" s="163" t="s">
        <v>78</v>
      </c>
      <c r="AY143" s="166" t="s">
        <v>111</v>
      </c>
      <c r="AZ143" s="163"/>
      <c r="BA143" s="163"/>
      <c r="BB143" s="163"/>
      <c r="BC143" s="163"/>
      <c r="BD143" s="163"/>
      <c r="BE143" s="163"/>
      <c r="BF143" s="163"/>
      <c r="BG143" s="163"/>
      <c r="BH143" s="163"/>
      <c r="BI143" s="163"/>
      <c r="BJ143" s="163"/>
      <c r="BK143" s="163"/>
      <c r="BL143" s="163"/>
      <c r="BM143" s="163"/>
    </row>
    <row r="144" ht="24.0" customHeight="1">
      <c r="A144" s="17"/>
      <c r="B144" s="18"/>
      <c r="C144" s="150" t="s">
        <v>149</v>
      </c>
      <c r="D144" s="150" t="s">
        <v>113</v>
      </c>
      <c r="E144" s="151" t="s">
        <v>150</v>
      </c>
      <c r="F144" s="152" t="s">
        <v>151</v>
      </c>
      <c r="G144" s="153" t="s">
        <v>130</v>
      </c>
      <c r="H144" s="154">
        <v>764.0</v>
      </c>
      <c r="I144" s="155">
        <v>9.04</v>
      </c>
      <c r="J144" s="155">
        <f>ROUND(I144*H144,2)</f>
        <v>6906.56</v>
      </c>
      <c r="K144" s="156"/>
      <c r="L144" s="18"/>
      <c r="M144" s="157" t="s">
        <v>1</v>
      </c>
      <c r="N144" s="158" t="s">
        <v>39</v>
      </c>
      <c r="O144" s="159">
        <v>0.433</v>
      </c>
      <c r="P144" s="159">
        <f>O144*H144</f>
        <v>330.812</v>
      </c>
      <c r="Q144" s="159">
        <v>0.0</v>
      </c>
      <c r="R144" s="159">
        <f>Q144*H144</f>
        <v>0</v>
      </c>
      <c r="S144" s="159">
        <v>0.0</v>
      </c>
      <c r="T144" s="160">
        <f>S144*H144</f>
        <v>0</v>
      </c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61" t="s">
        <v>117</v>
      </c>
      <c r="AS144" s="17"/>
      <c r="AT144" s="161" t="s">
        <v>113</v>
      </c>
      <c r="AU144" s="161" t="s">
        <v>118</v>
      </c>
      <c r="AV144" s="17"/>
      <c r="AW144" s="17"/>
      <c r="AX144" s="17"/>
      <c r="AY144" s="4" t="s">
        <v>111</v>
      </c>
      <c r="AZ144" s="17"/>
      <c r="BA144" s="17"/>
      <c r="BB144" s="17"/>
      <c r="BC144" s="17"/>
      <c r="BD144" s="17"/>
      <c r="BE144" s="162">
        <f>IF(N144="základná",J144,0)</f>
        <v>0</v>
      </c>
      <c r="BF144" s="162">
        <f>IF(N144="znížená",J144,0)</f>
        <v>6906.56</v>
      </c>
      <c r="BG144" s="162">
        <f>IF(N144="zákl. prenesená",J144,0)</f>
        <v>0</v>
      </c>
      <c r="BH144" s="162">
        <f>IF(N144="zníž. prenesená",J144,0)</f>
        <v>0</v>
      </c>
      <c r="BI144" s="162">
        <f>IF(N144="nulová",J144,0)</f>
        <v>0</v>
      </c>
      <c r="BJ144" s="4" t="s">
        <v>118</v>
      </c>
      <c r="BK144" s="162">
        <f>ROUND(I144*H144,2)</f>
        <v>6906.56</v>
      </c>
      <c r="BL144" s="4" t="s">
        <v>117</v>
      </c>
      <c r="BM144" s="161" t="s">
        <v>152</v>
      </c>
    </row>
    <row r="145" ht="15.75" customHeight="1">
      <c r="A145" s="163"/>
      <c r="B145" s="164"/>
      <c r="C145" s="163"/>
      <c r="D145" s="165" t="s">
        <v>120</v>
      </c>
      <c r="E145" s="166" t="s">
        <v>1</v>
      </c>
      <c r="F145" s="167" t="s">
        <v>153</v>
      </c>
      <c r="G145" s="163"/>
      <c r="H145" s="168">
        <v>192.0</v>
      </c>
      <c r="I145" s="163"/>
      <c r="J145" s="163"/>
      <c r="K145" s="163"/>
      <c r="L145" s="164"/>
      <c r="M145" s="169"/>
      <c r="N145" s="163"/>
      <c r="O145" s="163"/>
      <c r="P145" s="163"/>
      <c r="Q145" s="163"/>
      <c r="R145" s="163"/>
      <c r="S145" s="163"/>
      <c r="T145" s="170"/>
      <c r="U145" s="163"/>
      <c r="V145" s="163"/>
      <c r="W145" s="163"/>
      <c r="X145" s="163"/>
      <c r="Y145" s="163"/>
      <c r="Z145" s="163"/>
      <c r="AA145" s="163"/>
      <c r="AB145" s="163"/>
      <c r="AC145" s="163"/>
      <c r="AD145" s="163"/>
      <c r="AE145" s="163"/>
      <c r="AF145" s="163"/>
      <c r="AG145" s="163"/>
      <c r="AH145" s="163"/>
      <c r="AI145" s="163"/>
      <c r="AJ145" s="163"/>
      <c r="AK145" s="163"/>
      <c r="AL145" s="163"/>
      <c r="AM145" s="163"/>
      <c r="AN145" s="163"/>
      <c r="AO145" s="163"/>
      <c r="AP145" s="163"/>
      <c r="AQ145" s="163"/>
      <c r="AR145" s="163"/>
      <c r="AS145" s="163"/>
      <c r="AT145" s="166" t="s">
        <v>120</v>
      </c>
      <c r="AU145" s="166" t="s">
        <v>118</v>
      </c>
      <c r="AV145" s="163" t="s">
        <v>118</v>
      </c>
      <c r="AW145" s="163" t="s">
        <v>29</v>
      </c>
      <c r="AX145" s="163" t="s">
        <v>73</v>
      </c>
      <c r="AY145" s="166" t="s">
        <v>111</v>
      </c>
      <c r="AZ145" s="163"/>
      <c r="BA145" s="163"/>
      <c r="BB145" s="163"/>
      <c r="BC145" s="163"/>
      <c r="BD145" s="163"/>
      <c r="BE145" s="163"/>
      <c r="BF145" s="163"/>
      <c r="BG145" s="163"/>
      <c r="BH145" s="163"/>
      <c r="BI145" s="163"/>
      <c r="BJ145" s="163"/>
      <c r="BK145" s="163"/>
      <c r="BL145" s="163"/>
      <c r="BM145" s="163"/>
    </row>
    <row r="146" ht="15.75" customHeight="1">
      <c r="A146" s="163"/>
      <c r="B146" s="164"/>
      <c r="C146" s="163"/>
      <c r="D146" s="165" t="s">
        <v>120</v>
      </c>
      <c r="E146" s="166" t="s">
        <v>1</v>
      </c>
      <c r="F146" s="167" t="s">
        <v>154</v>
      </c>
      <c r="G146" s="163"/>
      <c r="H146" s="168">
        <v>48.0</v>
      </c>
      <c r="I146" s="163"/>
      <c r="J146" s="163"/>
      <c r="K146" s="163"/>
      <c r="L146" s="164"/>
      <c r="M146" s="169"/>
      <c r="N146" s="163"/>
      <c r="O146" s="163"/>
      <c r="P146" s="163"/>
      <c r="Q146" s="163"/>
      <c r="R146" s="163"/>
      <c r="S146" s="163"/>
      <c r="T146" s="170"/>
      <c r="U146" s="163"/>
      <c r="V146" s="163"/>
      <c r="W146" s="163"/>
      <c r="X146" s="163"/>
      <c r="Y146" s="163"/>
      <c r="Z146" s="163"/>
      <c r="AA146" s="163"/>
      <c r="AB146" s="163"/>
      <c r="AC146" s="163"/>
      <c r="AD146" s="163"/>
      <c r="AE146" s="163"/>
      <c r="AF146" s="163"/>
      <c r="AG146" s="163"/>
      <c r="AH146" s="163"/>
      <c r="AI146" s="163"/>
      <c r="AJ146" s="163"/>
      <c r="AK146" s="163"/>
      <c r="AL146" s="163"/>
      <c r="AM146" s="163"/>
      <c r="AN146" s="163"/>
      <c r="AO146" s="163"/>
      <c r="AP146" s="163"/>
      <c r="AQ146" s="163"/>
      <c r="AR146" s="163"/>
      <c r="AS146" s="163"/>
      <c r="AT146" s="166" t="s">
        <v>120</v>
      </c>
      <c r="AU146" s="166" t="s">
        <v>118</v>
      </c>
      <c r="AV146" s="163" t="s">
        <v>118</v>
      </c>
      <c r="AW146" s="163" t="s">
        <v>29</v>
      </c>
      <c r="AX146" s="163" t="s">
        <v>73</v>
      </c>
      <c r="AY146" s="166" t="s">
        <v>111</v>
      </c>
      <c r="AZ146" s="163"/>
      <c r="BA146" s="163"/>
      <c r="BB146" s="163"/>
      <c r="BC146" s="163"/>
      <c r="BD146" s="163"/>
      <c r="BE146" s="163"/>
      <c r="BF146" s="163"/>
      <c r="BG146" s="163"/>
      <c r="BH146" s="163"/>
      <c r="BI146" s="163"/>
      <c r="BJ146" s="163"/>
      <c r="BK146" s="163"/>
      <c r="BL146" s="163"/>
      <c r="BM146" s="163"/>
    </row>
    <row r="147" ht="15.75" customHeight="1">
      <c r="A147" s="163"/>
      <c r="B147" s="164"/>
      <c r="C147" s="163"/>
      <c r="D147" s="165" t="s">
        <v>120</v>
      </c>
      <c r="E147" s="166" t="s">
        <v>1</v>
      </c>
      <c r="F147" s="167" t="s">
        <v>155</v>
      </c>
      <c r="G147" s="163"/>
      <c r="H147" s="168">
        <v>32.0</v>
      </c>
      <c r="I147" s="163"/>
      <c r="J147" s="163"/>
      <c r="K147" s="163"/>
      <c r="L147" s="164"/>
      <c r="M147" s="169"/>
      <c r="N147" s="163"/>
      <c r="O147" s="163"/>
      <c r="P147" s="163"/>
      <c r="Q147" s="163"/>
      <c r="R147" s="163"/>
      <c r="S147" s="163"/>
      <c r="T147" s="170"/>
      <c r="U147" s="163"/>
      <c r="V147" s="163"/>
      <c r="W147" s="163"/>
      <c r="X147" s="163"/>
      <c r="Y147" s="163"/>
      <c r="Z147" s="163"/>
      <c r="AA147" s="163"/>
      <c r="AB147" s="163"/>
      <c r="AC147" s="163"/>
      <c r="AD147" s="163"/>
      <c r="AE147" s="163"/>
      <c r="AF147" s="163"/>
      <c r="AG147" s="163"/>
      <c r="AH147" s="163"/>
      <c r="AI147" s="163"/>
      <c r="AJ147" s="163"/>
      <c r="AK147" s="163"/>
      <c r="AL147" s="163"/>
      <c r="AM147" s="163"/>
      <c r="AN147" s="163"/>
      <c r="AO147" s="163"/>
      <c r="AP147" s="163"/>
      <c r="AQ147" s="163"/>
      <c r="AR147" s="163"/>
      <c r="AS147" s="163"/>
      <c r="AT147" s="166" t="s">
        <v>120</v>
      </c>
      <c r="AU147" s="166" t="s">
        <v>118</v>
      </c>
      <c r="AV147" s="163" t="s">
        <v>118</v>
      </c>
      <c r="AW147" s="163" t="s">
        <v>29</v>
      </c>
      <c r="AX147" s="163" t="s">
        <v>73</v>
      </c>
      <c r="AY147" s="166" t="s">
        <v>111</v>
      </c>
      <c r="AZ147" s="163"/>
      <c r="BA147" s="163"/>
      <c r="BB147" s="163"/>
      <c r="BC147" s="163"/>
      <c r="BD147" s="163"/>
      <c r="BE147" s="163"/>
      <c r="BF147" s="163"/>
      <c r="BG147" s="163"/>
      <c r="BH147" s="163"/>
      <c r="BI147" s="163"/>
      <c r="BJ147" s="163"/>
      <c r="BK147" s="163"/>
      <c r="BL147" s="163"/>
      <c r="BM147" s="163"/>
    </row>
    <row r="148" ht="15.75" customHeight="1">
      <c r="A148" s="163"/>
      <c r="B148" s="164"/>
      <c r="C148" s="163"/>
      <c r="D148" s="165" t="s">
        <v>120</v>
      </c>
      <c r="E148" s="166" t="s">
        <v>1</v>
      </c>
      <c r="F148" s="167" t="s">
        <v>156</v>
      </c>
      <c r="G148" s="163"/>
      <c r="H148" s="168">
        <v>420.0</v>
      </c>
      <c r="I148" s="163"/>
      <c r="J148" s="163"/>
      <c r="K148" s="163"/>
      <c r="L148" s="164"/>
      <c r="M148" s="169"/>
      <c r="N148" s="163"/>
      <c r="O148" s="163"/>
      <c r="P148" s="163"/>
      <c r="Q148" s="163"/>
      <c r="R148" s="163"/>
      <c r="S148" s="163"/>
      <c r="T148" s="170"/>
      <c r="U148" s="163"/>
      <c r="V148" s="163"/>
      <c r="W148" s="163"/>
      <c r="X148" s="163"/>
      <c r="Y148" s="163"/>
      <c r="Z148" s="163"/>
      <c r="AA148" s="163"/>
      <c r="AB148" s="163"/>
      <c r="AC148" s="163"/>
      <c r="AD148" s="163"/>
      <c r="AE148" s="163"/>
      <c r="AF148" s="163"/>
      <c r="AG148" s="163"/>
      <c r="AH148" s="163"/>
      <c r="AI148" s="163"/>
      <c r="AJ148" s="163"/>
      <c r="AK148" s="163"/>
      <c r="AL148" s="163"/>
      <c r="AM148" s="163"/>
      <c r="AN148" s="163"/>
      <c r="AO148" s="163"/>
      <c r="AP148" s="163"/>
      <c r="AQ148" s="163"/>
      <c r="AR148" s="163"/>
      <c r="AS148" s="163"/>
      <c r="AT148" s="166" t="s">
        <v>120</v>
      </c>
      <c r="AU148" s="166" t="s">
        <v>118</v>
      </c>
      <c r="AV148" s="163" t="s">
        <v>118</v>
      </c>
      <c r="AW148" s="163" t="s">
        <v>29</v>
      </c>
      <c r="AX148" s="163" t="s">
        <v>73</v>
      </c>
      <c r="AY148" s="166" t="s">
        <v>111</v>
      </c>
      <c r="AZ148" s="163"/>
      <c r="BA148" s="163"/>
      <c r="BB148" s="163"/>
      <c r="BC148" s="163"/>
      <c r="BD148" s="163"/>
      <c r="BE148" s="163"/>
      <c r="BF148" s="163"/>
      <c r="BG148" s="163"/>
      <c r="BH148" s="163"/>
      <c r="BI148" s="163"/>
      <c r="BJ148" s="163"/>
      <c r="BK148" s="163"/>
      <c r="BL148" s="163"/>
      <c r="BM148" s="163"/>
    </row>
    <row r="149" ht="15.75" customHeight="1">
      <c r="A149" s="163"/>
      <c r="B149" s="164"/>
      <c r="C149" s="163"/>
      <c r="D149" s="165" t="s">
        <v>120</v>
      </c>
      <c r="E149" s="166" t="s">
        <v>1</v>
      </c>
      <c r="F149" s="167" t="s">
        <v>157</v>
      </c>
      <c r="G149" s="163"/>
      <c r="H149" s="168">
        <v>72.0</v>
      </c>
      <c r="I149" s="163"/>
      <c r="J149" s="163"/>
      <c r="K149" s="163"/>
      <c r="L149" s="164"/>
      <c r="M149" s="169"/>
      <c r="N149" s="163"/>
      <c r="O149" s="163"/>
      <c r="P149" s="163"/>
      <c r="Q149" s="163"/>
      <c r="R149" s="163"/>
      <c r="S149" s="163"/>
      <c r="T149" s="170"/>
      <c r="U149" s="163"/>
      <c r="V149" s="163"/>
      <c r="W149" s="163"/>
      <c r="X149" s="163"/>
      <c r="Y149" s="163"/>
      <c r="Z149" s="163"/>
      <c r="AA149" s="163"/>
      <c r="AB149" s="163"/>
      <c r="AC149" s="163"/>
      <c r="AD149" s="163"/>
      <c r="AE149" s="163"/>
      <c r="AF149" s="163"/>
      <c r="AG149" s="163"/>
      <c r="AH149" s="163"/>
      <c r="AI149" s="163"/>
      <c r="AJ149" s="163"/>
      <c r="AK149" s="163"/>
      <c r="AL149" s="163"/>
      <c r="AM149" s="163"/>
      <c r="AN149" s="163"/>
      <c r="AO149" s="163"/>
      <c r="AP149" s="163"/>
      <c r="AQ149" s="163"/>
      <c r="AR149" s="163"/>
      <c r="AS149" s="163"/>
      <c r="AT149" s="166" t="s">
        <v>120</v>
      </c>
      <c r="AU149" s="166" t="s">
        <v>118</v>
      </c>
      <c r="AV149" s="163" t="s">
        <v>118</v>
      </c>
      <c r="AW149" s="163" t="s">
        <v>29</v>
      </c>
      <c r="AX149" s="163" t="s">
        <v>73</v>
      </c>
      <c r="AY149" s="166" t="s">
        <v>111</v>
      </c>
      <c r="AZ149" s="163"/>
      <c r="BA149" s="163"/>
      <c r="BB149" s="163"/>
      <c r="BC149" s="163"/>
      <c r="BD149" s="163"/>
      <c r="BE149" s="163"/>
      <c r="BF149" s="163"/>
      <c r="BG149" s="163"/>
      <c r="BH149" s="163"/>
      <c r="BI149" s="163"/>
      <c r="BJ149" s="163"/>
      <c r="BK149" s="163"/>
      <c r="BL149" s="163"/>
      <c r="BM149" s="163"/>
    </row>
    <row r="150" ht="15.75" customHeight="1">
      <c r="A150" s="171"/>
      <c r="B150" s="172"/>
      <c r="C150" s="171"/>
      <c r="D150" s="165" t="s">
        <v>120</v>
      </c>
      <c r="E150" s="173" t="s">
        <v>1</v>
      </c>
      <c r="F150" s="174" t="s">
        <v>136</v>
      </c>
      <c r="G150" s="171"/>
      <c r="H150" s="175">
        <v>764.0</v>
      </c>
      <c r="I150" s="171"/>
      <c r="J150" s="171"/>
      <c r="K150" s="171"/>
      <c r="L150" s="172"/>
      <c r="M150" s="176"/>
      <c r="N150" s="171"/>
      <c r="O150" s="171"/>
      <c r="P150" s="171"/>
      <c r="Q150" s="171"/>
      <c r="R150" s="171"/>
      <c r="S150" s="171"/>
      <c r="T150" s="177"/>
      <c r="U150" s="171"/>
      <c r="V150" s="171"/>
      <c r="W150" s="171"/>
      <c r="X150" s="171"/>
      <c r="Y150" s="171"/>
      <c r="Z150" s="171"/>
      <c r="AA150" s="171"/>
      <c r="AB150" s="171"/>
      <c r="AC150" s="171"/>
      <c r="AD150" s="171"/>
      <c r="AE150" s="171"/>
      <c r="AF150" s="171"/>
      <c r="AG150" s="171"/>
      <c r="AH150" s="171"/>
      <c r="AI150" s="171"/>
      <c r="AJ150" s="171"/>
      <c r="AK150" s="171"/>
      <c r="AL150" s="171"/>
      <c r="AM150" s="171"/>
      <c r="AN150" s="171"/>
      <c r="AO150" s="171"/>
      <c r="AP150" s="171"/>
      <c r="AQ150" s="171"/>
      <c r="AR150" s="171"/>
      <c r="AS150" s="171"/>
      <c r="AT150" s="173" t="s">
        <v>120</v>
      </c>
      <c r="AU150" s="173" t="s">
        <v>118</v>
      </c>
      <c r="AV150" s="171" t="s">
        <v>117</v>
      </c>
      <c r="AW150" s="171" t="s">
        <v>29</v>
      </c>
      <c r="AX150" s="171" t="s">
        <v>78</v>
      </c>
      <c r="AY150" s="173" t="s">
        <v>111</v>
      </c>
      <c r="AZ150" s="171"/>
      <c r="BA150" s="171"/>
      <c r="BB150" s="171"/>
      <c r="BC150" s="171"/>
      <c r="BD150" s="171"/>
      <c r="BE150" s="171"/>
      <c r="BF150" s="171"/>
      <c r="BG150" s="171"/>
      <c r="BH150" s="171"/>
      <c r="BI150" s="171"/>
      <c r="BJ150" s="171"/>
      <c r="BK150" s="171"/>
      <c r="BL150" s="171"/>
      <c r="BM150" s="171"/>
    </row>
    <row r="151" ht="24.0" customHeight="1">
      <c r="A151" s="17"/>
      <c r="B151" s="18"/>
      <c r="C151" s="150" t="s">
        <v>158</v>
      </c>
      <c r="D151" s="150" t="s">
        <v>113</v>
      </c>
      <c r="E151" s="151" t="s">
        <v>159</v>
      </c>
      <c r="F151" s="152" t="s">
        <v>160</v>
      </c>
      <c r="G151" s="153" t="s">
        <v>130</v>
      </c>
      <c r="H151" s="154">
        <v>229.2</v>
      </c>
      <c r="I151" s="155">
        <v>1.23</v>
      </c>
      <c r="J151" s="155">
        <f>ROUND(I151*H151,2)</f>
        <v>281.92</v>
      </c>
      <c r="K151" s="156"/>
      <c r="L151" s="18"/>
      <c r="M151" s="157" t="s">
        <v>1</v>
      </c>
      <c r="N151" s="158" t="s">
        <v>39</v>
      </c>
      <c r="O151" s="159">
        <v>0.042</v>
      </c>
      <c r="P151" s="159">
        <f>O151*H151</f>
        <v>9.6264</v>
      </c>
      <c r="Q151" s="159">
        <v>0.0</v>
      </c>
      <c r="R151" s="159">
        <f>Q151*H151</f>
        <v>0</v>
      </c>
      <c r="S151" s="159">
        <v>0.0</v>
      </c>
      <c r="T151" s="160">
        <f>S151*H151</f>
        <v>0</v>
      </c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61" t="s">
        <v>117</v>
      </c>
      <c r="AS151" s="17"/>
      <c r="AT151" s="161" t="s">
        <v>113</v>
      </c>
      <c r="AU151" s="161" t="s">
        <v>118</v>
      </c>
      <c r="AV151" s="17"/>
      <c r="AW151" s="17"/>
      <c r="AX151" s="17"/>
      <c r="AY151" s="4" t="s">
        <v>111</v>
      </c>
      <c r="AZ151" s="17"/>
      <c r="BA151" s="17"/>
      <c r="BB151" s="17"/>
      <c r="BC151" s="17"/>
      <c r="BD151" s="17"/>
      <c r="BE151" s="162">
        <f>IF(N151="základná",J151,0)</f>
        <v>0</v>
      </c>
      <c r="BF151" s="162">
        <f>IF(N151="znížená",J151,0)</f>
        <v>281.92</v>
      </c>
      <c r="BG151" s="162">
        <f>IF(N151="zákl. prenesená",J151,0)</f>
        <v>0</v>
      </c>
      <c r="BH151" s="162">
        <f>IF(N151="zníž. prenesená",J151,0)</f>
        <v>0</v>
      </c>
      <c r="BI151" s="162">
        <f>IF(N151="nulová",J151,0)</f>
        <v>0</v>
      </c>
      <c r="BJ151" s="4" t="s">
        <v>118</v>
      </c>
      <c r="BK151" s="162">
        <f>ROUND(I151*H151,2)</f>
        <v>281.92</v>
      </c>
      <c r="BL151" s="4" t="s">
        <v>117</v>
      </c>
      <c r="BM151" s="161" t="s">
        <v>161</v>
      </c>
    </row>
    <row r="152" ht="15.75" customHeight="1">
      <c r="A152" s="163"/>
      <c r="B152" s="164"/>
      <c r="C152" s="163"/>
      <c r="D152" s="165" t="s">
        <v>120</v>
      </c>
      <c r="E152" s="166" t="s">
        <v>1</v>
      </c>
      <c r="F152" s="167" t="s">
        <v>162</v>
      </c>
      <c r="G152" s="163"/>
      <c r="H152" s="168">
        <v>229.2</v>
      </c>
      <c r="I152" s="163"/>
      <c r="J152" s="163"/>
      <c r="K152" s="163"/>
      <c r="L152" s="164"/>
      <c r="M152" s="169"/>
      <c r="N152" s="163"/>
      <c r="O152" s="163"/>
      <c r="P152" s="163"/>
      <c r="Q152" s="163"/>
      <c r="R152" s="163"/>
      <c r="S152" s="163"/>
      <c r="T152" s="170"/>
      <c r="U152" s="163"/>
      <c r="V152" s="163"/>
      <c r="W152" s="163"/>
      <c r="X152" s="163"/>
      <c r="Y152" s="163"/>
      <c r="Z152" s="163"/>
      <c r="AA152" s="163"/>
      <c r="AB152" s="163"/>
      <c r="AC152" s="163"/>
      <c r="AD152" s="163"/>
      <c r="AE152" s="163"/>
      <c r="AF152" s="163"/>
      <c r="AG152" s="163"/>
      <c r="AH152" s="163"/>
      <c r="AI152" s="163"/>
      <c r="AJ152" s="163"/>
      <c r="AK152" s="163"/>
      <c r="AL152" s="163"/>
      <c r="AM152" s="163"/>
      <c r="AN152" s="163"/>
      <c r="AO152" s="163"/>
      <c r="AP152" s="163"/>
      <c r="AQ152" s="163"/>
      <c r="AR152" s="163"/>
      <c r="AS152" s="163"/>
      <c r="AT152" s="166" t="s">
        <v>120</v>
      </c>
      <c r="AU152" s="166" t="s">
        <v>118</v>
      </c>
      <c r="AV152" s="163" t="s">
        <v>118</v>
      </c>
      <c r="AW152" s="163" t="s">
        <v>29</v>
      </c>
      <c r="AX152" s="163" t="s">
        <v>78</v>
      </c>
      <c r="AY152" s="166" t="s">
        <v>111</v>
      </c>
      <c r="AZ152" s="163"/>
      <c r="BA152" s="163"/>
      <c r="BB152" s="163"/>
      <c r="BC152" s="163"/>
      <c r="BD152" s="163"/>
      <c r="BE152" s="163"/>
      <c r="BF152" s="163"/>
      <c r="BG152" s="163"/>
      <c r="BH152" s="163"/>
      <c r="BI152" s="163"/>
      <c r="BJ152" s="163"/>
      <c r="BK152" s="163"/>
      <c r="BL152" s="163"/>
      <c r="BM152" s="163"/>
    </row>
    <row r="153" ht="21.75" customHeight="1">
      <c r="A153" s="17"/>
      <c r="B153" s="18"/>
      <c r="C153" s="150" t="s">
        <v>163</v>
      </c>
      <c r="D153" s="150" t="s">
        <v>113</v>
      </c>
      <c r="E153" s="151" t="s">
        <v>164</v>
      </c>
      <c r="F153" s="152" t="s">
        <v>165</v>
      </c>
      <c r="G153" s="153" t="s">
        <v>130</v>
      </c>
      <c r="H153" s="154">
        <v>18.0</v>
      </c>
      <c r="I153" s="155">
        <v>46.91</v>
      </c>
      <c r="J153" s="155">
        <f>ROUND(I153*H153,2)</f>
        <v>844.38</v>
      </c>
      <c r="K153" s="156"/>
      <c r="L153" s="18"/>
      <c r="M153" s="157" t="s">
        <v>1</v>
      </c>
      <c r="N153" s="158" t="s">
        <v>39</v>
      </c>
      <c r="O153" s="159">
        <v>2.514</v>
      </c>
      <c r="P153" s="159">
        <f>O153*H153</f>
        <v>45.252</v>
      </c>
      <c r="Q153" s="159">
        <v>0.0</v>
      </c>
      <c r="R153" s="159">
        <f>Q153*H153</f>
        <v>0</v>
      </c>
      <c r="S153" s="159">
        <v>0.0</v>
      </c>
      <c r="T153" s="160">
        <f>S153*H153</f>
        <v>0</v>
      </c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61" t="s">
        <v>117</v>
      </c>
      <c r="AS153" s="17"/>
      <c r="AT153" s="161" t="s">
        <v>113</v>
      </c>
      <c r="AU153" s="161" t="s">
        <v>118</v>
      </c>
      <c r="AV153" s="17"/>
      <c r="AW153" s="17"/>
      <c r="AX153" s="17"/>
      <c r="AY153" s="4" t="s">
        <v>111</v>
      </c>
      <c r="AZ153" s="17"/>
      <c r="BA153" s="17"/>
      <c r="BB153" s="17"/>
      <c r="BC153" s="17"/>
      <c r="BD153" s="17"/>
      <c r="BE153" s="162">
        <f>IF(N153="základná",J153,0)</f>
        <v>0</v>
      </c>
      <c r="BF153" s="162">
        <f>IF(N153="znížená",J153,0)</f>
        <v>844.38</v>
      </c>
      <c r="BG153" s="162">
        <f>IF(N153="zákl. prenesená",J153,0)</f>
        <v>0</v>
      </c>
      <c r="BH153" s="162">
        <f>IF(N153="zníž. prenesená",J153,0)</f>
        <v>0</v>
      </c>
      <c r="BI153" s="162">
        <f>IF(N153="nulová",J153,0)</f>
        <v>0</v>
      </c>
      <c r="BJ153" s="4" t="s">
        <v>118</v>
      </c>
      <c r="BK153" s="162">
        <f>ROUND(I153*H153,2)</f>
        <v>844.38</v>
      </c>
      <c r="BL153" s="4" t="s">
        <v>117</v>
      </c>
      <c r="BM153" s="161" t="s">
        <v>166</v>
      </c>
    </row>
    <row r="154" ht="15.75" customHeight="1">
      <c r="A154" s="163"/>
      <c r="B154" s="164"/>
      <c r="C154" s="163"/>
      <c r="D154" s="165" t="s">
        <v>120</v>
      </c>
      <c r="E154" s="166" t="s">
        <v>1</v>
      </c>
      <c r="F154" s="167" t="s">
        <v>167</v>
      </c>
      <c r="G154" s="163"/>
      <c r="H154" s="168">
        <v>5.6</v>
      </c>
      <c r="I154" s="163"/>
      <c r="J154" s="163"/>
      <c r="K154" s="163"/>
      <c r="L154" s="164"/>
      <c r="M154" s="169"/>
      <c r="N154" s="163"/>
      <c r="O154" s="163"/>
      <c r="P154" s="163"/>
      <c r="Q154" s="163"/>
      <c r="R154" s="163"/>
      <c r="S154" s="163"/>
      <c r="T154" s="170"/>
      <c r="U154" s="163"/>
      <c r="V154" s="163"/>
      <c r="W154" s="163"/>
      <c r="X154" s="163"/>
      <c r="Y154" s="163"/>
      <c r="Z154" s="163"/>
      <c r="AA154" s="163"/>
      <c r="AB154" s="163"/>
      <c r="AC154" s="163"/>
      <c r="AD154" s="163"/>
      <c r="AE154" s="163"/>
      <c r="AF154" s="163"/>
      <c r="AG154" s="163"/>
      <c r="AH154" s="163"/>
      <c r="AI154" s="163"/>
      <c r="AJ154" s="163"/>
      <c r="AK154" s="163"/>
      <c r="AL154" s="163"/>
      <c r="AM154" s="163"/>
      <c r="AN154" s="163"/>
      <c r="AO154" s="163"/>
      <c r="AP154" s="163"/>
      <c r="AQ154" s="163"/>
      <c r="AR154" s="163"/>
      <c r="AS154" s="163"/>
      <c r="AT154" s="166" t="s">
        <v>120</v>
      </c>
      <c r="AU154" s="166" t="s">
        <v>118</v>
      </c>
      <c r="AV154" s="163" t="s">
        <v>118</v>
      </c>
      <c r="AW154" s="163" t="s">
        <v>29</v>
      </c>
      <c r="AX154" s="163" t="s">
        <v>73</v>
      </c>
      <c r="AY154" s="166" t="s">
        <v>111</v>
      </c>
      <c r="AZ154" s="163"/>
      <c r="BA154" s="163"/>
      <c r="BB154" s="163"/>
      <c r="BC154" s="163"/>
      <c r="BD154" s="163"/>
      <c r="BE154" s="163"/>
      <c r="BF154" s="163"/>
      <c r="BG154" s="163"/>
      <c r="BH154" s="163"/>
      <c r="BI154" s="163"/>
      <c r="BJ154" s="163"/>
      <c r="BK154" s="163"/>
      <c r="BL154" s="163"/>
      <c r="BM154" s="163"/>
    </row>
    <row r="155" ht="15.75" customHeight="1">
      <c r="A155" s="163"/>
      <c r="B155" s="164"/>
      <c r="C155" s="163"/>
      <c r="D155" s="165" t="s">
        <v>120</v>
      </c>
      <c r="E155" s="166" t="s">
        <v>1</v>
      </c>
      <c r="F155" s="167" t="s">
        <v>168</v>
      </c>
      <c r="G155" s="163"/>
      <c r="H155" s="168">
        <v>4.4</v>
      </c>
      <c r="I155" s="163"/>
      <c r="J155" s="163"/>
      <c r="K155" s="163"/>
      <c r="L155" s="164"/>
      <c r="M155" s="169"/>
      <c r="N155" s="163"/>
      <c r="O155" s="163"/>
      <c r="P155" s="163"/>
      <c r="Q155" s="163"/>
      <c r="R155" s="163"/>
      <c r="S155" s="163"/>
      <c r="T155" s="170"/>
      <c r="U155" s="163"/>
      <c r="V155" s="163"/>
      <c r="W155" s="163"/>
      <c r="X155" s="163"/>
      <c r="Y155" s="163"/>
      <c r="Z155" s="163"/>
      <c r="AA155" s="163"/>
      <c r="AB155" s="163"/>
      <c r="AC155" s="163"/>
      <c r="AD155" s="163"/>
      <c r="AE155" s="163"/>
      <c r="AF155" s="163"/>
      <c r="AG155" s="163"/>
      <c r="AH155" s="163"/>
      <c r="AI155" s="163"/>
      <c r="AJ155" s="163"/>
      <c r="AK155" s="163"/>
      <c r="AL155" s="163"/>
      <c r="AM155" s="163"/>
      <c r="AN155" s="163"/>
      <c r="AO155" s="163"/>
      <c r="AP155" s="163"/>
      <c r="AQ155" s="163"/>
      <c r="AR155" s="163"/>
      <c r="AS155" s="163"/>
      <c r="AT155" s="166" t="s">
        <v>120</v>
      </c>
      <c r="AU155" s="166" t="s">
        <v>118</v>
      </c>
      <c r="AV155" s="163" t="s">
        <v>118</v>
      </c>
      <c r="AW155" s="163" t="s">
        <v>29</v>
      </c>
      <c r="AX155" s="163" t="s">
        <v>73</v>
      </c>
      <c r="AY155" s="166" t="s">
        <v>111</v>
      </c>
      <c r="AZ155" s="163"/>
      <c r="BA155" s="163"/>
      <c r="BB155" s="163"/>
      <c r="BC155" s="163"/>
      <c r="BD155" s="163"/>
      <c r="BE155" s="163"/>
      <c r="BF155" s="163"/>
      <c r="BG155" s="163"/>
      <c r="BH155" s="163"/>
      <c r="BI155" s="163"/>
      <c r="BJ155" s="163"/>
      <c r="BK155" s="163"/>
      <c r="BL155" s="163"/>
      <c r="BM155" s="163"/>
    </row>
    <row r="156" ht="15.75" customHeight="1">
      <c r="A156" s="163"/>
      <c r="B156" s="164"/>
      <c r="C156" s="163"/>
      <c r="D156" s="165" t="s">
        <v>120</v>
      </c>
      <c r="E156" s="166" t="s">
        <v>1</v>
      </c>
      <c r="F156" s="167" t="s">
        <v>169</v>
      </c>
      <c r="G156" s="163"/>
      <c r="H156" s="168">
        <v>5.6</v>
      </c>
      <c r="I156" s="163"/>
      <c r="J156" s="163"/>
      <c r="K156" s="163"/>
      <c r="L156" s="164"/>
      <c r="M156" s="169"/>
      <c r="N156" s="163"/>
      <c r="O156" s="163"/>
      <c r="P156" s="163"/>
      <c r="Q156" s="163"/>
      <c r="R156" s="163"/>
      <c r="S156" s="163"/>
      <c r="T156" s="170"/>
      <c r="U156" s="163"/>
      <c r="V156" s="163"/>
      <c r="W156" s="163"/>
      <c r="X156" s="163"/>
      <c r="Y156" s="163"/>
      <c r="Z156" s="163"/>
      <c r="AA156" s="163"/>
      <c r="AB156" s="163"/>
      <c r="AC156" s="163"/>
      <c r="AD156" s="163"/>
      <c r="AE156" s="163"/>
      <c r="AF156" s="163"/>
      <c r="AG156" s="163"/>
      <c r="AH156" s="163"/>
      <c r="AI156" s="163"/>
      <c r="AJ156" s="163"/>
      <c r="AK156" s="163"/>
      <c r="AL156" s="163"/>
      <c r="AM156" s="163"/>
      <c r="AN156" s="163"/>
      <c r="AO156" s="163"/>
      <c r="AP156" s="163"/>
      <c r="AQ156" s="163"/>
      <c r="AR156" s="163"/>
      <c r="AS156" s="163"/>
      <c r="AT156" s="166" t="s">
        <v>120</v>
      </c>
      <c r="AU156" s="166" t="s">
        <v>118</v>
      </c>
      <c r="AV156" s="163" t="s">
        <v>118</v>
      </c>
      <c r="AW156" s="163" t="s">
        <v>29</v>
      </c>
      <c r="AX156" s="163" t="s">
        <v>73</v>
      </c>
      <c r="AY156" s="166" t="s">
        <v>111</v>
      </c>
      <c r="AZ156" s="163"/>
      <c r="BA156" s="163"/>
      <c r="BB156" s="163"/>
      <c r="BC156" s="163"/>
      <c r="BD156" s="163"/>
      <c r="BE156" s="163"/>
      <c r="BF156" s="163"/>
      <c r="BG156" s="163"/>
      <c r="BH156" s="163"/>
      <c r="BI156" s="163"/>
      <c r="BJ156" s="163"/>
      <c r="BK156" s="163"/>
      <c r="BL156" s="163"/>
      <c r="BM156" s="163"/>
    </row>
    <row r="157" ht="15.75" customHeight="1">
      <c r="A157" s="163"/>
      <c r="B157" s="164"/>
      <c r="C157" s="163"/>
      <c r="D157" s="165" t="s">
        <v>120</v>
      </c>
      <c r="E157" s="166" t="s">
        <v>1</v>
      </c>
      <c r="F157" s="167" t="s">
        <v>170</v>
      </c>
      <c r="G157" s="163"/>
      <c r="H157" s="168">
        <v>2.4</v>
      </c>
      <c r="I157" s="163"/>
      <c r="J157" s="163"/>
      <c r="K157" s="163"/>
      <c r="L157" s="164"/>
      <c r="M157" s="169"/>
      <c r="N157" s="163"/>
      <c r="O157" s="163"/>
      <c r="P157" s="163"/>
      <c r="Q157" s="163"/>
      <c r="R157" s="163"/>
      <c r="S157" s="163"/>
      <c r="T157" s="170"/>
      <c r="U157" s="163"/>
      <c r="V157" s="163"/>
      <c r="W157" s="163"/>
      <c r="X157" s="163"/>
      <c r="Y157" s="163"/>
      <c r="Z157" s="163"/>
      <c r="AA157" s="163"/>
      <c r="AB157" s="163"/>
      <c r="AC157" s="163"/>
      <c r="AD157" s="163"/>
      <c r="AE157" s="163"/>
      <c r="AF157" s="163"/>
      <c r="AG157" s="163"/>
      <c r="AH157" s="163"/>
      <c r="AI157" s="163"/>
      <c r="AJ157" s="163"/>
      <c r="AK157" s="163"/>
      <c r="AL157" s="163"/>
      <c r="AM157" s="163"/>
      <c r="AN157" s="163"/>
      <c r="AO157" s="163"/>
      <c r="AP157" s="163"/>
      <c r="AQ157" s="163"/>
      <c r="AR157" s="163"/>
      <c r="AS157" s="163"/>
      <c r="AT157" s="166" t="s">
        <v>120</v>
      </c>
      <c r="AU157" s="166" t="s">
        <v>118</v>
      </c>
      <c r="AV157" s="163" t="s">
        <v>118</v>
      </c>
      <c r="AW157" s="163" t="s">
        <v>29</v>
      </c>
      <c r="AX157" s="163" t="s">
        <v>73</v>
      </c>
      <c r="AY157" s="166" t="s">
        <v>111</v>
      </c>
      <c r="AZ157" s="163"/>
      <c r="BA157" s="163"/>
      <c r="BB157" s="163"/>
      <c r="BC157" s="163"/>
      <c r="BD157" s="163"/>
      <c r="BE157" s="163"/>
      <c r="BF157" s="163"/>
      <c r="BG157" s="163"/>
      <c r="BH157" s="163"/>
      <c r="BI157" s="163"/>
      <c r="BJ157" s="163"/>
      <c r="BK157" s="163"/>
      <c r="BL157" s="163"/>
      <c r="BM157" s="163"/>
    </row>
    <row r="158" ht="15.75" customHeight="1">
      <c r="A158" s="171"/>
      <c r="B158" s="172"/>
      <c r="C158" s="171"/>
      <c r="D158" s="165" t="s">
        <v>120</v>
      </c>
      <c r="E158" s="173" t="s">
        <v>1</v>
      </c>
      <c r="F158" s="174" t="s">
        <v>136</v>
      </c>
      <c r="G158" s="171"/>
      <c r="H158" s="175">
        <v>18.0</v>
      </c>
      <c r="I158" s="171"/>
      <c r="J158" s="171"/>
      <c r="K158" s="171"/>
      <c r="L158" s="172"/>
      <c r="M158" s="176"/>
      <c r="N158" s="171"/>
      <c r="O158" s="171"/>
      <c r="P158" s="171"/>
      <c r="Q158" s="171"/>
      <c r="R158" s="171"/>
      <c r="S158" s="171"/>
      <c r="T158" s="177"/>
      <c r="U158" s="171"/>
      <c r="V158" s="171"/>
      <c r="W158" s="171"/>
      <c r="X158" s="171"/>
      <c r="Y158" s="171"/>
      <c r="Z158" s="171"/>
      <c r="AA158" s="171"/>
      <c r="AB158" s="171"/>
      <c r="AC158" s="171"/>
      <c r="AD158" s="171"/>
      <c r="AE158" s="171"/>
      <c r="AF158" s="171"/>
      <c r="AG158" s="171"/>
      <c r="AH158" s="171"/>
      <c r="AI158" s="171"/>
      <c r="AJ158" s="171"/>
      <c r="AK158" s="171"/>
      <c r="AL158" s="171"/>
      <c r="AM158" s="171"/>
      <c r="AN158" s="171"/>
      <c r="AO158" s="171"/>
      <c r="AP158" s="171"/>
      <c r="AQ158" s="171"/>
      <c r="AR158" s="171"/>
      <c r="AS158" s="171"/>
      <c r="AT158" s="173" t="s">
        <v>120</v>
      </c>
      <c r="AU158" s="173" t="s">
        <v>118</v>
      </c>
      <c r="AV158" s="171" t="s">
        <v>117</v>
      </c>
      <c r="AW158" s="171" t="s">
        <v>29</v>
      </c>
      <c r="AX158" s="171" t="s">
        <v>78</v>
      </c>
      <c r="AY158" s="173" t="s">
        <v>111</v>
      </c>
      <c r="AZ158" s="171"/>
      <c r="BA158" s="171"/>
      <c r="BB158" s="171"/>
      <c r="BC158" s="171"/>
      <c r="BD158" s="171"/>
      <c r="BE158" s="171"/>
      <c r="BF158" s="171"/>
      <c r="BG158" s="171"/>
      <c r="BH158" s="171"/>
      <c r="BI158" s="171"/>
      <c r="BJ158" s="171"/>
      <c r="BK158" s="171"/>
      <c r="BL158" s="171"/>
      <c r="BM158" s="171"/>
    </row>
    <row r="159" ht="37.5" customHeight="1">
      <c r="A159" s="17"/>
      <c r="B159" s="18"/>
      <c r="C159" s="150" t="s">
        <v>171</v>
      </c>
      <c r="D159" s="150" t="s">
        <v>113</v>
      </c>
      <c r="E159" s="151" t="s">
        <v>172</v>
      </c>
      <c r="F159" s="152" t="s">
        <v>173</v>
      </c>
      <c r="G159" s="153" t="s">
        <v>130</v>
      </c>
      <c r="H159" s="154">
        <v>5.4</v>
      </c>
      <c r="I159" s="155">
        <v>13.26</v>
      </c>
      <c r="J159" s="155">
        <f>ROUND(I159*H159,2)</f>
        <v>71.6</v>
      </c>
      <c r="K159" s="156"/>
      <c r="L159" s="18"/>
      <c r="M159" s="157" t="s">
        <v>1</v>
      </c>
      <c r="N159" s="158" t="s">
        <v>39</v>
      </c>
      <c r="O159" s="159">
        <v>0.613</v>
      </c>
      <c r="P159" s="159">
        <f>O159*H159</f>
        <v>3.3102</v>
      </c>
      <c r="Q159" s="159">
        <v>0.0</v>
      </c>
      <c r="R159" s="159">
        <f>Q159*H159</f>
        <v>0</v>
      </c>
      <c r="S159" s="159">
        <v>0.0</v>
      </c>
      <c r="T159" s="160">
        <f>S159*H159</f>
        <v>0</v>
      </c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61" t="s">
        <v>117</v>
      </c>
      <c r="AS159" s="17"/>
      <c r="AT159" s="161" t="s">
        <v>113</v>
      </c>
      <c r="AU159" s="161" t="s">
        <v>118</v>
      </c>
      <c r="AV159" s="17"/>
      <c r="AW159" s="17"/>
      <c r="AX159" s="17"/>
      <c r="AY159" s="4" t="s">
        <v>111</v>
      </c>
      <c r="AZ159" s="17"/>
      <c r="BA159" s="17"/>
      <c r="BB159" s="17"/>
      <c r="BC159" s="17"/>
      <c r="BD159" s="17"/>
      <c r="BE159" s="162">
        <f>IF(N159="základná",J159,0)</f>
        <v>0</v>
      </c>
      <c r="BF159" s="162">
        <f>IF(N159="znížená",J159,0)</f>
        <v>71.6</v>
      </c>
      <c r="BG159" s="162">
        <f>IF(N159="zákl. prenesená",J159,0)</f>
        <v>0</v>
      </c>
      <c r="BH159" s="162">
        <f>IF(N159="zníž. prenesená",J159,0)</f>
        <v>0</v>
      </c>
      <c r="BI159" s="162">
        <f>IF(N159="nulová",J159,0)</f>
        <v>0</v>
      </c>
      <c r="BJ159" s="4" t="s">
        <v>118</v>
      </c>
      <c r="BK159" s="162">
        <f>ROUND(I159*H159,2)</f>
        <v>71.6</v>
      </c>
      <c r="BL159" s="4" t="s">
        <v>117</v>
      </c>
      <c r="BM159" s="161" t="s">
        <v>174</v>
      </c>
    </row>
    <row r="160" ht="15.75" customHeight="1">
      <c r="A160" s="163"/>
      <c r="B160" s="164"/>
      <c r="C160" s="163"/>
      <c r="D160" s="165" t="s">
        <v>120</v>
      </c>
      <c r="E160" s="166" t="s">
        <v>1</v>
      </c>
      <c r="F160" s="167" t="s">
        <v>175</v>
      </c>
      <c r="G160" s="163"/>
      <c r="H160" s="168">
        <v>5.4</v>
      </c>
      <c r="I160" s="163"/>
      <c r="J160" s="163"/>
      <c r="K160" s="163"/>
      <c r="L160" s="164"/>
      <c r="M160" s="169"/>
      <c r="N160" s="163"/>
      <c r="O160" s="163"/>
      <c r="P160" s="163"/>
      <c r="Q160" s="163"/>
      <c r="R160" s="163"/>
      <c r="S160" s="163"/>
      <c r="T160" s="170"/>
      <c r="U160" s="163"/>
      <c r="V160" s="163"/>
      <c r="W160" s="163"/>
      <c r="X160" s="163"/>
      <c r="Y160" s="163"/>
      <c r="Z160" s="163"/>
      <c r="AA160" s="163"/>
      <c r="AB160" s="163"/>
      <c r="AC160" s="163"/>
      <c r="AD160" s="163"/>
      <c r="AE160" s="163"/>
      <c r="AF160" s="163"/>
      <c r="AG160" s="163"/>
      <c r="AH160" s="163"/>
      <c r="AI160" s="163"/>
      <c r="AJ160" s="163"/>
      <c r="AK160" s="163"/>
      <c r="AL160" s="163"/>
      <c r="AM160" s="163"/>
      <c r="AN160" s="163"/>
      <c r="AO160" s="163"/>
      <c r="AP160" s="163"/>
      <c r="AQ160" s="163"/>
      <c r="AR160" s="163"/>
      <c r="AS160" s="163"/>
      <c r="AT160" s="166" t="s">
        <v>120</v>
      </c>
      <c r="AU160" s="166" t="s">
        <v>118</v>
      </c>
      <c r="AV160" s="163" t="s">
        <v>118</v>
      </c>
      <c r="AW160" s="163" t="s">
        <v>29</v>
      </c>
      <c r="AX160" s="163" t="s">
        <v>78</v>
      </c>
      <c r="AY160" s="166" t="s">
        <v>111</v>
      </c>
      <c r="AZ160" s="163"/>
      <c r="BA160" s="163"/>
      <c r="BB160" s="163"/>
      <c r="BC160" s="163"/>
      <c r="BD160" s="163"/>
      <c r="BE160" s="163"/>
      <c r="BF160" s="163"/>
      <c r="BG160" s="163"/>
      <c r="BH160" s="163"/>
      <c r="BI160" s="163"/>
      <c r="BJ160" s="163"/>
      <c r="BK160" s="163"/>
      <c r="BL160" s="163"/>
      <c r="BM160" s="163"/>
    </row>
    <row r="161" ht="24.0" customHeight="1">
      <c r="A161" s="17"/>
      <c r="B161" s="18"/>
      <c r="C161" s="150" t="s">
        <v>176</v>
      </c>
      <c r="D161" s="150" t="s">
        <v>113</v>
      </c>
      <c r="E161" s="151" t="s">
        <v>177</v>
      </c>
      <c r="F161" s="152" t="s">
        <v>178</v>
      </c>
      <c r="G161" s="153" t="s">
        <v>130</v>
      </c>
      <c r="H161" s="154">
        <v>3115.876</v>
      </c>
      <c r="I161" s="155">
        <v>12.28</v>
      </c>
      <c r="J161" s="155">
        <f>ROUND(I161*H161,2)</f>
        <v>38262.96</v>
      </c>
      <c r="K161" s="156"/>
      <c r="L161" s="18"/>
      <c r="M161" s="157" t="s">
        <v>1</v>
      </c>
      <c r="N161" s="158" t="s">
        <v>39</v>
      </c>
      <c r="O161" s="159">
        <v>0.811</v>
      </c>
      <c r="P161" s="159">
        <f>O161*H161</f>
        <v>2526.975436</v>
      </c>
      <c r="Q161" s="159">
        <v>0.0</v>
      </c>
      <c r="R161" s="159">
        <f>Q161*H161</f>
        <v>0</v>
      </c>
      <c r="S161" s="159">
        <v>0.0</v>
      </c>
      <c r="T161" s="160">
        <f>S161*H161</f>
        <v>0</v>
      </c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61" t="s">
        <v>117</v>
      </c>
      <c r="AS161" s="17"/>
      <c r="AT161" s="161" t="s">
        <v>113</v>
      </c>
      <c r="AU161" s="161" t="s">
        <v>118</v>
      </c>
      <c r="AV161" s="17"/>
      <c r="AW161" s="17"/>
      <c r="AX161" s="17"/>
      <c r="AY161" s="4" t="s">
        <v>111</v>
      </c>
      <c r="AZ161" s="17"/>
      <c r="BA161" s="17"/>
      <c r="BB161" s="17"/>
      <c r="BC161" s="17"/>
      <c r="BD161" s="17"/>
      <c r="BE161" s="162">
        <f>IF(N161="základná",J161,0)</f>
        <v>0</v>
      </c>
      <c r="BF161" s="162">
        <f>IF(N161="znížená",J161,0)</f>
        <v>38262.96</v>
      </c>
      <c r="BG161" s="162">
        <f>IF(N161="zákl. prenesená",J161,0)</f>
        <v>0</v>
      </c>
      <c r="BH161" s="162">
        <f>IF(N161="zníž. prenesená",J161,0)</f>
        <v>0</v>
      </c>
      <c r="BI161" s="162">
        <f>IF(N161="nulová",J161,0)</f>
        <v>0</v>
      </c>
      <c r="BJ161" s="4" t="s">
        <v>118</v>
      </c>
      <c r="BK161" s="162">
        <f>ROUND(I161*H161,2)</f>
        <v>38262.96</v>
      </c>
      <c r="BL161" s="4" t="s">
        <v>117</v>
      </c>
      <c r="BM161" s="161" t="s">
        <v>179</v>
      </c>
    </row>
    <row r="162" ht="15.75" customHeight="1">
      <c r="A162" s="163"/>
      <c r="B162" s="164"/>
      <c r="C162" s="163"/>
      <c r="D162" s="165" t="s">
        <v>120</v>
      </c>
      <c r="E162" s="166" t="s">
        <v>1</v>
      </c>
      <c r="F162" s="167" t="s">
        <v>180</v>
      </c>
      <c r="G162" s="163"/>
      <c r="H162" s="168">
        <v>1307.508</v>
      </c>
      <c r="I162" s="163"/>
      <c r="J162" s="163"/>
      <c r="K162" s="163"/>
      <c r="L162" s="164"/>
      <c r="M162" s="169"/>
      <c r="N162" s="163"/>
      <c r="O162" s="163"/>
      <c r="P162" s="163"/>
      <c r="Q162" s="163"/>
      <c r="R162" s="163"/>
      <c r="S162" s="163"/>
      <c r="T162" s="170"/>
      <c r="U162" s="163"/>
      <c r="V162" s="163"/>
      <c r="W162" s="163"/>
      <c r="X162" s="163"/>
      <c r="Y162" s="163"/>
      <c r="Z162" s="163"/>
      <c r="AA162" s="163"/>
      <c r="AB162" s="163"/>
      <c r="AC162" s="163"/>
      <c r="AD162" s="163"/>
      <c r="AE162" s="163"/>
      <c r="AF162" s="163"/>
      <c r="AG162" s="163"/>
      <c r="AH162" s="163"/>
      <c r="AI162" s="163"/>
      <c r="AJ162" s="163"/>
      <c r="AK162" s="163"/>
      <c r="AL162" s="163"/>
      <c r="AM162" s="163"/>
      <c r="AN162" s="163"/>
      <c r="AO162" s="163"/>
      <c r="AP162" s="163"/>
      <c r="AQ162" s="163"/>
      <c r="AR162" s="163"/>
      <c r="AS162" s="163"/>
      <c r="AT162" s="166" t="s">
        <v>120</v>
      </c>
      <c r="AU162" s="166" t="s">
        <v>118</v>
      </c>
      <c r="AV162" s="163" t="s">
        <v>118</v>
      </c>
      <c r="AW162" s="163" t="s">
        <v>29</v>
      </c>
      <c r="AX162" s="163" t="s">
        <v>73</v>
      </c>
      <c r="AY162" s="166" t="s">
        <v>111</v>
      </c>
      <c r="AZ162" s="163"/>
      <c r="BA162" s="163"/>
      <c r="BB162" s="163"/>
      <c r="BC162" s="163"/>
      <c r="BD162" s="163"/>
      <c r="BE162" s="163"/>
      <c r="BF162" s="163"/>
      <c r="BG162" s="163"/>
      <c r="BH162" s="163"/>
      <c r="BI162" s="163"/>
      <c r="BJ162" s="163"/>
      <c r="BK162" s="163"/>
      <c r="BL162" s="163"/>
      <c r="BM162" s="163"/>
    </row>
    <row r="163" ht="15.75" customHeight="1">
      <c r="A163" s="163"/>
      <c r="B163" s="164"/>
      <c r="C163" s="163"/>
      <c r="D163" s="165" t="s">
        <v>120</v>
      </c>
      <c r="E163" s="166" t="s">
        <v>1</v>
      </c>
      <c r="F163" s="167" t="s">
        <v>181</v>
      </c>
      <c r="G163" s="163"/>
      <c r="H163" s="168">
        <v>509.536</v>
      </c>
      <c r="I163" s="163"/>
      <c r="J163" s="163"/>
      <c r="K163" s="163"/>
      <c r="L163" s="164"/>
      <c r="M163" s="169"/>
      <c r="N163" s="163"/>
      <c r="O163" s="163"/>
      <c r="P163" s="163"/>
      <c r="Q163" s="163"/>
      <c r="R163" s="163"/>
      <c r="S163" s="163"/>
      <c r="T163" s="170"/>
      <c r="U163" s="163"/>
      <c r="V163" s="163"/>
      <c r="W163" s="163"/>
      <c r="X163" s="163"/>
      <c r="Y163" s="163"/>
      <c r="Z163" s="163"/>
      <c r="AA163" s="163"/>
      <c r="AB163" s="163"/>
      <c r="AC163" s="163"/>
      <c r="AD163" s="163"/>
      <c r="AE163" s="163"/>
      <c r="AF163" s="163"/>
      <c r="AG163" s="163"/>
      <c r="AH163" s="163"/>
      <c r="AI163" s="163"/>
      <c r="AJ163" s="163"/>
      <c r="AK163" s="163"/>
      <c r="AL163" s="163"/>
      <c r="AM163" s="163"/>
      <c r="AN163" s="163"/>
      <c r="AO163" s="163"/>
      <c r="AP163" s="163"/>
      <c r="AQ163" s="163"/>
      <c r="AR163" s="163"/>
      <c r="AS163" s="163"/>
      <c r="AT163" s="166" t="s">
        <v>120</v>
      </c>
      <c r="AU163" s="166" t="s">
        <v>118</v>
      </c>
      <c r="AV163" s="163" t="s">
        <v>118</v>
      </c>
      <c r="AW163" s="163" t="s">
        <v>29</v>
      </c>
      <c r="AX163" s="163" t="s">
        <v>73</v>
      </c>
      <c r="AY163" s="166" t="s">
        <v>111</v>
      </c>
      <c r="AZ163" s="163"/>
      <c r="BA163" s="163"/>
      <c r="BB163" s="163"/>
      <c r="BC163" s="163"/>
      <c r="BD163" s="163"/>
      <c r="BE163" s="163"/>
      <c r="BF163" s="163"/>
      <c r="BG163" s="163"/>
      <c r="BH163" s="163"/>
      <c r="BI163" s="163"/>
      <c r="BJ163" s="163"/>
      <c r="BK163" s="163"/>
      <c r="BL163" s="163"/>
      <c r="BM163" s="163"/>
    </row>
    <row r="164" ht="15.75" customHeight="1">
      <c r="A164" s="163"/>
      <c r="B164" s="164"/>
      <c r="C164" s="163"/>
      <c r="D164" s="165" t="s">
        <v>120</v>
      </c>
      <c r="E164" s="166" t="s">
        <v>1</v>
      </c>
      <c r="F164" s="167" t="s">
        <v>182</v>
      </c>
      <c r="G164" s="163"/>
      <c r="H164" s="168">
        <v>412.416</v>
      </c>
      <c r="I164" s="163"/>
      <c r="J164" s="163"/>
      <c r="K164" s="163"/>
      <c r="L164" s="164"/>
      <c r="M164" s="169"/>
      <c r="N164" s="163"/>
      <c r="O164" s="163"/>
      <c r="P164" s="163"/>
      <c r="Q164" s="163"/>
      <c r="R164" s="163"/>
      <c r="S164" s="163"/>
      <c r="T164" s="170"/>
      <c r="U164" s="163"/>
      <c r="V164" s="163"/>
      <c r="W164" s="163"/>
      <c r="X164" s="163"/>
      <c r="Y164" s="163"/>
      <c r="Z164" s="163"/>
      <c r="AA164" s="163"/>
      <c r="AB164" s="163"/>
      <c r="AC164" s="163"/>
      <c r="AD164" s="163"/>
      <c r="AE164" s="163"/>
      <c r="AF164" s="163"/>
      <c r="AG164" s="163"/>
      <c r="AH164" s="163"/>
      <c r="AI164" s="163"/>
      <c r="AJ164" s="163"/>
      <c r="AK164" s="163"/>
      <c r="AL164" s="163"/>
      <c r="AM164" s="163"/>
      <c r="AN164" s="163"/>
      <c r="AO164" s="163"/>
      <c r="AP164" s="163"/>
      <c r="AQ164" s="163"/>
      <c r="AR164" s="163"/>
      <c r="AS164" s="163"/>
      <c r="AT164" s="166" t="s">
        <v>120</v>
      </c>
      <c r="AU164" s="166" t="s">
        <v>118</v>
      </c>
      <c r="AV164" s="163" t="s">
        <v>118</v>
      </c>
      <c r="AW164" s="163" t="s">
        <v>29</v>
      </c>
      <c r="AX164" s="163" t="s">
        <v>73</v>
      </c>
      <c r="AY164" s="166" t="s">
        <v>111</v>
      </c>
      <c r="AZ164" s="163"/>
      <c r="BA164" s="163"/>
      <c r="BB164" s="163"/>
      <c r="BC164" s="163"/>
      <c r="BD164" s="163"/>
      <c r="BE164" s="163"/>
      <c r="BF164" s="163"/>
      <c r="BG164" s="163"/>
      <c r="BH164" s="163"/>
      <c r="BI164" s="163"/>
      <c r="BJ164" s="163"/>
      <c r="BK164" s="163"/>
      <c r="BL164" s="163"/>
      <c r="BM164" s="163"/>
    </row>
    <row r="165" ht="15.75" customHeight="1">
      <c r="A165" s="163"/>
      <c r="B165" s="164"/>
      <c r="C165" s="163"/>
      <c r="D165" s="165" t="s">
        <v>120</v>
      </c>
      <c r="E165" s="166" t="s">
        <v>1</v>
      </c>
      <c r="F165" s="167" t="s">
        <v>183</v>
      </c>
      <c r="G165" s="163"/>
      <c r="H165" s="168">
        <v>886.416</v>
      </c>
      <c r="I165" s="163"/>
      <c r="J165" s="163"/>
      <c r="K165" s="163"/>
      <c r="L165" s="164"/>
      <c r="M165" s="169"/>
      <c r="N165" s="163"/>
      <c r="O165" s="163"/>
      <c r="P165" s="163"/>
      <c r="Q165" s="163"/>
      <c r="R165" s="163"/>
      <c r="S165" s="163"/>
      <c r="T165" s="170"/>
      <c r="U165" s="163"/>
      <c r="V165" s="163"/>
      <c r="W165" s="163"/>
      <c r="X165" s="163"/>
      <c r="Y165" s="163"/>
      <c r="Z165" s="163"/>
      <c r="AA165" s="163"/>
      <c r="AB165" s="163"/>
      <c r="AC165" s="163"/>
      <c r="AD165" s="163"/>
      <c r="AE165" s="163"/>
      <c r="AF165" s="163"/>
      <c r="AG165" s="163"/>
      <c r="AH165" s="163"/>
      <c r="AI165" s="163"/>
      <c r="AJ165" s="163"/>
      <c r="AK165" s="163"/>
      <c r="AL165" s="163"/>
      <c r="AM165" s="163"/>
      <c r="AN165" s="163"/>
      <c r="AO165" s="163"/>
      <c r="AP165" s="163"/>
      <c r="AQ165" s="163"/>
      <c r="AR165" s="163"/>
      <c r="AS165" s="163"/>
      <c r="AT165" s="166" t="s">
        <v>120</v>
      </c>
      <c r="AU165" s="166" t="s">
        <v>118</v>
      </c>
      <c r="AV165" s="163" t="s">
        <v>118</v>
      </c>
      <c r="AW165" s="163" t="s">
        <v>29</v>
      </c>
      <c r="AX165" s="163" t="s">
        <v>73</v>
      </c>
      <c r="AY165" s="166" t="s">
        <v>111</v>
      </c>
      <c r="AZ165" s="163"/>
      <c r="BA165" s="163"/>
      <c r="BB165" s="163"/>
      <c r="BC165" s="163"/>
      <c r="BD165" s="163"/>
      <c r="BE165" s="163"/>
      <c r="BF165" s="163"/>
      <c r="BG165" s="163"/>
      <c r="BH165" s="163"/>
      <c r="BI165" s="163"/>
      <c r="BJ165" s="163"/>
      <c r="BK165" s="163"/>
      <c r="BL165" s="163"/>
      <c r="BM165" s="163"/>
    </row>
    <row r="166" ht="15.75" customHeight="1">
      <c r="A166" s="171"/>
      <c r="B166" s="172"/>
      <c r="C166" s="171"/>
      <c r="D166" s="165" t="s">
        <v>120</v>
      </c>
      <c r="E166" s="173" t="s">
        <v>1</v>
      </c>
      <c r="F166" s="174" t="s">
        <v>136</v>
      </c>
      <c r="G166" s="171"/>
      <c r="H166" s="175">
        <v>3115.876</v>
      </c>
      <c r="I166" s="171"/>
      <c r="J166" s="171"/>
      <c r="K166" s="171"/>
      <c r="L166" s="172"/>
      <c r="M166" s="176"/>
      <c r="N166" s="171"/>
      <c r="O166" s="171"/>
      <c r="P166" s="171"/>
      <c r="Q166" s="171"/>
      <c r="R166" s="171"/>
      <c r="S166" s="171"/>
      <c r="T166" s="177"/>
      <c r="U166" s="171"/>
      <c r="V166" s="171"/>
      <c r="W166" s="171"/>
      <c r="X166" s="171"/>
      <c r="Y166" s="171"/>
      <c r="Z166" s="171"/>
      <c r="AA166" s="171"/>
      <c r="AB166" s="171"/>
      <c r="AC166" s="171"/>
      <c r="AD166" s="171"/>
      <c r="AE166" s="171"/>
      <c r="AF166" s="171"/>
      <c r="AG166" s="171"/>
      <c r="AH166" s="171"/>
      <c r="AI166" s="171"/>
      <c r="AJ166" s="171"/>
      <c r="AK166" s="171"/>
      <c r="AL166" s="171"/>
      <c r="AM166" s="171"/>
      <c r="AN166" s="171"/>
      <c r="AO166" s="171"/>
      <c r="AP166" s="171"/>
      <c r="AQ166" s="171"/>
      <c r="AR166" s="171"/>
      <c r="AS166" s="171"/>
      <c r="AT166" s="173" t="s">
        <v>120</v>
      </c>
      <c r="AU166" s="173" t="s">
        <v>118</v>
      </c>
      <c r="AV166" s="171" t="s">
        <v>117</v>
      </c>
      <c r="AW166" s="171" t="s">
        <v>29</v>
      </c>
      <c r="AX166" s="171" t="s">
        <v>78</v>
      </c>
      <c r="AY166" s="173" t="s">
        <v>111</v>
      </c>
      <c r="AZ166" s="171"/>
      <c r="BA166" s="171"/>
      <c r="BB166" s="171"/>
      <c r="BC166" s="171"/>
      <c r="BD166" s="171"/>
      <c r="BE166" s="171"/>
      <c r="BF166" s="171"/>
      <c r="BG166" s="171"/>
      <c r="BH166" s="171"/>
      <c r="BI166" s="171"/>
      <c r="BJ166" s="171"/>
      <c r="BK166" s="171"/>
      <c r="BL166" s="171"/>
      <c r="BM166" s="171"/>
    </row>
    <row r="167" ht="37.5" customHeight="1">
      <c r="A167" s="17"/>
      <c r="B167" s="18"/>
      <c r="C167" s="150" t="s">
        <v>184</v>
      </c>
      <c r="D167" s="150" t="s">
        <v>113</v>
      </c>
      <c r="E167" s="151" t="s">
        <v>185</v>
      </c>
      <c r="F167" s="152" t="s">
        <v>186</v>
      </c>
      <c r="G167" s="153" t="s">
        <v>130</v>
      </c>
      <c r="H167" s="154">
        <v>934.763</v>
      </c>
      <c r="I167" s="155">
        <v>1.56</v>
      </c>
      <c r="J167" s="155">
        <f>ROUND(I167*H167,2)</f>
        <v>1458.23</v>
      </c>
      <c r="K167" s="156"/>
      <c r="L167" s="18"/>
      <c r="M167" s="157" t="s">
        <v>1</v>
      </c>
      <c r="N167" s="158" t="s">
        <v>39</v>
      </c>
      <c r="O167" s="159">
        <v>0.08</v>
      </c>
      <c r="P167" s="159">
        <f>O167*H167</f>
        <v>74.78104</v>
      </c>
      <c r="Q167" s="159">
        <v>0.0</v>
      </c>
      <c r="R167" s="159">
        <f>Q167*H167</f>
        <v>0</v>
      </c>
      <c r="S167" s="159">
        <v>0.0</v>
      </c>
      <c r="T167" s="160">
        <f>S167*H167</f>
        <v>0</v>
      </c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61" t="s">
        <v>117</v>
      </c>
      <c r="AS167" s="17"/>
      <c r="AT167" s="161" t="s">
        <v>113</v>
      </c>
      <c r="AU167" s="161" t="s">
        <v>118</v>
      </c>
      <c r="AV167" s="17"/>
      <c r="AW167" s="17"/>
      <c r="AX167" s="17"/>
      <c r="AY167" s="4" t="s">
        <v>111</v>
      </c>
      <c r="AZ167" s="17"/>
      <c r="BA167" s="17"/>
      <c r="BB167" s="17"/>
      <c r="BC167" s="17"/>
      <c r="BD167" s="17"/>
      <c r="BE167" s="162">
        <f>IF(N167="základná",J167,0)</f>
        <v>0</v>
      </c>
      <c r="BF167" s="162">
        <f>IF(N167="znížená",J167,0)</f>
        <v>1458.23</v>
      </c>
      <c r="BG167" s="162">
        <f>IF(N167="zákl. prenesená",J167,0)</f>
        <v>0</v>
      </c>
      <c r="BH167" s="162">
        <f>IF(N167="zníž. prenesená",J167,0)</f>
        <v>0</v>
      </c>
      <c r="BI167" s="162">
        <f>IF(N167="nulová",J167,0)</f>
        <v>0</v>
      </c>
      <c r="BJ167" s="4" t="s">
        <v>118</v>
      </c>
      <c r="BK167" s="162">
        <f>ROUND(I167*H167,2)</f>
        <v>1458.23</v>
      </c>
      <c r="BL167" s="4" t="s">
        <v>117</v>
      </c>
      <c r="BM167" s="161" t="s">
        <v>187</v>
      </c>
    </row>
    <row r="168" ht="15.75" customHeight="1">
      <c r="A168" s="163"/>
      <c r="B168" s="164"/>
      <c r="C168" s="163"/>
      <c r="D168" s="165" t="s">
        <v>120</v>
      </c>
      <c r="E168" s="166" t="s">
        <v>1</v>
      </c>
      <c r="F168" s="167" t="s">
        <v>188</v>
      </c>
      <c r="G168" s="163"/>
      <c r="H168" s="168">
        <v>934.763</v>
      </c>
      <c r="I168" s="163"/>
      <c r="J168" s="163"/>
      <c r="K168" s="163"/>
      <c r="L168" s="164"/>
      <c r="M168" s="169"/>
      <c r="N168" s="163"/>
      <c r="O168" s="163"/>
      <c r="P168" s="163"/>
      <c r="Q168" s="163"/>
      <c r="R168" s="163"/>
      <c r="S168" s="163"/>
      <c r="T168" s="170"/>
      <c r="U168" s="163"/>
      <c r="V168" s="163"/>
      <c r="W168" s="163"/>
      <c r="X168" s="163"/>
      <c r="Y168" s="163"/>
      <c r="Z168" s="163"/>
      <c r="AA168" s="163"/>
      <c r="AB168" s="163"/>
      <c r="AC168" s="163"/>
      <c r="AD168" s="163"/>
      <c r="AE168" s="163"/>
      <c r="AF168" s="163"/>
      <c r="AG168" s="163"/>
      <c r="AH168" s="163"/>
      <c r="AI168" s="163"/>
      <c r="AJ168" s="163"/>
      <c r="AK168" s="163"/>
      <c r="AL168" s="163"/>
      <c r="AM168" s="163"/>
      <c r="AN168" s="163"/>
      <c r="AO168" s="163"/>
      <c r="AP168" s="163"/>
      <c r="AQ168" s="163"/>
      <c r="AR168" s="163"/>
      <c r="AS168" s="163"/>
      <c r="AT168" s="166" t="s">
        <v>120</v>
      </c>
      <c r="AU168" s="166" t="s">
        <v>118</v>
      </c>
      <c r="AV168" s="163" t="s">
        <v>118</v>
      </c>
      <c r="AW168" s="163" t="s">
        <v>29</v>
      </c>
      <c r="AX168" s="163" t="s">
        <v>78</v>
      </c>
      <c r="AY168" s="166" t="s">
        <v>111</v>
      </c>
      <c r="AZ168" s="163"/>
      <c r="BA168" s="163"/>
      <c r="BB168" s="163"/>
      <c r="BC168" s="163"/>
      <c r="BD168" s="163"/>
      <c r="BE168" s="163"/>
      <c r="BF168" s="163"/>
      <c r="BG168" s="163"/>
      <c r="BH168" s="163"/>
      <c r="BI168" s="163"/>
      <c r="BJ168" s="163"/>
      <c r="BK168" s="163"/>
      <c r="BL168" s="163"/>
      <c r="BM168" s="163"/>
    </row>
    <row r="169" ht="33.0" customHeight="1">
      <c r="A169" s="17"/>
      <c r="B169" s="18"/>
      <c r="C169" s="150" t="s">
        <v>189</v>
      </c>
      <c r="D169" s="150" t="s">
        <v>113</v>
      </c>
      <c r="E169" s="151" t="s">
        <v>190</v>
      </c>
      <c r="F169" s="152" t="s">
        <v>191</v>
      </c>
      <c r="G169" s="153" t="s">
        <v>130</v>
      </c>
      <c r="H169" s="154">
        <v>2920.5</v>
      </c>
      <c r="I169" s="155">
        <v>1.85</v>
      </c>
      <c r="J169" s="155">
        <f>ROUND(I169*H169,2)</f>
        <v>5402.93</v>
      </c>
      <c r="K169" s="156"/>
      <c r="L169" s="18"/>
      <c r="M169" s="157" t="s">
        <v>1</v>
      </c>
      <c r="N169" s="158" t="s">
        <v>39</v>
      </c>
      <c r="O169" s="159">
        <v>0.042</v>
      </c>
      <c r="P169" s="159">
        <f>O169*H169</f>
        <v>122.661</v>
      </c>
      <c r="Q169" s="159">
        <v>0.0</v>
      </c>
      <c r="R169" s="159">
        <f>Q169*H169</f>
        <v>0</v>
      </c>
      <c r="S169" s="159">
        <v>0.0</v>
      </c>
      <c r="T169" s="160">
        <f>S169*H169</f>
        <v>0</v>
      </c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61" t="s">
        <v>117</v>
      </c>
      <c r="AS169" s="17"/>
      <c r="AT169" s="161" t="s">
        <v>113</v>
      </c>
      <c r="AU169" s="161" t="s">
        <v>118</v>
      </c>
      <c r="AV169" s="17"/>
      <c r="AW169" s="17"/>
      <c r="AX169" s="17"/>
      <c r="AY169" s="4" t="s">
        <v>111</v>
      </c>
      <c r="AZ169" s="17"/>
      <c r="BA169" s="17"/>
      <c r="BB169" s="17"/>
      <c r="BC169" s="17"/>
      <c r="BD169" s="17"/>
      <c r="BE169" s="162">
        <f>IF(N169="základná",J169,0)</f>
        <v>0</v>
      </c>
      <c r="BF169" s="162">
        <f>IF(N169="znížená",J169,0)</f>
        <v>5402.93</v>
      </c>
      <c r="BG169" s="162">
        <f>IF(N169="zákl. prenesená",J169,0)</f>
        <v>0</v>
      </c>
      <c r="BH169" s="162">
        <f>IF(N169="zníž. prenesená",J169,0)</f>
        <v>0</v>
      </c>
      <c r="BI169" s="162">
        <f>IF(N169="nulová",J169,0)</f>
        <v>0</v>
      </c>
      <c r="BJ169" s="4" t="s">
        <v>118</v>
      </c>
      <c r="BK169" s="162">
        <f>ROUND(I169*H169,2)</f>
        <v>5402.93</v>
      </c>
      <c r="BL169" s="4" t="s">
        <v>117</v>
      </c>
      <c r="BM169" s="161" t="s">
        <v>192</v>
      </c>
    </row>
    <row r="170" ht="15.75" customHeight="1">
      <c r="A170" s="163"/>
      <c r="B170" s="164"/>
      <c r="C170" s="163"/>
      <c r="D170" s="165" t="s">
        <v>120</v>
      </c>
      <c r="E170" s="166" t="s">
        <v>1</v>
      </c>
      <c r="F170" s="167" t="s">
        <v>193</v>
      </c>
      <c r="G170" s="163"/>
      <c r="H170" s="168">
        <v>1156.5</v>
      </c>
      <c r="I170" s="163"/>
      <c r="J170" s="163"/>
      <c r="K170" s="163"/>
      <c r="L170" s="164"/>
      <c r="M170" s="169"/>
      <c r="N170" s="163"/>
      <c r="O170" s="163"/>
      <c r="P170" s="163"/>
      <c r="Q170" s="163"/>
      <c r="R170" s="163"/>
      <c r="S170" s="163"/>
      <c r="T170" s="170"/>
      <c r="U170" s="163"/>
      <c r="V170" s="163"/>
      <c r="W170" s="163"/>
      <c r="X170" s="163"/>
      <c r="Y170" s="163"/>
      <c r="Z170" s="163"/>
      <c r="AA170" s="163"/>
      <c r="AB170" s="163"/>
      <c r="AC170" s="163"/>
      <c r="AD170" s="163"/>
      <c r="AE170" s="163"/>
      <c r="AF170" s="163"/>
      <c r="AG170" s="163"/>
      <c r="AH170" s="163"/>
      <c r="AI170" s="163"/>
      <c r="AJ170" s="163"/>
      <c r="AK170" s="163"/>
      <c r="AL170" s="163"/>
      <c r="AM170" s="163"/>
      <c r="AN170" s="163"/>
      <c r="AO170" s="163"/>
      <c r="AP170" s="163"/>
      <c r="AQ170" s="163"/>
      <c r="AR170" s="163"/>
      <c r="AS170" s="163"/>
      <c r="AT170" s="166" t="s">
        <v>120</v>
      </c>
      <c r="AU170" s="166" t="s">
        <v>118</v>
      </c>
      <c r="AV170" s="163" t="s">
        <v>118</v>
      </c>
      <c r="AW170" s="163" t="s">
        <v>29</v>
      </c>
      <c r="AX170" s="163" t="s">
        <v>73</v>
      </c>
      <c r="AY170" s="166" t="s">
        <v>111</v>
      </c>
      <c r="AZ170" s="163"/>
      <c r="BA170" s="163"/>
      <c r="BB170" s="163"/>
      <c r="BC170" s="163"/>
      <c r="BD170" s="163"/>
      <c r="BE170" s="163"/>
      <c r="BF170" s="163"/>
      <c r="BG170" s="163"/>
      <c r="BH170" s="163"/>
      <c r="BI170" s="163"/>
      <c r="BJ170" s="163"/>
      <c r="BK170" s="163"/>
      <c r="BL170" s="163"/>
      <c r="BM170" s="163"/>
    </row>
    <row r="171" ht="15.75" customHeight="1">
      <c r="A171" s="163"/>
      <c r="B171" s="164"/>
      <c r="C171" s="163"/>
      <c r="D171" s="165" t="s">
        <v>120</v>
      </c>
      <c r="E171" s="166" t="s">
        <v>1</v>
      </c>
      <c r="F171" s="167" t="s">
        <v>194</v>
      </c>
      <c r="G171" s="163"/>
      <c r="H171" s="168">
        <v>480.0</v>
      </c>
      <c r="I171" s="163"/>
      <c r="J171" s="163"/>
      <c r="K171" s="163"/>
      <c r="L171" s="164"/>
      <c r="M171" s="169"/>
      <c r="N171" s="163"/>
      <c r="O171" s="163"/>
      <c r="P171" s="163"/>
      <c r="Q171" s="163"/>
      <c r="R171" s="163"/>
      <c r="S171" s="163"/>
      <c r="T171" s="170"/>
      <c r="U171" s="163"/>
      <c r="V171" s="163"/>
      <c r="W171" s="163"/>
      <c r="X171" s="163"/>
      <c r="Y171" s="163"/>
      <c r="Z171" s="163"/>
      <c r="AA171" s="163"/>
      <c r="AB171" s="163"/>
      <c r="AC171" s="163"/>
      <c r="AD171" s="163"/>
      <c r="AE171" s="163"/>
      <c r="AF171" s="163"/>
      <c r="AG171" s="163"/>
      <c r="AH171" s="163"/>
      <c r="AI171" s="163"/>
      <c r="AJ171" s="163"/>
      <c r="AK171" s="163"/>
      <c r="AL171" s="163"/>
      <c r="AM171" s="163"/>
      <c r="AN171" s="163"/>
      <c r="AO171" s="163"/>
      <c r="AP171" s="163"/>
      <c r="AQ171" s="163"/>
      <c r="AR171" s="163"/>
      <c r="AS171" s="163"/>
      <c r="AT171" s="166" t="s">
        <v>120</v>
      </c>
      <c r="AU171" s="166" t="s">
        <v>118</v>
      </c>
      <c r="AV171" s="163" t="s">
        <v>118</v>
      </c>
      <c r="AW171" s="163" t="s">
        <v>29</v>
      </c>
      <c r="AX171" s="163" t="s">
        <v>73</v>
      </c>
      <c r="AY171" s="166" t="s">
        <v>111</v>
      </c>
      <c r="AZ171" s="163"/>
      <c r="BA171" s="163"/>
      <c r="BB171" s="163"/>
      <c r="BC171" s="163"/>
      <c r="BD171" s="163"/>
      <c r="BE171" s="163"/>
      <c r="BF171" s="163"/>
      <c r="BG171" s="163"/>
      <c r="BH171" s="163"/>
      <c r="BI171" s="163"/>
      <c r="BJ171" s="163"/>
      <c r="BK171" s="163"/>
      <c r="BL171" s="163"/>
      <c r="BM171" s="163"/>
    </row>
    <row r="172" ht="15.75" customHeight="1">
      <c r="A172" s="163"/>
      <c r="B172" s="164"/>
      <c r="C172" s="163"/>
      <c r="D172" s="165" t="s">
        <v>120</v>
      </c>
      <c r="E172" s="166" t="s">
        <v>1</v>
      </c>
      <c r="F172" s="167" t="s">
        <v>195</v>
      </c>
      <c r="G172" s="163"/>
      <c r="H172" s="168">
        <v>360.0</v>
      </c>
      <c r="I172" s="163"/>
      <c r="J172" s="163"/>
      <c r="K172" s="163"/>
      <c r="L172" s="164"/>
      <c r="M172" s="169"/>
      <c r="N172" s="163"/>
      <c r="O172" s="163"/>
      <c r="P172" s="163"/>
      <c r="Q172" s="163"/>
      <c r="R172" s="163"/>
      <c r="S172" s="163"/>
      <c r="T172" s="170"/>
      <c r="U172" s="163"/>
      <c r="V172" s="163"/>
      <c r="W172" s="163"/>
      <c r="X172" s="163"/>
      <c r="Y172" s="163"/>
      <c r="Z172" s="163"/>
      <c r="AA172" s="163"/>
      <c r="AB172" s="163"/>
      <c r="AC172" s="163"/>
      <c r="AD172" s="163"/>
      <c r="AE172" s="163"/>
      <c r="AF172" s="163"/>
      <c r="AG172" s="163"/>
      <c r="AH172" s="163"/>
      <c r="AI172" s="163"/>
      <c r="AJ172" s="163"/>
      <c r="AK172" s="163"/>
      <c r="AL172" s="163"/>
      <c r="AM172" s="163"/>
      <c r="AN172" s="163"/>
      <c r="AO172" s="163"/>
      <c r="AP172" s="163"/>
      <c r="AQ172" s="163"/>
      <c r="AR172" s="163"/>
      <c r="AS172" s="163"/>
      <c r="AT172" s="166" t="s">
        <v>120</v>
      </c>
      <c r="AU172" s="166" t="s">
        <v>118</v>
      </c>
      <c r="AV172" s="163" t="s">
        <v>118</v>
      </c>
      <c r="AW172" s="163" t="s">
        <v>29</v>
      </c>
      <c r="AX172" s="163" t="s">
        <v>73</v>
      </c>
      <c r="AY172" s="166" t="s">
        <v>111</v>
      </c>
      <c r="AZ172" s="163"/>
      <c r="BA172" s="163"/>
      <c r="BB172" s="163"/>
      <c r="BC172" s="163"/>
      <c r="BD172" s="163"/>
      <c r="BE172" s="163"/>
      <c r="BF172" s="163"/>
      <c r="BG172" s="163"/>
      <c r="BH172" s="163"/>
      <c r="BI172" s="163"/>
      <c r="BJ172" s="163"/>
      <c r="BK172" s="163"/>
      <c r="BL172" s="163"/>
      <c r="BM172" s="163"/>
    </row>
    <row r="173" ht="15.75" customHeight="1">
      <c r="A173" s="163"/>
      <c r="B173" s="164"/>
      <c r="C173" s="163"/>
      <c r="D173" s="165" t="s">
        <v>120</v>
      </c>
      <c r="E173" s="166" t="s">
        <v>1</v>
      </c>
      <c r="F173" s="167" t="s">
        <v>196</v>
      </c>
      <c r="G173" s="163"/>
      <c r="H173" s="168">
        <v>834.0</v>
      </c>
      <c r="I173" s="163"/>
      <c r="J173" s="163"/>
      <c r="K173" s="163"/>
      <c r="L173" s="164"/>
      <c r="M173" s="169"/>
      <c r="N173" s="163"/>
      <c r="O173" s="163"/>
      <c r="P173" s="163"/>
      <c r="Q173" s="163"/>
      <c r="R173" s="163"/>
      <c r="S173" s="163"/>
      <c r="T173" s="170"/>
      <c r="U173" s="163"/>
      <c r="V173" s="163"/>
      <c r="W173" s="163"/>
      <c r="X173" s="163"/>
      <c r="Y173" s="163"/>
      <c r="Z173" s="163"/>
      <c r="AA173" s="163"/>
      <c r="AB173" s="163"/>
      <c r="AC173" s="163"/>
      <c r="AD173" s="163"/>
      <c r="AE173" s="163"/>
      <c r="AF173" s="163"/>
      <c r="AG173" s="163"/>
      <c r="AH173" s="163"/>
      <c r="AI173" s="163"/>
      <c r="AJ173" s="163"/>
      <c r="AK173" s="163"/>
      <c r="AL173" s="163"/>
      <c r="AM173" s="163"/>
      <c r="AN173" s="163"/>
      <c r="AO173" s="163"/>
      <c r="AP173" s="163"/>
      <c r="AQ173" s="163"/>
      <c r="AR173" s="163"/>
      <c r="AS173" s="163"/>
      <c r="AT173" s="166" t="s">
        <v>120</v>
      </c>
      <c r="AU173" s="166" t="s">
        <v>118</v>
      </c>
      <c r="AV173" s="163" t="s">
        <v>118</v>
      </c>
      <c r="AW173" s="163" t="s">
        <v>29</v>
      </c>
      <c r="AX173" s="163" t="s">
        <v>73</v>
      </c>
      <c r="AY173" s="166" t="s">
        <v>111</v>
      </c>
      <c r="AZ173" s="163"/>
      <c r="BA173" s="163"/>
      <c r="BB173" s="163"/>
      <c r="BC173" s="163"/>
      <c r="BD173" s="163"/>
      <c r="BE173" s="163"/>
      <c r="BF173" s="163"/>
      <c r="BG173" s="163"/>
      <c r="BH173" s="163"/>
      <c r="BI173" s="163"/>
      <c r="BJ173" s="163"/>
      <c r="BK173" s="163"/>
      <c r="BL173" s="163"/>
      <c r="BM173" s="163"/>
    </row>
    <row r="174" ht="15.75" customHeight="1">
      <c r="A174" s="163"/>
      <c r="B174" s="164"/>
      <c r="C174" s="163"/>
      <c r="D174" s="165" t="s">
        <v>120</v>
      </c>
      <c r="E174" s="166" t="s">
        <v>1</v>
      </c>
      <c r="F174" s="167" t="s">
        <v>197</v>
      </c>
      <c r="G174" s="163"/>
      <c r="H174" s="168">
        <v>90.0</v>
      </c>
      <c r="I174" s="163"/>
      <c r="J174" s="163"/>
      <c r="K174" s="163"/>
      <c r="L174" s="164"/>
      <c r="M174" s="169"/>
      <c r="N174" s="163"/>
      <c r="O174" s="163"/>
      <c r="P174" s="163"/>
      <c r="Q174" s="163"/>
      <c r="R174" s="163"/>
      <c r="S174" s="163"/>
      <c r="T174" s="170"/>
      <c r="U174" s="163"/>
      <c r="V174" s="163"/>
      <c r="W174" s="163"/>
      <c r="X174" s="163"/>
      <c r="Y174" s="163"/>
      <c r="Z174" s="163"/>
      <c r="AA174" s="163"/>
      <c r="AB174" s="163"/>
      <c r="AC174" s="163"/>
      <c r="AD174" s="163"/>
      <c r="AE174" s="163"/>
      <c r="AF174" s="163"/>
      <c r="AG174" s="163"/>
      <c r="AH174" s="163"/>
      <c r="AI174" s="163"/>
      <c r="AJ174" s="163"/>
      <c r="AK174" s="163"/>
      <c r="AL174" s="163"/>
      <c r="AM174" s="163"/>
      <c r="AN174" s="163"/>
      <c r="AO174" s="163"/>
      <c r="AP174" s="163"/>
      <c r="AQ174" s="163"/>
      <c r="AR174" s="163"/>
      <c r="AS174" s="163"/>
      <c r="AT174" s="166" t="s">
        <v>120</v>
      </c>
      <c r="AU174" s="166" t="s">
        <v>118</v>
      </c>
      <c r="AV174" s="163" t="s">
        <v>118</v>
      </c>
      <c r="AW174" s="163" t="s">
        <v>29</v>
      </c>
      <c r="AX174" s="163" t="s">
        <v>73</v>
      </c>
      <c r="AY174" s="166" t="s">
        <v>111</v>
      </c>
      <c r="AZ174" s="163"/>
      <c r="BA174" s="163"/>
      <c r="BB174" s="163"/>
      <c r="BC174" s="163"/>
      <c r="BD174" s="163"/>
      <c r="BE174" s="163"/>
      <c r="BF174" s="163"/>
      <c r="BG174" s="163"/>
      <c r="BH174" s="163"/>
      <c r="BI174" s="163"/>
      <c r="BJ174" s="163"/>
      <c r="BK174" s="163"/>
      <c r="BL174" s="163"/>
      <c r="BM174" s="163"/>
    </row>
    <row r="175" ht="15.75" customHeight="1">
      <c r="A175" s="171"/>
      <c r="B175" s="172"/>
      <c r="C175" s="171"/>
      <c r="D175" s="165" t="s">
        <v>120</v>
      </c>
      <c r="E175" s="173" t="s">
        <v>1</v>
      </c>
      <c r="F175" s="174" t="s">
        <v>136</v>
      </c>
      <c r="G175" s="171"/>
      <c r="H175" s="175">
        <v>2920.5</v>
      </c>
      <c r="I175" s="171"/>
      <c r="J175" s="171"/>
      <c r="K175" s="171"/>
      <c r="L175" s="172"/>
      <c r="M175" s="176"/>
      <c r="N175" s="171"/>
      <c r="O175" s="171"/>
      <c r="P175" s="171"/>
      <c r="Q175" s="171"/>
      <c r="R175" s="171"/>
      <c r="S175" s="171"/>
      <c r="T175" s="177"/>
      <c r="U175" s="171"/>
      <c r="V175" s="171"/>
      <c r="W175" s="171"/>
      <c r="X175" s="171"/>
      <c r="Y175" s="171"/>
      <c r="Z175" s="171"/>
      <c r="AA175" s="171"/>
      <c r="AB175" s="171"/>
      <c r="AC175" s="171"/>
      <c r="AD175" s="171"/>
      <c r="AE175" s="171"/>
      <c r="AF175" s="171"/>
      <c r="AG175" s="171"/>
      <c r="AH175" s="171"/>
      <c r="AI175" s="171"/>
      <c r="AJ175" s="171"/>
      <c r="AK175" s="171"/>
      <c r="AL175" s="171"/>
      <c r="AM175" s="171"/>
      <c r="AN175" s="171"/>
      <c r="AO175" s="171"/>
      <c r="AP175" s="171"/>
      <c r="AQ175" s="171"/>
      <c r="AR175" s="171"/>
      <c r="AS175" s="171"/>
      <c r="AT175" s="173" t="s">
        <v>120</v>
      </c>
      <c r="AU175" s="173" t="s">
        <v>118</v>
      </c>
      <c r="AV175" s="171" t="s">
        <v>117</v>
      </c>
      <c r="AW175" s="171" t="s">
        <v>29</v>
      </c>
      <c r="AX175" s="171" t="s">
        <v>78</v>
      </c>
      <c r="AY175" s="173" t="s">
        <v>111</v>
      </c>
      <c r="AZ175" s="171"/>
      <c r="BA175" s="171"/>
      <c r="BB175" s="171"/>
      <c r="BC175" s="171"/>
      <c r="BD175" s="171"/>
      <c r="BE175" s="171"/>
      <c r="BF175" s="171"/>
      <c r="BG175" s="171"/>
      <c r="BH175" s="171"/>
      <c r="BI175" s="171"/>
      <c r="BJ175" s="171"/>
      <c r="BK175" s="171"/>
      <c r="BL175" s="171"/>
      <c r="BM175" s="171"/>
    </row>
    <row r="176" ht="37.5" customHeight="1">
      <c r="A176" s="17"/>
      <c r="B176" s="18"/>
      <c r="C176" s="150" t="s">
        <v>198</v>
      </c>
      <c r="D176" s="150" t="s">
        <v>113</v>
      </c>
      <c r="E176" s="151" t="s">
        <v>199</v>
      </c>
      <c r="F176" s="152" t="s">
        <v>200</v>
      </c>
      <c r="G176" s="153" t="s">
        <v>130</v>
      </c>
      <c r="H176" s="154">
        <v>90.0</v>
      </c>
      <c r="I176" s="155">
        <v>1.85</v>
      </c>
      <c r="J176" s="155">
        <f>ROUND(I176*H176,2)</f>
        <v>166.5</v>
      </c>
      <c r="K176" s="156"/>
      <c r="L176" s="18"/>
      <c r="M176" s="157" t="s">
        <v>1</v>
      </c>
      <c r="N176" s="158" t="s">
        <v>39</v>
      </c>
      <c r="O176" s="159">
        <v>0.042</v>
      </c>
      <c r="P176" s="159">
        <f>O176*H176</f>
        <v>3.78</v>
      </c>
      <c r="Q176" s="159">
        <v>0.0</v>
      </c>
      <c r="R176" s="159">
        <f>Q176*H176</f>
        <v>0</v>
      </c>
      <c r="S176" s="159">
        <v>0.0</v>
      </c>
      <c r="T176" s="160">
        <f>S176*H176</f>
        <v>0</v>
      </c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61" t="s">
        <v>117</v>
      </c>
      <c r="AS176" s="17"/>
      <c r="AT176" s="161" t="s">
        <v>113</v>
      </c>
      <c r="AU176" s="161" t="s">
        <v>118</v>
      </c>
      <c r="AV176" s="17"/>
      <c r="AW176" s="17"/>
      <c r="AX176" s="17"/>
      <c r="AY176" s="4" t="s">
        <v>111</v>
      </c>
      <c r="AZ176" s="17"/>
      <c r="BA176" s="17"/>
      <c r="BB176" s="17"/>
      <c r="BC176" s="17"/>
      <c r="BD176" s="17"/>
      <c r="BE176" s="162">
        <f>IF(N176="základná",J176,0)</f>
        <v>0</v>
      </c>
      <c r="BF176" s="162">
        <f>IF(N176="znížená",J176,0)</f>
        <v>166.5</v>
      </c>
      <c r="BG176" s="162">
        <f>IF(N176="zákl. prenesená",J176,0)</f>
        <v>0</v>
      </c>
      <c r="BH176" s="162">
        <f>IF(N176="zníž. prenesená",J176,0)</f>
        <v>0</v>
      </c>
      <c r="BI176" s="162">
        <f>IF(N176="nulová",J176,0)</f>
        <v>0</v>
      </c>
      <c r="BJ176" s="4" t="s">
        <v>118</v>
      </c>
      <c r="BK176" s="162">
        <f>ROUND(I176*H176,2)</f>
        <v>166.5</v>
      </c>
      <c r="BL176" s="4" t="s">
        <v>117</v>
      </c>
      <c r="BM176" s="161" t="s">
        <v>201</v>
      </c>
    </row>
    <row r="177" ht="15.75" customHeight="1">
      <c r="A177" s="163"/>
      <c r="B177" s="164"/>
      <c r="C177" s="163"/>
      <c r="D177" s="165" t="s">
        <v>120</v>
      </c>
      <c r="E177" s="166" t="s">
        <v>1</v>
      </c>
      <c r="F177" s="167" t="s">
        <v>202</v>
      </c>
      <c r="G177" s="163"/>
      <c r="H177" s="168">
        <v>90.0</v>
      </c>
      <c r="I177" s="163"/>
      <c r="J177" s="163"/>
      <c r="K177" s="163"/>
      <c r="L177" s="164"/>
      <c r="M177" s="169"/>
      <c r="N177" s="163"/>
      <c r="O177" s="163"/>
      <c r="P177" s="163"/>
      <c r="Q177" s="163"/>
      <c r="R177" s="163"/>
      <c r="S177" s="163"/>
      <c r="T177" s="170"/>
      <c r="U177" s="163"/>
      <c r="V177" s="163"/>
      <c r="W177" s="163"/>
      <c r="X177" s="163"/>
      <c r="Y177" s="163"/>
      <c r="Z177" s="163"/>
      <c r="AA177" s="163"/>
      <c r="AB177" s="163"/>
      <c r="AC177" s="163"/>
      <c r="AD177" s="163"/>
      <c r="AE177" s="163"/>
      <c r="AF177" s="163"/>
      <c r="AG177" s="163"/>
      <c r="AH177" s="163"/>
      <c r="AI177" s="163"/>
      <c r="AJ177" s="163"/>
      <c r="AK177" s="163"/>
      <c r="AL177" s="163"/>
      <c r="AM177" s="163"/>
      <c r="AN177" s="163"/>
      <c r="AO177" s="163"/>
      <c r="AP177" s="163"/>
      <c r="AQ177" s="163"/>
      <c r="AR177" s="163"/>
      <c r="AS177" s="163"/>
      <c r="AT177" s="166" t="s">
        <v>120</v>
      </c>
      <c r="AU177" s="166" t="s">
        <v>118</v>
      </c>
      <c r="AV177" s="163" t="s">
        <v>118</v>
      </c>
      <c r="AW177" s="163" t="s">
        <v>29</v>
      </c>
      <c r="AX177" s="163" t="s">
        <v>73</v>
      </c>
      <c r="AY177" s="166" t="s">
        <v>111</v>
      </c>
      <c r="AZ177" s="163"/>
      <c r="BA177" s="163"/>
      <c r="BB177" s="163"/>
      <c r="BC177" s="163"/>
      <c r="BD177" s="163"/>
      <c r="BE177" s="163"/>
      <c r="BF177" s="163"/>
      <c r="BG177" s="163"/>
      <c r="BH177" s="163"/>
      <c r="BI177" s="163"/>
      <c r="BJ177" s="163"/>
      <c r="BK177" s="163"/>
      <c r="BL177" s="163"/>
      <c r="BM177" s="163"/>
    </row>
    <row r="178" ht="15.75" customHeight="1">
      <c r="A178" s="171"/>
      <c r="B178" s="172"/>
      <c r="C178" s="171"/>
      <c r="D178" s="165" t="s">
        <v>120</v>
      </c>
      <c r="E178" s="173" t="s">
        <v>1</v>
      </c>
      <c r="F178" s="174" t="s">
        <v>136</v>
      </c>
      <c r="G178" s="171"/>
      <c r="H178" s="175">
        <v>90.0</v>
      </c>
      <c r="I178" s="171"/>
      <c r="J178" s="171"/>
      <c r="K178" s="171"/>
      <c r="L178" s="172"/>
      <c r="M178" s="176"/>
      <c r="N178" s="171"/>
      <c r="O178" s="171"/>
      <c r="P178" s="171"/>
      <c r="Q178" s="171"/>
      <c r="R178" s="171"/>
      <c r="S178" s="171"/>
      <c r="T178" s="177"/>
      <c r="U178" s="171"/>
      <c r="V178" s="171"/>
      <c r="W178" s="171"/>
      <c r="X178" s="171"/>
      <c r="Y178" s="171"/>
      <c r="Z178" s="171"/>
      <c r="AA178" s="171"/>
      <c r="AB178" s="171"/>
      <c r="AC178" s="171"/>
      <c r="AD178" s="171"/>
      <c r="AE178" s="171"/>
      <c r="AF178" s="171"/>
      <c r="AG178" s="171"/>
      <c r="AH178" s="171"/>
      <c r="AI178" s="171"/>
      <c r="AJ178" s="171"/>
      <c r="AK178" s="171"/>
      <c r="AL178" s="171"/>
      <c r="AM178" s="171"/>
      <c r="AN178" s="171"/>
      <c r="AO178" s="171"/>
      <c r="AP178" s="171"/>
      <c r="AQ178" s="171"/>
      <c r="AR178" s="171"/>
      <c r="AS178" s="171"/>
      <c r="AT178" s="173" t="s">
        <v>120</v>
      </c>
      <c r="AU178" s="173" t="s">
        <v>118</v>
      </c>
      <c r="AV178" s="171" t="s">
        <v>117</v>
      </c>
      <c r="AW178" s="171" t="s">
        <v>29</v>
      </c>
      <c r="AX178" s="171" t="s">
        <v>78</v>
      </c>
      <c r="AY178" s="173" t="s">
        <v>111</v>
      </c>
      <c r="AZ178" s="171"/>
      <c r="BA178" s="171"/>
      <c r="BB178" s="171"/>
      <c r="BC178" s="171"/>
      <c r="BD178" s="171"/>
      <c r="BE178" s="171"/>
      <c r="BF178" s="171"/>
      <c r="BG178" s="171"/>
      <c r="BH178" s="171"/>
      <c r="BI178" s="171"/>
      <c r="BJ178" s="171"/>
      <c r="BK178" s="171"/>
      <c r="BL178" s="171"/>
      <c r="BM178" s="171"/>
    </row>
    <row r="179" ht="33.0" customHeight="1">
      <c r="A179" s="17"/>
      <c r="B179" s="18"/>
      <c r="C179" s="150" t="s">
        <v>203</v>
      </c>
      <c r="D179" s="150" t="s">
        <v>113</v>
      </c>
      <c r="E179" s="151" t="s">
        <v>204</v>
      </c>
      <c r="F179" s="152" t="s">
        <v>205</v>
      </c>
      <c r="G179" s="153" t="s">
        <v>130</v>
      </c>
      <c r="H179" s="154">
        <v>3627.0</v>
      </c>
      <c r="I179" s="155">
        <v>1.2</v>
      </c>
      <c r="J179" s="155">
        <f>ROUND(I179*H179,2)</f>
        <v>4352.4</v>
      </c>
      <c r="K179" s="156"/>
      <c r="L179" s="18"/>
      <c r="M179" s="157" t="s">
        <v>1</v>
      </c>
      <c r="N179" s="158" t="s">
        <v>39</v>
      </c>
      <c r="O179" s="159">
        <v>0.031</v>
      </c>
      <c r="P179" s="159">
        <f>O179*H179</f>
        <v>112.437</v>
      </c>
      <c r="Q179" s="159">
        <v>0.0</v>
      </c>
      <c r="R179" s="159">
        <f>Q179*H179</f>
        <v>0</v>
      </c>
      <c r="S179" s="159">
        <v>0.0</v>
      </c>
      <c r="T179" s="160">
        <f>S179*H179</f>
        <v>0</v>
      </c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61" t="s">
        <v>117</v>
      </c>
      <c r="AS179" s="17"/>
      <c r="AT179" s="161" t="s">
        <v>113</v>
      </c>
      <c r="AU179" s="161" t="s">
        <v>118</v>
      </c>
      <c r="AV179" s="17"/>
      <c r="AW179" s="17"/>
      <c r="AX179" s="17"/>
      <c r="AY179" s="4" t="s">
        <v>111</v>
      </c>
      <c r="AZ179" s="17"/>
      <c r="BA179" s="17"/>
      <c r="BB179" s="17"/>
      <c r="BC179" s="17"/>
      <c r="BD179" s="17"/>
      <c r="BE179" s="162">
        <f>IF(N179="základná",J179,0)</f>
        <v>0</v>
      </c>
      <c r="BF179" s="162">
        <f>IF(N179="znížená",J179,0)</f>
        <v>4352.4</v>
      </c>
      <c r="BG179" s="162">
        <f>IF(N179="zákl. prenesená",J179,0)</f>
        <v>0</v>
      </c>
      <c r="BH179" s="162">
        <f>IF(N179="zníž. prenesená",J179,0)</f>
        <v>0</v>
      </c>
      <c r="BI179" s="162">
        <f>IF(N179="nulová",J179,0)</f>
        <v>0</v>
      </c>
      <c r="BJ179" s="4" t="s">
        <v>118</v>
      </c>
      <c r="BK179" s="162">
        <f>ROUND(I179*H179,2)</f>
        <v>4352.4</v>
      </c>
      <c r="BL179" s="4" t="s">
        <v>117</v>
      </c>
      <c r="BM179" s="161" t="s">
        <v>206</v>
      </c>
    </row>
    <row r="180" ht="15.75" customHeight="1">
      <c r="A180" s="163"/>
      <c r="B180" s="164"/>
      <c r="C180" s="163"/>
      <c r="D180" s="165" t="s">
        <v>120</v>
      </c>
      <c r="E180" s="166" t="s">
        <v>1</v>
      </c>
      <c r="F180" s="167" t="s">
        <v>207</v>
      </c>
      <c r="G180" s="163"/>
      <c r="H180" s="168">
        <v>1380.0</v>
      </c>
      <c r="I180" s="163"/>
      <c r="J180" s="163"/>
      <c r="K180" s="163"/>
      <c r="L180" s="164"/>
      <c r="M180" s="169"/>
      <c r="N180" s="163"/>
      <c r="O180" s="163"/>
      <c r="P180" s="163"/>
      <c r="Q180" s="163"/>
      <c r="R180" s="163"/>
      <c r="S180" s="163"/>
      <c r="T180" s="170"/>
      <c r="U180" s="163"/>
      <c r="V180" s="163"/>
      <c r="W180" s="163"/>
      <c r="X180" s="163"/>
      <c r="Y180" s="163"/>
      <c r="Z180" s="163"/>
      <c r="AA180" s="163"/>
      <c r="AB180" s="163"/>
      <c r="AC180" s="163"/>
      <c r="AD180" s="163"/>
      <c r="AE180" s="163"/>
      <c r="AF180" s="163"/>
      <c r="AG180" s="163"/>
      <c r="AH180" s="163"/>
      <c r="AI180" s="163"/>
      <c r="AJ180" s="163"/>
      <c r="AK180" s="163"/>
      <c r="AL180" s="163"/>
      <c r="AM180" s="163"/>
      <c r="AN180" s="163"/>
      <c r="AO180" s="163"/>
      <c r="AP180" s="163"/>
      <c r="AQ180" s="163"/>
      <c r="AR180" s="163"/>
      <c r="AS180" s="163"/>
      <c r="AT180" s="166" t="s">
        <v>120</v>
      </c>
      <c r="AU180" s="166" t="s">
        <v>118</v>
      </c>
      <c r="AV180" s="163" t="s">
        <v>118</v>
      </c>
      <c r="AW180" s="163" t="s">
        <v>29</v>
      </c>
      <c r="AX180" s="163" t="s">
        <v>73</v>
      </c>
      <c r="AY180" s="166" t="s">
        <v>111</v>
      </c>
      <c r="AZ180" s="163"/>
      <c r="BA180" s="163"/>
      <c r="BB180" s="163"/>
      <c r="BC180" s="163"/>
      <c r="BD180" s="163"/>
      <c r="BE180" s="163"/>
      <c r="BF180" s="163"/>
      <c r="BG180" s="163"/>
      <c r="BH180" s="163"/>
      <c r="BI180" s="163"/>
      <c r="BJ180" s="163"/>
      <c r="BK180" s="163"/>
      <c r="BL180" s="163"/>
      <c r="BM180" s="163"/>
    </row>
    <row r="181" ht="15.75" customHeight="1">
      <c r="A181" s="163"/>
      <c r="B181" s="164"/>
      <c r="C181" s="163"/>
      <c r="D181" s="165" t="s">
        <v>120</v>
      </c>
      <c r="E181" s="166" t="s">
        <v>1</v>
      </c>
      <c r="F181" s="167" t="s">
        <v>208</v>
      </c>
      <c r="G181" s="163"/>
      <c r="H181" s="168">
        <v>565.0</v>
      </c>
      <c r="I181" s="163"/>
      <c r="J181" s="163"/>
      <c r="K181" s="163"/>
      <c r="L181" s="164"/>
      <c r="M181" s="169"/>
      <c r="N181" s="163"/>
      <c r="O181" s="163"/>
      <c r="P181" s="163"/>
      <c r="Q181" s="163"/>
      <c r="R181" s="163"/>
      <c r="S181" s="163"/>
      <c r="T181" s="170"/>
      <c r="U181" s="163"/>
      <c r="V181" s="163"/>
      <c r="W181" s="163"/>
      <c r="X181" s="163"/>
      <c r="Y181" s="163"/>
      <c r="Z181" s="163"/>
      <c r="AA181" s="163"/>
      <c r="AB181" s="163"/>
      <c r="AC181" s="163"/>
      <c r="AD181" s="163"/>
      <c r="AE181" s="163"/>
      <c r="AF181" s="163"/>
      <c r="AG181" s="163"/>
      <c r="AH181" s="163"/>
      <c r="AI181" s="163"/>
      <c r="AJ181" s="163"/>
      <c r="AK181" s="163"/>
      <c r="AL181" s="163"/>
      <c r="AM181" s="163"/>
      <c r="AN181" s="163"/>
      <c r="AO181" s="163"/>
      <c r="AP181" s="163"/>
      <c r="AQ181" s="163"/>
      <c r="AR181" s="163"/>
      <c r="AS181" s="163"/>
      <c r="AT181" s="166" t="s">
        <v>120</v>
      </c>
      <c r="AU181" s="166" t="s">
        <v>118</v>
      </c>
      <c r="AV181" s="163" t="s">
        <v>118</v>
      </c>
      <c r="AW181" s="163" t="s">
        <v>29</v>
      </c>
      <c r="AX181" s="163" t="s">
        <v>73</v>
      </c>
      <c r="AY181" s="166" t="s">
        <v>111</v>
      </c>
      <c r="AZ181" s="163"/>
      <c r="BA181" s="163"/>
      <c r="BB181" s="163"/>
      <c r="BC181" s="163"/>
      <c r="BD181" s="163"/>
      <c r="BE181" s="163"/>
      <c r="BF181" s="163"/>
      <c r="BG181" s="163"/>
      <c r="BH181" s="163"/>
      <c r="BI181" s="163"/>
      <c r="BJ181" s="163"/>
      <c r="BK181" s="163"/>
      <c r="BL181" s="163"/>
      <c r="BM181" s="163"/>
    </row>
    <row r="182" ht="15.75" customHeight="1">
      <c r="A182" s="163"/>
      <c r="B182" s="164"/>
      <c r="C182" s="163"/>
      <c r="D182" s="165" t="s">
        <v>120</v>
      </c>
      <c r="E182" s="166" t="s">
        <v>1</v>
      </c>
      <c r="F182" s="167" t="s">
        <v>209</v>
      </c>
      <c r="G182" s="163"/>
      <c r="H182" s="168">
        <v>432.0</v>
      </c>
      <c r="I182" s="163"/>
      <c r="J182" s="163"/>
      <c r="K182" s="163"/>
      <c r="L182" s="164"/>
      <c r="M182" s="169"/>
      <c r="N182" s="163"/>
      <c r="O182" s="163"/>
      <c r="P182" s="163"/>
      <c r="Q182" s="163"/>
      <c r="R182" s="163"/>
      <c r="S182" s="163"/>
      <c r="T182" s="170"/>
      <c r="U182" s="163"/>
      <c r="V182" s="163"/>
      <c r="W182" s="163"/>
      <c r="X182" s="163"/>
      <c r="Y182" s="163"/>
      <c r="Z182" s="163"/>
      <c r="AA182" s="163"/>
      <c r="AB182" s="163"/>
      <c r="AC182" s="163"/>
      <c r="AD182" s="163"/>
      <c r="AE182" s="163"/>
      <c r="AF182" s="163"/>
      <c r="AG182" s="163"/>
      <c r="AH182" s="163"/>
      <c r="AI182" s="163"/>
      <c r="AJ182" s="163"/>
      <c r="AK182" s="163"/>
      <c r="AL182" s="163"/>
      <c r="AM182" s="163"/>
      <c r="AN182" s="163"/>
      <c r="AO182" s="163"/>
      <c r="AP182" s="163"/>
      <c r="AQ182" s="163"/>
      <c r="AR182" s="163"/>
      <c r="AS182" s="163"/>
      <c r="AT182" s="166" t="s">
        <v>120</v>
      </c>
      <c r="AU182" s="166" t="s">
        <v>118</v>
      </c>
      <c r="AV182" s="163" t="s">
        <v>118</v>
      </c>
      <c r="AW182" s="163" t="s">
        <v>29</v>
      </c>
      <c r="AX182" s="163" t="s">
        <v>73</v>
      </c>
      <c r="AY182" s="166" t="s">
        <v>111</v>
      </c>
      <c r="AZ182" s="163"/>
      <c r="BA182" s="163"/>
      <c r="BB182" s="163"/>
      <c r="BC182" s="163"/>
      <c r="BD182" s="163"/>
      <c r="BE182" s="163"/>
      <c r="BF182" s="163"/>
      <c r="BG182" s="163"/>
      <c r="BH182" s="163"/>
      <c r="BI182" s="163"/>
      <c r="BJ182" s="163"/>
      <c r="BK182" s="163"/>
      <c r="BL182" s="163"/>
      <c r="BM182" s="163"/>
    </row>
    <row r="183" ht="15.75" customHeight="1">
      <c r="A183" s="163"/>
      <c r="B183" s="164"/>
      <c r="C183" s="163"/>
      <c r="D183" s="165" t="s">
        <v>120</v>
      </c>
      <c r="E183" s="166" t="s">
        <v>1</v>
      </c>
      <c r="F183" s="167" t="s">
        <v>210</v>
      </c>
      <c r="G183" s="163"/>
      <c r="H183" s="168">
        <v>1250.0</v>
      </c>
      <c r="I183" s="163"/>
      <c r="J183" s="163"/>
      <c r="K183" s="163"/>
      <c r="L183" s="164"/>
      <c r="M183" s="169"/>
      <c r="N183" s="163"/>
      <c r="O183" s="163"/>
      <c r="P183" s="163"/>
      <c r="Q183" s="163"/>
      <c r="R183" s="163"/>
      <c r="S183" s="163"/>
      <c r="T183" s="170"/>
      <c r="U183" s="163"/>
      <c r="V183" s="163"/>
      <c r="W183" s="163"/>
      <c r="X183" s="163"/>
      <c r="Y183" s="163"/>
      <c r="Z183" s="163"/>
      <c r="AA183" s="163"/>
      <c r="AB183" s="163"/>
      <c r="AC183" s="163"/>
      <c r="AD183" s="163"/>
      <c r="AE183" s="163"/>
      <c r="AF183" s="163"/>
      <c r="AG183" s="163"/>
      <c r="AH183" s="163"/>
      <c r="AI183" s="163"/>
      <c r="AJ183" s="163"/>
      <c r="AK183" s="163"/>
      <c r="AL183" s="163"/>
      <c r="AM183" s="163"/>
      <c r="AN183" s="163"/>
      <c r="AO183" s="163"/>
      <c r="AP183" s="163"/>
      <c r="AQ183" s="163"/>
      <c r="AR183" s="163"/>
      <c r="AS183" s="163"/>
      <c r="AT183" s="166" t="s">
        <v>120</v>
      </c>
      <c r="AU183" s="166" t="s">
        <v>118</v>
      </c>
      <c r="AV183" s="163" t="s">
        <v>118</v>
      </c>
      <c r="AW183" s="163" t="s">
        <v>29</v>
      </c>
      <c r="AX183" s="163" t="s">
        <v>73</v>
      </c>
      <c r="AY183" s="166" t="s">
        <v>111</v>
      </c>
      <c r="AZ183" s="163"/>
      <c r="BA183" s="163"/>
      <c r="BB183" s="163"/>
      <c r="BC183" s="163"/>
      <c r="BD183" s="163"/>
      <c r="BE183" s="163"/>
      <c r="BF183" s="163"/>
      <c r="BG183" s="163"/>
      <c r="BH183" s="163"/>
      <c r="BI183" s="163"/>
      <c r="BJ183" s="163"/>
      <c r="BK183" s="163"/>
      <c r="BL183" s="163"/>
      <c r="BM183" s="163"/>
    </row>
    <row r="184" ht="15.75" customHeight="1">
      <c r="A184" s="171"/>
      <c r="B184" s="172"/>
      <c r="C184" s="171"/>
      <c r="D184" s="165" t="s">
        <v>120</v>
      </c>
      <c r="E184" s="173" t="s">
        <v>1</v>
      </c>
      <c r="F184" s="174" t="s">
        <v>136</v>
      </c>
      <c r="G184" s="171"/>
      <c r="H184" s="175">
        <v>3627.0</v>
      </c>
      <c r="I184" s="171"/>
      <c r="J184" s="171"/>
      <c r="K184" s="171"/>
      <c r="L184" s="172"/>
      <c r="M184" s="176"/>
      <c r="N184" s="171"/>
      <c r="O184" s="171"/>
      <c r="P184" s="171"/>
      <c r="Q184" s="171"/>
      <c r="R184" s="171"/>
      <c r="S184" s="171"/>
      <c r="T184" s="177"/>
      <c r="U184" s="171"/>
      <c r="V184" s="171"/>
      <c r="W184" s="171"/>
      <c r="X184" s="171"/>
      <c r="Y184" s="171"/>
      <c r="Z184" s="171"/>
      <c r="AA184" s="171"/>
      <c r="AB184" s="171"/>
      <c r="AC184" s="171"/>
      <c r="AD184" s="171"/>
      <c r="AE184" s="171"/>
      <c r="AF184" s="171"/>
      <c r="AG184" s="171"/>
      <c r="AH184" s="171"/>
      <c r="AI184" s="171"/>
      <c r="AJ184" s="171"/>
      <c r="AK184" s="171"/>
      <c r="AL184" s="171"/>
      <c r="AM184" s="171"/>
      <c r="AN184" s="171"/>
      <c r="AO184" s="171"/>
      <c r="AP184" s="171"/>
      <c r="AQ184" s="171"/>
      <c r="AR184" s="171"/>
      <c r="AS184" s="171"/>
      <c r="AT184" s="173" t="s">
        <v>120</v>
      </c>
      <c r="AU184" s="173" t="s">
        <v>118</v>
      </c>
      <c r="AV184" s="171" t="s">
        <v>117</v>
      </c>
      <c r="AW184" s="171" t="s">
        <v>29</v>
      </c>
      <c r="AX184" s="171" t="s">
        <v>78</v>
      </c>
      <c r="AY184" s="173" t="s">
        <v>111</v>
      </c>
      <c r="AZ184" s="171"/>
      <c r="BA184" s="171"/>
      <c r="BB184" s="171"/>
      <c r="BC184" s="171"/>
      <c r="BD184" s="171"/>
      <c r="BE184" s="171"/>
      <c r="BF184" s="171"/>
      <c r="BG184" s="171"/>
      <c r="BH184" s="171"/>
      <c r="BI184" s="171"/>
      <c r="BJ184" s="171"/>
      <c r="BK184" s="171"/>
      <c r="BL184" s="171"/>
      <c r="BM184" s="171"/>
    </row>
    <row r="185" ht="24.0" customHeight="1">
      <c r="A185" s="17"/>
      <c r="B185" s="18"/>
      <c r="C185" s="150" t="s">
        <v>211</v>
      </c>
      <c r="D185" s="150" t="s">
        <v>113</v>
      </c>
      <c r="E185" s="151" t="s">
        <v>212</v>
      </c>
      <c r="F185" s="152" t="s">
        <v>213</v>
      </c>
      <c r="G185" s="153" t="s">
        <v>130</v>
      </c>
      <c r="H185" s="154">
        <v>87.965</v>
      </c>
      <c r="I185" s="155">
        <v>24.75</v>
      </c>
      <c r="J185" s="155">
        <f>ROUND(I185*H185,2)</f>
        <v>2177.13</v>
      </c>
      <c r="K185" s="156"/>
      <c r="L185" s="18"/>
      <c r="M185" s="157" t="s">
        <v>1</v>
      </c>
      <c r="N185" s="158" t="s">
        <v>39</v>
      </c>
      <c r="O185" s="159">
        <v>1.501</v>
      </c>
      <c r="P185" s="159">
        <f>O185*H185</f>
        <v>132.035465</v>
      </c>
      <c r="Q185" s="159">
        <v>0.0</v>
      </c>
      <c r="R185" s="159">
        <f>Q185*H185</f>
        <v>0</v>
      </c>
      <c r="S185" s="159">
        <v>0.0</v>
      </c>
      <c r="T185" s="160">
        <f>S185*H185</f>
        <v>0</v>
      </c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61" t="s">
        <v>117</v>
      </c>
      <c r="AS185" s="17"/>
      <c r="AT185" s="161" t="s">
        <v>113</v>
      </c>
      <c r="AU185" s="161" t="s">
        <v>118</v>
      </c>
      <c r="AV185" s="17"/>
      <c r="AW185" s="17"/>
      <c r="AX185" s="17"/>
      <c r="AY185" s="4" t="s">
        <v>111</v>
      </c>
      <c r="AZ185" s="17"/>
      <c r="BA185" s="17"/>
      <c r="BB185" s="17"/>
      <c r="BC185" s="17"/>
      <c r="BD185" s="17"/>
      <c r="BE185" s="162">
        <f>IF(N185="základná",J185,0)</f>
        <v>0</v>
      </c>
      <c r="BF185" s="162">
        <f>IF(N185="znížená",J185,0)</f>
        <v>2177.13</v>
      </c>
      <c r="BG185" s="162">
        <f>IF(N185="zákl. prenesená",J185,0)</f>
        <v>0</v>
      </c>
      <c r="BH185" s="162">
        <f>IF(N185="zníž. prenesená",J185,0)</f>
        <v>0</v>
      </c>
      <c r="BI185" s="162">
        <f>IF(N185="nulová",J185,0)</f>
        <v>0</v>
      </c>
      <c r="BJ185" s="4" t="s">
        <v>118</v>
      </c>
      <c r="BK185" s="162">
        <f>ROUND(I185*H185,2)</f>
        <v>2177.13</v>
      </c>
      <c r="BL185" s="4" t="s">
        <v>117</v>
      </c>
      <c r="BM185" s="161" t="s">
        <v>214</v>
      </c>
    </row>
    <row r="186" ht="15.75" customHeight="1">
      <c r="A186" s="163"/>
      <c r="B186" s="164"/>
      <c r="C186" s="163"/>
      <c r="D186" s="165" t="s">
        <v>120</v>
      </c>
      <c r="E186" s="166" t="s">
        <v>1</v>
      </c>
      <c r="F186" s="167" t="s">
        <v>215</v>
      </c>
      <c r="G186" s="163"/>
      <c r="H186" s="168">
        <v>32.32</v>
      </c>
      <c r="I186" s="163"/>
      <c r="J186" s="163"/>
      <c r="K186" s="163"/>
      <c r="L186" s="164"/>
      <c r="M186" s="169"/>
      <c r="N186" s="163"/>
      <c r="O186" s="163"/>
      <c r="P186" s="163"/>
      <c r="Q186" s="163"/>
      <c r="R186" s="163"/>
      <c r="S186" s="163"/>
      <c r="T186" s="170"/>
      <c r="U186" s="163"/>
      <c r="V186" s="163"/>
      <c r="W186" s="163"/>
      <c r="X186" s="163"/>
      <c r="Y186" s="163"/>
      <c r="Z186" s="163"/>
      <c r="AA186" s="163"/>
      <c r="AB186" s="163"/>
      <c r="AC186" s="163"/>
      <c r="AD186" s="163"/>
      <c r="AE186" s="163"/>
      <c r="AF186" s="163"/>
      <c r="AG186" s="163"/>
      <c r="AH186" s="163"/>
      <c r="AI186" s="163"/>
      <c r="AJ186" s="163"/>
      <c r="AK186" s="163"/>
      <c r="AL186" s="163"/>
      <c r="AM186" s="163"/>
      <c r="AN186" s="163"/>
      <c r="AO186" s="163"/>
      <c r="AP186" s="163"/>
      <c r="AQ186" s="163"/>
      <c r="AR186" s="163"/>
      <c r="AS186" s="163"/>
      <c r="AT186" s="166" t="s">
        <v>120</v>
      </c>
      <c r="AU186" s="166" t="s">
        <v>118</v>
      </c>
      <c r="AV186" s="163" t="s">
        <v>118</v>
      </c>
      <c r="AW186" s="163" t="s">
        <v>29</v>
      </c>
      <c r="AX186" s="163" t="s">
        <v>73</v>
      </c>
      <c r="AY186" s="166" t="s">
        <v>111</v>
      </c>
      <c r="AZ186" s="163"/>
      <c r="BA186" s="163"/>
      <c r="BB186" s="163"/>
      <c r="BC186" s="163"/>
      <c r="BD186" s="163"/>
      <c r="BE186" s="163"/>
      <c r="BF186" s="163"/>
      <c r="BG186" s="163"/>
      <c r="BH186" s="163"/>
      <c r="BI186" s="163"/>
      <c r="BJ186" s="163"/>
      <c r="BK186" s="163"/>
      <c r="BL186" s="163"/>
      <c r="BM186" s="163"/>
    </row>
    <row r="187" ht="15.75" customHeight="1">
      <c r="A187" s="163"/>
      <c r="B187" s="164"/>
      <c r="C187" s="163"/>
      <c r="D187" s="165" t="s">
        <v>120</v>
      </c>
      <c r="E187" s="166" t="s">
        <v>1</v>
      </c>
      <c r="F187" s="167" t="s">
        <v>216</v>
      </c>
      <c r="G187" s="163"/>
      <c r="H187" s="168">
        <v>11.84</v>
      </c>
      <c r="I187" s="163"/>
      <c r="J187" s="163"/>
      <c r="K187" s="163"/>
      <c r="L187" s="164"/>
      <c r="M187" s="169"/>
      <c r="N187" s="163"/>
      <c r="O187" s="163"/>
      <c r="P187" s="163"/>
      <c r="Q187" s="163"/>
      <c r="R187" s="163"/>
      <c r="S187" s="163"/>
      <c r="T187" s="170"/>
      <c r="U187" s="163"/>
      <c r="V187" s="163"/>
      <c r="W187" s="163"/>
      <c r="X187" s="163"/>
      <c r="Y187" s="163"/>
      <c r="Z187" s="163"/>
      <c r="AA187" s="163"/>
      <c r="AB187" s="163"/>
      <c r="AC187" s="163"/>
      <c r="AD187" s="163"/>
      <c r="AE187" s="163"/>
      <c r="AF187" s="163"/>
      <c r="AG187" s="163"/>
      <c r="AH187" s="163"/>
      <c r="AI187" s="163"/>
      <c r="AJ187" s="163"/>
      <c r="AK187" s="163"/>
      <c r="AL187" s="163"/>
      <c r="AM187" s="163"/>
      <c r="AN187" s="163"/>
      <c r="AO187" s="163"/>
      <c r="AP187" s="163"/>
      <c r="AQ187" s="163"/>
      <c r="AR187" s="163"/>
      <c r="AS187" s="163"/>
      <c r="AT187" s="166" t="s">
        <v>120</v>
      </c>
      <c r="AU187" s="166" t="s">
        <v>118</v>
      </c>
      <c r="AV187" s="163" t="s">
        <v>118</v>
      </c>
      <c r="AW187" s="163" t="s">
        <v>29</v>
      </c>
      <c r="AX187" s="163" t="s">
        <v>73</v>
      </c>
      <c r="AY187" s="166" t="s">
        <v>111</v>
      </c>
      <c r="AZ187" s="163"/>
      <c r="BA187" s="163"/>
      <c r="BB187" s="163"/>
      <c r="BC187" s="163"/>
      <c r="BD187" s="163"/>
      <c r="BE187" s="163"/>
      <c r="BF187" s="163"/>
      <c r="BG187" s="163"/>
      <c r="BH187" s="163"/>
      <c r="BI187" s="163"/>
      <c r="BJ187" s="163"/>
      <c r="BK187" s="163"/>
      <c r="BL187" s="163"/>
      <c r="BM187" s="163"/>
    </row>
    <row r="188" ht="15.75" customHeight="1">
      <c r="A188" s="163"/>
      <c r="B188" s="164"/>
      <c r="C188" s="163"/>
      <c r="D188" s="165" t="s">
        <v>120</v>
      </c>
      <c r="E188" s="166" t="s">
        <v>1</v>
      </c>
      <c r="F188" s="167" t="s">
        <v>217</v>
      </c>
      <c r="G188" s="163"/>
      <c r="H188" s="168">
        <v>21.84</v>
      </c>
      <c r="I188" s="163"/>
      <c r="J188" s="163"/>
      <c r="K188" s="163"/>
      <c r="L188" s="164"/>
      <c r="M188" s="169"/>
      <c r="N188" s="163"/>
      <c r="O188" s="163"/>
      <c r="P188" s="163"/>
      <c r="Q188" s="163"/>
      <c r="R188" s="163"/>
      <c r="S188" s="163"/>
      <c r="T188" s="170"/>
      <c r="U188" s="163"/>
      <c r="V188" s="163"/>
      <c r="W188" s="163"/>
      <c r="X188" s="163"/>
      <c r="Y188" s="163"/>
      <c r="Z188" s="163"/>
      <c r="AA188" s="163"/>
      <c r="AB188" s="163"/>
      <c r="AC188" s="163"/>
      <c r="AD188" s="163"/>
      <c r="AE188" s="163"/>
      <c r="AF188" s="163"/>
      <c r="AG188" s="163"/>
      <c r="AH188" s="163"/>
      <c r="AI188" s="163"/>
      <c r="AJ188" s="163"/>
      <c r="AK188" s="163"/>
      <c r="AL188" s="163"/>
      <c r="AM188" s="163"/>
      <c r="AN188" s="163"/>
      <c r="AO188" s="163"/>
      <c r="AP188" s="163"/>
      <c r="AQ188" s="163"/>
      <c r="AR188" s="163"/>
      <c r="AS188" s="163"/>
      <c r="AT188" s="166" t="s">
        <v>120</v>
      </c>
      <c r="AU188" s="166" t="s">
        <v>118</v>
      </c>
      <c r="AV188" s="163" t="s">
        <v>118</v>
      </c>
      <c r="AW188" s="163" t="s">
        <v>29</v>
      </c>
      <c r="AX188" s="163" t="s">
        <v>73</v>
      </c>
      <c r="AY188" s="166" t="s">
        <v>111</v>
      </c>
      <c r="AZ188" s="163"/>
      <c r="BA188" s="163"/>
      <c r="BB188" s="163"/>
      <c r="BC188" s="163"/>
      <c r="BD188" s="163"/>
      <c r="BE188" s="163"/>
      <c r="BF188" s="163"/>
      <c r="BG188" s="163"/>
      <c r="BH188" s="163"/>
      <c r="BI188" s="163"/>
      <c r="BJ188" s="163"/>
      <c r="BK188" s="163"/>
      <c r="BL188" s="163"/>
      <c r="BM188" s="163"/>
    </row>
    <row r="189" ht="15.75" customHeight="1">
      <c r="A189" s="163"/>
      <c r="B189" s="164"/>
      <c r="C189" s="163"/>
      <c r="D189" s="165" t="s">
        <v>120</v>
      </c>
      <c r="E189" s="166" t="s">
        <v>1</v>
      </c>
      <c r="F189" s="167" t="s">
        <v>218</v>
      </c>
      <c r="G189" s="163"/>
      <c r="H189" s="168">
        <v>21.84</v>
      </c>
      <c r="I189" s="163"/>
      <c r="J189" s="163"/>
      <c r="K189" s="163"/>
      <c r="L189" s="164"/>
      <c r="M189" s="169"/>
      <c r="N189" s="163"/>
      <c r="O189" s="163"/>
      <c r="P189" s="163"/>
      <c r="Q189" s="163"/>
      <c r="R189" s="163"/>
      <c r="S189" s="163"/>
      <c r="T189" s="170"/>
      <c r="U189" s="163"/>
      <c r="V189" s="163"/>
      <c r="W189" s="163"/>
      <c r="X189" s="163"/>
      <c r="Y189" s="163"/>
      <c r="Z189" s="163"/>
      <c r="AA189" s="163"/>
      <c r="AB189" s="163"/>
      <c r="AC189" s="163"/>
      <c r="AD189" s="163"/>
      <c r="AE189" s="163"/>
      <c r="AF189" s="163"/>
      <c r="AG189" s="163"/>
      <c r="AH189" s="163"/>
      <c r="AI189" s="163"/>
      <c r="AJ189" s="163"/>
      <c r="AK189" s="163"/>
      <c r="AL189" s="163"/>
      <c r="AM189" s="163"/>
      <c r="AN189" s="163"/>
      <c r="AO189" s="163"/>
      <c r="AP189" s="163"/>
      <c r="AQ189" s="163"/>
      <c r="AR189" s="163"/>
      <c r="AS189" s="163"/>
      <c r="AT189" s="166" t="s">
        <v>120</v>
      </c>
      <c r="AU189" s="166" t="s">
        <v>118</v>
      </c>
      <c r="AV189" s="163" t="s">
        <v>118</v>
      </c>
      <c r="AW189" s="163" t="s">
        <v>29</v>
      </c>
      <c r="AX189" s="163" t="s">
        <v>73</v>
      </c>
      <c r="AY189" s="166" t="s">
        <v>111</v>
      </c>
      <c r="AZ189" s="163"/>
      <c r="BA189" s="163"/>
      <c r="BB189" s="163"/>
      <c r="BC189" s="163"/>
      <c r="BD189" s="163"/>
      <c r="BE189" s="163"/>
      <c r="BF189" s="163"/>
      <c r="BG189" s="163"/>
      <c r="BH189" s="163"/>
      <c r="BI189" s="163"/>
      <c r="BJ189" s="163"/>
      <c r="BK189" s="163"/>
      <c r="BL189" s="163"/>
      <c r="BM189" s="163"/>
    </row>
    <row r="190" ht="15.75" customHeight="1">
      <c r="A190" s="163"/>
      <c r="B190" s="164"/>
      <c r="C190" s="163"/>
      <c r="D190" s="165" t="s">
        <v>120</v>
      </c>
      <c r="E190" s="166" t="s">
        <v>1</v>
      </c>
      <c r="F190" s="167" t="s">
        <v>219</v>
      </c>
      <c r="G190" s="163"/>
      <c r="H190" s="168">
        <v>0.125</v>
      </c>
      <c r="I190" s="163"/>
      <c r="J190" s="163"/>
      <c r="K190" s="163"/>
      <c r="L190" s="164"/>
      <c r="M190" s="169"/>
      <c r="N190" s="163"/>
      <c r="O190" s="163"/>
      <c r="P190" s="163"/>
      <c r="Q190" s="163"/>
      <c r="R190" s="163"/>
      <c r="S190" s="163"/>
      <c r="T190" s="170"/>
      <c r="U190" s="163"/>
      <c r="V190" s="163"/>
      <c r="W190" s="163"/>
      <c r="X190" s="163"/>
      <c r="Y190" s="163"/>
      <c r="Z190" s="163"/>
      <c r="AA190" s="163"/>
      <c r="AB190" s="163"/>
      <c r="AC190" s="163"/>
      <c r="AD190" s="163"/>
      <c r="AE190" s="163"/>
      <c r="AF190" s="163"/>
      <c r="AG190" s="163"/>
      <c r="AH190" s="163"/>
      <c r="AI190" s="163"/>
      <c r="AJ190" s="163"/>
      <c r="AK190" s="163"/>
      <c r="AL190" s="163"/>
      <c r="AM190" s="163"/>
      <c r="AN190" s="163"/>
      <c r="AO190" s="163"/>
      <c r="AP190" s="163"/>
      <c r="AQ190" s="163"/>
      <c r="AR190" s="163"/>
      <c r="AS190" s="163"/>
      <c r="AT190" s="166" t="s">
        <v>120</v>
      </c>
      <c r="AU190" s="166" t="s">
        <v>118</v>
      </c>
      <c r="AV190" s="163" t="s">
        <v>118</v>
      </c>
      <c r="AW190" s="163" t="s">
        <v>29</v>
      </c>
      <c r="AX190" s="163" t="s">
        <v>73</v>
      </c>
      <c r="AY190" s="166" t="s">
        <v>111</v>
      </c>
      <c r="AZ190" s="163"/>
      <c r="BA190" s="163"/>
      <c r="BB190" s="163"/>
      <c r="BC190" s="163"/>
      <c r="BD190" s="163"/>
      <c r="BE190" s="163"/>
      <c r="BF190" s="163"/>
      <c r="BG190" s="163"/>
      <c r="BH190" s="163"/>
      <c r="BI190" s="163"/>
      <c r="BJ190" s="163"/>
      <c r="BK190" s="163"/>
      <c r="BL190" s="163"/>
      <c r="BM190" s="163"/>
    </row>
    <row r="191" ht="15.75" customHeight="1">
      <c r="A191" s="171"/>
      <c r="B191" s="172"/>
      <c r="C191" s="171"/>
      <c r="D191" s="165" t="s">
        <v>120</v>
      </c>
      <c r="E191" s="173" t="s">
        <v>1</v>
      </c>
      <c r="F191" s="174" t="s">
        <v>136</v>
      </c>
      <c r="G191" s="171"/>
      <c r="H191" s="175">
        <v>87.965</v>
      </c>
      <c r="I191" s="171"/>
      <c r="J191" s="171"/>
      <c r="K191" s="171"/>
      <c r="L191" s="172"/>
      <c r="M191" s="176"/>
      <c r="N191" s="171"/>
      <c r="O191" s="171"/>
      <c r="P191" s="171"/>
      <c r="Q191" s="171"/>
      <c r="R191" s="171"/>
      <c r="S191" s="171"/>
      <c r="T191" s="177"/>
      <c r="U191" s="171"/>
      <c r="V191" s="171"/>
      <c r="W191" s="171"/>
      <c r="X191" s="171"/>
      <c r="Y191" s="171"/>
      <c r="Z191" s="171"/>
      <c r="AA191" s="171"/>
      <c r="AB191" s="171"/>
      <c r="AC191" s="171"/>
      <c r="AD191" s="171"/>
      <c r="AE191" s="171"/>
      <c r="AF191" s="171"/>
      <c r="AG191" s="171"/>
      <c r="AH191" s="171"/>
      <c r="AI191" s="171"/>
      <c r="AJ191" s="171"/>
      <c r="AK191" s="171"/>
      <c r="AL191" s="171"/>
      <c r="AM191" s="171"/>
      <c r="AN191" s="171"/>
      <c r="AO191" s="171"/>
      <c r="AP191" s="171"/>
      <c r="AQ191" s="171"/>
      <c r="AR191" s="171"/>
      <c r="AS191" s="171"/>
      <c r="AT191" s="173" t="s">
        <v>120</v>
      </c>
      <c r="AU191" s="173" t="s">
        <v>118</v>
      </c>
      <c r="AV191" s="171" t="s">
        <v>117</v>
      </c>
      <c r="AW191" s="171" t="s">
        <v>29</v>
      </c>
      <c r="AX191" s="171" t="s">
        <v>78</v>
      </c>
      <c r="AY191" s="173" t="s">
        <v>111</v>
      </c>
      <c r="AZ191" s="171"/>
      <c r="BA191" s="171"/>
      <c r="BB191" s="171"/>
      <c r="BC191" s="171"/>
      <c r="BD191" s="171"/>
      <c r="BE191" s="171"/>
      <c r="BF191" s="171"/>
      <c r="BG191" s="171"/>
      <c r="BH191" s="171"/>
      <c r="BI191" s="171"/>
      <c r="BJ191" s="171"/>
      <c r="BK191" s="171"/>
      <c r="BL191" s="171"/>
      <c r="BM191" s="171"/>
    </row>
    <row r="192" ht="16.5" customHeight="1">
      <c r="A192" s="17"/>
      <c r="B192" s="18"/>
      <c r="C192" s="178" t="s">
        <v>220</v>
      </c>
      <c r="D192" s="178" t="s">
        <v>221</v>
      </c>
      <c r="E192" s="179" t="s">
        <v>222</v>
      </c>
      <c r="F192" s="180" t="s">
        <v>223</v>
      </c>
      <c r="G192" s="181" t="s">
        <v>224</v>
      </c>
      <c r="H192" s="182">
        <v>166.254</v>
      </c>
      <c r="I192" s="183">
        <v>23.87</v>
      </c>
      <c r="J192" s="183">
        <f>ROUND(I192*H192,2)</f>
        <v>3968.48</v>
      </c>
      <c r="K192" s="184"/>
      <c r="L192" s="185"/>
      <c r="M192" s="186" t="s">
        <v>1</v>
      </c>
      <c r="N192" s="187" t="s">
        <v>39</v>
      </c>
      <c r="O192" s="159">
        <v>0.0</v>
      </c>
      <c r="P192" s="159">
        <f>O192*H192</f>
        <v>0</v>
      </c>
      <c r="Q192" s="159">
        <v>1.0</v>
      </c>
      <c r="R192" s="159">
        <f>Q192*H192</f>
        <v>166.254</v>
      </c>
      <c r="S192" s="159">
        <v>0.0</v>
      </c>
      <c r="T192" s="160">
        <f>S192*H192</f>
        <v>0</v>
      </c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61" t="s">
        <v>163</v>
      </c>
      <c r="AS192" s="17"/>
      <c r="AT192" s="161" t="s">
        <v>221</v>
      </c>
      <c r="AU192" s="161" t="s">
        <v>118</v>
      </c>
      <c r="AV192" s="17"/>
      <c r="AW192" s="17"/>
      <c r="AX192" s="17"/>
      <c r="AY192" s="4" t="s">
        <v>111</v>
      </c>
      <c r="AZ192" s="17"/>
      <c r="BA192" s="17"/>
      <c r="BB192" s="17"/>
      <c r="BC192" s="17"/>
      <c r="BD192" s="17"/>
      <c r="BE192" s="162">
        <f>IF(N192="základná",J192,0)</f>
        <v>0</v>
      </c>
      <c r="BF192" s="162">
        <f>IF(N192="znížená",J192,0)</f>
        <v>3968.48</v>
      </c>
      <c r="BG192" s="162">
        <f>IF(N192="zákl. prenesená",J192,0)</f>
        <v>0</v>
      </c>
      <c r="BH192" s="162">
        <f>IF(N192="zníž. prenesená",J192,0)</f>
        <v>0</v>
      </c>
      <c r="BI192" s="162">
        <f>IF(N192="nulová",J192,0)</f>
        <v>0</v>
      </c>
      <c r="BJ192" s="4" t="s">
        <v>118</v>
      </c>
      <c r="BK192" s="162">
        <f>ROUND(I192*H192,2)</f>
        <v>3968.48</v>
      </c>
      <c r="BL192" s="4" t="s">
        <v>117</v>
      </c>
      <c r="BM192" s="161" t="s">
        <v>225</v>
      </c>
    </row>
    <row r="193" ht="15.75" customHeight="1">
      <c r="A193" s="163"/>
      <c r="B193" s="164"/>
      <c r="C193" s="163"/>
      <c r="D193" s="165" t="s">
        <v>120</v>
      </c>
      <c r="E193" s="166" t="s">
        <v>1</v>
      </c>
      <c r="F193" s="167" t="s">
        <v>226</v>
      </c>
      <c r="G193" s="163"/>
      <c r="H193" s="168">
        <v>87.965</v>
      </c>
      <c r="I193" s="163"/>
      <c r="J193" s="163"/>
      <c r="K193" s="163"/>
      <c r="L193" s="164"/>
      <c r="M193" s="169"/>
      <c r="N193" s="163"/>
      <c r="O193" s="163"/>
      <c r="P193" s="163"/>
      <c r="Q193" s="163"/>
      <c r="R193" s="163"/>
      <c r="S193" s="163"/>
      <c r="T193" s="170"/>
      <c r="U193" s="163"/>
      <c r="V193" s="163"/>
      <c r="W193" s="163"/>
      <c r="X193" s="163"/>
      <c r="Y193" s="163"/>
      <c r="Z193" s="163"/>
      <c r="AA193" s="163"/>
      <c r="AB193" s="163"/>
      <c r="AC193" s="163"/>
      <c r="AD193" s="163"/>
      <c r="AE193" s="163"/>
      <c r="AF193" s="163"/>
      <c r="AG193" s="163"/>
      <c r="AH193" s="163"/>
      <c r="AI193" s="163"/>
      <c r="AJ193" s="163"/>
      <c r="AK193" s="163"/>
      <c r="AL193" s="163"/>
      <c r="AM193" s="163"/>
      <c r="AN193" s="163"/>
      <c r="AO193" s="163"/>
      <c r="AP193" s="163"/>
      <c r="AQ193" s="163"/>
      <c r="AR193" s="163"/>
      <c r="AS193" s="163"/>
      <c r="AT193" s="166" t="s">
        <v>120</v>
      </c>
      <c r="AU193" s="166" t="s">
        <v>118</v>
      </c>
      <c r="AV193" s="163" t="s">
        <v>118</v>
      </c>
      <c r="AW193" s="163" t="s">
        <v>29</v>
      </c>
      <c r="AX193" s="163" t="s">
        <v>78</v>
      </c>
      <c r="AY193" s="166" t="s">
        <v>111</v>
      </c>
      <c r="AZ193" s="163"/>
      <c r="BA193" s="163"/>
      <c r="BB193" s="163"/>
      <c r="BC193" s="163"/>
      <c r="BD193" s="163"/>
      <c r="BE193" s="163"/>
      <c r="BF193" s="163"/>
      <c r="BG193" s="163"/>
      <c r="BH193" s="163"/>
      <c r="BI193" s="163"/>
      <c r="BJ193" s="163"/>
      <c r="BK193" s="163"/>
      <c r="BL193" s="163"/>
      <c r="BM193" s="163"/>
    </row>
    <row r="194" ht="15.75" customHeight="1">
      <c r="A194" s="163"/>
      <c r="B194" s="164"/>
      <c r="C194" s="163"/>
      <c r="D194" s="165" t="s">
        <v>120</v>
      </c>
      <c r="E194" s="163"/>
      <c r="F194" s="167" t="s">
        <v>227</v>
      </c>
      <c r="G194" s="163"/>
      <c r="H194" s="168">
        <v>166.254</v>
      </c>
      <c r="I194" s="163"/>
      <c r="J194" s="163"/>
      <c r="K194" s="163"/>
      <c r="L194" s="164"/>
      <c r="M194" s="169"/>
      <c r="N194" s="163"/>
      <c r="O194" s="163"/>
      <c r="P194" s="163"/>
      <c r="Q194" s="163"/>
      <c r="R194" s="163"/>
      <c r="S194" s="163"/>
      <c r="T194" s="170"/>
      <c r="U194" s="163"/>
      <c r="V194" s="163"/>
      <c r="W194" s="163"/>
      <c r="X194" s="163"/>
      <c r="Y194" s="163"/>
      <c r="Z194" s="163"/>
      <c r="AA194" s="163"/>
      <c r="AB194" s="163"/>
      <c r="AC194" s="163"/>
      <c r="AD194" s="163"/>
      <c r="AE194" s="163"/>
      <c r="AF194" s="163"/>
      <c r="AG194" s="163"/>
      <c r="AH194" s="163"/>
      <c r="AI194" s="163"/>
      <c r="AJ194" s="163"/>
      <c r="AK194" s="163"/>
      <c r="AL194" s="163"/>
      <c r="AM194" s="163"/>
      <c r="AN194" s="163"/>
      <c r="AO194" s="163"/>
      <c r="AP194" s="163"/>
      <c r="AQ194" s="163"/>
      <c r="AR194" s="163"/>
      <c r="AS194" s="163"/>
      <c r="AT194" s="166" t="s">
        <v>120</v>
      </c>
      <c r="AU194" s="166" t="s">
        <v>118</v>
      </c>
      <c r="AV194" s="163" t="s">
        <v>118</v>
      </c>
      <c r="AW194" s="163" t="s">
        <v>3</v>
      </c>
      <c r="AX194" s="163" t="s">
        <v>78</v>
      </c>
      <c r="AY194" s="166" t="s">
        <v>111</v>
      </c>
      <c r="AZ194" s="163"/>
      <c r="BA194" s="163"/>
      <c r="BB194" s="163"/>
      <c r="BC194" s="163"/>
      <c r="BD194" s="163"/>
      <c r="BE194" s="163"/>
      <c r="BF194" s="163"/>
      <c r="BG194" s="163"/>
      <c r="BH194" s="163"/>
      <c r="BI194" s="163"/>
      <c r="BJ194" s="163"/>
      <c r="BK194" s="163"/>
      <c r="BL194" s="163"/>
      <c r="BM194" s="163"/>
    </row>
    <row r="195" ht="24.0" customHeight="1">
      <c r="A195" s="17"/>
      <c r="B195" s="18"/>
      <c r="C195" s="150" t="s">
        <v>228</v>
      </c>
      <c r="D195" s="150" t="s">
        <v>113</v>
      </c>
      <c r="E195" s="151" t="s">
        <v>229</v>
      </c>
      <c r="F195" s="152" t="s">
        <v>230</v>
      </c>
      <c r="G195" s="153" t="s">
        <v>231</v>
      </c>
      <c r="H195" s="154">
        <v>2612.0</v>
      </c>
      <c r="I195" s="155">
        <v>0.83</v>
      </c>
      <c r="J195" s="155">
        <f>ROUND(I195*H195,2)</f>
        <v>2167.96</v>
      </c>
      <c r="K195" s="156"/>
      <c r="L195" s="18"/>
      <c r="M195" s="157" t="s">
        <v>1</v>
      </c>
      <c r="N195" s="158" t="s">
        <v>39</v>
      </c>
      <c r="O195" s="159">
        <v>0.047</v>
      </c>
      <c r="P195" s="159">
        <f>O195*H195</f>
        <v>122.764</v>
      </c>
      <c r="Q195" s="159">
        <v>0.0</v>
      </c>
      <c r="R195" s="159">
        <f>Q195*H195</f>
        <v>0</v>
      </c>
      <c r="S195" s="159">
        <v>0.0</v>
      </c>
      <c r="T195" s="160">
        <f>S195*H195</f>
        <v>0</v>
      </c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61" t="s">
        <v>117</v>
      </c>
      <c r="AS195" s="17"/>
      <c r="AT195" s="161" t="s">
        <v>113</v>
      </c>
      <c r="AU195" s="161" t="s">
        <v>118</v>
      </c>
      <c r="AV195" s="17"/>
      <c r="AW195" s="17"/>
      <c r="AX195" s="17"/>
      <c r="AY195" s="4" t="s">
        <v>111</v>
      </c>
      <c r="AZ195" s="17"/>
      <c r="BA195" s="17"/>
      <c r="BB195" s="17"/>
      <c r="BC195" s="17"/>
      <c r="BD195" s="17"/>
      <c r="BE195" s="162">
        <f>IF(N195="základná",J195,0)</f>
        <v>0</v>
      </c>
      <c r="BF195" s="162">
        <f>IF(N195="znížená",J195,0)</f>
        <v>2167.96</v>
      </c>
      <c r="BG195" s="162">
        <f>IF(N195="zákl. prenesená",J195,0)</f>
        <v>0</v>
      </c>
      <c r="BH195" s="162">
        <f>IF(N195="zníž. prenesená",J195,0)</f>
        <v>0</v>
      </c>
      <c r="BI195" s="162">
        <f>IF(N195="nulová",J195,0)</f>
        <v>0</v>
      </c>
      <c r="BJ195" s="4" t="s">
        <v>118</v>
      </c>
      <c r="BK195" s="162">
        <f>ROUND(I195*H195,2)</f>
        <v>2167.96</v>
      </c>
      <c r="BL195" s="4" t="s">
        <v>117</v>
      </c>
      <c r="BM195" s="161" t="s">
        <v>232</v>
      </c>
    </row>
    <row r="196" ht="15.75" customHeight="1">
      <c r="A196" s="163"/>
      <c r="B196" s="164"/>
      <c r="C196" s="163"/>
      <c r="D196" s="165" t="s">
        <v>120</v>
      </c>
      <c r="E196" s="166" t="s">
        <v>1</v>
      </c>
      <c r="F196" s="167" t="s">
        <v>233</v>
      </c>
      <c r="G196" s="163"/>
      <c r="H196" s="168">
        <v>2612.0</v>
      </c>
      <c r="I196" s="163"/>
      <c r="J196" s="163"/>
      <c r="K196" s="163"/>
      <c r="L196" s="164"/>
      <c r="M196" s="169"/>
      <c r="N196" s="163"/>
      <c r="O196" s="163"/>
      <c r="P196" s="163"/>
      <c r="Q196" s="163"/>
      <c r="R196" s="163"/>
      <c r="S196" s="163"/>
      <c r="T196" s="170"/>
      <c r="U196" s="163"/>
      <c r="V196" s="163"/>
      <c r="W196" s="163"/>
      <c r="X196" s="163"/>
      <c r="Y196" s="163"/>
      <c r="Z196" s="163"/>
      <c r="AA196" s="163"/>
      <c r="AB196" s="163"/>
      <c r="AC196" s="163"/>
      <c r="AD196" s="163"/>
      <c r="AE196" s="163"/>
      <c r="AF196" s="163"/>
      <c r="AG196" s="163"/>
      <c r="AH196" s="163"/>
      <c r="AI196" s="163"/>
      <c r="AJ196" s="163"/>
      <c r="AK196" s="163"/>
      <c r="AL196" s="163"/>
      <c r="AM196" s="163"/>
      <c r="AN196" s="163"/>
      <c r="AO196" s="163"/>
      <c r="AP196" s="163"/>
      <c r="AQ196" s="163"/>
      <c r="AR196" s="163"/>
      <c r="AS196" s="163"/>
      <c r="AT196" s="166" t="s">
        <v>120</v>
      </c>
      <c r="AU196" s="166" t="s">
        <v>118</v>
      </c>
      <c r="AV196" s="163" t="s">
        <v>118</v>
      </c>
      <c r="AW196" s="163" t="s">
        <v>29</v>
      </c>
      <c r="AX196" s="163" t="s">
        <v>78</v>
      </c>
      <c r="AY196" s="166" t="s">
        <v>111</v>
      </c>
      <c r="AZ196" s="163"/>
      <c r="BA196" s="163"/>
      <c r="BB196" s="163"/>
      <c r="BC196" s="163"/>
      <c r="BD196" s="163"/>
      <c r="BE196" s="163"/>
      <c r="BF196" s="163"/>
      <c r="BG196" s="163"/>
      <c r="BH196" s="163"/>
      <c r="BI196" s="163"/>
      <c r="BJ196" s="163"/>
      <c r="BK196" s="163"/>
      <c r="BL196" s="163"/>
      <c r="BM196" s="163"/>
    </row>
    <row r="197" ht="16.5" customHeight="1">
      <c r="A197" s="17"/>
      <c r="B197" s="18"/>
      <c r="C197" s="178" t="s">
        <v>234</v>
      </c>
      <c r="D197" s="178" t="s">
        <v>221</v>
      </c>
      <c r="E197" s="179" t="s">
        <v>235</v>
      </c>
      <c r="F197" s="180" t="s">
        <v>236</v>
      </c>
      <c r="G197" s="181" t="s">
        <v>237</v>
      </c>
      <c r="H197" s="182">
        <v>39.18</v>
      </c>
      <c r="I197" s="183">
        <v>6.96</v>
      </c>
      <c r="J197" s="183">
        <f>ROUND(I197*H197,2)</f>
        <v>272.69</v>
      </c>
      <c r="K197" s="184"/>
      <c r="L197" s="185"/>
      <c r="M197" s="186" t="s">
        <v>1</v>
      </c>
      <c r="N197" s="187" t="s">
        <v>39</v>
      </c>
      <c r="O197" s="159">
        <v>0.0</v>
      </c>
      <c r="P197" s="159">
        <f>O197*H197</f>
        <v>0</v>
      </c>
      <c r="Q197" s="159">
        <v>0.001</v>
      </c>
      <c r="R197" s="159">
        <f>Q197*H197</f>
        <v>0.03918</v>
      </c>
      <c r="S197" s="159">
        <v>0.0</v>
      </c>
      <c r="T197" s="160">
        <f>S197*H197</f>
        <v>0</v>
      </c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61" t="s">
        <v>163</v>
      </c>
      <c r="AS197" s="17"/>
      <c r="AT197" s="161" t="s">
        <v>221</v>
      </c>
      <c r="AU197" s="161" t="s">
        <v>118</v>
      </c>
      <c r="AV197" s="17"/>
      <c r="AW197" s="17"/>
      <c r="AX197" s="17"/>
      <c r="AY197" s="4" t="s">
        <v>111</v>
      </c>
      <c r="AZ197" s="17"/>
      <c r="BA197" s="17"/>
      <c r="BB197" s="17"/>
      <c r="BC197" s="17"/>
      <c r="BD197" s="17"/>
      <c r="BE197" s="162">
        <f>IF(N197="základná",J197,0)</f>
        <v>0</v>
      </c>
      <c r="BF197" s="162">
        <f>IF(N197="znížená",J197,0)</f>
        <v>272.69</v>
      </c>
      <c r="BG197" s="162">
        <f>IF(N197="zákl. prenesená",J197,0)</f>
        <v>0</v>
      </c>
      <c r="BH197" s="162">
        <f>IF(N197="zníž. prenesená",J197,0)</f>
        <v>0</v>
      </c>
      <c r="BI197" s="162">
        <f>IF(N197="nulová",J197,0)</f>
        <v>0</v>
      </c>
      <c r="BJ197" s="4" t="s">
        <v>118</v>
      </c>
      <c r="BK197" s="162">
        <f>ROUND(I197*H197,2)</f>
        <v>272.69</v>
      </c>
      <c r="BL197" s="4" t="s">
        <v>117</v>
      </c>
      <c r="BM197" s="161" t="s">
        <v>238</v>
      </c>
    </row>
    <row r="198" ht="15.75" customHeight="1">
      <c r="A198" s="163"/>
      <c r="B198" s="164"/>
      <c r="C198" s="163"/>
      <c r="D198" s="165" t="s">
        <v>120</v>
      </c>
      <c r="E198" s="163"/>
      <c r="F198" s="167" t="s">
        <v>239</v>
      </c>
      <c r="G198" s="163"/>
      <c r="H198" s="168">
        <v>39.18</v>
      </c>
      <c r="I198" s="163"/>
      <c r="J198" s="163"/>
      <c r="K198" s="163"/>
      <c r="L198" s="164"/>
      <c r="M198" s="169"/>
      <c r="N198" s="163"/>
      <c r="O198" s="163"/>
      <c r="P198" s="163"/>
      <c r="Q198" s="163"/>
      <c r="R198" s="163"/>
      <c r="S198" s="163"/>
      <c r="T198" s="170"/>
      <c r="U198" s="163"/>
      <c r="V198" s="163"/>
      <c r="W198" s="163"/>
      <c r="X198" s="163"/>
      <c r="Y198" s="163"/>
      <c r="Z198" s="163"/>
      <c r="AA198" s="163"/>
      <c r="AB198" s="163"/>
      <c r="AC198" s="163"/>
      <c r="AD198" s="163"/>
      <c r="AE198" s="163"/>
      <c r="AF198" s="163"/>
      <c r="AG198" s="163"/>
      <c r="AH198" s="163"/>
      <c r="AI198" s="163"/>
      <c r="AJ198" s="163"/>
      <c r="AK198" s="163"/>
      <c r="AL198" s="163"/>
      <c r="AM198" s="163"/>
      <c r="AN198" s="163"/>
      <c r="AO198" s="163"/>
      <c r="AP198" s="163"/>
      <c r="AQ198" s="163"/>
      <c r="AR198" s="163"/>
      <c r="AS198" s="163"/>
      <c r="AT198" s="166" t="s">
        <v>120</v>
      </c>
      <c r="AU198" s="166" t="s">
        <v>118</v>
      </c>
      <c r="AV198" s="163" t="s">
        <v>118</v>
      </c>
      <c r="AW198" s="163" t="s">
        <v>3</v>
      </c>
      <c r="AX198" s="163" t="s">
        <v>78</v>
      </c>
      <c r="AY198" s="166" t="s">
        <v>111</v>
      </c>
      <c r="AZ198" s="163"/>
      <c r="BA198" s="163"/>
      <c r="BB198" s="163"/>
      <c r="BC198" s="163"/>
      <c r="BD198" s="163"/>
      <c r="BE198" s="163"/>
      <c r="BF198" s="163"/>
      <c r="BG198" s="163"/>
      <c r="BH198" s="163"/>
      <c r="BI198" s="163"/>
      <c r="BJ198" s="163"/>
      <c r="BK198" s="163"/>
      <c r="BL198" s="163"/>
      <c r="BM198" s="163"/>
    </row>
    <row r="199" ht="24.0" customHeight="1">
      <c r="A199" s="17"/>
      <c r="B199" s="18"/>
      <c r="C199" s="150" t="s">
        <v>240</v>
      </c>
      <c r="D199" s="150" t="s">
        <v>113</v>
      </c>
      <c r="E199" s="151" t="s">
        <v>241</v>
      </c>
      <c r="F199" s="152" t="s">
        <v>242</v>
      </c>
      <c r="G199" s="153" t="s">
        <v>231</v>
      </c>
      <c r="H199" s="154">
        <v>1896.0</v>
      </c>
      <c r="I199" s="155">
        <v>2.35</v>
      </c>
      <c r="J199" s="155">
        <f>ROUND(I199*H199,2)</f>
        <v>4455.6</v>
      </c>
      <c r="K199" s="156"/>
      <c r="L199" s="18"/>
      <c r="M199" s="157" t="s">
        <v>1</v>
      </c>
      <c r="N199" s="158" t="s">
        <v>39</v>
      </c>
      <c r="O199" s="159">
        <v>0.117</v>
      </c>
      <c r="P199" s="159">
        <f>O199*H199</f>
        <v>221.832</v>
      </c>
      <c r="Q199" s="159">
        <v>0.0</v>
      </c>
      <c r="R199" s="159">
        <f>Q199*H199</f>
        <v>0</v>
      </c>
      <c r="S199" s="159">
        <v>0.0</v>
      </c>
      <c r="T199" s="160">
        <f>S199*H199</f>
        <v>0</v>
      </c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61" t="s">
        <v>117</v>
      </c>
      <c r="AS199" s="17"/>
      <c r="AT199" s="161" t="s">
        <v>113</v>
      </c>
      <c r="AU199" s="161" t="s">
        <v>118</v>
      </c>
      <c r="AV199" s="17"/>
      <c r="AW199" s="17"/>
      <c r="AX199" s="17"/>
      <c r="AY199" s="4" t="s">
        <v>111</v>
      </c>
      <c r="AZ199" s="17"/>
      <c r="BA199" s="17"/>
      <c r="BB199" s="17"/>
      <c r="BC199" s="17"/>
      <c r="BD199" s="17"/>
      <c r="BE199" s="162">
        <f>IF(N199="základná",J199,0)</f>
        <v>0</v>
      </c>
      <c r="BF199" s="162">
        <f>IF(N199="znížená",J199,0)</f>
        <v>4455.6</v>
      </c>
      <c r="BG199" s="162">
        <f>IF(N199="zákl. prenesená",J199,0)</f>
        <v>0</v>
      </c>
      <c r="BH199" s="162">
        <f>IF(N199="zníž. prenesená",J199,0)</f>
        <v>0</v>
      </c>
      <c r="BI199" s="162">
        <f>IF(N199="nulová",J199,0)</f>
        <v>0</v>
      </c>
      <c r="BJ199" s="4" t="s">
        <v>118</v>
      </c>
      <c r="BK199" s="162">
        <f>ROUND(I199*H199,2)</f>
        <v>4455.6</v>
      </c>
      <c r="BL199" s="4" t="s">
        <v>117</v>
      </c>
      <c r="BM199" s="161" t="s">
        <v>243</v>
      </c>
    </row>
    <row r="200" ht="15.75" customHeight="1">
      <c r="A200" s="163"/>
      <c r="B200" s="164"/>
      <c r="C200" s="163"/>
      <c r="D200" s="165" t="s">
        <v>120</v>
      </c>
      <c r="E200" s="166" t="s">
        <v>1</v>
      </c>
      <c r="F200" s="167" t="s">
        <v>244</v>
      </c>
      <c r="G200" s="163"/>
      <c r="H200" s="168">
        <v>696.0</v>
      </c>
      <c r="I200" s="163"/>
      <c r="J200" s="163"/>
      <c r="K200" s="163"/>
      <c r="L200" s="164"/>
      <c r="M200" s="169"/>
      <c r="N200" s="163"/>
      <c r="O200" s="163"/>
      <c r="P200" s="163"/>
      <c r="Q200" s="163"/>
      <c r="R200" s="163"/>
      <c r="S200" s="163"/>
      <c r="T200" s="170"/>
      <c r="U200" s="163"/>
      <c r="V200" s="163"/>
      <c r="W200" s="163"/>
      <c r="X200" s="163"/>
      <c r="Y200" s="163"/>
      <c r="Z200" s="163"/>
      <c r="AA200" s="163"/>
      <c r="AB200" s="163"/>
      <c r="AC200" s="163"/>
      <c r="AD200" s="163"/>
      <c r="AE200" s="163"/>
      <c r="AF200" s="163"/>
      <c r="AG200" s="163"/>
      <c r="AH200" s="163"/>
      <c r="AI200" s="163"/>
      <c r="AJ200" s="163"/>
      <c r="AK200" s="163"/>
      <c r="AL200" s="163"/>
      <c r="AM200" s="163"/>
      <c r="AN200" s="163"/>
      <c r="AO200" s="163"/>
      <c r="AP200" s="163"/>
      <c r="AQ200" s="163"/>
      <c r="AR200" s="163"/>
      <c r="AS200" s="163"/>
      <c r="AT200" s="166" t="s">
        <v>120</v>
      </c>
      <c r="AU200" s="166" t="s">
        <v>118</v>
      </c>
      <c r="AV200" s="163" t="s">
        <v>118</v>
      </c>
      <c r="AW200" s="163" t="s">
        <v>29</v>
      </c>
      <c r="AX200" s="163" t="s">
        <v>73</v>
      </c>
      <c r="AY200" s="166" t="s">
        <v>111</v>
      </c>
      <c r="AZ200" s="163"/>
      <c r="BA200" s="163"/>
      <c r="BB200" s="163"/>
      <c r="BC200" s="163"/>
      <c r="BD200" s="163"/>
      <c r="BE200" s="163"/>
      <c r="BF200" s="163"/>
      <c r="BG200" s="163"/>
      <c r="BH200" s="163"/>
      <c r="BI200" s="163"/>
      <c r="BJ200" s="163"/>
      <c r="BK200" s="163"/>
      <c r="BL200" s="163"/>
      <c r="BM200" s="163"/>
    </row>
    <row r="201" ht="15.75" customHeight="1">
      <c r="A201" s="163"/>
      <c r="B201" s="164"/>
      <c r="C201" s="163"/>
      <c r="D201" s="165" t="s">
        <v>120</v>
      </c>
      <c r="E201" s="166" t="s">
        <v>1</v>
      </c>
      <c r="F201" s="167" t="s">
        <v>245</v>
      </c>
      <c r="G201" s="163"/>
      <c r="H201" s="168">
        <v>261.0</v>
      </c>
      <c r="I201" s="163"/>
      <c r="J201" s="163"/>
      <c r="K201" s="163"/>
      <c r="L201" s="164"/>
      <c r="M201" s="169"/>
      <c r="N201" s="163"/>
      <c r="O201" s="163"/>
      <c r="P201" s="163"/>
      <c r="Q201" s="163"/>
      <c r="R201" s="163"/>
      <c r="S201" s="163"/>
      <c r="T201" s="170"/>
      <c r="U201" s="163"/>
      <c r="V201" s="163"/>
      <c r="W201" s="163"/>
      <c r="X201" s="163"/>
      <c r="Y201" s="163"/>
      <c r="Z201" s="163"/>
      <c r="AA201" s="163"/>
      <c r="AB201" s="163"/>
      <c r="AC201" s="163"/>
      <c r="AD201" s="163"/>
      <c r="AE201" s="163"/>
      <c r="AF201" s="163"/>
      <c r="AG201" s="163"/>
      <c r="AH201" s="163"/>
      <c r="AI201" s="163"/>
      <c r="AJ201" s="163"/>
      <c r="AK201" s="163"/>
      <c r="AL201" s="163"/>
      <c r="AM201" s="163"/>
      <c r="AN201" s="163"/>
      <c r="AO201" s="163"/>
      <c r="AP201" s="163"/>
      <c r="AQ201" s="163"/>
      <c r="AR201" s="163"/>
      <c r="AS201" s="163"/>
      <c r="AT201" s="166" t="s">
        <v>120</v>
      </c>
      <c r="AU201" s="166" t="s">
        <v>118</v>
      </c>
      <c r="AV201" s="163" t="s">
        <v>118</v>
      </c>
      <c r="AW201" s="163" t="s">
        <v>29</v>
      </c>
      <c r="AX201" s="163" t="s">
        <v>73</v>
      </c>
      <c r="AY201" s="166" t="s">
        <v>111</v>
      </c>
      <c r="AZ201" s="163"/>
      <c r="BA201" s="163"/>
      <c r="BB201" s="163"/>
      <c r="BC201" s="163"/>
      <c r="BD201" s="163"/>
      <c r="BE201" s="163"/>
      <c r="BF201" s="163"/>
      <c r="BG201" s="163"/>
      <c r="BH201" s="163"/>
      <c r="BI201" s="163"/>
      <c r="BJ201" s="163"/>
      <c r="BK201" s="163"/>
      <c r="BL201" s="163"/>
      <c r="BM201" s="163"/>
    </row>
    <row r="202" ht="15.75" customHeight="1">
      <c r="A202" s="163"/>
      <c r="B202" s="164"/>
      <c r="C202" s="163"/>
      <c r="D202" s="165" t="s">
        <v>120</v>
      </c>
      <c r="E202" s="166" t="s">
        <v>1</v>
      </c>
      <c r="F202" s="167" t="s">
        <v>246</v>
      </c>
      <c r="G202" s="163"/>
      <c r="H202" s="168">
        <v>384.0</v>
      </c>
      <c r="I202" s="163"/>
      <c r="J202" s="163"/>
      <c r="K202" s="163"/>
      <c r="L202" s="164"/>
      <c r="M202" s="169"/>
      <c r="N202" s="163"/>
      <c r="O202" s="163"/>
      <c r="P202" s="163"/>
      <c r="Q202" s="163"/>
      <c r="R202" s="163"/>
      <c r="S202" s="163"/>
      <c r="T202" s="170"/>
      <c r="U202" s="163"/>
      <c r="V202" s="163"/>
      <c r="W202" s="163"/>
      <c r="X202" s="163"/>
      <c r="Y202" s="163"/>
      <c r="Z202" s="163"/>
      <c r="AA202" s="163"/>
      <c r="AB202" s="163"/>
      <c r="AC202" s="163"/>
      <c r="AD202" s="163"/>
      <c r="AE202" s="163"/>
      <c r="AF202" s="163"/>
      <c r="AG202" s="163"/>
      <c r="AH202" s="163"/>
      <c r="AI202" s="163"/>
      <c r="AJ202" s="163"/>
      <c r="AK202" s="163"/>
      <c r="AL202" s="163"/>
      <c r="AM202" s="163"/>
      <c r="AN202" s="163"/>
      <c r="AO202" s="163"/>
      <c r="AP202" s="163"/>
      <c r="AQ202" s="163"/>
      <c r="AR202" s="163"/>
      <c r="AS202" s="163"/>
      <c r="AT202" s="166" t="s">
        <v>120</v>
      </c>
      <c r="AU202" s="166" t="s">
        <v>118</v>
      </c>
      <c r="AV202" s="163" t="s">
        <v>118</v>
      </c>
      <c r="AW202" s="163" t="s">
        <v>29</v>
      </c>
      <c r="AX202" s="163" t="s">
        <v>73</v>
      </c>
      <c r="AY202" s="166" t="s">
        <v>111</v>
      </c>
      <c r="AZ202" s="163"/>
      <c r="BA202" s="163"/>
      <c r="BB202" s="163"/>
      <c r="BC202" s="163"/>
      <c r="BD202" s="163"/>
      <c r="BE202" s="163"/>
      <c r="BF202" s="163"/>
      <c r="BG202" s="163"/>
      <c r="BH202" s="163"/>
      <c r="BI202" s="163"/>
      <c r="BJ202" s="163"/>
      <c r="BK202" s="163"/>
      <c r="BL202" s="163"/>
      <c r="BM202" s="163"/>
    </row>
    <row r="203" ht="15.75" customHeight="1">
      <c r="A203" s="163"/>
      <c r="B203" s="164"/>
      <c r="C203" s="163"/>
      <c r="D203" s="165" t="s">
        <v>120</v>
      </c>
      <c r="E203" s="166" t="s">
        <v>1</v>
      </c>
      <c r="F203" s="167" t="s">
        <v>247</v>
      </c>
      <c r="G203" s="163"/>
      <c r="H203" s="168">
        <v>555.0</v>
      </c>
      <c r="I203" s="163"/>
      <c r="J203" s="163"/>
      <c r="K203" s="163"/>
      <c r="L203" s="164"/>
      <c r="M203" s="169"/>
      <c r="N203" s="163"/>
      <c r="O203" s="163"/>
      <c r="P203" s="163"/>
      <c r="Q203" s="163"/>
      <c r="R203" s="163"/>
      <c r="S203" s="163"/>
      <c r="T203" s="170"/>
      <c r="U203" s="163"/>
      <c r="V203" s="163"/>
      <c r="W203" s="163"/>
      <c r="X203" s="163"/>
      <c r="Y203" s="163"/>
      <c r="Z203" s="163"/>
      <c r="AA203" s="163"/>
      <c r="AB203" s="163"/>
      <c r="AC203" s="163"/>
      <c r="AD203" s="163"/>
      <c r="AE203" s="163"/>
      <c r="AF203" s="163"/>
      <c r="AG203" s="163"/>
      <c r="AH203" s="163"/>
      <c r="AI203" s="163"/>
      <c r="AJ203" s="163"/>
      <c r="AK203" s="163"/>
      <c r="AL203" s="163"/>
      <c r="AM203" s="163"/>
      <c r="AN203" s="163"/>
      <c r="AO203" s="163"/>
      <c r="AP203" s="163"/>
      <c r="AQ203" s="163"/>
      <c r="AR203" s="163"/>
      <c r="AS203" s="163"/>
      <c r="AT203" s="166" t="s">
        <v>120</v>
      </c>
      <c r="AU203" s="166" t="s">
        <v>118</v>
      </c>
      <c r="AV203" s="163" t="s">
        <v>118</v>
      </c>
      <c r="AW203" s="163" t="s">
        <v>29</v>
      </c>
      <c r="AX203" s="163" t="s">
        <v>73</v>
      </c>
      <c r="AY203" s="166" t="s">
        <v>111</v>
      </c>
      <c r="AZ203" s="163"/>
      <c r="BA203" s="163"/>
      <c r="BB203" s="163"/>
      <c r="BC203" s="163"/>
      <c r="BD203" s="163"/>
      <c r="BE203" s="163"/>
      <c r="BF203" s="163"/>
      <c r="BG203" s="163"/>
      <c r="BH203" s="163"/>
      <c r="BI203" s="163"/>
      <c r="BJ203" s="163"/>
      <c r="BK203" s="163"/>
      <c r="BL203" s="163"/>
      <c r="BM203" s="163"/>
    </row>
    <row r="204" ht="15.75" customHeight="1">
      <c r="A204" s="171"/>
      <c r="B204" s="172"/>
      <c r="C204" s="171"/>
      <c r="D204" s="165" t="s">
        <v>120</v>
      </c>
      <c r="E204" s="173" t="s">
        <v>1</v>
      </c>
      <c r="F204" s="174" t="s">
        <v>136</v>
      </c>
      <c r="G204" s="171"/>
      <c r="H204" s="175">
        <v>1896.0</v>
      </c>
      <c r="I204" s="171"/>
      <c r="J204" s="171"/>
      <c r="K204" s="171"/>
      <c r="L204" s="172"/>
      <c r="M204" s="176"/>
      <c r="N204" s="171"/>
      <c r="O204" s="171"/>
      <c r="P204" s="171"/>
      <c r="Q204" s="171"/>
      <c r="R204" s="171"/>
      <c r="S204" s="171"/>
      <c r="T204" s="177"/>
      <c r="U204" s="171"/>
      <c r="V204" s="171"/>
      <c r="W204" s="171"/>
      <c r="X204" s="171"/>
      <c r="Y204" s="171"/>
      <c r="Z204" s="171"/>
      <c r="AA204" s="171"/>
      <c r="AB204" s="171"/>
      <c r="AC204" s="171"/>
      <c r="AD204" s="171"/>
      <c r="AE204" s="171"/>
      <c r="AF204" s="171"/>
      <c r="AG204" s="171"/>
      <c r="AH204" s="171"/>
      <c r="AI204" s="171"/>
      <c r="AJ204" s="171"/>
      <c r="AK204" s="171"/>
      <c r="AL204" s="171"/>
      <c r="AM204" s="171"/>
      <c r="AN204" s="171"/>
      <c r="AO204" s="171"/>
      <c r="AP204" s="171"/>
      <c r="AQ204" s="171"/>
      <c r="AR204" s="171"/>
      <c r="AS204" s="171"/>
      <c r="AT204" s="173" t="s">
        <v>120</v>
      </c>
      <c r="AU204" s="173" t="s">
        <v>118</v>
      </c>
      <c r="AV204" s="171" t="s">
        <v>117</v>
      </c>
      <c r="AW204" s="171" t="s">
        <v>29</v>
      </c>
      <c r="AX204" s="171" t="s">
        <v>78</v>
      </c>
      <c r="AY204" s="173" t="s">
        <v>111</v>
      </c>
      <c r="AZ204" s="171"/>
      <c r="BA204" s="171"/>
      <c r="BB204" s="171"/>
      <c r="BC204" s="171"/>
      <c r="BD204" s="171"/>
      <c r="BE204" s="171"/>
      <c r="BF204" s="171"/>
      <c r="BG204" s="171"/>
      <c r="BH204" s="171"/>
      <c r="BI204" s="171"/>
      <c r="BJ204" s="171"/>
      <c r="BK204" s="171"/>
      <c r="BL204" s="171"/>
      <c r="BM204" s="171"/>
    </row>
    <row r="205" ht="16.5" customHeight="1">
      <c r="A205" s="17"/>
      <c r="B205" s="18"/>
      <c r="C205" s="150" t="s">
        <v>121</v>
      </c>
      <c r="D205" s="150" t="s">
        <v>113</v>
      </c>
      <c r="E205" s="151" t="s">
        <v>248</v>
      </c>
      <c r="F205" s="152" t="s">
        <v>249</v>
      </c>
      <c r="G205" s="153" t="s">
        <v>231</v>
      </c>
      <c r="H205" s="154">
        <v>2830.5</v>
      </c>
      <c r="I205" s="155">
        <v>2.05</v>
      </c>
      <c r="J205" s="155">
        <f>ROUND(I205*H205,2)</f>
        <v>5802.53</v>
      </c>
      <c r="K205" s="156"/>
      <c r="L205" s="18"/>
      <c r="M205" s="157" t="s">
        <v>1</v>
      </c>
      <c r="N205" s="158" t="s">
        <v>39</v>
      </c>
      <c r="O205" s="159">
        <v>0.1</v>
      </c>
      <c r="P205" s="159">
        <f>O205*H205</f>
        <v>283.05</v>
      </c>
      <c r="Q205" s="159">
        <v>0.0</v>
      </c>
      <c r="R205" s="159">
        <f>Q205*H205</f>
        <v>0</v>
      </c>
      <c r="S205" s="159">
        <v>0.0</v>
      </c>
      <c r="T205" s="160">
        <f>S205*H205</f>
        <v>0</v>
      </c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61" t="s">
        <v>117</v>
      </c>
      <c r="AS205" s="17"/>
      <c r="AT205" s="161" t="s">
        <v>113</v>
      </c>
      <c r="AU205" s="161" t="s">
        <v>118</v>
      </c>
      <c r="AV205" s="17"/>
      <c r="AW205" s="17"/>
      <c r="AX205" s="17"/>
      <c r="AY205" s="4" t="s">
        <v>111</v>
      </c>
      <c r="AZ205" s="17"/>
      <c r="BA205" s="17"/>
      <c r="BB205" s="17"/>
      <c r="BC205" s="17"/>
      <c r="BD205" s="17"/>
      <c r="BE205" s="162">
        <f>IF(N205="základná",J205,0)</f>
        <v>0</v>
      </c>
      <c r="BF205" s="162">
        <f>IF(N205="znížená",J205,0)</f>
        <v>5802.53</v>
      </c>
      <c r="BG205" s="162">
        <f>IF(N205="zákl. prenesená",J205,0)</f>
        <v>0</v>
      </c>
      <c r="BH205" s="162">
        <f>IF(N205="zníž. prenesená",J205,0)</f>
        <v>0</v>
      </c>
      <c r="BI205" s="162">
        <f>IF(N205="nulová",J205,0)</f>
        <v>0</v>
      </c>
      <c r="BJ205" s="4" t="s">
        <v>118</v>
      </c>
      <c r="BK205" s="162">
        <f>ROUND(I205*H205,2)</f>
        <v>5802.53</v>
      </c>
      <c r="BL205" s="4" t="s">
        <v>117</v>
      </c>
      <c r="BM205" s="161" t="s">
        <v>250</v>
      </c>
    </row>
    <row r="206" ht="15.75" customHeight="1">
      <c r="A206" s="163"/>
      <c r="B206" s="164"/>
      <c r="C206" s="163"/>
      <c r="D206" s="165" t="s">
        <v>120</v>
      </c>
      <c r="E206" s="166" t="s">
        <v>1</v>
      </c>
      <c r="F206" s="167" t="s">
        <v>251</v>
      </c>
      <c r="G206" s="163"/>
      <c r="H206" s="168">
        <v>1156.5</v>
      </c>
      <c r="I206" s="163"/>
      <c r="J206" s="163"/>
      <c r="K206" s="163"/>
      <c r="L206" s="164"/>
      <c r="M206" s="169"/>
      <c r="N206" s="163"/>
      <c r="O206" s="163"/>
      <c r="P206" s="163"/>
      <c r="Q206" s="163"/>
      <c r="R206" s="163"/>
      <c r="S206" s="163"/>
      <c r="T206" s="170"/>
      <c r="U206" s="163"/>
      <c r="V206" s="163"/>
      <c r="W206" s="163"/>
      <c r="X206" s="163"/>
      <c r="Y206" s="163"/>
      <c r="Z206" s="163"/>
      <c r="AA206" s="163"/>
      <c r="AB206" s="163"/>
      <c r="AC206" s="163"/>
      <c r="AD206" s="163"/>
      <c r="AE206" s="163"/>
      <c r="AF206" s="163"/>
      <c r="AG206" s="163"/>
      <c r="AH206" s="163"/>
      <c r="AI206" s="163"/>
      <c r="AJ206" s="163"/>
      <c r="AK206" s="163"/>
      <c r="AL206" s="163"/>
      <c r="AM206" s="163"/>
      <c r="AN206" s="163"/>
      <c r="AO206" s="163"/>
      <c r="AP206" s="163"/>
      <c r="AQ206" s="163"/>
      <c r="AR206" s="163"/>
      <c r="AS206" s="163"/>
      <c r="AT206" s="166" t="s">
        <v>120</v>
      </c>
      <c r="AU206" s="166" t="s">
        <v>118</v>
      </c>
      <c r="AV206" s="163" t="s">
        <v>118</v>
      </c>
      <c r="AW206" s="163" t="s">
        <v>29</v>
      </c>
      <c r="AX206" s="163" t="s">
        <v>73</v>
      </c>
      <c r="AY206" s="166" t="s">
        <v>111</v>
      </c>
      <c r="AZ206" s="163"/>
      <c r="BA206" s="163"/>
      <c r="BB206" s="163"/>
      <c r="BC206" s="163"/>
      <c r="BD206" s="163"/>
      <c r="BE206" s="163"/>
      <c r="BF206" s="163"/>
      <c r="BG206" s="163"/>
      <c r="BH206" s="163"/>
      <c r="BI206" s="163"/>
      <c r="BJ206" s="163"/>
      <c r="BK206" s="163"/>
      <c r="BL206" s="163"/>
      <c r="BM206" s="163"/>
    </row>
    <row r="207" ht="15.75" customHeight="1">
      <c r="A207" s="163"/>
      <c r="B207" s="164"/>
      <c r="C207" s="163"/>
      <c r="D207" s="165" t="s">
        <v>120</v>
      </c>
      <c r="E207" s="166" t="s">
        <v>1</v>
      </c>
      <c r="F207" s="167" t="s">
        <v>252</v>
      </c>
      <c r="G207" s="163"/>
      <c r="H207" s="168">
        <v>480.0</v>
      </c>
      <c r="I207" s="163"/>
      <c r="J207" s="163"/>
      <c r="K207" s="163"/>
      <c r="L207" s="164"/>
      <c r="M207" s="169"/>
      <c r="N207" s="163"/>
      <c r="O207" s="163"/>
      <c r="P207" s="163"/>
      <c r="Q207" s="163"/>
      <c r="R207" s="163"/>
      <c r="S207" s="163"/>
      <c r="T207" s="170"/>
      <c r="U207" s="163"/>
      <c r="V207" s="163"/>
      <c r="W207" s="163"/>
      <c r="X207" s="163"/>
      <c r="Y207" s="163"/>
      <c r="Z207" s="163"/>
      <c r="AA207" s="163"/>
      <c r="AB207" s="163"/>
      <c r="AC207" s="163"/>
      <c r="AD207" s="163"/>
      <c r="AE207" s="163"/>
      <c r="AF207" s="163"/>
      <c r="AG207" s="163"/>
      <c r="AH207" s="163"/>
      <c r="AI207" s="163"/>
      <c r="AJ207" s="163"/>
      <c r="AK207" s="163"/>
      <c r="AL207" s="163"/>
      <c r="AM207" s="163"/>
      <c r="AN207" s="163"/>
      <c r="AO207" s="163"/>
      <c r="AP207" s="163"/>
      <c r="AQ207" s="163"/>
      <c r="AR207" s="163"/>
      <c r="AS207" s="163"/>
      <c r="AT207" s="166" t="s">
        <v>120</v>
      </c>
      <c r="AU207" s="166" t="s">
        <v>118</v>
      </c>
      <c r="AV207" s="163" t="s">
        <v>118</v>
      </c>
      <c r="AW207" s="163" t="s">
        <v>29</v>
      </c>
      <c r="AX207" s="163" t="s">
        <v>73</v>
      </c>
      <c r="AY207" s="166" t="s">
        <v>111</v>
      </c>
      <c r="AZ207" s="163"/>
      <c r="BA207" s="163"/>
      <c r="BB207" s="163"/>
      <c r="BC207" s="163"/>
      <c r="BD207" s="163"/>
      <c r="BE207" s="163"/>
      <c r="BF207" s="163"/>
      <c r="BG207" s="163"/>
      <c r="BH207" s="163"/>
      <c r="BI207" s="163"/>
      <c r="BJ207" s="163"/>
      <c r="BK207" s="163"/>
      <c r="BL207" s="163"/>
      <c r="BM207" s="163"/>
    </row>
    <row r="208" ht="15.75" customHeight="1">
      <c r="A208" s="163"/>
      <c r="B208" s="164"/>
      <c r="C208" s="163"/>
      <c r="D208" s="165" t="s">
        <v>120</v>
      </c>
      <c r="E208" s="166" t="s">
        <v>1</v>
      </c>
      <c r="F208" s="167" t="s">
        <v>253</v>
      </c>
      <c r="G208" s="163"/>
      <c r="H208" s="168">
        <v>360.0</v>
      </c>
      <c r="I208" s="163"/>
      <c r="J208" s="163"/>
      <c r="K208" s="163"/>
      <c r="L208" s="164"/>
      <c r="M208" s="169"/>
      <c r="N208" s="163"/>
      <c r="O208" s="163"/>
      <c r="P208" s="163"/>
      <c r="Q208" s="163"/>
      <c r="R208" s="163"/>
      <c r="S208" s="163"/>
      <c r="T208" s="170"/>
      <c r="U208" s="163"/>
      <c r="V208" s="163"/>
      <c r="W208" s="163"/>
      <c r="X208" s="163"/>
      <c r="Y208" s="163"/>
      <c r="Z208" s="163"/>
      <c r="AA208" s="163"/>
      <c r="AB208" s="163"/>
      <c r="AC208" s="163"/>
      <c r="AD208" s="163"/>
      <c r="AE208" s="163"/>
      <c r="AF208" s="163"/>
      <c r="AG208" s="163"/>
      <c r="AH208" s="163"/>
      <c r="AI208" s="163"/>
      <c r="AJ208" s="163"/>
      <c r="AK208" s="163"/>
      <c r="AL208" s="163"/>
      <c r="AM208" s="163"/>
      <c r="AN208" s="163"/>
      <c r="AO208" s="163"/>
      <c r="AP208" s="163"/>
      <c r="AQ208" s="163"/>
      <c r="AR208" s="163"/>
      <c r="AS208" s="163"/>
      <c r="AT208" s="166" t="s">
        <v>120</v>
      </c>
      <c r="AU208" s="166" t="s">
        <v>118</v>
      </c>
      <c r="AV208" s="163" t="s">
        <v>118</v>
      </c>
      <c r="AW208" s="163" t="s">
        <v>29</v>
      </c>
      <c r="AX208" s="163" t="s">
        <v>73</v>
      </c>
      <c r="AY208" s="166" t="s">
        <v>111</v>
      </c>
      <c r="AZ208" s="163"/>
      <c r="BA208" s="163"/>
      <c r="BB208" s="163"/>
      <c r="BC208" s="163"/>
      <c r="BD208" s="163"/>
      <c r="BE208" s="163"/>
      <c r="BF208" s="163"/>
      <c r="BG208" s="163"/>
      <c r="BH208" s="163"/>
      <c r="BI208" s="163"/>
      <c r="BJ208" s="163"/>
      <c r="BK208" s="163"/>
      <c r="BL208" s="163"/>
      <c r="BM208" s="163"/>
    </row>
    <row r="209" ht="15.75" customHeight="1">
      <c r="A209" s="163"/>
      <c r="B209" s="164"/>
      <c r="C209" s="163"/>
      <c r="D209" s="165" t="s">
        <v>120</v>
      </c>
      <c r="E209" s="166" t="s">
        <v>1</v>
      </c>
      <c r="F209" s="167" t="s">
        <v>254</v>
      </c>
      <c r="G209" s="163"/>
      <c r="H209" s="168">
        <v>834.0</v>
      </c>
      <c r="I209" s="163"/>
      <c r="J209" s="163"/>
      <c r="K209" s="163"/>
      <c r="L209" s="164"/>
      <c r="M209" s="169"/>
      <c r="N209" s="163"/>
      <c r="O209" s="163"/>
      <c r="P209" s="163"/>
      <c r="Q209" s="163"/>
      <c r="R209" s="163"/>
      <c r="S209" s="163"/>
      <c r="T209" s="170"/>
      <c r="U209" s="163"/>
      <c r="V209" s="163"/>
      <c r="W209" s="163"/>
      <c r="X209" s="163"/>
      <c r="Y209" s="163"/>
      <c r="Z209" s="163"/>
      <c r="AA209" s="163"/>
      <c r="AB209" s="163"/>
      <c r="AC209" s="163"/>
      <c r="AD209" s="163"/>
      <c r="AE209" s="163"/>
      <c r="AF209" s="163"/>
      <c r="AG209" s="163"/>
      <c r="AH209" s="163"/>
      <c r="AI209" s="163"/>
      <c r="AJ209" s="163"/>
      <c r="AK209" s="163"/>
      <c r="AL209" s="163"/>
      <c r="AM209" s="163"/>
      <c r="AN209" s="163"/>
      <c r="AO209" s="163"/>
      <c r="AP209" s="163"/>
      <c r="AQ209" s="163"/>
      <c r="AR209" s="163"/>
      <c r="AS209" s="163"/>
      <c r="AT209" s="166" t="s">
        <v>120</v>
      </c>
      <c r="AU209" s="166" t="s">
        <v>118</v>
      </c>
      <c r="AV209" s="163" t="s">
        <v>118</v>
      </c>
      <c r="AW209" s="163" t="s">
        <v>29</v>
      </c>
      <c r="AX209" s="163" t="s">
        <v>73</v>
      </c>
      <c r="AY209" s="166" t="s">
        <v>111</v>
      </c>
      <c r="AZ209" s="163"/>
      <c r="BA209" s="163"/>
      <c r="BB209" s="163"/>
      <c r="BC209" s="163"/>
      <c r="BD209" s="163"/>
      <c r="BE209" s="163"/>
      <c r="BF209" s="163"/>
      <c r="BG209" s="163"/>
      <c r="BH209" s="163"/>
      <c r="BI209" s="163"/>
      <c r="BJ209" s="163"/>
      <c r="BK209" s="163"/>
      <c r="BL209" s="163"/>
      <c r="BM209" s="163"/>
    </row>
    <row r="210" ht="15.75" customHeight="1">
      <c r="A210" s="171"/>
      <c r="B210" s="172"/>
      <c r="C210" s="171"/>
      <c r="D210" s="165" t="s">
        <v>120</v>
      </c>
      <c r="E210" s="173" t="s">
        <v>1</v>
      </c>
      <c r="F210" s="174" t="s">
        <v>136</v>
      </c>
      <c r="G210" s="171"/>
      <c r="H210" s="175">
        <v>2830.5</v>
      </c>
      <c r="I210" s="171"/>
      <c r="J210" s="171"/>
      <c r="K210" s="171"/>
      <c r="L210" s="172"/>
      <c r="M210" s="176"/>
      <c r="N210" s="171"/>
      <c r="O210" s="171"/>
      <c r="P210" s="171"/>
      <c r="Q210" s="171"/>
      <c r="R210" s="171"/>
      <c r="S210" s="171"/>
      <c r="T210" s="177"/>
      <c r="U210" s="171"/>
      <c r="V210" s="171"/>
      <c r="W210" s="171"/>
      <c r="X210" s="171"/>
      <c r="Y210" s="171"/>
      <c r="Z210" s="171"/>
      <c r="AA210" s="171"/>
      <c r="AB210" s="171"/>
      <c r="AC210" s="171"/>
      <c r="AD210" s="171"/>
      <c r="AE210" s="171"/>
      <c r="AF210" s="171"/>
      <c r="AG210" s="171"/>
      <c r="AH210" s="171"/>
      <c r="AI210" s="171"/>
      <c r="AJ210" s="171"/>
      <c r="AK210" s="171"/>
      <c r="AL210" s="171"/>
      <c r="AM210" s="171"/>
      <c r="AN210" s="171"/>
      <c r="AO210" s="171"/>
      <c r="AP210" s="171"/>
      <c r="AQ210" s="171"/>
      <c r="AR210" s="171"/>
      <c r="AS210" s="171"/>
      <c r="AT210" s="173" t="s">
        <v>120</v>
      </c>
      <c r="AU210" s="173" t="s">
        <v>118</v>
      </c>
      <c r="AV210" s="171" t="s">
        <v>117</v>
      </c>
      <c r="AW210" s="171" t="s">
        <v>29</v>
      </c>
      <c r="AX210" s="171" t="s">
        <v>78</v>
      </c>
      <c r="AY210" s="173" t="s">
        <v>111</v>
      </c>
      <c r="AZ210" s="171"/>
      <c r="BA210" s="171"/>
      <c r="BB210" s="171"/>
      <c r="BC210" s="171"/>
      <c r="BD210" s="171"/>
      <c r="BE210" s="171"/>
      <c r="BF210" s="171"/>
      <c r="BG210" s="171"/>
      <c r="BH210" s="171"/>
      <c r="BI210" s="171"/>
      <c r="BJ210" s="171"/>
      <c r="BK210" s="171"/>
      <c r="BL210" s="171"/>
      <c r="BM210" s="171"/>
    </row>
    <row r="211" ht="24.0" customHeight="1">
      <c r="A211" s="17"/>
      <c r="B211" s="18"/>
      <c r="C211" s="150" t="s">
        <v>255</v>
      </c>
      <c r="D211" s="150" t="s">
        <v>113</v>
      </c>
      <c r="E211" s="151" t="s">
        <v>256</v>
      </c>
      <c r="F211" s="152" t="s">
        <v>257</v>
      </c>
      <c r="G211" s="153" t="s">
        <v>231</v>
      </c>
      <c r="H211" s="154">
        <v>2612.0</v>
      </c>
      <c r="I211" s="155">
        <v>1.46</v>
      </c>
      <c r="J211" s="155">
        <f>ROUND(I211*H211,2)</f>
        <v>3813.52</v>
      </c>
      <c r="K211" s="156"/>
      <c r="L211" s="18"/>
      <c r="M211" s="157" t="s">
        <v>1</v>
      </c>
      <c r="N211" s="158" t="s">
        <v>39</v>
      </c>
      <c r="O211" s="159">
        <v>0.057</v>
      </c>
      <c r="P211" s="159">
        <f>O211*H211</f>
        <v>148.884</v>
      </c>
      <c r="Q211" s="159">
        <v>0.0</v>
      </c>
      <c r="R211" s="159">
        <f>Q211*H211</f>
        <v>0</v>
      </c>
      <c r="S211" s="159">
        <v>0.0</v>
      </c>
      <c r="T211" s="160">
        <f>S211*H211</f>
        <v>0</v>
      </c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61" t="s">
        <v>117</v>
      </c>
      <c r="AS211" s="17"/>
      <c r="AT211" s="161" t="s">
        <v>113</v>
      </c>
      <c r="AU211" s="161" t="s">
        <v>118</v>
      </c>
      <c r="AV211" s="17"/>
      <c r="AW211" s="17"/>
      <c r="AX211" s="17"/>
      <c r="AY211" s="4" t="s">
        <v>111</v>
      </c>
      <c r="AZ211" s="17"/>
      <c r="BA211" s="17"/>
      <c r="BB211" s="17"/>
      <c r="BC211" s="17"/>
      <c r="BD211" s="17"/>
      <c r="BE211" s="162">
        <f>IF(N211="základná",J211,0)</f>
        <v>0</v>
      </c>
      <c r="BF211" s="162">
        <f>IF(N211="znížená",J211,0)</f>
        <v>3813.52</v>
      </c>
      <c r="BG211" s="162">
        <f>IF(N211="zákl. prenesená",J211,0)</f>
        <v>0</v>
      </c>
      <c r="BH211" s="162">
        <f>IF(N211="zníž. prenesená",J211,0)</f>
        <v>0</v>
      </c>
      <c r="BI211" s="162">
        <f>IF(N211="nulová",J211,0)</f>
        <v>0</v>
      </c>
      <c r="BJ211" s="4" t="s">
        <v>118</v>
      </c>
      <c r="BK211" s="162">
        <f>ROUND(I211*H211,2)</f>
        <v>3813.52</v>
      </c>
      <c r="BL211" s="4" t="s">
        <v>117</v>
      </c>
      <c r="BM211" s="161" t="s">
        <v>258</v>
      </c>
    </row>
    <row r="212" ht="15.75" customHeight="1">
      <c r="A212" s="163"/>
      <c r="B212" s="164"/>
      <c r="C212" s="163"/>
      <c r="D212" s="165" t="s">
        <v>120</v>
      </c>
      <c r="E212" s="166" t="s">
        <v>1</v>
      </c>
      <c r="F212" s="167" t="s">
        <v>233</v>
      </c>
      <c r="G212" s="163"/>
      <c r="H212" s="168">
        <v>2612.0</v>
      </c>
      <c r="I212" s="163"/>
      <c r="J212" s="163"/>
      <c r="K212" s="163"/>
      <c r="L212" s="164"/>
      <c r="M212" s="169"/>
      <c r="N212" s="163"/>
      <c r="O212" s="163"/>
      <c r="P212" s="163"/>
      <c r="Q212" s="163"/>
      <c r="R212" s="163"/>
      <c r="S212" s="163"/>
      <c r="T212" s="170"/>
      <c r="U212" s="163"/>
      <c r="V212" s="163"/>
      <c r="W212" s="163"/>
      <c r="X212" s="163"/>
      <c r="Y212" s="163"/>
      <c r="Z212" s="163"/>
      <c r="AA212" s="163"/>
      <c r="AB212" s="163"/>
      <c r="AC212" s="163"/>
      <c r="AD212" s="163"/>
      <c r="AE212" s="163"/>
      <c r="AF212" s="163"/>
      <c r="AG212" s="163"/>
      <c r="AH212" s="163"/>
      <c r="AI212" s="163"/>
      <c r="AJ212" s="163"/>
      <c r="AK212" s="163"/>
      <c r="AL212" s="163"/>
      <c r="AM212" s="163"/>
      <c r="AN212" s="163"/>
      <c r="AO212" s="163"/>
      <c r="AP212" s="163"/>
      <c r="AQ212" s="163"/>
      <c r="AR212" s="163"/>
      <c r="AS212" s="163"/>
      <c r="AT212" s="166" t="s">
        <v>120</v>
      </c>
      <c r="AU212" s="166" t="s">
        <v>118</v>
      </c>
      <c r="AV212" s="163" t="s">
        <v>118</v>
      </c>
      <c r="AW212" s="163" t="s">
        <v>29</v>
      </c>
      <c r="AX212" s="163" t="s">
        <v>78</v>
      </c>
      <c r="AY212" s="166" t="s">
        <v>111</v>
      </c>
      <c r="AZ212" s="163"/>
      <c r="BA212" s="163"/>
      <c r="BB212" s="163"/>
      <c r="BC212" s="163"/>
      <c r="BD212" s="163"/>
      <c r="BE212" s="163"/>
      <c r="BF212" s="163"/>
      <c r="BG212" s="163"/>
      <c r="BH212" s="163"/>
      <c r="BI212" s="163"/>
      <c r="BJ212" s="163"/>
      <c r="BK212" s="163"/>
      <c r="BL212" s="163"/>
      <c r="BM212" s="163"/>
    </row>
    <row r="213" ht="22.5" customHeight="1">
      <c r="A213" s="138"/>
      <c r="B213" s="139"/>
      <c r="C213" s="138"/>
      <c r="D213" s="140" t="s">
        <v>72</v>
      </c>
      <c r="E213" s="148" t="s">
        <v>118</v>
      </c>
      <c r="F213" s="148" t="s">
        <v>259</v>
      </c>
      <c r="G213" s="138"/>
      <c r="H213" s="138"/>
      <c r="I213" s="138"/>
      <c r="J213" s="149">
        <f>BK213</f>
        <v>3578.48</v>
      </c>
      <c r="K213" s="138"/>
      <c r="L213" s="139"/>
      <c r="M213" s="143"/>
      <c r="N213" s="138"/>
      <c r="O213" s="138"/>
      <c r="P213" s="144">
        <f>SUM(P214:P229)</f>
        <v>15.5032</v>
      </c>
      <c r="Q213" s="138"/>
      <c r="R213" s="144">
        <f>SUM(R214:R229)</f>
        <v>1.00778</v>
      </c>
      <c r="S213" s="138"/>
      <c r="T213" s="145">
        <f>SUM(T214:T229)</f>
        <v>0</v>
      </c>
      <c r="U213" s="138"/>
      <c r="V213" s="138"/>
      <c r="W213" s="138"/>
      <c r="X213" s="138"/>
      <c r="Y213" s="138"/>
      <c r="Z213" s="138"/>
      <c r="AA213" s="138"/>
      <c r="AB213" s="138"/>
      <c r="AC213" s="138"/>
      <c r="AD213" s="138"/>
      <c r="AE213" s="138"/>
      <c r="AF213" s="138"/>
      <c r="AG213" s="138"/>
      <c r="AH213" s="138"/>
      <c r="AI213" s="138"/>
      <c r="AJ213" s="138"/>
      <c r="AK213" s="138"/>
      <c r="AL213" s="138"/>
      <c r="AM213" s="138"/>
      <c r="AN213" s="138"/>
      <c r="AO213" s="138"/>
      <c r="AP213" s="138"/>
      <c r="AQ213" s="138"/>
      <c r="AR213" s="140" t="s">
        <v>78</v>
      </c>
      <c r="AS213" s="138"/>
      <c r="AT213" s="146" t="s">
        <v>72</v>
      </c>
      <c r="AU213" s="146" t="s">
        <v>78</v>
      </c>
      <c r="AV213" s="138"/>
      <c r="AW213" s="138"/>
      <c r="AX213" s="138"/>
      <c r="AY213" s="140" t="s">
        <v>111</v>
      </c>
      <c r="AZ213" s="138"/>
      <c r="BA213" s="138"/>
      <c r="BB213" s="138"/>
      <c r="BC213" s="138"/>
      <c r="BD213" s="138"/>
      <c r="BE213" s="138"/>
      <c r="BF213" s="138"/>
      <c r="BG213" s="138"/>
      <c r="BH213" s="138"/>
      <c r="BI213" s="138"/>
      <c r="BJ213" s="138"/>
      <c r="BK213" s="147">
        <f>SUM(BK214:BK229)</f>
        <v>3578.48</v>
      </c>
      <c r="BL213" s="138"/>
      <c r="BM213" s="138"/>
    </row>
    <row r="214" ht="33.0" customHeight="1">
      <c r="A214" s="17"/>
      <c r="B214" s="18"/>
      <c r="C214" s="150" t="s">
        <v>260</v>
      </c>
      <c r="D214" s="150" t="s">
        <v>113</v>
      </c>
      <c r="E214" s="151" t="s">
        <v>261</v>
      </c>
      <c r="F214" s="152" t="s">
        <v>262</v>
      </c>
      <c r="G214" s="153" t="s">
        <v>116</v>
      </c>
      <c r="H214" s="154">
        <v>1.0</v>
      </c>
      <c r="I214" s="155">
        <v>72.42</v>
      </c>
      <c r="J214" s="155">
        <f>ROUND(I214*H214,2)</f>
        <v>72.42</v>
      </c>
      <c r="K214" s="156"/>
      <c r="L214" s="18"/>
      <c r="M214" s="157" t="s">
        <v>1</v>
      </c>
      <c r="N214" s="158" t="s">
        <v>39</v>
      </c>
      <c r="O214" s="159">
        <v>1.98</v>
      </c>
      <c r="P214" s="159">
        <f>O214*H214</f>
        <v>1.98</v>
      </c>
      <c r="Q214" s="159">
        <v>0.02211</v>
      </c>
      <c r="R214" s="159">
        <f>Q214*H214</f>
        <v>0.02211</v>
      </c>
      <c r="S214" s="159">
        <v>0.0</v>
      </c>
      <c r="T214" s="160">
        <f>S214*H214</f>
        <v>0</v>
      </c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61" t="s">
        <v>117</v>
      </c>
      <c r="AS214" s="17"/>
      <c r="AT214" s="161" t="s">
        <v>113</v>
      </c>
      <c r="AU214" s="161" t="s">
        <v>118</v>
      </c>
      <c r="AV214" s="17"/>
      <c r="AW214" s="17"/>
      <c r="AX214" s="17"/>
      <c r="AY214" s="4" t="s">
        <v>111</v>
      </c>
      <c r="AZ214" s="17"/>
      <c r="BA214" s="17"/>
      <c r="BB214" s="17"/>
      <c r="BC214" s="17"/>
      <c r="BD214" s="17"/>
      <c r="BE214" s="162">
        <f>IF(N214="základná",J214,0)</f>
        <v>0</v>
      </c>
      <c r="BF214" s="162">
        <f>IF(N214="znížená",J214,0)</f>
        <v>72.42</v>
      </c>
      <c r="BG214" s="162">
        <f>IF(N214="zákl. prenesená",J214,0)</f>
        <v>0</v>
      </c>
      <c r="BH214" s="162">
        <f>IF(N214="zníž. prenesená",J214,0)</f>
        <v>0</v>
      </c>
      <c r="BI214" s="162">
        <f>IF(N214="nulová",J214,0)</f>
        <v>0</v>
      </c>
      <c r="BJ214" s="4" t="s">
        <v>118</v>
      </c>
      <c r="BK214" s="162">
        <f>ROUND(I214*H214,2)</f>
        <v>72.42</v>
      </c>
      <c r="BL214" s="4" t="s">
        <v>117</v>
      </c>
      <c r="BM214" s="161" t="s">
        <v>263</v>
      </c>
    </row>
    <row r="215" ht="15.75" customHeight="1">
      <c r="A215" s="163"/>
      <c r="B215" s="164"/>
      <c r="C215" s="163"/>
      <c r="D215" s="165" t="s">
        <v>120</v>
      </c>
      <c r="E215" s="166" t="s">
        <v>1</v>
      </c>
      <c r="F215" s="167" t="s">
        <v>264</v>
      </c>
      <c r="G215" s="163"/>
      <c r="H215" s="168">
        <v>1.0</v>
      </c>
      <c r="I215" s="163"/>
      <c r="J215" s="163"/>
      <c r="K215" s="163"/>
      <c r="L215" s="164"/>
      <c r="M215" s="169"/>
      <c r="N215" s="163"/>
      <c r="O215" s="163"/>
      <c r="P215" s="163"/>
      <c r="Q215" s="163"/>
      <c r="R215" s="163"/>
      <c r="S215" s="163"/>
      <c r="T215" s="170"/>
      <c r="U215" s="163"/>
      <c r="V215" s="163"/>
      <c r="W215" s="163"/>
      <c r="X215" s="163"/>
      <c r="Y215" s="163"/>
      <c r="Z215" s="163"/>
      <c r="AA215" s="163"/>
      <c r="AB215" s="163"/>
      <c r="AC215" s="163"/>
      <c r="AD215" s="163"/>
      <c r="AE215" s="163"/>
      <c r="AF215" s="163"/>
      <c r="AG215" s="163"/>
      <c r="AH215" s="163"/>
      <c r="AI215" s="163"/>
      <c r="AJ215" s="163"/>
      <c r="AK215" s="163"/>
      <c r="AL215" s="163"/>
      <c r="AM215" s="163"/>
      <c r="AN215" s="163"/>
      <c r="AO215" s="163"/>
      <c r="AP215" s="163"/>
      <c r="AQ215" s="163"/>
      <c r="AR215" s="163"/>
      <c r="AS215" s="163"/>
      <c r="AT215" s="166" t="s">
        <v>120</v>
      </c>
      <c r="AU215" s="166" t="s">
        <v>118</v>
      </c>
      <c r="AV215" s="163" t="s">
        <v>118</v>
      </c>
      <c r="AW215" s="163" t="s">
        <v>29</v>
      </c>
      <c r="AX215" s="163" t="s">
        <v>78</v>
      </c>
      <c r="AY215" s="166" t="s">
        <v>111</v>
      </c>
      <c r="AZ215" s="163"/>
      <c r="BA215" s="163"/>
      <c r="BB215" s="163"/>
      <c r="BC215" s="163"/>
      <c r="BD215" s="163"/>
      <c r="BE215" s="163"/>
      <c r="BF215" s="163"/>
      <c r="BG215" s="163"/>
      <c r="BH215" s="163"/>
      <c r="BI215" s="163"/>
      <c r="BJ215" s="163"/>
      <c r="BK215" s="163"/>
      <c r="BL215" s="163"/>
      <c r="BM215" s="163"/>
    </row>
    <row r="216" ht="33.0" customHeight="1">
      <c r="A216" s="17"/>
      <c r="B216" s="18"/>
      <c r="C216" s="178" t="s">
        <v>7</v>
      </c>
      <c r="D216" s="178" t="s">
        <v>221</v>
      </c>
      <c r="E216" s="179" t="s">
        <v>265</v>
      </c>
      <c r="F216" s="180" t="s">
        <v>266</v>
      </c>
      <c r="G216" s="181" t="s">
        <v>267</v>
      </c>
      <c r="H216" s="182">
        <v>2.0</v>
      </c>
      <c r="I216" s="183">
        <v>46.32</v>
      </c>
      <c r="J216" s="183">
        <f>ROUND(I216*H216,2)</f>
        <v>92.64</v>
      </c>
      <c r="K216" s="184"/>
      <c r="L216" s="185"/>
      <c r="M216" s="186" t="s">
        <v>1</v>
      </c>
      <c r="N216" s="187" t="s">
        <v>39</v>
      </c>
      <c r="O216" s="159">
        <v>0.0</v>
      </c>
      <c r="P216" s="159">
        <f>O216*H216</f>
        <v>0</v>
      </c>
      <c r="Q216" s="159">
        <v>0.397</v>
      </c>
      <c r="R216" s="159">
        <f>Q216*H216</f>
        <v>0.794</v>
      </c>
      <c r="S216" s="159">
        <v>0.0</v>
      </c>
      <c r="T216" s="160">
        <f>S216*H216</f>
        <v>0</v>
      </c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61" t="s">
        <v>163</v>
      </c>
      <c r="AS216" s="17"/>
      <c r="AT216" s="161" t="s">
        <v>221</v>
      </c>
      <c r="AU216" s="161" t="s">
        <v>118</v>
      </c>
      <c r="AV216" s="17"/>
      <c r="AW216" s="17"/>
      <c r="AX216" s="17"/>
      <c r="AY216" s="4" t="s">
        <v>111</v>
      </c>
      <c r="AZ216" s="17"/>
      <c r="BA216" s="17"/>
      <c r="BB216" s="17"/>
      <c r="BC216" s="17"/>
      <c r="BD216" s="17"/>
      <c r="BE216" s="162">
        <f>IF(N216="základná",J216,0)</f>
        <v>0</v>
      </c>
      <c r="BF216" s="162">
        <f>IF(N216="znížená",J216,0)</f>
        <v>92.64</v>
      </c>
      <c r="BG216" s="162">
        <f>IF(N216="zákl. prenesená",J216,0)</f>
        <v>0</v>
      </c>
      <c r="BH216" s="162">
        <f>IF(N216="zníž. prenesená",J216,0)</f>
        <v>0</v>
      </c>
      <c r="BI216" s="162">
        <f>IF(N216="nulová",J216,0)</f>
        <v>0</v>
      </c>
      <c r="BJ216" s="4" t="s">
        <v>118</v>
      </c>
      <c r="BK216" s="162">
        <f>ROUND(I216*H216,2)</f>
        <v>92.64</v>
      </c>
      <c r="BL216" s="4" t="s">
        <v>117</v>
      </c>
      <c r="BM216" s="161" t="s">
        <v>268</v>
      </c>
    </row>
    <row r="217" ht="15.75" customHeight="1">
      <c r="A217" s="163"/>
      <c r="B217" s="164"/>
      <c r="C217" s="163"/>
      <c r="D217" s="165" t="s">
        <v>120</v>
      </c>
      <c r="E217" s="166" t="s">
        <v>1</v>
      </c>
      <c r="F217" s="167" t="s">
        <v>269</v>
      </c>
      <c r="G217" s="163"/>
      <c r="H217" s="168">
        <v>2.0</v>
      </c>
      <c r="I217" s="163"/>
      <c r="J217" s="163"/>
      <c r="K217" s="163"/>
      <c r="L217" s="164"/>
      <c r="M217" s="169"/>
      <c r="N217" s="163"/>
      <c r="O217" s="163"/>
      <c r="P217" s="163"/>
      <c r="Q217" s="163"/>
      <c r="R217" s="163"/>
      <c r="S217" s="163"/>
      <c r="T217" s="170"/>
      <c r="U217" s="163"/>
      <c r="V217" s="163"/>
      <c r="W217" s="163"/>
      <c r="X217" s="163"/>
      <c r="Y217" s="163"/>
      <c r="Z217" s="163"/>
      <c r="AA217" s="163"/>
      <c r="AB217" s="163"/>
      <c r="AC217" s="163"/>
      <c r="AD217" s="163"/>
      <c r="AE217" s="163"/>
      <c r="AF217" s="163"/>
      <c r="AG217" s="163"/>
      <c r="AH217" s="163"/>
      <c r="AI217" s="163"/>
      <c r="AJ217" s="163"/>
      <c r="AK217" s="163"/>
      <c r="AL217" s="163"/>
      <c r="AM217" s="163"/>
      <c r="AN217" s="163"/>
      <c r="AO217" s="163"/>
      <c r="AP217" s="163"/>
      <c r="AQ217" s="163"/>
      <c r="AR217" s="163"/>
      <c r="AS217" s="163"/>
      <c r="AT217" s="166" t="s">
        <v>120</v>
      </c>
      <c r="AU217" s="166" t="s">
        <v>118</v>
      </c>
      <c r="AV217" s="163" t="s">
        <v>118</v>
      </c>
      <c r="AW217" s="163" t="s">
        <v>29</v>
      </c>
      <c r="AX217" s="163" t="s">
        <v>78</v>
      </c>
      <c r="AY217" s="166" t="s">
        <v>111</v>
      </c>
      <c r="AZ217" s="163"/>
      <c r="BA217" s="163"/>
      <c r="BB217" s="163"/>
      <c r="BC217" s="163"/>
      <c r="BD217" s="163"/>
      <c r="BE217" s="163"/>
      <c r="BF217" s="163"/>
      <c r="BG217" s="163"/>
      <c r="BH217" s="163"/>
      <c r="BI217" s="163"/>
      <c r="BJ217" s="163"/>
      <c r="BK217" s="163"/>
      <c r="BL217" s="163"/>
      <c r="BM217" s="163"/>
    </row>
    <row r="218" ht="24.0" customHeight="1">
      <c r="A218" s="17"/>
      <c r="B218" s="18"/>
      <c r="C218" s="178" t="s">
        <v>270</v>
      </c>
      <c r="D218" s="178" t="s">
        <v>221</v>
      </c>
      <c r="E218" s="179" t="s">
        <v>271</v>
      </c>
      <c r="F218" s="180" t="s">
        <v>272</v>
      </c>
      <c r="G218" s="181" t="s">
        <v>116</v>
      </c>
      <c r="H218" s="182">
        <v>1.0</v>
      </c>
      <c r="I218" s="183">
        <v>5.01</v>
      </c>
      <c r="J218" s="183">
        <f>ROUND(I218*H218,2)</f>
        <v>5.01</v>
      </c>
      <c r="K218" s="184"/>
      <c r="L218" s="185"/>
      <c r="M218" s="186" t="s">
        <v>1</v>
      </c>
      <c r="N218" s="187" t="s">
        <v>39</v>
      </c>
      <c r="O218" s="159">
        <v>0.0</v>
      </c>
      <c r="P218" s="159">
        <f>O218*H218</f>
        <v>0</v>
      </c>
      <c r="Q218" s="159">
        <v>0.00187</v>
      </c>
      <c r="R218" s="159">
        <f>Q218*H218</f>
        <v>0.00187</v>
      </c>
      <c r="S218" s="159">
        <v>0.0</v>
      </c>
      <c r="T218" s="160">
        <f>S218*H218</f>
        <v>0</v>
      </c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61" t="s">
        <v>163</v>
      </c>
      <c r="AS218" s="17"/>
      <c r="AT218" s="161" t="s">
        <v>221</v>
      </c>
      <c r="AU218" s="161" t="s">
        <v>118</v>
      </c>
      <c r="AV218" s="17"/>
      <c r="AW218" s="17"/>
      <c r="AX218" s="17"/>
      <c r="AY218" s="4" t="s">
        <v>111</v>
      </c>
      <c r="AZ218" s="17"/>
      <c r="BA218" s="17"/>
      <c r="BB218" s="17"/>
      <c r="BC218" s="17"/>
      <c r="BD218" s="17"/>
      <c r="BE218" s="162">
        <f>IF(N218="základná",J218,0)</f>
        <v>0</v>
      </c>
      <c r="BF218" s="162">
        <f>IF(N218="znížená",J218,0)</f>
        <v>5.01</v>
      </c>
      <c r="BG218" s="162">
        <f>IF(N218="zákl. prenesená",J218,0)</f>
        <v>0</v>
      </c>
      <c r="BH218" s="162">
        <f>IF(N218="zníž. prenesená",J218,0)</f>
        <v>0</v>
      </c>
      <c r="BI218" s="162">
        <f>IF(N218="nulová",J218,0)</f>
        <v>0</v>
      </c>
      <c r="BJ218" s="4" t="s">
        <v>118</v>
      </c>
      <c r="BK218" s="162">
        <f>ROUND(I218*H218,2)</f>
        <v>5.01</v>
      </c>
      <c r="BL218" s="4" t="s">
        <v>117</v>
      </c>
      <c r="BM218" s="161" t="s">
        <v>273</v>
      </c>
    </row>
    <row r="219" ht="15.75" customHeight="1">
      <c r="A219" s="163"/>
      <c r="B219" s="164"/>
      <c r="C219" s="163"/>
      <c r="D219" s="165" t="s">
        <v>120</v>
      </c>
      <c r="E219" s="166" t="s">
        <v>1</v>
      </c>
      <c r="F219" s="167" t="s">
        <v>274</v>
      </c>
      <c r="G219" s="163"/>
      <c r="H219" s="168">
        <v>1.0</v>
      </c>
      <c r="I219" s="163"/>
      <c r="J219" s="163"/>
      <c r="K219" s="163"/>
      <c r="L219" s="164"/>
      <c r="M219" s="169"/>
      <c r="N219" s="163"/>
      <c r="O219" s="163"/>
      <c r="P219" s="163"/>
      <c r="Q219" s="163"/>
      <c r="R219" s="163"/>
      <c r="S219" s="163"/>
      <c r="T219" s="170"/>
      <c r="U219" s="163"/>
      <c r="V219" s="163"/>
      <c r="W219" s="163"/>
      <c r="X219" s="163"/>
      <c r="Y219" s="163"/>
      <c r="Z219" s="163"/>
      <c r="AA219" s="163"/>
      <c r="AB219" s="163"/>
      <c r="AC219" s="163"/>
      <c r="AD219" s="163"/>
      <c r="AE219" s="163"/>
      <c r="AF219" s="163"/>
      <c r="AG219" s="163"/>
      <c r="AH219" s="163"/>
      <c r="AI219" s="163"/>
      <c r="AJ219" s="163"/>
      <c r="AK219" s="163"/>
      <c r="AL219" s="163"/>
      <c r="AM219" s="163"/>
      <c r="AN219" s="163"/>
      <c r="AO219" s="163"/>
      <c r="AP219" s="163"/>
      <c r="AQ219" s="163"/>
      <c r="AR219" s="163"/>
      <c r="AS219" s="163"/>
      <c r="AT219" s="166" t="s">
        <v>120</v>
      </c>
      <c r="AU219" s="166" t="s">
        <v>118</v>
      </c>
      <c r="AV219" s="163" t="s">
        <v>118</v>
      </c>
      <c r="AW219" s="163" t="s">
        <v>29</v>
      </c>
      <c r="AX219" s="163" t="s">
        <v>78</v>
      </c>
      <c r="AY219" s="166" t="s">
        <v>111</v>
      </c>
      <c r="AZ219" s="163"/>
      <c r="BA219" s="163"/>
      <c r="BB219" s="163"/>
      <c r="BC219" s="163"/>
      <c r="BD219" s="163"/>
      <c r="BE219" s="163"/>
      <c r="BF219" s="163"/>
      <c r="BG219" s="163"/>
      <c r="BH219" s="163"/>
      <c r="BI219" s="163"/>
      <c r="BJ219" s="163"/>
      <c r="BK219" s="163"/>
      <c r="BL219" s="163"/>
      <c r="BM219" s="163"/>
    </row>
    <row r="220" ht="24.0" customHeight="1">
      <c r="A220" s="17"/>
      <c r="B220" s="18"/>
      <c r="C220" s="150" t="s">
        <v>275</v>
      </c>
      <c r="D220" s="150" t="s">
        <v>113</v>
      </c>
      <c r="E220" s="151" t="s">
        <v>276</v>
      </c>
      <c r="F220" s="152" t="s">
        <v>277</v>
      </c>
      <c r="G220" s="153" t="s">
        <v>130</v>
      </c>
      <c r="H220" s="154">
        <v>0.08</v>
      </c>
      <c r="I220" s="155">
        <v>49.78</v>
      </c>
      <c r="J220" s="155">
        <f>ROUND(I220*H220,2)</f>
        <v>3.98</v>
      </c>
      <c r="K220" s="156"/>
      <c r="L220" s="18"/>
      <c r="M220" s="157" t="s">
        <v>1</v>
      </c>
      <c r="N220" s="158" t="s">
        <v>39</v>
      </c>
      <c r="O220" s="159">
        <v>2.29</v>
      </c>
      <c r="P220" s="159">
        <f>O220*H220</f>
        <v>0.1832</v>
      </c>
      <c r="Q220" s="159">
        <v>0.0</v>
      </c>
      <c r="R220" s="159">
        <f>Q220*H220</f>
        <v>0</v>
      </c>
      <c r="S220" s="159">
        <v>0.0</v>
      </c>
      <c r="T220" s="160">
        <f>S220*H220</f>
        <v>0</v>
      </c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61" t="s">
        <v>117</v>
      </c>
      <c r="AS220" s="17"/>
      <c r="AT220" s="161" t="s">
        <v>113</v>
      </c>
      <c r="AU220" s="161" t="s">
        <v>118</v>
      </c>
      <c r="AV220" s="17"/>
      <c r="AW220" s="17"/>
      <c r="AX220" s="17"/>
      <c r="AY220" s="4" t="s">
        <v>111</v>
      </c>
      <c r="AZ220" s="17"/>
      <c r="BA220" s="17"/>
      <c r="BB220" s="17"/>
      <c r="BC220" s="17"/>
      <c r="BD220" s="17"/>
      <c r="BE220" s="162">
        <f>IF(N220="základná",J220,0)</f>
        <v>0</v>
      </c>
      <c r="BF220" s="162">
        <f>IF(N220="znížená",J220,0)</f>
        <v>3.98</v>
      </c>
      <c r="BG220" s="162">
        <f>IF(N220="zákl. prenesená",J220,0)</f>
        <v>0</v>
      </c>
      <c r="BH220" s="162">
        <f>IF(N220="zníž. prenesená",J220,0)</f>
        <v>0</v>
      </c>
      <c r="BI220" s="162">
        <f>IF(N220="nulová",J220,0)</f>
        <v>0</v>
      </c>
      <c r="BJ220" s="4" t="s">
        <v>118</v>
      </c>
      <c r="BK220" s="162">
        <f>ROUND(I220*H220,2)</f>
        <v>3.98</v>
      </c>
      <c r="BL220" s="4" t="s">
        <v>117</v>
      </c>
      <c r="BM220" s="161" t="s">
        <v>278</v>
      </c>
    </row>
    <row r="221" ht="15.75" customHeight="1">
      <c r="A221" s="163"/>
      <c r="B221" s="164"/>
      <c r="C221" s="163"/>
      <c r="D221" s="165" t="s">
        <v>120</v>
      </c>
      <c r="E221" s="166" t="s">
        <v>1</v>
      </c>
      <c r="F221" s="167" t="s">
        <v>279</v>
      </c>
      <c r="G221" s="163"/>
      <c r="H221" s="168">
        <v>0.08</v>
      </c>
      <c r="I221" s="163"/>
      <c r="J221" s="163"/>
      <c r="K221" s="163"/>
      <c r="L221" s="164"/>
      <c r="M221" s="169"/>
      <c r="N221" s="163"/>
      <c r="O221" s="163"/>
      <c r="P221" s="163"/>
      <c r="Q221" s="163"/>
      <c r="R221" s="163"/>
      <c r="S221" s="163"/>
      <c r="T221" s="170"/>
      <c r="U221" s="163"/>
      <c r="V221" s="163"/>
      <c r="W221" s="163"/>
      <c r="X221" s="163"/>
      <c r="Y221" s="163"/>
      <c r="Z221" s="163"/>
      <c r="AA221" s="163"/>
      <c r="AB221" s="163"/>
      <c r="AC221" s="163"/>
      <c r="AD221" s="163"/>
      <c r="AE221" s="163"/>
      <c r="AF221" s="163"/>
      <c r="AG221" s="163"/>
      <c r="AH221" s="163"/>
      <c r="AI221" s="163"/>
      <c r="AJ221" s="163"/>
      <c r="AK221" s="163"/>
      <c r="AL221" s="163"/>
      <c r="AM221" s="163"/>
      <c r="AN221" s="163"/>
      <c r="AO221" s="163"/>
      <c r="AP221" s="163"/>
      <c r="AQ221" s="163"/>
      <c r="AR221" s="163"/>
      <c r="AS221" s="163"/>
      <c r="AT221" s="166" t="s">
        <v>120</v>
      </c>
      <c r="AU221" s="166" t="s">
        <v>118</v>
      </c>
      <c r="AV221" s="163" t="s">
        <v>118</v>
      </c>
      <c r="AW221" s="163" t="s">
        <v>29</v>
      </c>
      <c r="AX221" s="163" t="s">
        <v>78</v>
      </c>
      <c r="AY221" s="166" t="s">
        <v>111</v>
      </c>
      <c r="AZ221" s="163"/>
      <c r="BA221" s="163"/>
      <c r="BB221" s="163"/>
      <c r="BC221" s="163"/>
      <c r="BD221" s="163"/>
      <c r="BE221" s="163"/>
      <c r="BF221" s="163"/>
      <c r="BG221" s="163"/>
      <c r="BH221" s="163"/>
      <c r="BI221" s="163"/>
      <c r="BJ221" s="163"/>
      <c r="BK221" s="163"/>
      <c r="BL221" s="163"/>
      <c r="BM221" s="163"/>
    </row>
    <row r="222" ht="16.5" customHeight="1">
      <c r="A222" s="17"/>
      <c r="B222" s="18"/>
      <c r="C222" s="178" t="s">
        <v>280</v>
      </c>
      <c r="D222" s="178" t="s">
        <v>221</v>
      </c>
      <c r="E222" s="179" t="s">
        <v>281</v>
      </c>
      <c r="F222" s="180" t="s">
        <v>282</v>
      </c>
      <c r="G222" s="181" t="s">
        <v>224</v>
      </c>
      <c r="H222" s="182">
        <v>0.176</v>
      </c>
      <c r="I222" s="183">
        <v>54.74</v>
      </c>
      <c r="J222" s="183">
        <f>ROUND(I222*H222,2)</f>
        <v>9.63</v>
      </c>
      <c r="K222" s="184"/>
      <c r="L222" s="185"/>
      <c r="M222" s="186" t="s">
        <v>1</v>
      </c>
      <c r="N222" s="187" t="s">
        <v>39</v>
      </c>
      <c r="O222" s="159">
        <v>0.0</v>
      </c>
      <c r="P222" s="159">
        <f>O222*H222</f>
        <v>0</v>
      </c>
      <c r="Q222" s="159">
        <v>1.0</v>
      </c>
      <c r="R222" s="159">
        <f>Q222*H222</f>
        <v>0.176</v>
      </c>
      <c r="S222" s="159">
        <v>0.0</v>
      </c>
      <c r="T222" s="160">
        <f>S222*H222</f>
        <v>0</v>
      </c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61" t="s">
        <v>163</v>
      </c>
      <c r="AS222" s="17"/>
      <c r="AT222" s="161" t="s">
        <v>221</v>
      </c>
      <c r="AU222" s="161" t="s">
        <v>118</v>
      </c>
      <c r="AV222" s="17"/>
      <c r="AW222" s="17"/>
      <c r="AX222" s="17"/>
      <c r="AY222" s="4" t="s">
        <v>111</v>
      </c>
      <c r="AZ222" s="17"/>
      <c r="BA222" s="17"/>
      <c r="BB222" s="17"/>
      <c r="BC222" s="17"/>
      <c r="BD222" s="17"/>
      <c r="BE222" s="162">
        <f>IF(N222="základná",J222,0)</f>
        <v>0</v>
      </c>
      <c r="BF222" s="162">
        <f>IF(N222="znížená",J222,0)</f>
        <v>9.63</v>
      </c>
      <c r="BG222" s="162">
        <f>IF(N222="zákl. prenesená",J222,0)</f>
        <v>0</v>
      </c>
      <c r="BH222" s="162">
        <f>IF(N222="zníž. prenesená",J222,0)</f>
        <v>0</v>
      </c>
      <c r="BI222" s="162">
        <f>IF(N222="nulová",J222,0)</f>
        <v>0</v>
      </c>
      <c r="BJ222" s="4" t="s">
        <v>118</v>
      </c>
      <c r="BK222" s="162">
        <f>ROUND(I222*H222,2)</f>
        <v>9.63</v>
      </c>
      <c r="BL222" s="4" t="s">
        <v>117</v>
      </c>
      <c r="BM222" s="161" t="s">
        <v>283</v>
      </c>
    </row>
    <row r="223" ht="15.75" customHeight="1">
      <c r="A223" s="163"/>
      <c r="B223" s="164"/>
      <c r="C223" s="163"/>
      <c r="D223" s="165" t="s">
        <v>120</v>
      </c>
      <c r="E223" s="163"/>
      <c r="F223" s="167" t="s">
        <v>284</v>
      </c>
      <c r="G223" s="163"/>
      <c r="H223" s="168">
        <v>0.176</v>
      </c>
      <c r="I223" s="163"/>
      <c r="J223" s="163"/>
      <c r="K223" s="163"/>
      <c r="L223" s="164"/>
      <c r="M223" s="169"/>
      <c r="N223" s="163"/>
      <c r="O223" s="163"/>
      <c r="P223" s="163"/>
      <c r="Q223" s="163"/>
      <c r="R223" s="163"/>
      <c r="S223" s="163"/>
      <c r="T223" s="170"/>
      <c r="U223" s="163"/>
      <c r="V223" s="163"/>
      <c r="W223" s="163"/>
      <c r="X223" s="163"/>
      <c r="Y223" s="163"/>
      <c r="Z223" s="163"/>
      <c r="AA223" s="163"/>
      <c r="AB223" s="163"/>
      <c r="AC223" s="163"/>
      <c r="AD223" s="163"/>
      <c r="AE223" s="163"/>
      <c r="AF223" s="163"/>
      <c r="AG223" s="163"/>
      <c r="AH223" s="163"/>
      <c r="AI223" s="163"/>
      <c r="AJ223" s="163"/>
      <c r="AK223" s="163"/>
      <c r="AL223" s="163"/>
      <c r="AM223" s="163"/>
      <c r="AN223" s="163"/>
      <c r="AO223" s="163"/>
      <c r="AP223" s="163"/>
      <c r="AQ223" s="163"/>
      <c r="AR223" s="163"/>
      <c r="AS223" s="163"/>
      <c r="AT223" s="166" t="s">
        <v>120</v>
      </c>
      <c r="AU223" s="166" t="s">
        <v>118</v>
      </c>
      <c r="AV223" s="163" t="s">
        <v>118</v>
      </c>
      <c r="AW223" s="163" t="s">
        <v>3</v>
      </c>
      <c r="AX223" s="163" t="s">
        <v>78</v>
      </c>
      <c r="AY223" s="166" t="s">
        <v>111</v>
      </c>
      <c r="AZ223" s="163"/>
      <c r="BA223" s="163"/>
      <c r="BB223" s="163"/>
      <c r="BC223" s="163"/>
      <c r="BD223" s="163"/>
      <c r="BE223" s="163"/>
      <c r="BF223" s="163"/>
      <c r="BG223" s="163"/>
      <c r="BH223" s="163"/>
      <c r="BI223" s="163"/>
      <c r="BJ223" s="163"/>
      <c r="BK223" s="163"/>
      <c r="BL223" s="163"/>
      <c r="BM223" s="163"/>
    </row>
    <row r="224" ht="24.0" customHeight="1">
      <c r="A224" s="17"/>
      <c r="B224" s="18"/>
      <c r="C224" s="150" t="s">
        <v>285</v>
      </c>
      <c r="D224" s="150" t="s">
        <v>113</v>
      </c>
      <c r="E224" s="151" t="s">
        <v>286</v>
      </c>
      <c r="F224" s="152" t="s">
        <v>287</v>
      </c>
      <c r="G224" s="153" t="s">
        <v>231</v>
      </c>
      <c r="H224" s="154">
        <v>460.0</v>
      </c>
      <c r="I224" s="155">
        <v>0.75</v>
      </c>
      <c r="J224" s="155">
        <f>ROUND(I224*H224,2)</f>
        <v>345</v>
      </c>
      <c r="K224" s="156"/>
      <c r="L224" s="18"/>
      <c r="M224" s="157" t="s">
        <v>1</v>
      </c>
      <c r="N224" s="158" t="s">
        <v>39</v>
      </c>
      <c r="O224" s="159">
        <v>0.029</v>
      </c>
      <c r="P224" s="159">
        <f>O224*H224</f>
        <v>13.34</v>
      </c>
      <c r="Q224" s="159">
        <v>3.0E-5</v>
      </c>
      <c r="R224" s="159">
        <f>Q224*H224</f>
        <v>0.0138</v>
      </c>
      <c r="S224" s="159">
        <v>0.0</v>
      </c>
      <c r="T224" s="160">
        <f>S224*H224</f>
        <v>0</v>
      </c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61" t="s">
        <v>117</v>
      </c>
      <c r="AS224" s="17"/>
      <c r="AT224" s="161" t="s">
        <v>113</v>
      </c>
      <c r="AU224" s="161" t="s">
        <v>118</v>
      </c>
      <c r="AV224" s="17"/>
      <c r="AW224" s="17"/>
      <c r="AX224" s="17"/>
      <c r="AY224" s="4" t="s">
        <v>111</v>
      </c>
      <c r="AZ224" s="17"/>
      <c r="BA224" s="17"/>
      <c r="BB224" s="17"/>
      <c r="BC224" s="17"/>
      <c r="BD224" s="17"/>
      <c r="BE224" s="162">
        <f>IF(N224="základná",J224,0)</f>
        <v>0</v>
      </c>
      <c r="BF224" s="162">
        <f>IF(N224="znížená",J224,0)</f>
        <v>345</v>
      </c>
      <c r="BG224" s="162">
        <f>IF(N224="zákl. prenesená",J224,0)</f>
        <v>0</v>
      </c>
      <c r="BH224" s="162">
        <f>IF(N224="zníž. prenesená",J224,0)</f>
        <v>0</v>
      </c>
      <c r="BI224" s="162">
        <f>IF(N224="nulová",J224,0)</f>
        <v>0</v>
      </c>
      <c r="BJ224" s="4" t="s">
        <v>118</v>
      </c>
      <c r="BK224" s="162">
        <f>ROUND(I224*H224,2)</f>
        <v>345</v>
      </c>
      <c r="BL224" s="4" t="s">
        <v>117</v>
      </c>
      <c r="BM224" s="161" t="s">
        <v>288</v>
      </c>
    </row>
    <row r="225" ht="15.75" customHeight="1">
      <c r="A225" s="163"/>
      <c r="B225" s="164"/>
      <c r="C225" s="163"/>
      <c r="D225" s="165" t="s">
        <v>120</v>
      </c>
      <c r="E225" s="166" t="s">
        <v>1</v>
      </c>
      <c r="F225" s="167" t="s">
        <v>289</v>
      </c>
      <c r="G225" s="163"/>
      <c r="H225" s="168">
        <v>348.0</v>
      </c>
      <c r="I225" s="163"/>
      <c r="J225" s="163"/>
      <c r="K225" s="163"/>
      <c r="L225" s="164"/>
      <c r="M225" s="169"/>
      <c r="N225" s="163"/>
      <c r="O225" s="163"/>
      <c r="P225" s="163"/>
      <c r="Q225" s="163"/>
      <c r="R225" s="163"/>
      <c r="S225" s="163"/>
      <c r="T225" s="170"/>
      <c r="U225" s="163"/>
      <c r="V225" s="163"/>
      <c r="W225" s="163"/>
      <c r="X225" s="163"/>
      <c r="Y225" s="163"/>
      <c r="Z225" s="163"/>
      <c r="AA225" s="163"/>
      <c r="AB225" s="163"/>
      <c r="AC225" s="163"/>
      <c r="AD225" s="163"/>
      <c r="AE225" s="163"/>
      <c r="AF225" s="163"/>
      <c r="AG225" s="163"/>
      <c r="AH225" s="163"/>
      <c r="AI225" s="163"/>
      <c r="AJ225" s="163"/>
      <c r="AK225" s="163"/>
      <c r="AL225" s="163"/>
      <c r="AM225" s="163"/>
      <c r="AN225" s="163"/>
      <c r="AO225" s="163"/>
      <c r="AP225" s="163"/>
      <c r="AQ225" s="163"/>
      <c r="AR225" s="163"/>
      <c r="AS225" s="163"/>
      <c r="AT225" s="166" t="s">
        <v>120</v>
      </c>
      <c r="AU225" s="166" t="s">
        <v>118</v>
      </c>
      <c r="AV225" s="163" t="s">
        <v>118</v>
      </c>
      <c r="AW225" s="163" t="s">
        <v>29</v>
      </c>
      <c r="AX225" s="163" t="s">
        <v>73</v>
      </c>
      <c r="AY225" s="166" t="s">
        <v>111</v>
      </c>
      <c r="AZ225" s="163"/>
      <c r="BA225" s="163"/>
      <c r="BB225" s="163"/>
      <c r="BC225" s="163"/>
      <c r="BD225" s="163"/>
      <c r="BE225" s="163"/>
      <c r="BF225" s="163"/>
      <c r="BG225" s="163"/>
      <c r="BH225" s="163"/>
      <c r="BI225" s="163"/>
      <c r="BJ225" s="163"/>
      <c r="BK225" s="163"/>
      <c r="BL225" s="163"/>
      <c r="BM225" s="163"/>
    </row>
    <row r="226" ht="15.75" customHeight="1">
      <c r="A226" s="163"/>
      <c r="B226" s="164"/>
      <c r="C226" s="163"/>
      <c r="D226" s="165" t="s">
        <v>120</v>
      </c>
      <c r="E226" s="166" t="s">
        <v>1</v>
      </c>
      <c r="F226" s="167" t="s">
        <v>290</v>
      </c>
      <c r="G226" s="163"/>
      <c r="H226" s="168">
        <v>112.0</v>
      </c>
      <c r="I226" s="163"/>
      <c r="J226" s="163"/>
      <c r="K226" s="163"/>
      <c r="L226" s="164"/>
      <c r="M226" s="169"/>
      <c r="N226" s="163"/>
      <c r="O226" s="163"/>
      <c r="P226" s="163"/>
      <c r="Q226" s="163"/>
      <c r="R226" s="163"/>
      <c r="S226" s="163"/>
      <c r="T226" s="170"/>
      <c r="U226" s="163"/>
      <c r="V226" s="163"/>
      <c r="W226" s="163"/>
      <c r="X226" s="163"/>
      <c r="Y226" s="163"/>
      <c r="Z226" s="163"/>
      <c r="AA226" s="163"/>
      <c r="AB226" s="163"/>
      <c r="AC226" s="163"/>
      <c r="AD226" s="163"/>
      <c r="AE226" s="163"/>
      <c r="AF226" s="163"/>
      <c r="AG226" s="163"/>
      <c r="AH226" s="163"/>
      <c r="AI226" s="163"/>
      <c r="AJ226" s="163"/>
      <c r="AK226" s="163"/>
      <c r="AL226" s="163"/>
      <c r="AM226" s="163"/>
      <c r="AN226" s="163"/>
      <c r="AO226" s="163"/>
      <c r="AP226" s="163"/>
      <c r="AQ226" s="163"/>
      <c r="AR226" s="163"/>
      <c r="AS226" s="163"/>
      <c r="AT226" s="166" t="s">
        <v>120</v>
      </c>
      <c r="AU226" s="166" t="s">
        <v>118</v>
      </c>
      <c r="AV226" s="163" t="s">
        <v>118</v>
      </c>
      <c r="AW226" s="163" t="s">
        <v>29</v>
      </c>
      <c r="AX226" s="163" t="s">
        <v>73</v>
      </c>
      <c r="AY226" s="166" t="s">
        <v>111</v>
      </c>
      <c r="AZ226" s="163"/>
      <c r="BA226" s="163"/>
      <c r="BB226" s="163"/>
      <c r="BC226" s="163"/>
      <c r="BD226" s="163"/>
      <c r="BE226" s="163"/>
      <c r="BF226" s="163"/>
      <c r="BG226" s="163"/>
      <c r="BH226" s="163"/>
      <c r="BI226" s="163"/>
      <c r="BJ226" s="163"/>
      <c r="BK226" s="163"/>
      <c r="BL226" s="163"/>
      <c r="BM226" s="163"/>
    </row>
    <row r="227" ht="15.75" customHeight="1">
      <c r="A227" s="171"/>
      <c r="B227" s="172"/>
      <c r="C227" s="171"/>
      <c r="D227" s="165" t="s">
        <v>120</v>
      </c>
      <c r="E227" s="173" t="s">
        <v>1</v>
      </c>
      <c r="F227" s="174" t="s">
        <v>136</v>
      </c>
      <c r="G227" s="171"/>
      <c r="H227" s="175">
        <v>460.0</v>
      </c>
      <c r="I227" s="171"/>
      <c r="J227" s="171"/>
      <c r="K227" s="171"/>
      <c r="L227" s="172"/>
      <c r="M227" s="176"/>
      <c r="N227" s="171"/>
      <c r="O227" s="171"/>
      <c r="P227" s="171"/>
      <c r="Q227" s="171"/>
      <c r="R227" s="171"/>
      <c r="S227" s="171"/>
      <c r="T227" s="177"/>
      <c r="U227" s="171"/>
      <c r="V227" s="171"/>
      <c r="W227" s="171"/>
      <c r="X227" s="171"/>
      <c r="Y227" s="171"/>
      <c r="Z227" s="171"/>
      <c r="AA227" s="171"/>
      <c r="AB227" s="171"/>
      <c r="AC227" s="171"/>
      <c r="AD227" s="171"/>
      <c r="AE227" s="171"/>
      <c r="AF227" s="171"/>
      <c r="AG227" s="171"/>
      <c r="AH227" s="171"/>
      <c r="AI227" s="171"/>
      <c r="AJ227" s="171"/>
      <c r="AK227" s="171"/>
      <c r="AL227" s="171"/>
      <c r="AM227" s="171"/>
      <c r="AN227" s="171"/>
      <c r="AO227" s="171"/>
      <c r="AP227" s="171"/>
      <c r="AQ227" s="171"/>
      <c r="AR227" s="171"/>
      <c r="AS227" s="171"/>
      <c r="AT227" s="173" t="s">
        <v>120</v>
      </c>
      <c r="AU227" s="173" t="s">
        <v>118</v>
      </c>
      <c r="AV227" s="171" t="s">
        <v>117</v>
      </c>
      <c r="AW227" s="171" t="s">
        <v>29</v>
      </c>
      <c r="AX227" s="171" t="s">
        <v>78</v>
      </c>
      <c r="AY227" s="173" t="s">
        <v>111</v>
      </c>
      <c r="AZ227" s="171"/>
      <c r="BA227" s="171"/>
      <c r="BB227" s="171"/>
      <c r="BC227" s="171"/>
      <c r="BD227" s="171"/>
      <c r="BE227" s="171"/>
      <c r="BF227" s="171"/>
      <c r="BG227" s="171"/>
      <c r="BH227" s="171"/>
      <c r="BI227" s="171"/>
      <c r="BJ227" s="171"/>
      <c r="BK227" s="171"/>
      <c r="BL227" s="171"/>
      <c r="BM227" s="171"/>
    </row>
    <row r="228" ht="44.25" customHeight="1">
      <c r="A228" s="17"/>
      <c r="B228" s="18"/>
      <c r="C228" s="178" t="s">
        <v>291</v>
      </c>
      <c r="D228" s="178" t="s">
        <v>221</v>
      </c>
      <c r="E228" s="179" t="s">
        <v>292</v>
      </c>
      <c r="F228" s="180" t="s">
        <v>293</v>
      </c>
      <c r="G228" s="181" t="s">
        <v>231</v>
      </c>
      <c r="H228" s="182">
        <v>469.2</v>
      </c>
      <c r="I228" s="183">
        <v>6.5</v>
      </c>
      <c r="J228" s="183">
        <f>ROUND(I228*H228,2)</f>
        <v>3049.8</v>
      </c>
      <c r="K228" s="184"/>
      <c r="L228" s="185"/>
      <c r="M228" s="186" t="s">
        <v>1</v>
      </c>
      <c r="N228" s="187" t="s">
        <v>39</v>
      </c>
      <c r="O228" s="159">
        <v>0.0</v>
      </c>
      <c r="P228" s="159">
        <f>O228*H228</f>
        <v>0</v>
      </c>
      <c r="Q228" s="159">
        <v>0.0</v>
      </c>
      <c r="R228" s="159">
        <f>Q228*H228</f>
        <v>0</v>
      </c>
      <c r="S228" s="159">
        <v>0.0</v>
      </c>
      <c r="T228" s="160">
        <f>S228*H228</f>
        <v>0</v>
      </c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61" t="s">
        <v>163</v>
      </c>
      <c r="AS228" s="17"/>
      <c r="AT228" s="161" t="s">
        <v>221</v>
      </c>
      <c r="AU228" s="161" t="s">
        <v>118</v>
      </c>
      <c r="AV228" s="17"/>
      <c r="AW228" s="17"/>
      <c r="AX228" s="17"/>
      <c r="AY228" s="4" t="s">
        <v>111</v>
      </c>
      <c r="AZ228" s="17"/>
      <c r="BA228" s="17"/>
      <c r="BB228" s="17"/>
      <c r="BC228" s="17"/>
      <c r="BD228" s="17"/>
      <c r="BE228" s="162">
        <f>IF(N228="základná",J228,0)</f>
        <v>0</v>
      </c>
      <c r="BF228" s="162">
        <f>IF(N228="znížená",J228,0)</f>
        <v>3049.8</v>
      </c>
      <c r="BG228" s="162">
        <f>IF(N228="zákl. prenesená",J228,0)</f>
        <v>0</v>
      </c>
      <c r="BH228" s="162">
        <f>IF(N228="zníž. prenesená",J228,0)</f>
        <v>0</v>
      </c>
      <c r="BI228" s="162">
        <f>IF(N228="nulová",J228,0)</f>
        <v>0</v>
      </c>
      <c r="BJ228" s="4" t="s">
        <v>118</v>
      </c>
      <c r="BK228" s="162">
        <f>ROUND(I228*H228,2)</f>
        <v>3049.8</v>
      </c>
      <c r="BL228" s="4" t="s">
        <v>117</v>
      </c>
      <c r="BM228" s="161" t="s">
        <v>294</v>
      </c>
    </row>
    <row r="229" ht="15.75" customHeight="1">
      <c r="A229" s="163"/>
      <c r="B229" s="164"/>
      <c r="C229" s="163"/>
      <c r="D229" s="165" t="s">
        <v>120</v>
      </c>
      <c r="E229" s="163"/>
      <c r="F229" s="167" t="s">
        <v>295</v>
      </c>
      <c r="G229" s="163"/>
      <c r="H229" s="168">
        <v>469.2</v>
      </c>
      <c r="I229" s="163"/>
      <c r="J229" s="163"/>
      <c r="K229" s="163"/>
      <c r="L229" s="164"/>
      <c r="M229" s="169"/>
      <c r="N229" s="163"/>
      <c r="O229" s="163"/>
      <c r="P229" s="163"/>
      <c r="Q229" s="163"/>
      <c r="R229" s="163"/>
      <c r="S229" s="163"/>
      <c r="T229" s="170"/>
      <c r="U229" s="163"/>
      <c r="V229" s="163"/>
      <c r="W229" s="163"/>
      <c r="X229" s="163"/>
      <c r="Y229" s="163"/>
      <c r="Z229" s="163"/>
      <c r="AA229" s="163"/>
      <c r="AB229" s="163"/>
      <c r="AC229" s="163"/>
      <c r="AD229" s="163"/>
      <c r="AE229" s="163"/>
      <c r="AF229" s="163"/>
      <c r="AG229" s="163"/>
      <c r="AH229" s="163"/>
      <c r="AI229" s="163"/>
      <c r="AJ229" s="163"/>
      <c r="AK229" s="163"/>
      <c r="AL229" s="163"/>
      <c r="AM229" s="163"/>
      <c r="AN229" s="163"/>
      <c r="AO229" s="163"/>
      <c r="AP229" s="163"/>
      <c r="AQ229" s="163"/>
      <c r="AR229" s="163"/>
      <c r="AS229" s="163"/>
      <c r="AT229" s="166" t="s">
        <v>120</v>
      </c>
      <c r="AU229" s="166" t="s">
        <v>118</v>
      </c>
      <c r="AV229" s="163" t="s">
        <v>118</v>
      </c>
      <c r="AW229" s="163" t="s">
        <v>3</v>
      </c>
      <c r="AX229" s="163" t="s">
        <v>78</v>
      </c>
      <c r="AY229" s="166" t="s">
        <v>111</v>
      </c>
      <c r="AZ229" s="163"/>
      <c r="BA229" s="163"/>
      <c r="BB229" s="163"/>
      <c r="BC229" s="163"/>
      <c r="BD229" s="163"/>
      <c r="BE229" s="163"/>
      <c r="BF229" s="163"/>
      <c r="BG229" s="163"/>
      <c r="BH229" s="163"/>
      <c r="BI229" s="163"/>
      <c r="BJ229" s="163"/>
      <c r="BK229" s="163"/>
      <c r="BL229" s="163"/>
      <c r="BM229" s="163"/>
    </row>
    <row r="230" ht="22.5" customHeight="1">
      <c r="A230" s="138"/>
      <c r="B230" s="139"/>
      <c r="C230" s="138"/>
      <c r="D230" s="140" t="s">
        <v>72</v>
      </c>
      <c r="E230" s="148" t="s">
        <v>117</v>
      </c>
      <c r="F230" s="148" t="s">
        <v>296</v>
      </c>
      <c r="G230" s="138"/>
      <c r="H230" s="138"/>
      <c r="I230" s="138"/>
      <c r="J230" s="149">
        <f>BK230</f>
        <v>83816.2</v>
      </c>
      <c r="K230" s="138"/>
      <c r="L230" s="139"/>
      <c r="M230" s="143"/>
      <c r="N230" s="138"/>
      <c r="O230" s="138"/>
      <c r="P230" s="144">
        <f>SUM(P231:P260)</f>
        <v>3397.3276</v>
      </c>
      <c r="Q230" s="138"/>
      <c r="R230" s="144">
        <f>SUM(R231:R260)</f>
        <v>448.700655</v>
      </c>
      <c r="S230" s="138"/>
      <c r="T230" s="145">
        <f>SUM(T231:T260)</f>
        <v>0</v>
      </c>
      <c r="U230" s="138"/>
      <c r="V230" s="138"/>
      <c r="W230" s="138"/>
      <c r="X230" s="138"/>
      <c r="Y230" s="138"/>
      <c r="Z230" s="138"/>
      <c r="AA230" s="138"/>
      <c r="AB230" s="138"/>
      <c r="AC230" s="138"/>
      <c r="AD230" s="138"/>
      <c r="AE230" s="138"/>
      <c r="AF230" s="138"/>
      <c r="AG230" s="138"/>
      <c r="AH230" s="138"/>
      <c r="AI230" s="138"/>
      <c r="AJ230" s="138"/>
      <c r="AK230" s="138"/>
      <c r="AL230" s="138"/>
      <c r="AM230" s="138"/>
      <c r="AN230" s="138"/>
      <c r="AO230" s="138"/>
      <c r="AP230" s="138"/>
      <c r="AQ230" s="138"/>
      <c r="AR230" s="140" t="s">
        <v>78</v>
      </c>
      <c r="AS230" s="138"/>
      <c r="AT230" s="146" t="s">
        <v>72</v>
      </c>
      <c r="AU230" s="146" t="s">
        <v>78</v>
      </c>
      <c r="AV230" s="138"/>
      <c r="AW230" s="138"/>
      <c r="AX230" s="138"/>
      <c r="AY230" s="140" t="s">
        <v>111</v>
      </c>
      <c r="AZ230" s="138"/>
      <c r="BA230" s="138"/>
      <c r="BB230" s="138"/>
      <c r="BC230" s="138"/>
      <c r="BD230" s="138"/>
      <c r="BE230" s="138"/>
      <c r="BF230" s="138"/>
      <c r="BG230" s="138"/>
      <c r="BH230" s="138"/>
      <c r="BI230" s="138"/>
      <c r="BJ230" s="138"/>
      <c r="BK230" s="147">
        <f>SUM(BK231:BK260)</f>
        <v>83816.2</v>
      </c>
      <c r="BL230" s="138"/>
      <c r="BM230" s="138"/>
    </row>
    <row r="231" ht="33.0" customHeight="1">
      <c r="A231" s="17"/>
      <c r="B231" s="18"/>
      <c r="C231" s="150" t="s">
        <v>297</v>
      </c>
      <c r="D231" s="150" t="s">
        <v>113</v>
      </c>
      <c r="E231" s="151" t="s">
        <v>298</v>
      </c>
      <c r="F231" s="152" t="s">
        <v>299</v>
      </c>
      <c r="G231" s="153" t="s">
        <v>130</v>
      </c>
      <c r="H231" s="154">
        <v>80.0</v>
      </c>
      <c r="I231" s="155">
        <v>71.92</v>
      </c>
      <c r="J231" s="155">
        <f>ROUND(I231*H231,2)</f>
        <v>5753.6</v>
      </c>
      <c r="K231" s="156"/>
      <c r="L231" s="18"/>
      <c r="M231" s="157" t="s">
        <v>1</v>
      </c>
      <c r="N231" s="158" t="s">
        <v>39</v>
      </c>
      <c r="O231" s="159">
        <v>1.363</v>
      </c>
      <c r="P231" s="159">
        <f>O231*H231</f>
        <v>109.04</v>
      </c>
      <c r="Q231" s="159">
        <v>2.00322</v>
      </c>
      <c r="R231" s="159">
        <f>Q231*H231</f>
        <v>160.2576</v>
      </c>
      <c r="S231" s="159">
        <v>0.0</v>
      </c>
      <c r="T231" s="160">
        <f>S231*H231</f>
        <v>0</v>
      </c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61" t="s">
        <v>117</v>
      </c>
      <c r="AS231" s="17"/>
      <c r="AT231" s="161" t="s">
        <v>113</v>
      </c>
      <c r="AU231" s="161" t="s">
        <v>118</v>
      </c>
      <c r="AV231" s="17"/>
      <c r="AW231" s="17"/>
      <c r="AX231" s="17"/>
      <c r="AY231" s="4" t="s">
        <v>111</v>
      </c>
      <c r="AZ231" s="17"/>
      <c r="BA231" s="17"/>
      <c r="BB231" s="17"/>
      <c r="BC231" s="17"/>
      <c r="BD231" s="17"/>
      <c r="BE231" s="162">
        <f>IF(N231="základná",J231,0)</f>
        <v>0</v>
      </c>
      <c r="BF231" s="162">
        <f>IF(N231="znížená",J231,0)</f>
        <v>5753.6</v>
      </c>
      <c r="BG231" s="162">
        <f>IF(N231="zákl. prenesená",J231,0)</f>
        <v>0</v>
      </c>
      <c r="BH231" s="162">
        <f>IF(N231="zníž. prenesená",J231,0)</f>
        <v>0</v>
      </c>
      <c r="BI231" s="162">
        <f>IF(N231="nulová",J231,0)</f>
        <v>0</v>
      </c>
      <c r="BJ231" s="4" t="s">
        <v>118</v>
      </c>
      <c r="BK231" s="162">
        <f>ROUND(I231*H231,2)</f>
        <v>5753.6</v>
      </c>
      <c r="BL231" s="4" t="s">
        <v>117</v>
      </c>
      <c r="BM231" s="161" t="s">
        <v>300</v>
      </c>
    </row>
    <row r="232" ht="15.75" customHeight="1">
      <c r="A232" s="163"/>
      <c r="B232" s="164"/>
      <c r="C232" s="163"/>
      <c r="D232" s="165" t="s">
        <v>120</v>
      </c>
      <c r="E232" s="166" t="s">
        <v>1</v>
      </c>
      <c r="F232" s="167" t="s">
        <v>301</v>
      </c>
      <c r="G232" s="163"/>
      <c r="H232" s="168">
        <v>40.0</v>
      </c>
      <c r="I232" s="163"/>
      <c r="J232" s="163"/>
      <c r="K232" s="163"/>
      <c r="L232" s="164"/>
      <c r="M232" s="169"/>
      <c r="N232" s="163"/>
      <c r="O232" s="163"/>
      <c r="P232" s="163"/>
      <c r="Q232" s="163"/>
      <c r="R232" s="163"/>
      <c r="S232" s="163"/>
      <c r="T232" s="170"/>
      <c r="U232" s="163"/>
      <c r="V232" s="163"/>
      <c r="W232" s="163"/>
      <c r="X232" s="163"/>
      <c r="Y232" s="163"/>
      <c r="Z232" s="163"/>
      <c r="AA232" s="163"/>
      <c r="AB232" s="163"/>
      <c r="AC232" s="163"/>
      <c r="AD232" s="163"/>
      <c r="AE232" s="163"/>
      <c r="AF232" s="163"/>
      <c r="AG232" s="163"/>
      <c r="AH232" s="163"/>
      <c r="AI232" s="163"/>
      <c r="AJ232" s="163"/>
      <c r="AK232" s="163"/>
      <c r="AL232" s="163"/>
      <c r="AM232" s="163"/>
      <c r="AN232" s="163"/>
      <c r="AO232" s="163"/>
      <c r="AP232" s="163"/>
      <c r="AQ232" s="163"/>
      <c r="AR232" s="163"/>
      <c r="AS232" s="163"/>
      <c r="AT232" s="166" t="s">
        <v>120</v>
      </c>
      <c r="AU232" s="166" t="s">
        <v>118</v>
      </c>
      <c r="AV232" s="163" t="s">
        <v>118</v>
      </c>
      <c r="AW232" s="163" t="s">
        <v>29</v>
      </c>
      <c r="AX232" s="163" t="s">
        <v>73</v>
      </c>
      <c r="AY232" s="166" t="s">
        <v>111</v>
      </c>
      <c r="AZ232" s="163"/>
      <c r="BA232" s="163"/>
      <c r="BB232" s="163"/>
      <c r="BC232" s="163"/>
      <c r="BD232" s="163"/>
      <c r="BE232" s="163"/>
      <c r="BF232" s="163"/>
      <c r="BG232" s="163"/>
      <c r="BH232" s="163"/>
      <c r="BI232" s="163"/>
      <c r="BJ232" s="163"/>
      <c r="BK232" s="163"/>
      <c r="BL232" s="163"/>
      <c r="BM232" s="163"/>
    </row>
    <row r="233" ht="15.75" customHeight="1">
      <c r="A233" s="163"/>
      <c r="B233" s="164"/>
      <c r="C233" s="163"/>
      <c r="D233" s="165" t="s">
        <v>120</v>
      </c>
      <c r="E233" s="166" t="s">
        <v>1</v>
      </c>
      <c r="F233" s="167" t="s">
        <v>302</v>
      </c>
      <c r="G233" s="163"/>
      <c r="H233" s="168">
        <v>40.0</v>
      </c>
      <c r="I233" s="163"/>
      <c r="J233" s="163"/>
      <c r="K233" s="163"/>
      <c r="L233" s="164"/>
      <c r="M233" s="169"/>
      <c r="N233" s="163"/>
      <c r="O233" s="163"/>
      <c r="P233" s="163"/>
      <c r="Q233" s="163"/>
      <c r="R233" s="163"/>
      <c r="S233" s="163"/>
      <c r="T233" s="170"/>
      <c r="U233" s="163"/>
      <c r="V233" s="163"/>
      <c r="W233" s="163"/>
      <c r="X233" s="163"/>
      <c r="Y233" s="163"/>
      <c r="Z233" s="163"/>
      <c r="AA233" s="163"/>
      <c r="AB233" s="163"/>
      <c r="AC233" s="163"/>
      <c r="AD233" s="163"/>
      <c r="AE233" s="163"/>
      <c r="AF233" s="163"/>
      <c r="AG233" s="163"/>
      <c r="AH233" s="163"/>
      <c r="AI233" s="163"/>
      <c r="AJ233" s="163"/>
      <c r="AK233" s="163"/>
      <c r="AL233" s="163"/>
      <c r="AM233" s="163"/>
      <c r="AN233" s="163"/>
      <c r="AO233" s="163"/>
      <c r="AP233" s="163"/>
      <c r="AQ233" s="163"/>
      <c r="AR233" s="163"/>
      <c r="AS233" s="163"/>
      <c r="AT233" s="166" t="s">
        <v>120</v>
      </c>
      <c r="AU233" s="166" t="s">
        <v>118</v>
      </c>
      <c r="AV233" s="163" t="s">
        <v>118</v>
      </c>
      <c r="AW233" s="163" t="s">
        <v>29</v>
      </c>
      <c r="AX233" s="163" t="s">
        <v>73</v>
      </c>
      <c r="AY233" s="166" t="s">
        <v>111</v>
      </c>
      <c r="AZ233" s="163"/>
      <c r="BA233" s="163"/>
      <c r="BB233" s="163"/>
      <c r="BC233" s="163"/>
      <c r="BD233" s="163"/>
      <c r="BE233" s="163"/>
      <c r="BF233" s="163"/>
      <c r="BG233" s="163"/>
      <c r="BH233" s="163"/>
      <c r="BI233" s="163"/>
      <c r="BJ233" s="163"/>
      <c r="BK233" s="163"/>
      <c r="BL233" s="163"/>
      <c r="BM233" s="163"/>
    </row>
    <row r="234" ht="15.75" customHeight="1">
      <c r="A234" s="171"/>
      <c r="B234" s="172"/>
      <c r="C234" s="171"/>
      <c r="D234" s="165" t="s">
        <v>120</v>
      </c>
      <c r="E234" s="173" t="s">
        <v>1</v>
      </c>
      <c r="F234" s="174" t="s">
        <v>136</v>
      </c>
      <c r="G234" s="171"/>
      <c r="H234" s="175">
        <v>80.0</v>
      </c>
      <c r="I234" s="171"/>
      <c r="J234" s="171"/>
      <c r="K234" s="171"/>
      <c r="L234" s="172"/>
      <c r="M234" s="176"/>
      <c r="N234" s="171"/>
      <c r="O234" s="171"/>
      <c r="P234" s="171"/>
      <c r="Q234" s="171"/>
      <c r="R234" s="171"/>
      <c r="S234" s="171"/>
      <c r="T234" s="177"/>
      <c r="U234" s="171"/>
      <c r="V234" s="171"/>
      <c r="W234" s="171"/>
      <c r="X234" s="171"/>
      <c r="Y234" s="171"/>
      <c r="Z234" s="171"/>
      <c r="AA234" s="171"/>
      <c r="AB234" s="171"/>
      <c r="AC234" s="171"/>
      <c r="AD234" s="171"/>
      <c r="AE234" s="171"/>
      <c r="AF234" s="171"/>
      <c r="AG234" s="171"/>
      <c r="AH234" s="171"/>
      <c r="AI234" s="171"/>
      <c r="AJ234" s="171"/>
      <c r="AK234" s="171"/>
      <c r="AL234" s="171"/>
      <c r="AM234" s="171"/>
      <c r="AN234" s="171"/>
      <c r="AO234" s="171"/>
      <c r="AP234" s="171"/>
      <c r="AQ234" s="171"/>
      <c r="AR234" s="171"/>
      <c r="AS234" s="171"/>
      <c r="AT234" s="173" t="s">
        <v>120</v>
      </c>
      <c r="AU234" s="173" t="s">
        <v>118</v>
      </c>
      <c r="AV234" s="171" t="s">
        <v>117</v>
      </c>
      <c r="AW234" s="171" t="s">
        <v>29</v>
      </c>
      <c r="AX234" s="171" t="s">
        <v>78</v>
      </c>
      <c r="AY234" s="173" t="s">
        <v>111</v>
      </c>
      <c r="AZ234" s="171"/>
      <c r="BA234" s="171"/>
      <c r="BB234" s="171"/>
      <c r="BC234" s="171"/>
      <c r="BD234" s="171"/>
      <c r="BE234" s="171"/>
      <c r="BF234" s="171"/>
      <c r="BG234" s="171"/>
      <c r="BH234" s="171"/>
      <c r="BI234" s="171"/>
      <c r="BJ234" s="171"/>
      <c r="BK234" s="171"/>
      <c r="BL234" s="171"/>
      <c r="BM234" s="171"/>
    </row>
    <row r="235" ht="37.5" customHeight="1">
      <c r="A235" s="17"/>
      <c r="B235" s="18"/>
      <c r="C235" s="150" t="s">
        <v>303</v>
      </c>
      <c r="D235" s="150" t="s">
        <v>113</v>
      </c>
      <c r="E235" s="151" t="s">
        <v>304</v>
      </c>
      <c r="F235" s="152" t="s">
        <v>305</v>
      </c>
      <c r="G235" s="153" t="s">
        <v>130</v>
      </c>
      <c r="H235" s="154">
        <v>76.8</v>
      </c>
      <c r="I235" s="155">
        <v>124.99</v>
      </c>
      <c r="J235" s="155">
        <f>ROUND(I235*H235,2)</f>
        <v>9599.23</v>
      </c>
      <c r="K235" s="156"/>
      <c r="L235" s="18"/>
      <c r="M235" s="157" t="s">
        <v>1</v>
      </c>
      <c r="N235" s="158" t="s">
        <v>39</v>
      </c>
      <c r="O235" s="159">
        <v>4.094</v>
      </c>
      <c r="P235" s="159">
        <f>O235*H235</f>
        <v>314.4192</v>
      </c>
      <c r="Q235" s="159">
        <v>2.0328</v>
      </c>
      <c r="R235" s="159">
        <f>Q235*H235</f>
        <v>156.11904</v>
      </c>
      <c r="S235" s="159">
        <v>0.0</v>
      </c>
      <c r="T235" s="160">
        <f>S235*H235</f>
        <v>0</v>
      </c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61" t="s">
        <v>117</v>
      </c>
      <c r="AS235" s="17"/>
      <c r="AT235" s="161" t="s">
        <v>113</v>
      </c>
      <c r="AU235" s="161" t="s">
        <v>118</v>
      </c>
      <c r="AV235" s="17"/>
      <c r="AW235" s="17"/>
      <c r="AX235" s="17"/>
      <c r="AY235" s="4" t="s">
        <v>111</v>
      </c>
      <c r="AZ235" s="17"/>
      <c r="BA235" s="17"/>
      <c r="BB235" s="17"/>
      <c r="BC235" s="17"/>
      <c r="BD235" s="17"/>
      <c r="BE235" s="162">
        <f>IF(N235="základná",J235,0)</f>
        <v>0</v>
      </c>
      <c r="BF235" s="162">
        <f>IF(N235="znížená",J235,0)</f>
        <v>9599.23</v>
      </c>
      <c r="BG235" s="162">
        <f>IF(N235="zákl. prenesená",J235,0)</f>
        <v>0</v>
      </c>
      <c r="BH235" s="162">
        <f>IF(N235="zníž. prenesená",J235,0)</f>
        <v>0</v>
      </c>
      <c r="BI235" s="162">
        <f>IF(N235="nulová",J235,0)</f>
        <v>0</v>
      </c>
      <c r="BJ235" s="4" t="s">
        <v>118</v>
      </c>
      <c r="BK235" s="162">
        <f>ROUND(I235*H235,2)</f>
        <v>9599.23</v>
      </c>
      <c r="BL235" s="4" t="s">
        <v>117</v>
      </c>
      <c r="BM235" s="161" t="s">
        <v>306</v>
      </c>
    </row>
    <row r="236" ht="15.75" customHeight="1">
      <c r="A236" s="163"/>
      <c r="B236" s="164"/>
      <c r="C236" s="163"/>
      <c r="D236" s="165" t="s">
        <v>120</v>
      </c>
      <c r="E236" s="166" t="s">
        <v>1</v>
      </c>
      <c r="F236" s="167" t="s">
        <v>307</v>
      </c>
      <c r="G236" s="163"/>
      <c r="H236" s="168">
        <v>36.1</v>
      </c>
      <c r="I236" s="163"/>
      <c r="J236" s="163"/>
      <c r="K236" s="163"/>
      <c r="L236" s="164"/>
      <c r="M236" s="169"/>
      <c r="N236" s="163"/>
      <c r="O236" s="163"/>
      <c r="P236" s="163"/>
      <c r="Q236" s="163"/>
      <c r="R236" s="163"/>
      <c r="S236" s="163"/>
      <c r="T236" s="170"/>
      <c r="U236" s="163"/>
      <c r="V236" s="163"/>
      <c r="W236" s="163"/>
      <c r="X236" s="163"/>
      <c r="Y236" s="163"/>
      <c r="Z236" s="163"/>
      <c r="AA236" s="163"/>
      <c r="AB236" s="163"/>
      <c r="AC236" s="163"/>
      <c r="AD236" s="163"/>
      <c r="AE236" s="163"/>
      <c r="AF236" s="163"/>
      <c r="AG236" s="163"/>
      <c r="AH236" s="163"/>
      <c r="AI236" s="163"/>
      <c r="AJ236" s="163"/>
      <c r="AK236" s="163"/>
      <c r="AL236" s="163"/>
      <c r="AM236" s="163"/>
      <c r="AN236" s="163"/>
      <c r="AO236" s="163"/>
      <c r="AP236" s="163"/>
      <c r="AQ236" s="163"/>
      <c r="AR236" s="163"/>
      <c r="AS236" s="163"/>
      <c r="AT236" s="166" t="s">
        <v>120</v>
      </c>
      <c r="AU236" s="166" t="s">
        <v>118</v>
      </c>
      <c r="AV236" s="163" t="s">
        <v>118</v>
      </c>
      <c r="AW236" s="163" t="s">
        <v>29</v>
      </c>
      <c r="AX236" s="163" t="s">
        <v>73</v>
      </c>
      <c r="AY236" s="166" t="s">
        <v>111</v>
      </c>
      <c r="AZ236" s="163"/>
      <c r="BA236" s="163"/>
      <c r="BB236" s="163"/>
      <c r="BC236" s="163"/>
      <c r="BD236" s="163"/>
      <c r="BE236" s="163"/>
      <c r="BF236" s="163"/>
      <c r="BG236" s="163"/>
      <c r="BH236" s="163"/>
      <c r="BI236" s="163"/>
      <c r="BJ236" s="163"/>
      <c r="BK236" s="163"/>
      <c r="BL236" s="163"/>
      <c r="BM236" s="163"/>
    </row>
    <row r="237" ht="15.75" customHeight="1">
      <c r="A237" s="163"/>
      <c r="B237" s="164"/>
      <c r="C237" s="163"/>
      <c r="D237" s="165" t="s">
        <v>120</v>
      </c>
      <c r="E237" s="166" t="s">
        <v>1</v>
      </c>
      <c r="F237" s="167" t="s">
        <v>308</v>
      </c>
      <c r="G237" s="163"/>
      <c r="H237" s="168">
        <v>11.6</v>
      </c>
      <c r="I237" s="163"/>
      <c r="J237" s="163"/>
      <c r="K237" s="163"/>
      <c r="L237" s="164"/>
      <c r="M237" s="169"/>
      <c r="N237" s="163"/>
      <c r="O237" s="163"/>
      <c r="P237" s="163"/>
      <c r="Q237" s="163"/>
      <c r="R237" s="163"/>
      <c r="S237" s="163"/>
      <c r="T237" s="170"/>
      <c r="U237" s="163"/>
      <c r="V237" s="163"/>
      <c r="W237" s="163"/>
      <c r="X237" s="163"/>
      <c r="Y237" s="163"/>
      <c r="Z237" s="163"/>
      <c r="AA237" s="163"/>
      <c r="AB237" s="163"/>
      <c r="AC237" s="163"/>
      <c r="AD237" s="163"/>
      <c r="AE237" s="163"/>
      <c r="AF237" s="163"/>
      <c r="AG237" s="163"/>
      <c r="AH237" s="163"/>
      <c r="AI237" s="163"/>
      <c r="AJ237" s="163"/>
      <c r="AK237" s="163"/>
      <c r="AL237" s="163"/>
      <c r="AM237" s="163"/>
      <c r="AN237" s="163"/>
      <c r="AO237" s="163"/>
      <c r="AP237" s="163"/>
      <c r="AQ237" s="163"/>
      <c r="AR237" s="163"/>
      <c r="AS237" s="163"/>
      <c r="AT237" s="166" t="s">
        <v>120</v>
      </c>
      <c r="AU237" s="166" t="s">
        <v>118</v>
      </c>
      <c r="AV237" s="163" t="s">
        <v>118</v>
      </c>
      <c r="AW237" s="163" t="s">
        <v>29</v>
      </c>
      <c r="AX237" s="163" t="s">
        <v>73</v>
      </c>
      <c r="AY237" s="166" t="s">
        <v>111</v>
      </c>
      <c r="AZ237" s="163"/>
      <c r="BA237" s="163"/>
      <c r="BB237" s="163"/>
      <c r="BC237" s="163"/>
      <c r="BD237" s="163"/>
      <c r="BE237" s="163"/>
      <c r="BF237" s="163"/>
      <c r="BG237" s="163"/>
      <c r="BH237" s="163"/>
      <c r="BI237" s="163"/>
      <c r="BJ237" s="163"/>
      <c r="BK237" s="163"/>
      <c r="BL237" s="163"/>
      <c r="BM237" s="163"/>
    </row>
    <row r="238" ht="15.75" customHeight="1">
      <c r="A238" s="163"/>
      <c r="B238" s="164"/>
      <c r="C238" s="163"/>
      <c r="D238" s="165" t="s">
        <v>120</v>
      </c>
      <c r="E238" s="166" t="s">
        <v>1</v>
      </c>
      <c r="F238" s="167" t="s">
        <v>309</v>
      </c>
      <c r="G238" s="163"/>
      <c r="H238" s="168">
        <v>10.8</v>
      </c>
      <c r="I238" s="163"/>
      <c r="J238" s="163"/>
      <c r="K238" s="163"/>
      <c r="L238" s="164"/>
      <c r="M238" s="169"/>
      <c r="N238" s="163"/>
      <c r="O238" s="163"/>
      <c r="P238" s="163"/>
      <c r="Q238" s="163"/>
      <c r="R238" s="163"/>
      <c r="S238" s="163"/>
      <c r="T238" s="170"/>
      <c r="U238" s="163"/>
      <c r="V238" s="163"/>
      <c r="W238" s="163"/>
      <c r="X238" s="163"/>
      <c r="Y238" s="163"/>
      <c r="Z238" s="163"/>
      <c r="AA238" s="163"/>
      <c r="AB238" s="163"/>
      <c r="AC238" s="163"/>
      <c r="AD238" s="163"/>
      <c r="AE238" s="163"/>
      <c r="AF238" s="163"/>
      <c r="AG238" s="163"/>
      <c r="AH238" s="163"/>
      <c r="AI238" s="163"/>
      <c r="AJ238" s="163"/>
      <c r="AK238" s="163"/>
      <c r="AL238" s="163"/>
      <c r="AM238" s="163"/>
      <c r="AN238" s="163"/>
      <c r="AO238" s="163"/>
      <c r="AP238" s="163"/>
      <c r="AQ238" s="163"/>
      <c r="AR238" s="163"/>
      <c r="AS238" s="163"/>
      <c r="AT238" s="166" t="s">
        <v>120</v>
      </c>
      <c r="AU238" s="166" t="s">
        <v>118</v>
      </c>
      <c r="AV238" s="163" t="s">
        <v>118</v>
      </c>
      <c r="AW238" s="163" t="s">
        <v>29</v>
      </c>
      <c r="AX238" s="163" t="s">
        <v>73</v>
      </c>
      <c r="AY238" s="166" t="s">
        <v>111</v>
      </c>
      <c r="AZ238" s="163"/>
      <c r="BA238" s="163"/>
      <c r="BB238" s="163"/>
      <c r="BC238" s="163"/>
      <c r="BD238" s="163"/>
      <c r="BE238" s="163"/>
      <c r="BF238" s="163"/>
      <c r="BG238" s="163"/>
      <c r="BH238" s="163"/>
      <c r="BI238" s="163"/>
      <c r="BJ238" s="163"/>
      <c r="BK238" s="163"/>
      <c r="BL238" s="163"/>
      <c r="BM238" s="163"/>
    </row>
    <row r="239" ht="15.75" customHeight="1">
      <c r="A239" s="163"/>
      <c r="B239" s="164"/>
      <c r="C239" s="163"/>
      <c r="D239" s="165" t="s">
        <v>120</v>
      </c>
      <c r="E239" s="166" t="s">
        <v>1</v>
      </c>
      <c r="F239" s="167" t="s">
        <v>310</v>
      </c>
      <c r="G239" s="163"/>
      <c r="H239" s="168">
        <v>18.3</v>
      </c>
      <c r="I239" s="163"/>
      <c r="J239" s="163"/>
      <c r="K239" s="163"/>
      <c r="L239" s="164"/>
      <c r="M239" s="169"/>
      <c r="N239" s="163"/>
      <c r="O239" s="163"/>
      <c r="P239" s="163"/>
      <c r="Q239" s="163"/>
      <c r="R239" s="163"/>
      <c r="S239" s="163"/>
      <c r="T239" s="170"/>
      <c r="U239" s="163"/>
      <c r="V239" s="163"/>
      <c r="W239" s="163"/>
      <c r="X239" s="163"/>
      <c r="Y239" s="163"/>
      <c r="Z239" s="163"/>
      <c r="AA239" s="163"/>
      <c r="AB239" s="163"/>
      <c r="AC239" s="163"/>
      <c r="AD239" s="163"/>
      <c r="AE239" s="163"/>
      <c r="AF239" s="163"/>
      <c r="AG239" s="163"/>
      <c r="AH239" s="163"/>
      <c r="AI239" s="163"/>
      <c r="AJ239" s="163"/>
      <c r="AK239" s="163"/>
      <c r="AL239" s="163"/>
      <c r="AM239" s="163"/>
      <c r="AN239" s="163"/>
      <c r="AO239" s="163"/>
      <c r="AP239" s="163"/>
      <c r="AQ239" s="163"/>
      <c r="AR239" s="163"/>
      <c r="AS239" s="163"/>
      <c r="AT239" s="166" t="s">
        <v>120</v>
      </c>
      <c r="AU239" s="166" t="s">
        <v>118</v>
      </c>
      <c r="AV239" s="163" t="s">
        <v>118</v>
      </c>
      <c r="AW239" s="163" t="s">
        <v>29</v>
      </c>
      <c r="AX239" s="163" t="s">
        <v>73</v>
      </c>
      <c r="AY239" s="166" t="s">
        <v>111</v>
      </c>
      <c r="AZ239" s="163"/>
      <c r="BA239" s="163"/>
      <c r="BB239" s="163"/>
      <c r="BC239" s="163"/>
      <c r="BD239" s="163"/>
      <c r="BE239" s="163"/>
      <c r="BF239" s="163"/>
      <c r="BG239" s="163"/>
      <c r="BH239" s="163"/>
      <c r="BI239" s="163"/>
      <c r="BJ239" s="163"/>
      <c r="BK239" s="163"/>
      <c r="BL239" s="163"/>
      <c r="BM239" s="163"/>
    </row>
    <row r="240" ht="15.75" customHeight="1">
      <c r="A240" s="171"/>
      <c r="B240" s="172"/>
      <c r="C240" s="171"/>
      <c r="D240" s="165" t="s">
        <v>120</v>
      </c>
      <c r="E240" s="173" t="s">
        <v>1</v>
      </c>
      <c r="F240" s="174" t="s">
        <v>136</v>
      </c>
      <c r="G240" s="171"/>
      <c r="H240" s="175">
        <v>76.8</v>
      </c>
      <c r="I240" s="171"/>
      <c r="J240" s="171"/>
      <c r="K240" s="171"/>
      <c r="L240" s="172"/>
      <c r="M240" s="176"/>
      <c r="N240" s="171"/>
      <c r="O240" s="171"/>
      <c r="P240" s="171"/>
      <c r="Q240" s="171"/>
      <c r="R240" s="171"/>
      <c r="S240" s="171"/>
      <c r="T240" s="177"/>
      <c r="U240" s="171"/>
      <c r="V240" s="171"/>
      <c r="W240" s="171"/>
      <c r="X240" s="171"/>
      <c r="Y240" s="171"/>
      <c r="Z240" s="171"/>
      <c r="AA240" s="171"/>
      <c r="AB240" s="171"/>
      <c r="AC240" s="171"/>
      <c r="AD240" s="171"/>
      <c r="AE240" s="171"/>
      <c r="AF240" s="171"/>
      <c r="AG240" s="171"/>
      <c r="AH240" s="171"/>
      <c r="AI240" s="171"/>
      <c r="AJ240" s="171"/>
      <c r="AK240" s="171"/>
      <c r="AL240" s="171"/>
      <c r="AM240" s="171"/>
      <c r="AN240" s="171"/>
      <c r="AO240" s="171"/>
      <c r="AP240" s="171"/>
      <c r="AQ240" s="171"/>
      <c r="AR240" s="171"/>
      <c r="AS240" s="171"/>
      <c r="AT240" s="173" t="s">
        <v>120</v>
      </c>
      <c r="AU240" s="173" t="s">
        <v>118</v>
      </c>
      <c r="AV240" s="171" t="s">
        <v>117</v>
      </c>
      <c r="AW240" s="171" t="s">
        <v>29</v>
      </c>
      <c r="AX240" s="171" t="s">
        <v>78</v>
      </c>
      <c r="AY240" s="173" t="s">
        <v>111</v>
      </c>
      <c r="AZ240" s="171"/>
      <c r="BA240" s="171"/>
      <c r="BB240" s="171"/>
      <c r="BC240" s="171"/>
      <c r="BD240" s="171"/>
      <c r="BE240" s="171"/>
      <c r="BF240" s="171"/>
      <c r="BG240" s="171"/>
      <c r="BH240" s="171"/>
      <c r="BI240" s="171"/>
      <c r="BJ240" s="171"/>
      <c r="BK240" s="171"/>
      <c r="BL240" s="171"/>
      <c r="BM240" s="171"/>
    </row>
    <row r="241" ht="48.75" customHeight="1">
      <c r="A241" s="17"/>
      <c r="B241" s="18"/>
      <c r="C241" s="150" t="s">
        <v>311</v>
      </c>
      <c r="D241" s="150" t="s">
        <v>113</v>
      </c>
      <c r="E241" s="151" t="s">
        <v>312</v>
      </c>
      <c r="F241" s="152" t="s">
        <v>313</v>
      </c>
      <c r="G241" s="153" t="s">
        <v>130</v>
      </c>
      <c r="H241" s="154">
        <v>45.6</v>
      </c>
      <c r="I241" s="155">
        <v>110.47</v>
      </c>
      <c r="J241" s="155">
        <f>ROUND(I241*H241,2)</f>
        <v>5037.43</v>
      </c>
      <c r="K241" s="156"/>
      <c r="L241" s="18"/>
      <c r="M241" s="157" t="s">
        <v>1</v>
      </c>
      <c r="N241" s="158" t="s">
        <v>39</v>
      </c>
      <c r="O241" s="159">
        <v>3.584</v>
      </c>
      <c r="P241" s="159">
        <f>O241*H241</f>
        <v>163.4304</v>
      </c>
      <c r="Q241" s="159">
        <v>1.848</v>
      </c>
      <c r="R241" s="159">
        <f>Q241*H241</f>
        <v>84.2688</v>
      </c>
      <c r="S241" s="159">
        <v>0.0</v>
      </c>
      <c r="T241" s="160">
        <f>S241*H241</f>
        <v>0</v>
      </c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61" t="s">
        <v>117</v>
      </c>
      <c r="AS241" s="17"/>
      <c r="AT241" s="161" t="s">
        <v>113</v>
      </c>
      <c r="AU241" s="161" t="s">
        <v>118</v>
      </c>
      <c r="AV241" s="17"/>
      <c r="AW241" s="17"/>
      <c r="AX241" s="17"/>
      <c r="AY241" s="4" t="s">
        <v>111</v>
      </c>
      <c r="AZ241" s="17"/>
      <c r="BA241" s="17"/>
      <c r="BB241" s="17"/>
      <c r="BC241" s="17"/>
      <c r="BD241" s="17"/>
      <c r="BE241" s="162">
        <f>IF(N241="základná",J241,0)</f>
        <v>0</v>
      </c>
      <c r="BF241" s="162">
        <f>IF(N241="znížená",J241,0)</f>
        <v>5037.43</v>
      </c>
      <c r="BG241" s="162">
        <f>IF(N241="zákl. prenesená",J241,0)</f>
        <v>0</v>
      </c>
      <c r="BH241" s="162">
        <f>IF(N241="zníž. prenesená",J241,0)</f>
        <v>0</v>
      </c>
      <c r="BI241" s="162">
        <f>IF(N241="nulová",J241,0)</f>
        <v>0</v>
      </c>
      <c r="BJ241" s="4" t="s">
        <v>118</v>
      </c>
      <c r="BK241" s="162">
        <f>ROUND(I241*H241,2)</f>
        <v>5037.43</v>
      </c>
      <c r="BL241" s="4" t="s">
        <v>117</v>
      </c>
      <c r="BM241" s="161" t="s">
        <v>314</v>
      </c>
    </row>
    <row r="242" ht="15.75" customHeight="1">
      <c r="A242" s="163"/>
      <c r="B242" s="164"/>
      <c r="C242" s="163"/>
      <c r="D242" s="165" t="s">
        <v>120</v>
      </c>
      <c r="E242" s="166" t="s">
        <v>1</v>
      </c>
      <c r="F242" s="167" t="s">
        <v>315</v>
      </c>
      <c r="G242" s="163"/>
      <c r="H242" s="168">
        <v>11.2</v>
      </c>
      <c r="I242" s="163"/>
      <c r="J242" s="163"/>
      <c r="K242" s="163"/>
      <c r="L242" s="164"/>
      <c r="M242" s="169"/>
      <c r="N242" s="163"/>
      <c r="O242" s="163"/>
      <c r="P242" s="163"/>
      <c r="Q242" s="163"/>
      <c r="R242" s="163"/>
      <c r="S242" s="163"/>
      <c r="T242" s="170"/>
      <c r="U242" s="163"/>
      <c r="V242" s="163"/>
      <c r="W242" s="163"/>
      <c r="X242" s="163"/>
      <c r="Y242" s="163"/>
      <c r="Z242" s="163"/>
      <c r="AA242" s="163"/>
      <c r="AB242" s="163"/>
      <c r="AC242" s="163"/>
      <c r="AD242" s="163"/>
      <c r="AE242" s="163"/>
      <c r="AF242" s="163"/>
      <c r="AG242" s="163"/>
      <c r="AH242" s="163"/>
      <c r="AI242" s="163"/>
      <c r="AJ242" s="163"/>
      <c r="AK242" s="163"/>
      <c r="AL242" s="163"/>
      <c r="AM242" s="163"/>
      <c r="AN242" s="163"/>
      <c r="AO242" s="163"/>
      <c r="AP242" s="163"/>
      <c r="AQ242" s="163"/>
      <c r="AR242" s="163"/>
      <c r="AS242" s="163"/>
      <c r="AT242" s="166" t="s">
        <v>120</v>
      </c>
      <c r="AU242" s="166" t="s">
        <v>118</v>
      </c>
      <c r="AV242" s="163" t="s">
        <v>118</v>
      </c>
      <c r="AW242" s="163" t="s">
        <v>29</v>
      </c>
      <c r="AX242" s="163" t="s">
        <v>73</v>
      </c>
      <c r="AY242" s="166" t="s">
        <v>111</v>
      </c>
      <c r="AZ242" s="163"/>
      <c r="BA242" s="163"/>
      <c r="BB242" s="163"/>
      <c r="BC242" s="163"/>
      <c r="BD242" s="163"/>
      <c r="BE242" s="163"/>
      <c r="BF242" s="163"/>
      <c r="BG242" s="163"/>
      <c r="BH242" s="163"/>
      <c r="BI242" s="163"/>
      <c r="BJ242" s="163"/>
      <c r="BK242" s="163"/>
      <c r="BL242" s="163"/>
      <c r="BM242" s="163"/>
    </row>
    <row r="243" ht="15.75" customHeight="1">
      <c r="A243" s="163"/>
      <c r="B243" s="164"/>
      <c r="C243" s="163"/>
      <c r="D243" s="165" t="s">
        <v>120</v>
      </c>
      <c r="E243" s="166" t="s">
        <v>1</v>
      </c>
      <c r="F243" s="167" t="s">
        <v>316</v>
      </c>
      <c r="G243" s="163"/>
      <c r="H243" s="168">
        <v>18.4</v>
      </c>
      <c r="I243" s="163"/>
      <c r="J243" s="163"/>
      <c r="K243" s="163"/>
      <c r="L243" s="164"/>
      <c r="M243" s="169"/>
      <c r="N243" s="163"/>
      <c r="O243" s="163"/>
      <c r="P243" s="163"/>
      <c r="Q243" s="163"/>
      <c r="R243" s="163"/>
      <c r="S243" s="163"/>
      <c r="T243" s="170"/>
      <c r="U243" s="163"/>
      <c r="V243" s="163"/>
      <c r="W243" s="163"/>
      <c r="X243" s="163"/>
      <c r="Y243" s="163"/>
      <c r="Z243" s="163"/>
      <c r="AA243" s="163"/>
      <c r="AB243" s="163"/>
      <c r="AC243" s="163"/>
      <c r="AD243" s="163"/>
      <c r="AE243" s="163"/>
      <c r="AF243" s="163"/>
      <c r="AG243" s="163"/>
      <c r="AH243" s="163"/>
      <c r="AI243" s="163"/>
      <c r="AJ243" s="163"/>
      <c r="AK243" s="163"/>
      <c r="AL243" s="163"/>
      <c r="AM243" s="163"/>
      <c r="AN243" s="163"/>
      <c r="AO243" s="163"/>
      <c r="AP243" s="163"/>
      <c r="AQ243" s="163"/>
      <c r="AR243" s="163"/>
      <c r="AS243" s="163"/>
      <c r="AT243" s="166" t="s">
        <v>120</v>
      </c>
      <c r="AU243" s="166" t="s">
        <v>118</v>
      </c>
      <c r="AV243" s="163" t="s">
        <v>118</v>
      </c>
      <c r="AW243" s="163" t="s">
        <v>29</v>
      </c>
      <c r="AX243" s="163" t="s">
        <v>73</v>
      </c>
      <c r="AY243" s="166" t="s">
        <v>111</v>
      </c>
      <c r="AZ243" s="163"/>
      <c r="BA243" s="163"/>
      <c r="BB243" s="163"/>
      <c r="BC243" s="163"/>
      <c r="BD243" s="163"/>
      <c r="BE243" s="163"/>
      <c r="BF243" s="163"/>
      <c r="BG243" s="163"/>
      <c r="BH243" s="163"/>
      <c r="BI243" s="163"/>
      <c r="BJ243" s="163"/>
      <c r="BK243" s="163"/>
      <c r="BL243" s="163"/>
      <c r="BM243" s="163"/>
    </row>
    <row r="244" ht="15.75" customHeight="1">
      <c r="A244" s="163"/>
      <c r="B244" s="164"/>
      <c r="C244" s="163"/>
      <c r="D244" s="165" t="s">
        <v>120</v>
      </c>
      <c r="E244" s="166" t="s">
        <v>1</v>
      </c>
      <c r="F244" s="167" t="s">
        <v>317</v>
      </c>
      <c r="G244" s="163"/>
      <c r="H244" s="168">
        <v>11.2</v>
      </c>
      <c r="I244" s="163"/>
      <c r="J244" s="163"/>
      <c r="K244" s="163"/>
      <c r="L244" s="164"/>
      <c r="M244" s="169"/>
      <c r="N244" s="163"/>
      <c r="O244" s="163"/>
      <c r="P244" s="163"/>
      <c r="Q244" s="163"/>
      <c r="R244" s="163"/>
      <c r="S244" s="163"/>
      <c r="T244" s="170"/>
      <c r="U244" s="163"/>
      <c r="V244" s="163"/>
      <c r="W244" s="163"/>
      <c r="X244" s="163"/>
      <c r="Y244" s="163"/>
      <c r="Z244" s="163"/>
      <c r="AA244" s="163"/>
      <c r="AB244" s="163"/>
      <c r="AC244" s="163"/>
      <c r="AD244" s="163"/>
      <c r="AE244" s="163"/>
      <c r="AF244" s="163"/>
      <c r="AG244" s="163"/>
      <c r="AH244" s="163"/>
      <c r="AI244" s="163"/>
      <c r="AJ244" s="163"/>
      <c r="AK244" s="163"/>
      <c r="AL244" s="163"/>
      <c r="AM244" s="163"/>
      <c r="AN244" s="163"/>
      <c r="AO244" s="163"/>
      <c r="AP244" s="163"/>
      <c r="AQ244" s="163"/>
      <c r="AR244" s="163"/>
      <c r="AS244" s="163"/>
      <c r="AT244" s="166" t="s">
        <v>120</v>
      </c>
      <c r="AU244" s="166" t="s">
        <v>118</v>
      </c>
      <c r="AV244" s="163" t="s">
        <v>118</v>
      </c>
      <c r="AW244" s="163" t="s">
        <v>29</v>
      </c>
      <c r="AX244" s="163" t="s">
        <v>73</v>
      </c>
      <c r="AY244" s="166" t="s">
        <v>111</v>
      </c>
      <c r="AZ244" s="163"/>
      <c r="BA244" s="163"/>
      <c r="BB244" s="163"/>
      <c r="BC244" s="163"/>
      <c r="BD244" s="163"/>
      <c r="BE244" s="163"/>
      <c r="BF244" s="163"/>
      <c r="BG244" s="163"/>
      <c r="BH244" s="163"/>
      <c r="BI244" s="163"/>
      <c r="BJ244" s="163"/>
      <c r="BK244" s="163"/>
      <c r="BL244" s="163"/>
      <c r="BM244" s="163"/>
    </row>
    <row r="245" ht="15.75" customHeight="1">
      <c r="A245" s="163"/>
      <c r="B245" s="164"/>
      <c r="C245" s="163"/>
      <c r="D245" s="165" t="s">
        <v>120</v>
      </c>
      <c r="E245" s="166" t="s">
        <v>1</v>
      </c>
      <c r="F245" s="167" t="s">
        <v>318</v>
      </c>
      <c r="G245" s="163"/>
      <c r="H245" s="168">
        <v>4.8</v>
      </c>
      <c r="I245" s="163"/>
      <c r="J245" s="163"/>
      <c r="K245" s="163"/>
      <c r="L245" s="164"/>
      <c r="M245" s="169"/>
      <c r="N245" s="163"/>
      <c r="O245" s="163"/>
      <c r="P245" s="163"/>
      <c r="Q245" s="163"/>
      <c r="R245" s="163"/>
      <c r="S245" s="163"/>
      <c r="T245" s="170"/>
      <c r="U245" s="163"/>
      <c r="V245" s="163"/>
      <c r="W245" s="163"/>
      <c r="X245" s="163"/>
      <c r="Y245" s="163"/>
      <c r="Z245" s="163"/>
      <c r="AA245" s="163"/>
      <c r="AB245" s="163"/>
      <c r="AC245" s="163"/>
      <c r="AD245" s="163"/>
      <c r="AE245" s="163"/>
      <c r="AF245" s="163"/>
      <c r="AG245" s="163"/>
      <c r="AH245" s="163"/>
      <c r="AI245" s="163"/>
      <c r="AJ245" s="163"/>
      <c r="AK245" s="163"/>
      <c r="AL245" s="163"/>
      <c r="AM245" s="163"/>
      <c r="AN245" s="163"/>
      <c r="AO245" s="163"/>
      <c r="AP245" s="163"/>
      <c r="AQ245" s="163"/>
      <c r="AR245" s="163"/>
      <c r="AS245" s="163"/>
      <c r="AT245" s="166" t="s">
        <v>120</v>
      </c>
      <c r="AU245" s="166" t="s">
        <v>118</v>
      </c>
      <c r="AV245" s="163" t="s">
        <v>118</v>
      </c>
      <c r="AW245" s="163" t="s">
        <v>29</v>
      </c>
      <c r="AX245" s="163" t="s">
        <v>73</v>
      </c>
      <c r="AY245" s="166" t="s">
        <v>111</v>
      </c>
      <c r="AZ245" s="163"/>
      <c r="BA245" s="163"/>
      <c r="BB245" s="163"/>
      <c r="BC245" s="163"/>
      <c r="BD245" s="163"/>
      <c r="BE245" s="163"/>
      <c r="BF245" s="163"/>
      <c r="BG245" s="163"/>
      <c r="BH245" s="163"/>
      <c r="BI245" s="163"/>
      <c r="BJ245" s="163"/>
      <c r="BK245" s="163"/>
      <c r="BL245" s="163"/>
      <c r="BM245" s="163"/>
    </row>
    <row r="246" ht="15.75" customHeight="1">
      <c r="A246" s="171"/>
      <c r="B246" s="172"/>
      <c r="C246" s="171"/>
      <c r="D246" s="165" t="s">
        <v>120</v>
      </c>
      <c r="E246" s="173" t="s">
        <v>1</v>
      </c>
      <c r="F246" s="174" t="s">
        <v>136</v>
      </c>
      <c r="G246" s="171"/>
      <c r="H246" s="175">
        <v>45.599999999999994</v>
      </c>
      <c r="I246" s="171"/>
      <c r="J246" s="171"/>
      <c r="K246" s="171"/>
      <c r="L246" s="172"/>
      <c r="M246" s="176"/>
      <c r="N246" s="171"/>
      <c r="O246" s="171"/>
      <c r="P246" s="171"/>
      <c r="Q246" s="171"/>
      <c r="R246" s="171"/>
      <c r="S246" s="171"/>
      <c r="T246" s="177"/>
      <c r="U246" s="171"/>
      <c r="V246" s="171"/>
      <c r="W246" s="171"/>
      <c r="X246" s="171"/>
      <c r="Y246" s="171"/>
      <c r="Z246" s="171"/>
      <c r="AA246" s="171"/>
      <c r="AB246" s="171"/>
      <c r="AC246" s="171"/>
      <c r="AD246" s="171"/>
      <c r="AE246" s="171"/>
      <c r="AF246" s="171"/>
      <c r="AG246" s="171"/>
      <c r="AH246" s="171"/>
      <c r="AI246" s="171"/>
      <c r="AJ246" s="171"/>
      <c r="AK246" s="171"/>
      <c r="AL246" s="171"/>
      <c r="AM246" s="171"/>
      <c r="AN246" s="171"/>
      <c r="AO246" s="171"/>
      <c r="AP246" s="171"/>
      <c r="AQ246" s="171"/>
      <c r="AR246" s="171"/>
      <c r="AS246" s="171"/>
      <c r="AT246" s="173" t="s">
        <v>120</v>
      </c>
      <c r="AU246" s="173" t="s">
        <v>118</v>
      </c>
      <c r="AV246" s="171" t="s">
        <v>117</v>
      </c>
      <c r="AW246" s="171" t="s">
        <v>29</v>
      </c>
      <c r="AX246" s="171" t="s">
        <v>78</v>
      </c>
      <c r="AY246" s="173" t="s">
        <v>111</v>
      </c>
      <c r="AZ246" s="171"/>
      <c r="BA246" s="171"/>
      <c r="BB246" s="171"/>
      <c r="BC246" s="171"/>
      <c r="BD246" s="171"/>
      <c r="BE246" s="171"/>
      <c r="BF246" s="171"/>
      <c r="BG246" s="171"/>
      <c r="BH246" s="171"/>
      <c r="BI246" s="171"/>
      <c r="BJ246" s="171"/>
      <c r="BK246" s="171"/>
      <c r="BL246" s="171"/>
      <c r="BM246" s="171"/>
    </row>
    <row r="247" ht="24.0" customHeight="1">
      <c r="A247" s="17"/>
      <c r="B247" s="18"/>
      <c r="C247" s="150" t="s">
        <v>319</v>
      </c>
      <c r="D247" s="150" t="s">
        <v>113</v>
      </c>
      <c r="E247" s="151" t="s">
        <v>320</v>
      </c>
      <c r="F247" s="152" t="s">
        <v>321</v>
      </c>
      <c r="G247" s="153" t="s">
        <v>116</v>
      </c>
      <c r="H247" s="154">
        <v>423.5</v>
      </c>
      <c r="I247" s="155">
        <v>88.59</v>
      </c>
      <c r="J247" s="155">
        <f>ROUND(I247*H247,2)</f>
        <v>37517.87</v>
      </c>
      <c r="K247" s="156"/>
      <c r="L247" s="18"/>
      <c r="M247" s="157" t="s">
        <v>1</v>
      </c>
      <c r="N247" s="158" t="s">
        <v>39</v>
      </c>
      <c r="O247" s="159">
        <v>4.044</v>
      </c>
      <c r="P247" s="159">
        <f>O247*H247</f>
        <v>1712.634</v>
      </c>
      <c r="Q247" s="159">
        <v>0.05791</v>
      </c>
      <c r="R247" s="159">
        <f>Q247*H247</f>
        <v>24.524885</v>
      </c>
      <c r="S247" s="159">
        <v>0.0</v>
      </c>
      <c r="T247" s="160">
        <f>S247*H247</f>
        <v>0</v>
      </c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61" t="s">
        <v>117</v>
      </c>
      <c r="AS247" s="17"/>
      <c r="AT247" s="161" t="s">
        <v>113</v>
      </c>
      <c r="AU247" s="161" t="s">
        <v>118</v>
      </c>
      <c r="AV247" s="17"/>
      <c r="AW247" s="17"/>
      <c r="AX247" s="17"/>
      <c r="AY247" s="4" t="s">
        <v>111</v>
      </c>
      <c r="AZ247" s="17"/>
      <c r="BA247" s="17"/>
      <c r="BB247" s="17"/>
      <c r="BC247" s="17"/>
      <c r="BD247" s="17"/>
      <c r="BE247" s="162">
        <f>IF(N247="základná",J247,0)</f>
        <v>0</v>
      </c>
      <c r="BF247" s="162">
        <f>IF(N247="znížená",J247,0)</f>
        <v>37517.87</v>
      </c>
      <c r="BG247" s="162">
        <f>IF(N247="zákl. prenesená",J247,0)</f>
        <v>0</v>
      </c>
      <c r="BH247" s="162">
        <f>IF(N247="zníž. prenesená",J247,0)</f>
        <v>0</v>
      </c>
      <c r="BI247" s="162">
        <f>IF(N247="nulová",J247,0)</f>
        <v>0</v>
      </c>
      <c r="BJ247" s="4" t="s">
        <v>118</v>
      </c>
      <c r="BK247" s="162">
        <f>ROUND(I247*H247,2)</f>
        <v>37517.87</v>
      </c>
      <c r="BL247" s="4" t="s">
        <v>117</v>
      </c>
      <c r="BM247" s="161" t="s">
        <v>322</v>
      </c>
    </row>
    <row r="248" ht="15.75" customHeight="1">
      <c r="A248" s="163"/>
      <c r="B248" s="164"/>
      <c r="C248" s="163"/>
      <c r="D248" s="165" t="s">
        <v>120</v>
      </c>
      <c r="E248" s="166" t="s">
        <v>1</v>
      </c>
      <c r="F248" s="167" t="s">
        <v>323</v>
      </c>
      <c r="G248" s="163"/>
      <c r="H248" s="168">
        <v>171.5</v>
      </c>
      <c r="I248" s="163"/>
      <c r="J248" s="163"/>
      <c r="K248" s="163"/>
      <c r="L248" s="164"/>
      <c r="M248" s="169"/>
      <c r="N248" s="163"/>
      <c r="O248" s="163"/>
      <c r="P248" s="163"/>
      <c r="Q248" s="163"/>
      <c r="R248" s="163"/>
      <c r="S248" s="163"/>
      <c r="T248" s="170"/>
      <c r="U248" s="163"/>
      <c r="V248" s="163"/>
      <c r="W248" s="163"/>
      <c r="X248" s="163"/>
      <c r="Y248" s="163"/>
      <c r="Z248" s="163"/>
      <c r="AA248" s="163"/>
      <c r="AB248" s="163"/>
      <c r="AC248" s="163"/>
      <c r="AD248" s="163"/>
      <c r="AE248" s="163"/>
      <c r="AF248" s="163"/>
      <c r="AG248" s="163"/>
      <c r="AH248" s="163"/>
      <c r="AI248" s="163"/>
      <c r="AJ248" s="163"/>
      <c r="AK248" s="163"/>
      <c r="AL248" s="163"/>
      <c r="AM248" s="163"/>
      <c r="AN248" s="163"/>
      <c r="AO248" s="163"/>
      <c r="AP248" s="163"/>
      <c r="AQ248" s="163"/>
      <c r="AR248" s="163"/>
      <c r="AS248" s="163"/>
      <c r="AT248" s="166" t="s">
        <v>120</v>
      </c>
      <c r="AU248" s="166" t="s">
        <v>118</v>
      </c>
      <c r="AV248" s="163" t="s">
        <v>118</v>
      </c>
      <c r="AW248" s="163" t="s">
        <v>29</v>
      </c>
      <c r="AX248" s="163" t="s">
        <v>73</v>
      </c>
      <c r="AY248" s="166" t="s">
        <v>111</v>
      </c>
      <c r="AZ248" s="163"/>
      <c r="BA248" s="163"/>
      <c r="BB248" s="163"/>
      <c r="BC248" s="163"/>
      <c r="BD248" s="163"/>
      <c r="BE248" s="163"/>
      <c r="BF248" s="163"/>
      <c r="BG248" s="163"/>
      <c r="BH248" s="163"/>
      <c r="BI248" s="163"/>
      <c r="BJ248" s="163"/>
      <c r="BK248" s="163"/>
      <c r="BL248" s="163"/>
      <c r="BM248" s="163"/>
    </row>
    <row r="249" ht="15.75" customHeight="1">
      <c r="A249" s="163"/>
      <c r="B249" s="164"/>
      <c r="C249" s="163"/>
      <c r="D249" s="165" t="s">
        <v>120</v>
      </c>
      <c r="E249" s="166" t="s">
        <v>1</v>
      </c>
      <c r="F249" s="167" t="s">
        <v>324</v>
      </c>
      <c r="G249" s="163"/>
      <c r="H249" s="168">
        <v>52.0</v>
      </c>
      <c r="I249" s="163"/>
      <c r="J249" s="163"/>
      <c r="K249" s="163"/>
      <c r="L249" s="164"/>
      <c r="M249" s="169"/>
      <c r="N249" s="163"/>
      <c r="O249" s="163"/>
      <c r="P249" s="163"/>
      <c r="Q249" s="163"/>
      <c r="R249" s="163"/>
      <c r="S249" s="163"/>
      <c r="T249" s="170"/>
      <c r="U249" s="163"/>
      <c r="V249" s="163"/>
      <c r="W249" s="163"/>
      <c r="X249" s="163"/>
      <c r="Y249" s="163"/>
      <c r="Z249" s="163"/>
      <c r="AA249" s="163"/>
      <c r="AB249" s="163"/>
      <c r="AC249" s="163"/>
      <c r="AD249" s="163"/>
      <c r="AE249" s="163"/>
      <c r="AF249" s="163"/>
      <c r="AG249" s="163"/>
      <c r="AH249" s="163"/>
      <c r="AI249" s="163"/>
      <c r="AJ249" s="163"/>
      <c r="AK249" s="163"/>
      <c r="AL249" s="163"/>
      <c r="AM249" s="163"/>
      <c r="AN249" s="163"/>
      <c r="AO249" s="163"/>
      <c r="AP249" s="163"/>
      <c r="AQ249" s="163"/>
      <c r="AR249" s="163"/>
      <c r="AS249" s="163"/>
      <c r="AT249" s="166" t="s">
        <v>120</v>
      </c>
      <c r="AU249" s="166" t="s">
        <v>118</v>
      </c>
      <c r="AV249" s="163" t="s">
        <v>118</v>
      </c>
      <c r="AW249" s="163" t="s">
        <v>29</v>
      </c>
      <c r="AX249" s="163" t="s">
        <v>73</v>
      </c>
      <c r="AY249" s="166" t="s">
        <v>111</v>
      </c>
      <c r="AZ249" s="163"/>
      <c r="BA249" s="163"/>
      <c r="BB249" s="163"/>
      <c r="BC249" s="163"/>
      <c r="BD249" s="163"/>
      <c r="BE249" s="163"/>
      <c r="BF249" s="163"/>
      <c r="BG249" s="163"/>
      <c r="BH249" s="163"/>
      <c r="BI249" s="163"/>
      <c r="BJ249" s="163"/>
      <c r="BK249" s="163"/>
      <c r="BL249" s="163"/>
      <c r="BM249" s="163"/>
    </row>
    <row r="250" ht="15.75" customHeight="1">
      <c r="A250" s="163"/>
      <c r="B250" s="164"/>
      <c r="C250" s="163"/>
      <c r="D250" s="165" t="s">
        <v>120</v>
      </c>
      <c r="E250" s="166" t="s">
        <v>1</v>
      </c>
      <c r="F250" s="167" t="s">
        <v>325</v>
      </c>
      <c r="G250" s="163"/>
      <c r="H250" s="168">
        <v>92.0</v>
      </c>
      <c r="I250" s="163"/>
      <c r="J250" s="163"/>
      <c r="K250" s="163"/>
      <c r="L250" s="164"/>
      <c r="M250" s="169"/>
      <c r="N250" s="163"/>
      <c r="O250" s="163"/>
      <c r="P250" s="163"/>
      <c r="Q250" s="163"/>
      <c r="R250" s="163"/>
      <c r="S250" s="163"/>
      <c r="T250" s="170"/>
      <c r="U250" s="163"/>
      <c r="V250" s="163"/>
      <c r="W250" s="163"/>
      <c r="X250" s="163"/>
      <c r="Y250" s="163"/>
      <c r="Z250" s="163"/>
      <c r="AA250" s="163"/>
      <c r="AB250" s="163"/>
      <c r="AC250" s="163"/>
      <c r="AD250" s="163"/>
      <c r="AE250" s="163"/>
      <c r="AF250" s="163"/>
      <c r="AG250" s="163"/>
      <c r="AH250" s="163"/>
      <c r="AI250" s="163"/>
      <c r="AJ250" s="163"/>
      <c r="AK250" s="163"/>
      <c r="AL250" s="163"/>
      <c r="AM250" s="163"/>
      <c r="AN250" s="163"/>
      <c r="AO250" s="163"/>
      <c r="AP250" s="163"/>
      <c r="AQ250" s="163"/>
      <c r="AR250" s="163"/>
      <c r="AS250" s="163"/>
      <c r="AT250" s="166" t="s">
        <v>120</v>
      </c>
      <c r="AU250" s="166" t="s">
        <v>118</v>
      </c>
      <c r="AV250" s="163" t="s">
        <v>118</v>
      </c>
      <c r="AW250" s="163" t="s">
        <v>29</v>
      </c>
      <c r="AX250" s="163" t="s">
        <v>73</v>
      </c>
      <c r="AY250" s="166" t="s">
        <v>111</v>
      </c>
      <c r="AZ250" s="163"/>
      <c r="BA250" s="163"/>
      <c r="BB250" s="163"/>
      <c r="BC250" s="163"/>
      <c r="BD250" s="163"/>
      <c r="BE250" s="163"/>
      <c r="BF250" s="163"/>
      <c r="BG250" s="163"/>
      <c r="BH250" s="163"/>
      <c r="BI250" s="163"/>
      <c r="BJ250" s="163"/>
      <c r="BK250" s="163"/>
      <c r="BL250" s="163"/>
      <c r="BM250" s="163"/>
    </row>
    <row r="251" ht="15.75" customHeight="1">
      <c r="A251" s="163"/>
      <c r="B251" s="164"/>
      <c r="C251" s="163"/>
      <c r="D251" s="165" t="s">
        <v>120</v>
      </c>
      <c r="E251" s="166" t="s">
        <v>1</v>
      </c>
      <c r="F251" s="167" t="s">
        <v>326</v>
      </c>
      <c r="G251" s="163"/>
      <c r="H251" s="168">
        <v>108.0</v>
      </c>
      <c r="I251" s="163"/>
      <c r="J251" s="163"/>
      <c r="K251" s="163"/>
      <c r="L251" s="164"/>
      <c r="M251" s="169"/>
      <c r="N251" s="163"/>
      <c r="O251" s="163"/>
      <c r="P251" s="163"/>
      <c r="Q251" s="163"/>
      <c r="R251" s="163"/>
      <c r="S251" s="163"/>
      <c r="T251" s="170"/>
      <c r="U251" s="163"/>
      <c r="V251" s="163"/>
      <c r="W251" s="163"/>
      <c r="X251" s="163"/>
      <c r="Y251" s="163"/>
      <c r="Z251" s="163"/>
      <c r="AA251" s="163"/>
      <c r="AB251" s="163"/>
      <c r="AC251" s="163"/>
      <c r="AD251" s="163"/>
      <c r="AE251" s="163"/>
      <c r="AF251" s="163"/>
      <c r="AG251" s="163"/>
      <c r="AH251" s="163"/>
      <c r="AI251" s="163"/>
      <c r="AJ251" s="163"/>
      <c r="AK251" s="163"/>
      <c r="AL251" s="163"/>
      <c r="AM251" s="163"/>
      <c r="AN251" s="163"/>
      <c r="AO251" s="163"/>
      <c r="AP251" s="163"/>
      <c r="AQ251" s="163"/>
      <c r="AR251" s="163"/>
      <c r="AS251" s="163"/>
      <c r="AT251" s="166" t="s">
        <v>120</v>
      </c>
      <c r="AU251" s="166" t="s">
        <v>118</v>
      </c>
      <c r="AV251" s="163" t="s">
        <v>118</v>
      </c>
      <c r="AW251" s="163" t="s">
        <v>29</v>
      </c>
      <c r="AX251" s="163" t="s">
        <v>73</v>
      </c>
      <c r="AY251" s="166" t="s">
        <v>111</v>
      </c>
      <c r="AZ251" s="163"/>
      <c r="BA251" s="163"/>
      <c r="BB251" s="163"/>
      <c r="BC251" s="163"/>
      <c r="BD251" s="163"/>
      <c r="BE251" s="163"/>
      <c r="BF251" s="163"/>
      <c r="BG251" s="163"/>
      <c r="BH251" s="163"/>
      <c r="BI251" s="163"/>
      <c r="BJ251" s="163"/>
      <c r="BK251" s="163"/>
      <c r="BL251" s="163"/>
      <c r="BM251" s="163"/>
    </row>
    <row r="252" ht="15.75" customHeight="1">
      <c r="A252" s="171"/>
      <c r="B252" s="172"/>
      <c r="C252" s="171"/>
      <c r="D252" s="165" t="s">
        <v>120</v>
      </c>
      <c r="E252" s="173" t="s">
        <v>1</v>
      </c>
      <c r="F252" s="174" t="s">
        <v>136</v>
      </c>
      <c r="G252" s="171"/>
      <c r="H252" s="175">
        <v>423.5</v>
      </c>
      <c r="I252" s="171"/>
      <c r="J252" s="171"/>
      <c r="K252" s="171"/>
      <c r="L252" s="172"/>
      <c r="M252" s="176"/>
      <c r="N252" s="171"/>
      <c r="O252" s="171"/>
      <c r="P252" s="171"/>
      <c r="Q252" s="171"/>
      <c r="R252" s="171"/>
      <c r="S252" s="171"/>
      <c r="T252" s="177"/>
      <c r="U252" s="171"/>
      <c r="V252" s="171"/>
      <c r="W252" s="171"/>
      <c r="X252" s="171"/>
      <c r="Y252" s="171"/>
      <c r="Z252" s="171"/>
      <c r="AA252" s="171"/>
      <c r="AB252" s="171"/>
      <c r="AC252" s="171"/>
      <c r="AD252" s="171"/>
      <c r="AE252" s="171"/>
      <c r="AF252" s="171"/>
      <c r="AG252" s="171"/>
      <c r="AH252" s="171"/>
      <c r="AI252" s="171"/>
      <c r="AJ252" s="171"/>
      <c r="AK252" s="171"/>
      <c r="AL252" s="171"/>
      <c r="AM252" s="171"/>
      <c r="AN252" s="171"/>
      <c r="AO252" s="171"/>
      <c r="AP252" s="171"/>
      <c r="AQ252" s="171"/>
      <c r="AR252" s="171"/>
      <c r="AS252" s="171"/>
      <c r="AT252" s="173" t="s">
        <v>120</v>
      </c>
      <c r="AU252" s="173" t="s">
        <v>118</v>
      </c>
      <c r="AV252" s="171" t="s">
        <v>117</v>
      </c>
      <c r="AW252" s="171" t="s">
        <v>29</v>
      </c>
      <c r="AX252" s="171" t="s">
        <v>78</v>
      </c>
      <c r="AY252" s="173" t="s">
        <v>111</v>
      </c>
      <c r="AZ252" s="171"/>
      <c r="BA252" s="171"/>
      <c r="BB252" s="171"/>
      <c r="BC252" s="171"/>
      <c r="BD252" s="171"/>
      <c r="BE252" s="171"/>
      <c r="BF252" s="171"/>
      <c r="BG252" s="171"/>
      <c r="BH252" s="171"/>
      <c r="BI252" s="171"/>
      <c r="BJ252" s="171"/>
      <c r="BK252" s="171"/>
      <c r="BL252" s="171"/>
      <c r="BM252" s="171"/>
    </row>
    <row r="253" ht="24.0" customHeight="1">
      <c r="A253" s="17"/>
      <c r="B253" s="18"/>
      <c r="C253" s="150" t="s">
        <v>12</v>
      </c>
      <c r="D253" s="150" t="s">
        <v>113</v>
      </c>
      <c r="E253" s="151" t="s">
        <v>327</v>
      </c>
      <c r="F253" s="152" t="s">
        <v>328</v>
      </c>
      <c r="G253" s="153" t="s">
        <v>116</v>
      </c>
      <c r="H253" s="154">
        <v>185.0</v>
      </c>
      <c r="I253" s="155">
        <v>101.75</v>
      </c>
      <c r="J253" s="155">
        <f>ROUND(I253*H253,2)</f>
        <v>18823.75</v>
      </c>
      <c r="K253" s="156"/>
      <c r="L253" s="18"/>
      <c r="M253" s="157" t="s">
        <v>1</v>
      </c>
      <c r="N253" s="158" t="s">
        <v>39</v>
      </c>
      <c r="O253" s="159">
        <v>4.492</v>
      </c>
      <c r="P253" s="159">
        <f>O253*H253</f>
        <v>831.02</v>
      </c>
      <c r="Q253" s="159">
        <v>0.08033</v>
      </c>
      <c r="R253" s="159">
        <f>Q253*H253</f>
        <v>14.86105</v>
      </c>
      <c r="S253" s="159">
        <v>0.0</v>
      </c>
      <c r="T253" s="160">
        <f>S253*H253</f>
        <v>0</v>
      </c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61" t="s">
        <v>117</v>
      </c>
      <c r="AS253" s="17"/>
      <c r="AT253" s="161" t="s">
        <v>113</v>
      </c>
      <c r="AU253" s="161" t="s">
        <v>118</v>
      </c>
      <c r="AV253" s="17"/>
      <c r="AW253" s="17"/>
      <c r="AX253" s="17"/>
      <c r="AY253" s="4" t="s">
        <v>111</v>
      </c>
      <c r="AZ253" s="17"/>
      <c r="BA253" s="17"/>
      <c r="BB253" s="17"/>
      <c r="BC253" s="17"/>
      <c r="BD253" s="17"/>
      <c r="BE253" s="162">
        <f>IF(N253="základná",J253,0)</f>
        <v>0</v>
      </c>
      <c r="BF253" s="162">
        <f>IF(N253="znížená",J253,0)</f>
        <v>18823.75</v>
      </c>
      <c r="BG253" s="162">
        <f>IF(N253="zákl. prenesená",J253,0)</f>
        <v>0</v>
      </c>
      <c r="BH253" s="162">
        <f>IF(N253="zníž. prenesená",J253,0)</f>
        <v>0</v>
      </c>
      <c r="BI253" s="162">
        <f>IF(N253="nulová",J253,0)</f>
        <v>0</v>
      </c>
      <c r="BJ253" s="4" t="s">
        <v>118</v>
      </c>
      <c r="BK253" s="162">
        <f>ROUND(I253*H253,2)</f>
        <v>18823.75</v>
      </c>
      <c r="BL253" s="4" t="s">
        <v>117</v>
      </c>
      <c r="BM253" s="161" t="s">
        <v>329</v>
      </c>
    </row>
    <row r="254" ht="15.75" customHeight="1">
      <c r="A254" s="163"/>
      <c r="B254" s="164"/>
      <c r="C254" s="163"/>
      <c r="D254" s="165" t="s">
        <v>120</v>
      </c>
      <c r="E254" s="166" t="s">
        <v>1</v>
      </c>
      <c r="F254" s="167" t="s">
        <v>330</v>
      </c>
      <c r="G254" s="163"/>
      <c r="H254" s="168">
        <v>70.0</v>
      </c>
      <c r="I254" s="163"/>
      <c r="J254" s="163"/>
      <c r="K254" s="163"/>
      <c r="L254" s="164"/>
      <c r="M254" s="169"/>
      <c r="N254" s="163"/>
      <c r="O254" s="163"/>
      <c r="P254" s="163"/>
      <c r="Q254" s="163"/>
      <c r="R254" s="163"/>
      <c r="S254" s="163"/>
      <c r="T254" s="170"/>
      <c r="U254" s="163"/>
      <c r="V254" s="163"/>
      <c r="W254" s="163"/>
      <c r="X254" s="163"/>
      <c r="Y254" s="163"/>
      <c r="Z254" s="163"/>
      <c r="AA254" s="163"/>
      <c r="AB254" s="163"/>
      <c r="AC254" s="163"/>
      <c r="AD254" s="163"/>
      <c r="AE254" s="163"/>
      <c r="AF254" s="163"/>
      <c r="AG254" s="163"/>
      <c r="AH254" s="163"/>
      <c r="AI254" s="163"/>
      <c r="AJ254" s="163"/>
      <c r="AK254" s="163"/>
      <c r="AL254" s="163"/>
      <c r="AM254" s="163"/>
      <c r="AN254" s="163"/>
      <c r="AO254" s="163"/>
      <c r="AP254" s="163"/>
      <c r="AQ254" s="163"/>
      <c r="AR254" s="163"/>
      <c r="AS254" s="163"/>
      <c r="AT254" s="166" t="s">
        <v>120</v>
      </c>
      <c r="AU254" s="166" t="s">
        <v>118</v>
      </c>
      <c r="AV254" s="163" t="s">
        <v>118</v>
      </c>
      <c r="AW254" s="163" t="s">
        <v>29</v>
      </c>
      <c r="AX254" s="163" t="s">
        <v>73</v>
      </c>
      <c r="AY254" s="166" t="s">
        <v>111</v>
      </c>
      <c r="AZ254" s="163"/>
      <c r="BA254" s="163"/>
      <c r="BB254" s="163"/>
      <c r="BC254" s="163"/>
      <c r="BD254" s="163"/>
      <c r="BE254" s="163"/>
      <c r="BF254" s="163"/>
      <c r="BG254" s="163"/>
      <c r="BH254" s="163"/>
      <c r="BI254" s="163"/>
      <c r="BJ254" s="163"/>
      <c r="BK254" s="163"/>
      <c r="BL254" s="163"/>
      <c r="BM254" s="163"/>
    </row>
    <row r="255" ht="15.75" customHeight="1">
      <c r="A255" s="163"/>
      <c r="B255" s="164"/>
      <c r="C255" s="163"/>
      <c r="D255" s="165" t="s">
        <v>120</v>
      </c>
      <c r="E255" s="166" t="s">
        <v>1</v>
      </c>
      <c r="F255" s="167" t="s">
        <v>331</v>
      </c>
      <c r="G255" s="163"/>
      <c r="H255" s="168">
        <v>15.0</v>
      </c>
      <c r="I255" s="163"/>
      <c r="J255" s="163"/>
      <c r="K255" s="163"/>
      <c r="L255" s="164"/>
      <c r="M255" s="169"/>
      <c r="N255" s="163"/>
      <c r="O255" s="163"/>
      <c r="P255" s="163"/>
      <c r="Q255" s="163"/>
      <c r="R255" s="163"/>
      <c r="S255" s="163"/>
      <c r="T255" s="170"/>
      <c r="U255" s="163"/>
      <c r="V255" s="163"/>
      <c r="W255" s="163"/>
      <c r="X255" s="163"/>
      <c r="Y255" s="163"/>
      <c r="Z255" s="163"/>
      <c r="AA255" s="163"/>
      <c r="AB255" s="163"/>
      <c r="AC255" s="163"/>
      <c r="AD255" s="163"/>
      <c r="AE255" s="163"/>
      <c r="AF255" s="163"/>
      <c r="AG255" s="163"/>
      <c r="AH255" s="163"/>
      <c r="AI255" s="163"/>
      <c r="AJ255" s="163"/>
      <c r="AK255" s="163"/>
      <c r="AL255" s="163"/>
      <c r="AM255" s="163"/>
      <c r="AN255" s="163"/>
      <c r="AO255" s="163"/>
      <c r="AP255" s="163"/>
      <c r="AQ255" s="163"/>
      <c r="AR255" s="163"/>
      <c r="AS255" s="163"/>
      <c r="AT255" s="166" t="s">
        <v>120</v>
      </c>
      <c r="AU255" s="166" t="s">
        <v>118</v>
      </c>
      <c r="AV255" s="163" t="s">
        <v>118</v>
      </c>
      <c r="AW255" s="163" t="s">
        <v>29</v>
      </c>
      <c r="AX255" s="163" t="s">
        <v>73</v>
      </c>
      <c r="AY255" s="166" t="s">
        <v>111</v>
      </c>
      <c r="AZ255" s="163"/>
      <c r="BA255" s="163"/>
      <c r="BB255" s="163"/>
      <c r="BC255" s="163"/>
      <c r="BD255" s="163"/>
      <c r="BE255" s="163"/>
      <c r="BF255" s="163"/>
      <c r="BG255" s="163"/>
      <c r="BH255" s="163"/>
      <c r="BI255" s="163"/>
      <c r="BJ255" s="163"/>
      <c r="BK255" s="163"/>
      <c r="BL255" s="163"/>
      <c r="BM255" s="163"/>
    </row>
    <row r="256" ht="15.75" customHeight="1">
      <c r="A256" s="163"/>
      <c r="B256" s="164"/>
      <c r="C256" s="163"/>
      <c r="D256" s="165" t="s">
        <v>120</v>
      </c>
      <c r="E256" s="166" t="s">
        <v>1</v>
      </c>
      <c r="F256" s="167" t="s">
        <v>332</v>
      </c>
      <c r="G256" s="163"/>
      <c r="H256" s="168">
        <v>70.0</v>
      </c>
      <c r="I256" s="163"/>
      <c r="J256" s="163"/>
      <c r="K256" s="163"/>
      <c r="L256" s="164"/>
      <c r="M256" s="169"/>
      <c r="N256" s="163"/>
      <c r="O256" s="163"/>
      <c r="P256" s="163"/>
      <c r="Q256" s="163"/>
      <c r="R256" s="163"/>
      <c r="S256" s="163"/>
      <c r="T256" s="170"/>
      <c r="U256" s="163"/>
      <c r="V256" s="163"/>
      <c r="W256" s="163"/>
      <c r="X256" s="163"/>
      <c r="Y256" s="163"/>
      <c r="Z256" s="163"/>
      <c r="AA256" s="163"/>
      <c r="AB256" s="163"/>
      <c r="AC256" s="163"/>
      <c r="AD256" s="163"/>
      <c r="AE256" s="163"/>
      <c r="AF256" s="163"/>
      <c r="AG256" s="163"/>
      <c r="AH256" s="163"/>
      <c r="AI256" s="163"/>
      <c r="AJ256" s="163"/>
      <c r="AK256" s="163"/>
      <c r="AL256" s="163"/>
      <c r="AM256" s="163"/>
      <c r="AN256" s="163"/>
      <c r="AO256" s="163"/>
      <c r="AP256" s="163"/>
      <c r="AQ256" s="163"/>
      <c r="AR256" s="163"/>
      <c r="AS256" s="163"/>
      <c r="AT256" s="166" t="s">
        <v>120</v>
      </c>
      <c r="AU256" s="166" t="s">
        <v>118</v>
      </c>
      <c r="AV256" s="163" t="s">
        <v>118</v>
      </c>
      <c r="AW256" s="163" t="s">
        <v>29</v>
      </c>
      <c r="AX256" s="163" t="s">
        <v>73</v>
      </c>
      <c r="AY256" s="166" t="s">
        <v>111</v>
      </c>
      <c r="AZ256" s="163"/>
      <c r="BA256" s="163"/>
      <c r="BB256" s="163"/>
      <c r="BC256" s="163"/>
      <c r="BD256" s="163"/>
      <c r="BE256" s="163"/>
      <c r="BF256" s="163"/>
      <c r="BG256" s="163"/>
      <c r="BH256" s="163"/>
      <c r="BI256" s="163"/>
      <c r="BJ256" s="163"/>
      <c r="BK256" s="163"/>
      <c r="BL256" s="163"/>
      <c r="BM256" s="163"/>
    </row>
    <row r="257" ht="15.75" customHeight="1">
      <c r="A257" s="163"/>
      <c r="B257" s="164"/>
      <c r="C257" s="163"/>
      <c r="D257" s="165" t="s">
        <v>120</v>
      </c>
      <c r="E257" s="166" t="s">
        <v>1</v>
      </c>
      <c r="F257" s="167" t="s">
        <v>333</v>
      </c>
      <c r="G257" s="163"/>
      <c r="H257" s="168">
        <v>30.0</v>
      </c>
      <c r="I257" s="163"/>
      <c r="J257" s="163"/>
      <c r="K257" s="163"/>
      <c r="L257" s="164"/>
      <c r="M257" s="169"/>
      <c r="N257" s="163"/>
      <c r="O257" s="163"/>
      <c r="P257" s="163"/>
      <c r="Q257" s="163"/>
      <c r="R257" s="163"/>
      <c r="S257" s="163"/>
      <c r="T257" s="170"/>
      <c r="U257" s="163"/>
      <c r="V257" s="163"/>
      <c r="W257" s="163"/>
      <c r="X257" s="163"/>
      <c r="Y257" s="163"/>
      <c r="Z257" s="163"/>
      <c r="AA257" s="163"/>
      <c r="AB257" s="163"/>
      <c r="AC257" s="163"/>
      <c r="AD257" s="163"/>
      <c r="AE257" s="163"/>
      <c r="AF257" s="163"/>
      <c r="AG257" s="163"/>
      <c r="AH257" s="163"/>
      <c r="AI257" s="163"/>
      <c r="AJ257" s="163"/>
      <c r="AK257" s="163"/>
      <c r="AL257" s="163"/>
      <c r="AM257" s="163"/>
      <c r="AN257" s="163"/>
      <c r="AO257" s="163"/>
      <c r="AP257" s="163"/>
      <c r="AQ257" s="163"/>
      <c r="AR257" s="163"/>
      <c r="AS257" s="163"/>
      <c r="AT257" s="166" t="s">
        <v>120</v>
      </c>
      <c r="AU257" s="166" t="s">
        <v>118</v>
      </c>
      <c r="AV257" s="163" t="s">
        <v>118</v>
      </c>
      <c r="AW257" s="163" t="s">
        <v>29</v>
      </c>
      <c r="AX257" s="163" t="s">
        <v>73</v>
      </c>
      <c r="AY257" s="166" t="s">
        <v>111</v>
      </c>
      <c r="AZ257" s="163"/>
      <c r="BA257" s="163"/>
      <c r="BB257" s="163"/>
      <c r="BC257" s="163"/>
      <c r="BD257" s="163"/>
      <c r="BE257" s="163"/>
      <c r="BF257" s="163"/>
      <c r="BG257" s="163"/>
      <c r="BH257" s="163"/>
      <c r="BI257" s="163"/>
      <c r="BJ257" s="163"/>
      <c r="BK257" s="163"/>
      <c r="BL257" s="163"/>
      <c r="BM257" s="163"/>
    </row>
    <row r="258" ht="15.75" customHeight="1">
      <c r="A258" s="171"/>
      <c r="B258" s="172"/>
      <c r="C258" s="171"/>
      <c r="D258" s="165" t="s">
        <v>120</v>
      </c>
      <c r="E258" s="173" t="s">
        <v>1</v>
      </c>
      <c r="F258" s="174" t="s">
        <v>136</v>
      </c>
      <c r="G258" s="171"/>
      <c r="H258" s="175">
        <v>185.0</v>
      </c>
      <c r="I258" s="171"/>
      <c r="J258" s="171"/>
      <c r="K258" s="171"/>
      <c r="L258" s="172"/>
      <c r="M258" s="176"/>
      <c r="N258" s="171"/>
      <c r="O258" s="171"/>
      <c r="P258" s="171"/>
      <c r="Q258" s="171"/>
      <c r="R258" s="171"/>
      <c r="S258" s="171"/>
      <c r="T258" s="177"/>
      <c r="U258" s="171"/>
      <c r="V258" s="171"/>
      <c r="W258" s="171"/>
      <c r="X258" s="171"/>
      <c r="Y258" s="171"/>
      <c r="Z258" s="171"/>
      <c r="AA258" s="171"/>
      <c r="AB258" s="171"/>
      <c r="AC258" s="171"/>
      <c r="AD258" s="171"/>
      <c r="AE258" s="171"/>
      <c r="AF258" s="171"/>
      <c r="AG258" s="171"/>
      <c r="AH258" s="171"/>
      <c r="AI258" s="171"/>
      <c r="AJ258" s="171"/>
      <c r="AK258" s="171"/>
      <c r="AL258" s="171"/>
      <c r="AM258" s="171"/>
      <c r="AN258" s="171"/>
      <c r="AO258" s="171"/>
      <c r="AP258" s="171"/>
      <c r="AQ258" s="171"/>
      <c r="AR258" s="171"/>
      <c r="AS258" s="171"/>
      <c r="AT258" s="173" t="s">
        <v>120</v>
      </c>
      <c r="AU258" s="173" t="s">
        <v>118</v>
      </c>
      <c r="AV258" s="171" t="s">
        <v>117</v>
      </c>
      <c r="AW258" s="171" t="s">
        <v>29</v>
      </c>
      <c r="AX258" s="171" t="s">
        <v>78</v>
      </c>
      <c r="AY258" s="173" t="s">
        <v>111</v>
      </c>
      <c r="AZ258" s="171"/>
      <c r="BA258" s="171"/>
      <c r="BB258" s="171"/>
      <c r="BC258" s="171"/>
      <c r="BD258" s="171"/>
      <c r="BE258" s="171"/>
      <c r="BF258" s="171"/>
      <c r="BG258" s="171"/>
      <c r="BH258" s="171"/>
      <c r="BI258" s="171"/>
      <c r="BJ258" s="171"/>
      <c r="BK258" s="171"/>
      <c r="BL258" s="171"/>
      <c r="BM258" s="171"/>
    </row>
    <row r="259" ht="16.5" customHeight="1">
      <c r="A259" s="17"/>
      <c r="B259" s="18"/>
      <c r="C259" s="150" t="s">
        <v>334</v>
      </c>
      <c r="D259" s="150" t="s">
        <v>113</v>
      </c>
      <c r="E259" s="151" t="s">
        <v>335</v>
      </c>
      <c r="F259" s="152" t="s">
        <v>336</v>
      </c>
      <c r="G259" s="153" t="s">
        <v>231</v>
      </c>
      <c r="H259" s="154">
        <v>48.0</v>
      </c>
      <c r="I259" s="155">
        <v>147.59</v>
      </c>
      <c r="J259" s="155">
        <f>ROUND(I259*H259,2)</f>
        <v>7084.32</v>
      </c>
      <c r="K259" s="156"/>
      <c r="L259" s="18"/>
      <c r="M259" s="157" t="s">
        <v>1</v>
      </c>
      <c r="N259" s="158" t="s">
        <v>39</v>
      </c>
      <c r="O259" s="159">
        <v>5.558</v>
      </c>
      <c r="P259" s="159">
        <f>O259*H259</f>
        <v>266.784</v>
      </c>
      <c r="Q259" s="159">
        <v>0.18061</v>
      </c>
      <c r="R259" s="159">
        <f>Q259*H259</f>
        <v>8.66928</v>
      </c>
      <c r="S259" s="159">
        <v>0.0</v>
      </c>
      <c r="T259" s="160">
        <f>S259*H259</f>
        <v>0</v>
      </c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61" t="s">
        <v>117</v>
      </c>
      <c r="AS259" s="17"/>
      <c r="AT259" s="161" t="s">
        <v>113</v>
      </c>
      <c r="AU259" s="161" t="s">
        <v>118</v>
      </c>
      <c r="AV259" s="17"/>
      <c r="AW259" s="17"/>
      <c r="AX259" s="17"/>
      <c r="AY259" s="4" t="s">
        <v>111</v>
      </c>
      <c r="AZ259" s="17"/>
      <c r="BA259" s="17"/>
      <c r="BB259" s="17"/>
      <c r="BC259" s="17"/>
      <c r="BD259" s="17"/>
      <c r="BE259" s="162">
        <f>IF(N259="základná",J259,0)</f>
        <v>0</v>
      </c>
      <c r="BF259" s="162">
        <f>IF(N259="znížená",J259,0)</f>
        <v>7084.32</v>
      </c>
      <c r="BG259" s="162">
        <f>IF(N259="zákl. prenesená",J259,0)</f>
        <v>0</v>
      </c>
      <c r="BH259" s="162">
        <f>IF(N259="zníž. prenesená",J259,0)</f>
        <v>0</v>
      </c>
      <c r="BI259" s="162">
        <f>IF(N259="nulová",J259,0)</f>
        <v>0</v>
      </c>
      <c r="BJ259" s="4" t="s">
        <v>118</v>
      </c>
      <c r="BK259" s="162">
        <f>ROUND(I259*H259,2)</f>
        <v>7084.32</v>
      </c>
      <c r="BL259" s="4" t="s">
        <v>117</v>
      </c>
      <c r="BM259" s="161" t="s">
        <v>337</v>
      </c>
    </row>
    <row r="260" ht="15.75" customHeight="1">
      <c r="A260" s="163"/>
      <c r="B260" s="164"/>
      <c r="C260" s="163"/>
      <c r="D260" s="165" t="s">
        <v>120</v>
      </c>
      <c r="E260" s="166" t="s">
        <v>1</v>
      </c>
      <c r="F260" s="167" t="s">
        <v>338</v>
      </c>
      <c r="G260" s="163"/>
      <c r="H260" s="168">
        <v>48.0</v>
      </c>
      <c r="I260" s="163"/>
      <c r="J260" s="163"/>
      <c r="K260" s="163"/>
      <c r="L260" s="164"/>
      <c r="M260" s="169"/>
      <c r="N260" s="163"/>
      <c r="O260" s="163"/>
      <c r="P260" s="163"/>
      <c r="Q260" s="163"/>
      <c r="R260" s="163"/>
      <c r="S260" s="163"/>
      <c r="T260" s="170"/>
      <c r="U260" s="163"/>
      <c r="V260" s="163"/>
      <c r="W260" s="163"/>
      <c r="X260" s="163"/>
      <c r="Y260" s="163"/>
      <c r="Z260" s="163"/>
      <c r="AA260" s="163"/>
      <c r="AB260" s="163"/>
      <c r="AC260" s="163"/>
      <c r="AD260" s="163"/>
      <c r="AE260" s="163"/>
      <c r="AF260" s="163"/>
      <c r="AG260" s="163"/>
      <c r="AH260" s="163"/>
      <c r="AI260" s="163"/>
      <c r="AJ260" s="163"/>
      <c r="AK260" s="163"/>
      <c r="AL260" s="163"/>
      <c r="AM260" s="163"/>
      <c r="AN260" s="163"/>
      <c r="AO260" s="163"/>
      <c r="AP260" s="163"/>
      <c r="AQ260" s="163"/>
      <c r="AR260" s="163"/>
      <c r="AS260" s="163"/>
      <c r="AT260" s="166" t="s">
        <v>120</v>
      </c>
      <c r="AU260" s="166" t="s">
        <v>118</v>
      </c>
      <c r="AV260" s="163" t="s">
        <v>118</v>
      </c>
      <c r="AW260" s="163" t="s">
        <v>29</v>
      </c>
      <c r="AX260" s="163" t="s">
        <v>78</v>
      </c>
      <c r="AY260" s="166" t="s">
        <v>111</v>
      </c>
      <c r="AZ260" s="163"/>
      <c r="BA260" s="163"/>
      <c r="BB260" s="163"/>
      <c r="BC260" s="163"/>
      <c r="BD260" s="163"/>
      <c r="BE260" s="163"/>
      <c r="BF260" s="163"/>
      <c r="BG260" s="163"/>
      <c r="BH260" s="163"/>
      <c r="BI260" s="163"/>
      <c r="BJ260" s="163"/>
      <c r="BK260" s="163"/>
      <c r="BL260" s="163"/>
      <c r="BM260" s="163"/>
    </row>
    <row r="261" ht="22.5" customHeight="1">
      <c r="A261" s="138"/>
      <c r="B261" s="139"/>
      <c r="C261" s="138"/>
      <c r="D261" s="140" t="s">
        <v>72</v>
      </c>
      <c r="E261" s="148" t="s">
        <v>144</v>
      </c>
      <c r="F261" s="148" t="s">
        <v>339</v>
      </c>
      <c r="G261" s="138"/>
      <c r="H261" s="138"/>
      <c r="I261" s="138"/>
      <c r="J261" s="149">
        <f>BK261</f>
        <v>11656.4</v>
      </c>
      <c r="K261" s="138"/>
      <c r="L261" s="139"/>
      <c r="M261" s="143"/>
      <c r="N261" s="138"/>
      <c r="O261" s="138"/>
      <c r="P261" s="144">
        <f>SUM(P262:P265)</f>
        <v>33.12</v>
      </c>
      <c r="Q261" s="138"/>
      <c r="R261" s="144">
        <f>SUM(R262:R265)</f>
        <v>423.2</v>
      </c>
      <c r="S261" s="138"/>
      <c r="T261" s="145">
        <f>SUM(T262:T265)</f>
        <v>0</v>
      </c>
      <c r="U261" s="138"/>
      <c r="V261" s="138"/>
      <c r="W261" s="138"/>
      <c r="X261" s="138"/>
      <c r="Y261" s="138"/>
      <c r="Z261" s="138"/>
      <c r="AA261" s="138"/>
      <c r="AB261" s="138"/>
      <c r="AC261" s="138"/>
      <c r="AD261" s="138"/>
      <c r="AE261" s="138"/>
      <c r="AF261" s="138"/>
      <c r="AG261" s="138"/>
      <c r="AH261" s="138"/>
      <c r="AI261" s="138"/>
      <c r="AJ261" s="138"/>
      <c r="AK261" s="138"/>
      <c r="AL261" s="138"/>
      <c r="AM261" s="138"/>
      <c r="AN261" s="138"/>
      <c r="AO261" s="138"/>
      <c r="AP261" s="138"/>
      <c r="AQ261" s="138"/>
      <c r="AR261" s="140" t="s">
        <v>78</v>
      </c>
      <c r="AS261" s="138"/>
      <c r="AT261" s="146" t="s">
        <v>72</v>
      </c>
      <c r="AU261" s="146" t="s">
        <v>78</v>
      </c>
      <c r="AV261" s="138"/>
      <c r="AW261" s="138"/>
      <c r="AX261" s="138"/>
      <c r="AY261" s="140" t="s">
        <v>111</v>
      </c>
      <c r="AZ261" s="138"/>
      <c r="BA261" s="138"/>
      <c r="BB261" s="138"/>
      <c r="BC261" s="138"/>
      <c r="BD261" s="138"/>
      <c r="BE261" s="138"/>
      <c r="BF261" s="138"/>
      <c r="BG261" s="138"/>
      <c r="BH261" s="138"/>
      <c r="BI261" s="138"/>
      <c r="BJ261" s="138"/>
      <c r="BK261" s="147">
        <f>SUM(BK262:BK265)</f>
        <v>11656.4</v>
      </c>
      <c r="BL261" s="138"/>
      <c r="BM261" s="138"/>
    </row>
    <row r="262" ht="33.0" customHeight="1">
      <c r="A262" s="17"/>
      <c r="B262" s="18"/>
      <c r="C262" s="150" t="s">
        <v>340</v>
      </c>
      <c r="D262" s="150" t="s">
        <v>113</v>
      </c>
      <c r="E262" s="151" t="s">
        <v>341</v>
      </c>
      <c r="F262" s="152" t="s">
        <v>342</v>
      </c>
      <c r="G262" s="153" t="s">
        <v>231</v>
      </c>
      <c r="H262" s="154">
        <v>920.0</v>
      </c>
      <c r="I262" s="155">
        <v>12.67</v>
      </c>
      <c r="J262" s="155">
        <f>ROUND(I262*H262,2)</f>
        <v>11656.4</v>
      </c>
      <c r="K262" s="156"/>
      <c r="L262" s="18"/>
      <c r="M262" s="157" t="s">
        <v>1</v>
      </c>
      <c r="N262" s="158" t="s">
        <v>39</v>
      </c>
      <c r="O262" s="159">
        <v>0.036</v>
      </c>
      <c r="P262" s="159">
        <f>O262*H262</f>
        <v>33.12</v>
      </c>
      <c r="Q262" s="159">
        <v>0.46</v>
      </c>
      <c r="R262" s="159">
        <f>Q262*H262</f>
        <v>423.2</v>
      </c>
      <c r="S262" s="159">
        <v>0.0</v>
      </c>
      <c r="T262" s="160">
        <f>S262*H262</f>
        <v>0</v>
      </c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61" t="s">
        <v>117</v>
      </c>
      <c r="AS262" s="17"/>
      <c r="AT262" s="161" t="s">
        <v>113</v>
      </c>
      <c r="AU262" s="161" t="s">
        <v>118</v>
      </c>
      <c r="AV262" s="17"/>
      <c r="AW262" s="17"/>
      <c r="AX262" s="17"/>
      <c r="AY262" s="4" t="s">
        <v>111</v>
      </c>
      <c r="AZ262" s="17"/>
      <c r="BA262" s="17"/>
      <c r="BB262" s="17"/>
      <c r="BC262" s="17"/>
      <c r="BD262" s="17"/>
      <c r="BE262" s="162">
        <f>IF(N262="základná",J262,0)</f>
        <v>0</v>
      </c>
      <c r="BF262" s="162">
        <f>IF(N262="znížená",J262,0)</f>
        <v>11656.4</v>
      </c>
      <c r="BG262" s="162">
        <f>IF(N262="zákl. prenesená",J262,0)</f>
        <v>0</v>
      </c>
      <c r="BH262" s="162">
        <f>IF(N262="zníž. prenesená",J262,0)</f>
        <v>0</v>
      </c>
      <c r="BI262" s="162">
        <f>IF(N262="nulová",J262,0)</f>
        <v>0</v>
      </c>
      <c r="BJ262" s="4" t="s">
        <v>118</v>
      </c>
      <c r="BK262" s="162">
        <f>ROUND(I262*H262,2)</f>
        <v>11656.4</v>
      </c>
      <c r="BL262" s="4" t="s">
        <v>117</v>
      </c>
      <c r="BM262" s="161" t="s">
        <v>343</v>
      </c>
    </row>
    <row r="263" ht="15.75" customHeight="1">
      <c r="A263" s="163"/>
      <c r="B263" s="164"/>
      <c r="C263" s="163"/>
      <c r="D263" s="165" t="s">
        <v>120</v>
      </c>
      <c r="E263" s="166" t="s">
        <v>1</v>
      </c>
      <c r="F263" s="167" t="s">
        <v>344</v>
      </c>
      <c r="G263" s="163"/>
      <c r="H263" s="168">
        <v>696.0</v>
      </c>
      <c r="I263" s="163"/>
      <c r="J263" s="163"/>
      <c r="K263" s="163"/>
      <c r="L263" s="164"/>
      <c r="M263" s="169"/>
      <c r="N263" s="163"/>
      <c r="O263" s="163"/>
      <c r="P263" s="163"/>
      <c r="Q263" s="163"/>
      <c r="R263" s="163"/>
      <c r="S263" s="163"/>
      <c r="T263" s="170"/>
      <c r="U263" s="163"/>
      <c r="V263" s="163"/>
      <c r="W263" s="163"/>
      <c r="X263" s="163"/>
      <c r="Y263" s="163"/>
      <c r="Z263" s="163"/>
      <c r="AA263" s="163"/>
      <c r="AB263" s="163"/>
      <c r="AC263" s="163"/>
      <c r="AD263" s="163"/>
      <c r="AE263" s="163"/>
      <c r="AF263" s="163"/>
      <c r="AG263" s="163"/>
      <c r="AH263" s="163"/>
      <c r="AI263" s="163"/>
      <c r="AJ263" s="163"/>
      <c r="AK263" s="163"/>
      <c r="AL263" s="163"/>
      <c r="AM263" s="163"/>
      <c r="AN263" s="163"/>
      <c r="AO263" s="163"/>
      <c r="AP263" s="163"/>
      <c r="AQ263" s="163"/>
      <c r="AR263" s="163"/>
      <c r="AS263" s="163"/>
      <c r="AT263" s="166" t="s">
        <v>120</v>
      </c>
      <c r="AU263" s="166" t="s">
        <v>118</v>
      </c>
      <c r="AV263" s="163" t="s">
        <v>118</v>
      </c>
      <c r="AW263" s="163" t="s">
        <v>29</v>
      </c>
      <c r="AX263" s="163" t="s">
        <v>73</v>
      </c>
      <c r="AY263" s="166" t="s">
        <v>111</v>
      </c>
      <c r="AZ263" s="163"/>
      <c r="BA263" s="163"/>
      <c r="BB263" s="163"/>
      <c r="BC263" s="163"/>
      <c r="BD263" s="163"/>
      <c r="BE263" s="163"/>
      <c r="BF263" s="163"/>
      <c r="BG263" s="163"/>
      <c r="BH263" s="163"/>
      <c r="BI263" s="163"/>
      <c r="BJ263" s="163"/>
      <c r="BK263" s="163"/>
      <c r="BL263" s="163"/>
      <c r="BM263" s="163"/>
    </row>
    <row r="264" ht="15.75" customHeight="1">
      <c r="A264" s="163"/>
      <c r="B264" s="164"/>
      <c r="C264" s="163"/>
      <c r="D264" s="165" t="s">
        <v>120</v>
      </c>
      <c r="E264" s="166" t="s">
        <v>1</v>
      </c>
      <c r="F264" s="167" t="s">
        <v>345</v>
      </c>
      <c r="G264" s="163"/>
      <c r="H264" s="168">
        <v>224.0</v>
      </c>
      <c r="I264" s="163"/>
      <c r="J264" s="163"/>
      <c r="K264" s="163"/>
      <c r="L264" s="164"/>
      <c r="M264" s="169"/>
      <c r="N264" s="163"/>
      <c r="O264" s="163"/>
      <c r="P264" s="163"/>
      <c r="Q264" s="163"/>
      <c r="R264" s="163"/>
      <c r="S264" s="163"/>
      <c r="T264" s="170"/>
      <c r="U264" s="163"/>
      <c r="V264" s="163"/>
      <c r="W264" s="163"/>
      <c r="X264" s="163"/>
      <c r="Y264" s="163"/>
      <c r="Z264" s="163"/>
      <c r="AA264" s="163"/>
      <c r="AB264" s="163"/>
      <c r="AC264" s="163"/>
      <c r="AD264" s="163"/>
      <c r="AE264" s="163"/>
      <c r="AF264" s="163"/>
      <c r="AG264" s="163"/>
      <c r="AH264" s="163"/>
      <c r="AI264" s="163"/>
      <c r="AJ264" s="163"/>
      <c r="AK264" s="163"/>
      <c r="AL264" s="163"/>
      <c r="AM264" s="163"/>
      <c r="AN264" s="163"/>
      <c r="AO264" s="163"/>
      <c r="AP264" s="163"/>
      <c r="AQ264" s="163"/>
      <c r="AR264" s="163"/>
      <c r="AS264" s="163"/>
      <c r="AT264" s="166" t="s">
        <v>120</v>
      </c>
      <c r="AU264" s="166" t="s">
        <v>118</v>
      </c>
      <c r="AV264" s="163" t="s">
        <v>118</v>
      </c>
      <c r="AW264" s="163" t="s">
        <v>29</v>
      </c>
      <c r="AX264" s="163" t="s">
        <v>73</v>
      </c>
      <c r="AY264" s="166" t="s">
        <v>111</v>
      </c>
      <c r="AZ264" s="163"/>
      <c r="BA264" s="163"/>
      <c r="BB264" s="163"/>
      <c r="BC264" s="163"/>
      <c r="BD264" s="163"/>
      <c r="BE264" s="163"/>
      <c r="BF264" s="163"/>
      <c r="BG264" s="163"/>
      <c r="BH264" s="163"/>
      <c r="BI264" s="163"/>
      <c r="BJ264" s="163"/>
      <c r="BK264" s="163"/>
      <c r="BL264" s="163"/>
      <c r="BM264" s="163"/>
    </row>
    <row r="265" ht="15.75" customHeight="1">
      <c r="A265" s="171"/>
      <c r="B265" s="172"/>
      <c r="C265" s="171"/>
      <c r="D265" s="165" t="s">
        <v>120</v>
      </c>
      <c r="E265" s="173" t="s">
        <v>1</v>
      </c>
      <c r="F265" s="174" t="s">
        <v>136</v>
      </c>
      <c r="G265" s="171"/>
      <c r="H265" s="175">
        <v>920.0</v>
      </c>
      <c r="I265" s="171"/>
      <c r="J265" s="171"/>
      <c r="K265" s="171"/>
      <c r="L265" s="172"/>
      <c r="M265" s="176"/>
      <c r="N265" s="171"/>
      <c r="O265" s="171"/>
      <c r="P265" s="171"/>
      <c r="Q265" s="171"/>
      <c r="R265" s="171"/>
      <c r="S265" s="171"/>
      <c r="T265" s="177"/>
      <c r="U265" s="171"/>
      <c r="V265" s="171"/>
      <c r="W265" s="171"/>
      <c r="X265" s="171"/>
      <c r="Y265" s="171"/>
      <c r="Z265" s="171"/>
      <c r="AA265" s="171"/>
      <c r="AB265" s="171"/>
      <c r="AC265" s="171"/>
      <c r="AD265" s="171"/>
      <c r="AE265" s="171"/>
      <c r="AF265" s="171"/>
      <c r="AG265" s="171"/>
      <c r="AH265" s="171"/>
      <c r="AI265" s="171"/>
      <c r="AJ265" s="171"/>
      <c r="AK265" s="171"/>
      <c r="AL265" s="171"/>
      <c r="AM265" s="171"/>
      <c r="AN265" s="171"/>
      <c r="AO265" s="171"/>
      <c r="AP265" s="171"/>
      <c r="AQ265" s="171"/>
      <c r="AR265" s="171"/>
      <c r="AS265" s="171"/>
      <c r="AT265" s="173" t="s">
        <v>120</v>
      </c>
      <c r="AU265" s="173" t="s">
        <v>118</v>
      </c>
      <c r="AV265" s="171" t="s">
        <v>117</v>
      </c>
      <c r="AW265" s="171" t="s">
        <v>29</v>
      </c>
      <c r="AX265" s="171" t="s">
        <v>78</v>
      </c>
      <c r="AY265" s="173" t="s">
        <v>111</v>
      </c>
      <c r="AZ265" s="171"/>
      <c r="BA265" s="171"/>
      <c r="BB265" s="171"/>
      <c r="BC265" s="171"/>
      <c r="BD265" s="171"/>
      <c r="BE265" s="171"/>
      <c r="BF265" s="171"/>
      <c r="BG265" s="171"/>
      <c r="BH265" s="171"/>
      <c r="BI265" s="171"/>
      <c r="BJ265" s="171"/>
      <c r="BK265" s="171"/>
      <c r="BL265" s="171"/>
      <c r="BM265" s="171"/>
    </row>
    <row r="266" ht="22.5" customHeight="1">
      <c r="A266" s="138"/>
      <c r="B266" s="139"/>
      <c r="C266" s="138"/>
      <c r="D266" s="140" t="s">
        <v>72</v>
      </c>
      <c r="E266" s="148" t="s">
        <v>346</v>
      </c>
      <c r="F266" s="148" t="s">
        <v>347</v>
      </c>
      <c r="G266" s="138"/>
      <c r="H266" s="138"/>
      <c r="I266" s="138"/>
      <c r="J266" s="149">
        <f>BK266</f>
        <v>1742.31</v>
      </c>
      <c r="K266" s="138"/>
      <c r="L266" s="139"/>
      <c r="M266" s="143"/>
      <c r="N266" s="138"/>
      <c r="O266" s="138"/>
      <c r="P266" s="144">
        <f>P267</f>
        <v>54.592239</v>
      </c>
      <c r="Q266" s="138"/>
      <c r="R266" s="144">
        <f>R267</f>
        <v>0</v>
      </c>
      <c r="S266" s="138"/>
      <c r="T266" s="145">
        <f>T267</f>
        <v>0</v>
      </c>
      <c r="U266" s="138"/>
      <c r="V266" s="138"/>
      <c r="W266" s="138"/>
      <c r="X266" s="138"/>
      <c r="Y266" s="138"/>
      <c r="Z266" s="138"/>
      <c r="AA266" s="138"/>
      <c r="AB266" s="138"/>
      <c r="AC266" s="138"/>
      <c r="AD266" s="138"/>
      <c r="AE266" s="138"/>
      <c r="AF266" s="138"/>
      <c r="AG266" s="138"/>
      <c r="AH266" s="138"/>
      <c r="AI266" s="138"/>
      <c r="AJ266" s="138"/>
      <c r="AK266" s="138"/>
      <c r="AL266" s="138"/>
      <c r="AM266" s="138"/>
      <c r="AN266" s="138"/>
      <c r="AO266" s="138"/>
      <c r="AP266" s="138"/>
      <c r="AQ266" s="138"/>
      <c r="AR266" s="140" t="s">
        <v>78</v>
      </c>
      <c r="AS266" s="138"/>
      <c r="AT266" s="146" t="s">
        <v>72</v>
      </c>
      <c r="AU266" s="146" t="s">
        <v>78</v>
      </c>
      <c r="AV266" s="138"/>
      <c r="AW266" s="138"/>
      <c r="AX266" s="138"/>
      <c r="AY266" s="140" t="s">
        <v>111</v>
      </c>
      <c r="AZ266" s="138"/>
      <c r="BA266" s="138"/>
      <c r="BB266" s="138"/>
      <c r="BC266" s="138"/>
      <c r="BD266" s="138"/>
      <c r="BE266" s="138"/>
      <c r="BF266" s="138"/>
      <c r="BG266" s="138"/>
      <c r="BH266" s="138"/>
      <c r="BI266" s="138"/>
      <c r="BJ266" s="138"/>
      <c r="BK266" s="147">
        <f>BK267</f>
        <v>1742.31</v>
      </c>
      <c r="BL266" s="138"/>
      <c r="BM266" s="138"/>
    </row>
    <row r="267" ht="33.0" customHeight="1">
      <c r="A267" s="17"/>
      <c r="B267" s="18"/>
      <c r="C267" s="150" t="s">
        <v>348</v>
      </c>
      <c r="D267" s="150" t="s">
        <v>113</v>
      </c>
      <c r="E267" s="151" t="s">
        <v>349</v>
      </c>
      <c r="F267" s="152" t="s">
        <v>350</v>
      </c>
      <c r="G267" s="153" t="s">
        <v>224</v>
      </c>
      <c r="H267" s="154">
        <v>1161.537</v>
      </c>
      <c r="I267" s="155">
        <v>1.5</v>
      </c>
      <c r="J267" s="155">
        <f>ROUND(I267*H267,2)</f>
        <v>1742.31</v>
      </c>
      <c r="K267" s="156"/>
      <c r="L267" s="18"/>
      <c r="M267" s="157" t="s">
        <v>1</v>
      </c>
      <c r="N267" s="158" t="s">
        <v>39</v>
      </c>
      <c r="O267" s="159">
        <v>0.047</v>
      </c>
      <c r="P267" s="159">
        <f>O267*H267</f>
        <v>54.592239</v>
      </c>
      <c r="Q267" s="159">
        <v>0.0</v>
      </c>
      <c r="R267" s="159">
        <f>Q267*H267</f>
        <v>0</v>
      </c>
      <c r="S267" s="159">
        <v>0.0</v>
      </c>
      <c r="T267" s="160">
        <f>S267*H267</f>
        <v>0</v>
      </c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  <c r="AN267" s="17"/>
      <c r="AO267" s="17"/>
      <c r="AP267" s="17"/>
      <c r="AQ267" s="17"/>
      <c r="AR267" s="161" t="s">
        <v>117</v>
      </c>
      <c r="AS267" s="17"/>
      <c r="AT267" s="161" t="s">
        <v>113</v>
      </c>
      <c r="AU267" s="161" t="s">
        <v>118</v>
      </c>
      <c r="AV267" s="17"/>
      <c r="AW267" s="17"/>
      <c r="AX267" s="17"/>
      <c r="AY267" s="4" t="s">
        <v>111</v>
      </c>
      <c r="AZ267" s="17"/>
      <c r="BA267" s="17"/>
      <c r="BB267" s="17"/>
      <c r="BC267" s="17"/>
      <c r="BD267" s="17"/>
      <c r="BE267" s="162">
        <f>IF(N267="základná",J267,0)</f>
        <v>0</v>
      </c>
      <c r="BF267" s="162">
        <f>IF(N267="znížená",J267,0)</f>
        <v>1742.31</v>
      </c>
      <c r="BG267" s="162">
        <f>IF(N267="zákl. prenesená",J267,0)</f>
        <v>0</v>
      </c>
      <c r="BH267" s="162">
        <f>IF(N267="zníž. prenesená",J267,0)</f>
        <v>0</v>
      </c>
      <c r="BI267" s="162">
        <f>IF(N267="nulová",J267,0)</f>
        <v>0</v>
      </c>
      <c r="BJ267" s="4" t="s">
        <v>118</v>
      </c>
      <c r="BK267" s="162">
        <f>ROUND(I267*H267,2)</f>
        <v>1742.31</v>
      </c>
      <c r="BL267" s="4" t="s">
        <v>117</v>
      </c>
      <c r="BM267" s="161" t="s">
        <v>351</v>
      </c>
    </row>
    <row r="268" ht="25.5" customHeight="1">
      <c r="A268" s="138"/>
      <c r="B268" s="139"/>
      <c r="C268" s="138"/>
      <c r="D268" s="140" t="s">
        <v>72</v>
      </c>
      <c r="E268" s="141" t="s">
        <v>352</v>
      </c>
      <c r="F268" s="141" t="s">
        <v>353</v>
      </c>
      <c r="G268" s="138"/>
      <c r="H268" s="138"/>
      <c r="I268" s="138"/>
      <c r="J268" s="142">
        <f t="shared" ref="J268:J269" si="5">BK268</f>
        <v>94576.42</v>
      </c>
      <c r="K268" s="138"/>
      <c r="L268" s="139"/>
      <c r="M268" s="143"/>
      <c r="N268" s="138"/>
      <c r="O268" s="138"/>
      <c r="P268" s="144">
        <f>P269+P318+P329</f>
        <v>76.63864</v>
      </c>
      <c r="Q268" s="138"/>
      <c r="R268" s="144">
        <f>R269+R318+R329</f>
        <v>122.3394664</v>
      </c>
      <c r="S268" s="138"/>
      <c r="T268" s="145">
        <f>T269+T318+T329</f>
        <v>0</v>
      </c>
      <c r="U268" s="138"/>
      <c r="V268" s="138"/>
      <c r="W268" s="138"/>
      <c r="X268" s="138"/>
      <c r="Y268" s="138"/>
      <c r="Z268" s="138"/>
      <c r="AA268" s="138"/>
      <c r="AB268" s="138"/>
      <c r="AC268" s="138"/>
      <c r="AD268" s="138"/>
      <c r="AE268" s="138"/>
      <c r="AF268" s="138"/>
      <c r="AG268" s="138"/>
      <c r="AH268" s="138"/>
      <c r="AI268" s="138"/>
      <c r="AJ268" s="138"/>
      <c r="AK268" s="138"/>
      <c r="AL268" s="138"/>
      <c r="AM268" s="138"/>
      <c r="AN268" s="138"/>
      <c r="AO268" s="138"/>
      <c r="AP268" s="138"/>
      <c r="AQ268" s="138"/>
      <c r="AR268" s="140" t="s">
        <v>78</v>
      </c>
      <c r="AS268" s="138"/>
      <c r="AT268" s="146" t="s">
        <v>72</v>
      </c>
      <c r="AU268" s="146" t="s">
        <v>73</v>
      </c>
      <c r="AV268" s="138"/>
      <c r="AW268" s="138"/>
      <c r="AX268" s="138"/>
      <c r="AY268" s="140" t="s">
        <v>111</v>
      </c>
      <c r="AZ268" s="138"/>
      <c r="BA268" s="138"/>
      <c r="BB268" s="138"/>
      <c r="BC268" s="138"/>
      <c r="BD268" s="138"/>
      <c r="BE268" s="138"/>
      <c r="BF268" s="138"/>
      <c r="BG268" s="138"/>
      <c r="BH268" s="138"/>
      <c r="BI268" s="138"/>
      <c r="BJ268" s="138"/>
      <c r="BK268" s="147">
        <f>BK269+BK318+BK329</f>
        <v>94576.42</v>
      </c>
      <c r="BL268" s="138"/>
      <c r="BM268" s="138"/>
    </row>
    <row r="269" ht="22.5" customHeight="1">
      <c r="A269" s="138"/>
      <c r="B269" s="139"/>
      <c r="C269" s="138"/>
      <c r="D269" s="140" t="s">
        <v>72</v>
      </c>
      <c r="E269" s="148" t="s">
        <v>171</v>
      </c>
      <c r="F269" s="148" t="s">
        <v>354</v>
      </c>
      <c r="G269" s="138"/>
      <c r="H269" s="138"/>
      <c r="I269" s="138"/>
      <c r="J269" s="149">
        <f t="shared" si="5"/>
        <v>93637.59</v>
      </c>
      <c r="K269" s="138"/>
      <c r="L269" s="139"/>
      <c r="M269" s="143"/>
      <c r="N269" s="138"/>
      <c r="O269" s="138"/>
      <c r="P269" s="144">
        <f>SUM(P270:P317)</f>
        <v>63.016</v>
      </c>
      <c r="Q269" s="138"/>
      <c r="R269" s="144">
        <f>SUM(R270:R317)</f>
        <v>121.941918</v>
      </c>
      <c r="S269" s="138"/>
      <c r="T269" s="145">
        <f>SUM(T270:T317)</f>
        <v>0</v>
      </c>
      <c r="U269" s="138"/>
      <c r="V269" s="138"/>
      <c r="W269" s="138"/>
      <c r="X269" s="138"/>
      <c r="Y269" s="138"/>
      <c r="Z269" s="138"/>
      <c r="AA269" s="138"/>
      <c r="AB269" s="138"/>
      <c r="AC269" s="138"/>
      <c r="AD269" s="138"/>
      <c r="AE269" s="138"/>
      <c r="AF269" s="138"/>
      <c r="AG269" s="138"/>
      <c r="AH269" s="138"/>
      <c r="AI269" s="138"/>
      <c r="AJ269" s="138"/>
      <c r="AK269" s="138"/>
      <c r="AL269" s="138"/>
      <c r="AM269" s="138"/>
      <c r="AN269" s="138"/>
      <c r="AO269" s="138"/>
      <c r="AP269" s="138"/>
      <c r="AQ269" s="138"/>
      <c r="AR269" s="140" t="s">
        <v>78</v>
      </c>
      <c r="AS269" s="138"/>
      <c r="AT269" s="146" t="s">
        <v>72</v>
      </c>
      <c r="AU269" s="146" t="s">
        <v>78</v>
      </c>
      <c r="AV269" s="138"/>
      <c r="AW269" s="138"/>
      <c r="AX269" s="138"/>
      <c r="AY269" s="140" t="s">
        <v>111</v>
      </c>
      <c r="AZ269" s="138"/>
      <c r="BA269" s="138"/>
      <c r="BB269" s="138"/>
      <c r="BC269" s="138"/>
      <c r="BD269" s="138"/>
      <c r="BE269" s="138"/>
      <c r="BF269" s="138"/>
      <c r="BG269" s="138"/>
      <c r="BH269" s="138"/>
      <c r="BI269" s="138"/>
      <c r="BJ269" s="138"/>
      <c r="BK269" s="147">
        <f>SUM(BK270:BK317)</f>
        <v>93637.59</v>
      </c>
      <c r="BL269" s="138"/>
      <c r="BM269" s="138"/>
    </row>
    <row r="270" ht="33.0" customHeight="1">
      <c r="A270" s="17"/>
      <c r="B270" s="18"/>
      <c r="C270" s="150" t="s">
        <v>355</v>
      </c>
      <c r="D270" s="150" t="s">
        <v>113</v>
      </c>
      <c r="E270" s="151" t="s">
        <v>356</v>
      </c>
      <c r="F270" s="152" t="s">
        <v>357</v>
      </c>
      <c r="G270" s="153" t="s">
        <v>116</v>
      </c>
      <c r="H270" s="154">
        <v>10.0</v>
      </c>
      <c r="I270" s="155">
        <v>0.82</v>
      </c>
      <c r="J270" s="155">
        <f>ROUND(I270*H270,2)</f>
        <v>8.2</v>
      </c>
      <c r="K270" s="156"/>
      <c r="L270" s="18"/>
      <c r="M270" s="157" t="s">
        <v>1</v>
      </c>
      <c r="N270" s="158" t="s">
        <v>39</v>
      </c>
      <c r="O270" s="159">
        <v>0.026</v>
      </c>
      <c r="P270" s="159">
        <f>O270*H270</f>
        <v>0.26</v>
      </c>
      <c r="Q270" s="159">
        <v>0.0</v>
      </c>
      <c r="R270" s="159">
        <f>Q270*H270</f>
        <v>0</v>
      </c>
      <c r="S270" s="159">
        <v>0.0</v>
      </c>
      <c r="T270" s="160">
        <f>S270*H270</f>
        <v>0</v>
      </c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  <c r="AN270" s="17"/>
      <c r="AO270" s="17"/>
      <c r="AP270" s="17"/>
      <c r="AQ270" s="17"/>
      <c r="AR270" s="161" t="s">
        <v>117</v>
      </c>
      <c r="AS270" s="17"/>
      <c r="AT270" s="161" t="s">
        <v>113</v>
      </c>
      <c r="AU270" s="161" t="s">
        <v>118</v>
      </c>
      <c r="AV270" s="17"/>
      <c r="AW270" s="17"/>
      <c r="AX270" s="17"/>
      <c r="AY270" s="4" t="s">
        <v>111</v>
      </c>
      <c r="AZ270" s="17"/>
      <c r="BA270" s="17"/>
      <c r="BB270" s="17"/>
      <c r="BC270" s="17"/>
      <c r="BD270" s="17"/>
      <c r="BE270" s="162">
        <f>IF(N270="základná",J270,0)</f>
        <v>0</v>
      </c>
      <c r="BF270" s="162">
        <f>IF(N270="znížená",J270,0)</f>
        <v>8.2</v>
      </c>
      <c r="BG270" s="162">
        <f>IF(N270="zákl. prenesená",J270,0)</f>
        <v>0</v>
      </c>
      <c r="BH270" s="162">
        <f>IF(N270="zníž. prenesená",J270,0)</f>
        <v>0</v>
      </c>
      <c r="BI270" s="162">
        <f>IF(N270="nulová",J270,0)</f>
        <v>0</v>
      </c>
      <c r="BJ270" s="4" t="s">
        <v>118</v>
      </c>
      <c r="BK270" s="162">
        <f>ROUND(I270*H270,2)</f>
        <v>8.2</v>
      </c>
      <c r="BL270" s="4" t="s">
        <v>117</v>
      </c>
      <c r="BM270" s="161" t="s">
        <v>358</v>
      </c>
    </row>
    <row r="271" ht="15.75" customHeight="1">
      <c r="A271" s="163"/>
      <c r="B271" s="164"/>
      <c r="C271" s="163"/>
      <c r="D271" s="165" t="s">
        <v>120</v>
      </c>
      <c r="E271" s="166" t="s">
        <v>1</v>
      </c>
      <c r="F271" s="167" t="s">
        <v>176</v>
      </c>
      <c r="G271" s="163"/>
      <c r="H271" s="168">
        <v>10.0</v>
      </c>
      <c r="I271" s="163"/>
      <c r="J271" s="163"/>
      <c r="K271" s="163"/>
      <c r="L271" s="164"/>
      <c r="M271" s="169"/>
      <c r="N271" s="163"/>
      <c r="O271" s="163"/>
      <c r="P271" s="163"/>
      <c r="Q271" s="163"/>
      <c r="R271" s="163"/>
      <c r="S271" s="163"/>
      <c r="T271" s="170"/>
      <c r="U271" s="163"/>
      <c r="V271" s="163"/>
      <c r="W271" s="163"/>
      <c r="X271" s="163"/>
      <c r="Y271" s="163"/>
      <c r="Z271" s="163"/>
      <c r="AA271" s="163"/>
      <c r="AB271" s="163"/>
      <c r="AC271" s="163"/>
      <c r="AD271" s="163"/>
      <c r="AE271" s="163"/>
      <c r="AF271" s="163"/>
      <c r="AG271" s="163"/>
      <c r="AH271" s="163"/>
      <c r="AI271" s="163"/>
      <c r="AJ271" s="163"/>
      <c r="AK271" s="163"/>
      <c r="AL271" s="163"/>
      <c r="AM271" s="163"/>
      <c r="AN271" s="163"/>
      <c r="AO271" s="163"/>
      <c r="AP271" s="163"/>
      <c r="AQ271" s="163"/>
      <c r="AR271" s="163"/>
      <c r="AS271" s="163"/>
      <c r="AT271" s="166" t="s">
        <v>120</v>
      </c>
      <c r="AU271" s="166" t="s">
        <v>118</v>
      </c>
      <c r="AV271" s="163" t="s">
        <v>118</v>
      </c>
      <c r="AW271" s="163" t="s">
        <v>29</v>
      </c>
      <c r="AX271" s="163" t="s">
        <v>78</v>
      </c>
      <c r="AY271" s="166" t="s">
        <v>111</v>
      </c>
      <c r="AZ271" s="163"/>
      <c r="BA271" s="163"/>
      <c r="BB271" s="163"/>
      <c r="BC271" s="163"/>
      <c r="BD271" s="163"/>
      <c r="BE271" s="163"/>
      <c r="BF271" s="163"/>
      <c r="BG271" s="163"/>
      <c r="BH271" s="163"/>
      <c r="BI271" s="163"/>
      <c r="BJ271" s="163"/>
      <c r="BK271" s="163"/>
      <c r="BL271" s="163"/>
      <c r="BM271" s="163"/>
    </row>
    <row r="272" ht="24.0" customHeight="1">
      <c r="A272" s="17"/>
      <c r="B272" s="18"/>
      <c r="C272" s="178" t="s">
        <v>359</v>
      </c>
      <c r="D272" s="178" t="s">
        <v>221</v>
      </c>
      <c r="E272" s="179" t="s">
        <v>360</v>
      </c>
      <c r="F272" s="180" t="s">
        <v>361</v>
      </c>
      <c r="G272" s="181" t="s">
        <v>116</v>
      </c>
      <c r="H272" s="182">
        <v>10.0</v>
      </c>
      <c r="I272" s="183">
        <v>2.03</v>
      </c>
      <c r="J272" s="183">
        <f>ROUND(I272*H272,2)</f>
        <v>20.3</v>
      </c>
      <c r="K272" s="184"/>
      <c r="L272" s="185"/>
      <c r="M272" s="186" t="s">
        <v>1</v>
      </c>
      <c r="N272" s="187" t="s">
        <v>39</v>
      </c>
      <c r="O272" s="159">
        <v>0.0</v>
      </c>
      <c r="P272" s="159">
        <f>O272*H272</f>
        <v>0</v>
      </c>
      <c r="Q272" s="159">
        <v>2.8E-4</v>
      </c>
      <c r="R272" s="159">
        <f>Q272*H272</f>
        <v>0.0028</v>
      </c>
      <c r="S272" s="159">
        <v>0.0</v>
      </c>
      <c r="T272" s="160">
        <f>S272*H272</f>
        <v>0</v>
      </c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  <c r="AN272" s="17"/>
      <c r="AO272" s="17"/>
      <c r="AP272" s="17"/>
      <c r="AQ272" s="17"/>
      <c r="AR272" s="161" t="s">
        <v>163</v>
      </c>
      <c r="AS272" s="17"/>
      <c r="AT272" s="161" t="s">
        <v>221</v>
      </c>
      <c r="AU272" s="161" t="s">
        <v>118</v>
      </c>
      <c r="AV272" s="17"/>
      <c r="AW272" s="17"/>
      <c r="AX272" s="17"/>
      <c r="AY272" s="4" t="s">
        <v>111</v>
      </c>
      <c r="AZ272" s="17"/>
      <c r="BA272" s="17"/>
      <c r="BB272" s="17"/>
      <c r="BC272" s="17"/>
      <c r="BD272" s="17"/>
      <c r="BE272" s="162">
        <f>IF(N272="základná",J272,0)</f>
        <v>0</v>
      </c>
      <c r="BF272" s="162">
        <f>IF(N272="znížená",J272,0)</f>
        <v>20.3</v>
      </c>
      <c r="BG272" s="162">
        <f>IF(N272="zákl. prenesená",J272,0)</f>
        <v>0</v>
      </c>
      <c r="BH272" s="162">
        <f>IF(N272="zníž. prenesená",J272,0)</f>
        <v>0</v>
      </c>
      <c r="BI272" s="162">
        <f>IF(N272="nulová",J272,0)</f>
        <v>0</v>
      </c>
      <c r="BJ272" s="4" t="s">
        <v>118</v>
      </c>
      <c r="BK272" s="162">
        <f>ROUND(I272*H272,2)</f>
        <v>20.3</v>
      </c>
      <c r="BL272" s="4" t="s">
        <v>117</v>
      </c>
      <c r="BM272" s="161" t="s">
        <v>362</v>
      </c>
    </row>
    <row r="273" ht="15.75" customHeight="1">
      <c r="A273" s="163"/>
      <c r="B273" s="164"/>
      <c r="C273" s="163"/>
      <c r="D273" s="165" t="s">
        <v>120</v>
      </c>
      <c r="E273" s="166" t="s">
        <v>1</v>
      </c>
      <c r="F273" s="167" t="s">
        <v>176</v>
      </c>
      <c r="G273" s="163"/>
      <c r="H273" s="168">
        <v>10.0</v>
      </c>
      <c r="I273" s="163"/>
      <c r="J273" s="163"/>
      <c r="K273" s="163"/>
      <c r="L273" s="164"/>
      <c r="M273" s="169"/>
      <c r="N273" s="163"/>
      <c r="O273" s="163"/>
      <c r="P273" s="163"/>
      <c r="Q273" s="163"/>
      <c r="R273" s="163"/>
      <c r="S273" s="163"/>
      <c r="T273" s="170"/>
      <c r="U273" s="163"/>
      <c r="V273" s="163"/>
      <c r="W273" s="163"/>
      <c r="X273" s="163"/>
      <c r="Y273" s="163"/>
      <c r="Z273" s="163"/>
      <c r="AA273" s="163"/>
      <c r="AB273" s="163"/>
      <c r="AC273" s="163"/>
      <c r="AD273" s="163"/>
      <c r="AE273" s="163"/>
      <c r="AF273" s="163"/>
      <c r="AG273" s="163"/>
      <c r="AH273" s="163"/>
      <c r="AI273" s="163"/>
      <c r="AJ273" s="163"/>
      <c r="AK273" s="163"/>
      <c r="AL273" s="163"/>
      <c r="AM273" s="163"/>
      <c r="AN273" s="163"/>
      <c r="AO273" s="163"/>
      <c r="AP273" s="163"/>
      <c r="AQ273" s="163"/>
      <c r="AR273" s="163"/>
      <c r="AS273" s="163"/>
      <c r="AT273" s="166" t="s">
        <v>120</v>
      </c>
      <c r="AU273" s="166" t="s">
        <v>118</v>
      </c>
      <c r="AV273" s="163" t="s">
        <v>118</v>
      </c>
      <c r="AW273" s="163" t="s">
        <v>29</v>
      </c>
      <c r="AX273" s="163" t="s">
        <v>78</v>
      </c>
      <c r="AY273" s="166" t="s">
        <v>111</v>
      </c>
      <c r="AZ273" s="163"/>
      <c r="BA273" s="163"/>
      <c r="BB273" s="163"/>
      <c r="BC273" s="163"/>
      <c r="BD273" s="163"/>
      <c r="BE273" s="163"/>
      <c r="BF273" s="163"/>
      <c r="BG273" s="163"/>
      <c r="BH273" s="163"/>
      <c r="BI273" s="163"/>
      <c r="BJ273" s="163"/>
      <c r="BK273" s="163"/>
      <c r="BL273" s="163"/>
      <c r="BM273" s="163"/>
    </row>
    <row r="274" ht="16.5" customHeight="1">
      <c r="A274" s="17"/>
      <c r="B274" s="18"/>
      <c r="C274" s="178" t="s">
        <v>363</v>
      </c>
      <c r="D274" s="178" t="s">
        <v>221</v>
      </c>
      <c r="E274" s="179" t="s">
        <v>364</v>
      </c>
      <c r="F274" s="180" t="s">
        <v>365</v>
      </c>
      <c r="G274" s="181" t="s">
        <v>267</v>
      </c>
      <c r="H274" s="182">
        <v>1.0</v>
      </c>
      <c r="I274" s="183">
        <v>40.0</v>
      </c>
      <c r="J274" s="183">
        <f>ROUND(I274*H274,2)</f>
        <v>40</v>
      </c>
      <c r="K274" s="184"/>
      <c r="L274" s="185"/>
      <c r="M274" s="186" t="s">
        <v>1</v>
      </c>
      <c r="N274" s="187" t="s">
        <v>39</v>
      </c>
      <c r="O274" s="159">
        <v>0.0</v>
      </c>
      <c r="P274" s="159">
        <f>O274*H274</f>
        <v>0</v>
      </c>
      <c r="Q274" s="159">
        <v>0.00255</v>
      </c>
      <c r="R274" s="159">
        <f>Q274*H274</f>
        <v>0.00255</v>
      </c>
      <c r="S274" s="159">
        <v>0.0</v>
      </c>
      <c r="T274" s="160">
        <f>S274*H274</f>
        <v>0</v>
      </c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  <c r="AN274" s="17"/>
      <c r="AO274" s="17"/>
      <c r="AP274" s="17"/>
      <c r="AQ274" s="17"/>
      <c r="AR274" s="161" t="s">
        <v>163</v>
      </c>
      <c r="AS274" s="17"/>
      <c r="AT274" s="161" t="s">
        <v>221</v>
      </c>
      <c r="AU274" s="161" t="s">
        <v>118</v>
      </c>
      <c r="AV274" s="17"/>
      <c r="AW274" s="17"/>
      <c r="AX274" s="17"/>
      <c r="AY274" s="4" t="s">
        <v>111</v>
      </c>
      <c r="AZ274" s="17"/>
      <c r="BA274" s="17"/>
      <c r="BB274" s="17"/>
      <c r="BC274" s="17"/>
      <c r="BD274" s="17"/>
      <c r="BE274" s="162">
        <f>IF(N274="základná",J274,0)</f>
        <v>0</v>
      </c>
      <c r="BF274" s="162">
        <f>IF(N274="znížená",J274,0)</f>
        <v>40</v>
      </c>
      <c r="BG274" s="162">
        <f>IF(N274="zákl. prenesená",J274,0)</f>
        <v>0</v>
      </c>
      <c r="BH274" s="162">
        <f>IF(N274="zníž. prenesená",J274,0)</f>
        <v>0</v>
      </c>
      <c r="BI274" s="162">
        <f>IF(N274="nulová",J274,0)</f>
        <v>0</v>
      </c>
      <c r="BJ274" s="4" t="s">
        <v>118</v>
      </c>
      <c r="BK274" s="162">
        <f>ROUND(I274*H274,2)</f>
        <v>40</v>
      </c>
      <c r="BL274" s="4" t="s">
        <v>117</v>
      </c>
      <c r="BM274" s="161" t="s">
        <v>366</v>
      </c>
    </row>
    <row r="275" ht="15.75" customHeight="1">
      <c r="A275" s="163"/>
      <c r="B275" s="164"/>
      <c r="C275" s="163"/>
      <c r="D275" s="165" t="s">
        <v>120</v>
      </c>
      <c r="E275" s="166" t="s">
        <v>1</v>
      </c>
      <c r="F275" s="167" t="s">
        <v>78</v>
      </c>
      <c r="G275" s="163"/>
      <c r="H275" s="168">
        <v>1.0</v>
      </c>
      <c r="I275" s="163"/>
      <c r="J275" s="163"/>
      <c r="K275" s="163"/>
      <c r="L275" s="164"/>
      <c r="M275" s="169"/>
      <c r="N275" s="163"/>
      <c r="O275" s="163"/>
      <c r="P275" s="163"/>
      <c r="Q275" s="163"/>
      <c r="R275" s="163"/>
      <c r="S275" s="163"/>
      <c r="T275" s="170"/>
      <c r="U275" s="163"/>
      <c r="V275" s="163"/>
      <c r="W275" s="163"/>
      <c r="X275" s="163"/>
      <c r="Y275" s="163"/>
      <c r="Z275" s="163"/>
      <c r="AA275" s="163"/>
      <c r="AB275" s="163"/>
      <c r="AC275" s="163"/>
      <c r="AD275" s="163"/>
      <c r="AE275" s="163"/>
      <c r="AF275" s="163"/>
      <c r="AG275" s="163"/>
      <c r="AH275" s="163"/>
      <c r="AI275" s="163"/>
      <c r="AJ275" s="163"/>
      <c r="AK275" s="163"/>
      <c r="AL275" s="163"/>
      <c r="AM275" s="163"/>
      <c r="AN275" s="163"/>
      <c r="AO275" s="163"/>
      <c r="AP275" s="163"/>
      <c r="AQ275" s="163"/>
      <c r="AR275" s="163"/>
      <c r="AS275" s="163"/>
      <c r="AT275" s="166" t="s">
        <v>120</v>
      </c>
      <c r="AU275" s="166" t="s">
        <v>118</v>
      </c>
      <c r="AV275" s="163" t="s">
        <v>118</v>
      </c>
      <c r="AW275" s="163" t="s">
        <v>29</v>
      </c>
      <c r="AX275" s="163" t="s">
        <v>78</v>
      </c>
      <c r="AY275" s="166" t="s">
        <v>111</v>
      </c>
      <c r="AZ275" s="163"/>
      <c r="BA275" s="163"/>
      <c r="BB275" s="163"/>
      <c r="BC275" s="163"/>
      <c r="BD275" s="163"/>
      <c r="BE275" s="163"/>
      <c r="BF275" s="163"/>
      <c r="BG275" s="163"/>
      <c r="BH275" s="163"/>
      <c r="BI275" s="163"/>
      <c r="BJ275" s="163"/>
      <c r="BK275" s="163"/>
      <c r="BL275" s="163"/>
      <c r="BM275" s="163"/>
    </row>
    <row r="276" ht="33.0" customHeight="1">
      <c r="A276" s="17"/>
      <c r="B276" s="18"/>
      <c r="C276" s="150" t="s">
        <v>367</v>
      </c>
      <c r="D276" s="150" t="s">
        <v>113</v>
      </c>
      <c r="E276" s="151" t="s">
        <v>368</v>
      </c>
      <c r="F276" s="152" t="s">
        <v>369</v>
      </c>
      <c r="G276" s="153" t="s">
        <v>116</v>
      </c>
      <c r="H276" s="154">
        <v>8.0</v>
      </c>
      <c r="I276" s="155">
        <v>9.37</v>
      </c>
      <c r="J276" s="155">
        <f>ROUND(I276*H276,2)</f>
        <v>74.96</v>
      </c>
      <c r="K276" s="156"/>
      <c r="L276" s="18"/>
      <c r="M276" s="157" t="s">
        <v>1</v>
      </c>
      <c r="N276" s="158" t="s">
        <v>39</v>
      </c>
      <c r="O276" s="159">
        <v>0.33</v>
      </c>
      <c r="P276" s="159">
        <f>O276*H276</f>
        <v>2.64</v>
      </c>
      <c r="Q276" s="159">
        <v>0.0</v>
      </c>
      <c r="R276" s="159">
        <f>Q276*H276</f>
        <v>0</v>
      </c>
      <c r="S276" s="159">
        <v>0.0</v>
      </c>
      <c r="T276" s="160">
        <f>S276*H276</f>
        <v>0</v>
      </c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  <c r="AN276" s="17"/>
      <c r="AO276" s="17"/>
      <c r="AP276" s="17"/>
      <c r="AQ276" s="17"/>
      <c r="AR276" s="161" t="s">
        <v>117</v>
      </c>
      <c r="AS276" s="17"/>
      <c r="AT276" s="161" t="s">
        <v>113</v>
      </c>
      <c r="AU276" s="161" t="s">
        <v>118</v>
      </c>
      <c r="AV276" s="17"/>
      <c r="AW276" s="17"/>
      <c r="AX276" s="17"/>
      <c r="AY276" s="4" t="s">
        <v>111</v>
      </c>
      <c r="AZ276" s="17"/>
      <c r="BA276" s="17"/>
      <c r="BB276" s="17"/>
      <c r="BC276" s="17"/>
      <c r="BD276" s="17"/>
      <c r="BE276" s="162">
        <f>IF(N276="základná",J276,0)</f>
        <v>0</v>
      </c>
      <c r="BF276" s="162">
        <f>IF(N276="znížená",J276,0)</f>
        <v>74.96</v>
      </c>
      <c r="BG276" s="162">
        <f>IF(N276="zákl. prenesená",J276,0)</f>
        <v>0</v>
      </c>
      <c r="BH276" s="162">
        <f>IF(N276="zníž. prenesená",J276,0)</f>
        <v>0</v>
      </c>
      <c r="BI276" s="162">
        <f>IF(N276="nulová",J276,0)</f>
        <v>0</v>
      </c>
      <c r="BJ276" s="4" t="s">
        <v>118</v>
      </c>
      <c r="BK276" s="162">
        <f>ROUND(I276*H276,2)</f>
        <v>74.96</v>
      </c>
      <c r="BL276" s="4" t="s">
        <v>117</v>
      </c>
      <c r="BM276" s="161" t="s">
        <v>370</v>
      </c>
    </row>
    <row r="277" ht="15.75" customHeight="1">
      <c r="A277" s="163"/>
      <c r="B277" s="164"/>
      <c r="C277" s="163"/>
      <c r="D277" s="165" t="s">
        <v>120</v>
      </c>
      <c r="E277" s="166" t="s">
        <v>1</v>
      </c>
      <c r="F277" s="167" t="s">
        <v>371</v>
      </c>
      <c r="G277" s="163"/>
      <c r="H277" s="168">
        <v>8.0</v>
      </c>
      <c r="I277" s="163"/>
      <c r="J277" s="163"/>
      <c r="K277" s="163"/>
      <c r="L277" s="164"/>
      <c r="M277" s="169"/>
      <c r="N277" s="163"/>
      <c r="O277" s="163"/>
      <c r="P277" s="163"/>
      <c r="Q277" s="163"/>
      <c r="R277" s="163"/>
      <c r="S277" s="163"/>
      <c r="T277" s="170"/>
      <c r="U277" s="163"/>
      <c r="V277" s="163"/>
      <c r="W277" s="163"/>
      <c r="X277" s="163"/>
      <c r="Y277" s="163"/>
      <c r="Z277" s="163"/>
      <c r="AA277" s="163"/>
      <c r="AB277" s="163"/>
      <c r="AC277" s="163"/>
      <c r="AD277" s="163"/>
      <c r="AE277" s="163"/>
      <c r="AF277" s="163"/>
      <c r="AG277" s="163"/>
      <c r="AH277" s="163"/>
      <c r="AI277" s="163"/>
      <c r="AJ277" s="163"/>
      <c r="AK277" s="163"/>
      <c r="AL277" s="163"/>
      <c r="AM277" s="163"/>
      <c r="AN277" s="163"/>
      <c r="AO277" s="163"/>
      <c r="AP277" s="163"/>
      <c r="AQ277" s="163"/>
      <c r="AR277" s="163"/>
      <c r="AS277" s="163"/>
      <c r="AT277" s="166" t="s">
        <v>120</v>
      </c>
      <c r="AU277" s="166" t="s">
        <v>118</v>
      </c>
      <c r="AV277" s="163" t="s">
        <v>118</v>
      </c>
      <c r="AW277" s="163" t="s">
        <v>29</v>
      </c>
      <c r="AX277" s="163" t="s">
        <v>78</v>
      </c>
      <c r="AY277" s="166" t="s">
        <v>111</v>
      </c>
      <c r="AZ277" s="163"/>
      <c r="BA277" s="163"/>
      <c r="BB277" s="163"/>
      <c r="BC277" s="163"/>
      <c r="BD277" s="163"/>
      <c r="BE277" s="163"/>
      <c r="BF277" s="163"/>
      <c r="BG277" s="163"/>
      <c r="BH277" s="163"/>
      <c r="BI277" s="163"/>
      <c r="BJ277" s="163"/>
      <c r="BK277" s="163"/>
      <c r="BL277" s="163"/>
      <c r="BM277" s="163"/>
    </row>
    <row r="278" ht="24.0" customHeight="1">
      <c r="A278" s="17"/>
      <c r="B278" s="18"/>
      <c r="C278" s="178" t="s">
        <v>372</v>
      </c>
      <c r="D278" s="178" t="s">
        <v>221</v>
      </c>
      <c r="E278" s="179" t="s">
        <v>373</v>
      </c>
      <c r="F278" s="180" t="s">
        <v>374</v>
      </c>
      <c r="G278" s="181" t="s">
        <v>116</v>
      </c>
      <c r="H278" s="182">
        <v>8.0</v>
      </c>
      <c r="I278" s="183">
        <v>30.0</v>
      </c>
      <c r="J278" s="183">
        <f>ROUND(I278*H278,2)</f>
        <v>240</v>
      </c>
      <c r="K278" s="184"/>
      <c r="L278" s="185"/>
      <c r="M278" s="186" t="s">
        <v>1</v>
      </c>
      <c r="N278" s="187" t="s">
        <v>39</v>
      </c>
      <c r="O278" s="159">
        <v>0.0</v>
      </c>
      <c r="P278" s="159">
        <f>O278*H278</f>
        <v>0</v>
      </c>
      <c r="Q278" s="159">
        <v>0.0087</v>
      </c>
      <c r="R278" s="159">
        <f>Q278*H278</f>
        <v>0.0696</v>
      </c>
      <c r="S278" s="159">
        <v>0.0</v>
      </c>
      <c r="T278" s="160">
        <f>S278*H278</f>
        <v>0</v>
      </c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  <c r="AN278" s="17"/>
      <c r="AO278" s="17"/>
      <c r="AP278" s="17"/>
      <c r="AQ278" s="17"/>
      <c r="AR278" s="161" t="s">
        <v>163</v>
      </c>
      <c r="AS278" s="17"/>
      <c r="AT278" s="161" t="s">
        <v>221</v>
      </c>
      <c r="AU278" s="161" t="s">
        <v>118</v>
      </c>
      <c r="AV278" s="17"/>
      <c r="AW278" s="17"/>
      <c r="AX278" s="17"/>
      <c r="AY278" s="4" t="s">
        <v>111</v>
      </c>
      <c r="AZ278" s="17"/>
      <c r="BA278" s="17"/>
      <c r="BB278" s="17"/>
      <c r="BC278" s="17"/>
      <c r="BD278" s="17"/>
      <c r="BE278" s="162">
        <f>IF(N278="základná",J278,0)</f>
        <v>0</v>
      </c>
      <c r="BF278" s="162">
        <f>IF(N278="znížená",J278,0)</f>
        <v>240</v>
      </c>
      <c r="BG278" s="162">
        <f>IF(N278="zákl. prenesená",J278,0)</f>
        <v>0</v>
      </c>
      <c r="BH278" s="162">
        <f>IF(N278="zníž. prenesená",J278,0)</f>
        <v>0</v>
      </c>
      <c r="BI278" s="162">
        <f>IF(N278="nulová",J278,0)</f>
        <v>0</v>
      </c>
      <c r="BJ278" s="4" t="s">
        <v>118</v>
      </c>
      <c r="BK278" s="162">
        <f>ROUND(I278*H278,2)</f>
        <v>240</v>
      </c>
      <c r="BL278" s="4" t="s">
        <v>117</v>
      </c>
      <c r="BM278" s="161" t="s">
        <v>375</v>
      </c>
    </row>
    <row r="279" ht="15.75" customHeight="1">
      <c r="A279" s="163"/>
      <c r="B279" s="164"/>
      <c r="C279" s="163"/>
      <c r="D279" s="165" t="s">
        <v>120</v>
      </c>
      <c r="E279" s="166" t="s">
        <v>1</v>
      </c>
      <c r="F279" s="167" t="s">
        <v>371</v>
      </c>
      <c r="G279" s="163"/>
      <c r="H279" s="168">
        <v>8.0</v>
      </c>
      <c r="I279" s="163"/>
      <c r="J279" s="163"/>
      <c r="K279" s="163"/>
      <c r="L279" s="164"/>
      <c r="M279" s="169"/>
      <c r="N279" s="163"/>
      <c r="O279" s="163"/>
      <c r="P279" s="163"/>
      <c r="Q279" s="163"/>
      <c r="R279" s="163"/>
      <c r="S279" s="163"/>
      <c r="T279" s="170"/>
      <c r="U279" s="163"/>
      <c r="V279" s="163"/>
      <c r="W279" s="163"/>
      <c r="X279" s="163"/>
      <c r="Y279" s="163"/>
      <c r="Z279" s="163"/>
      <c r="AA279" s="163"/>
      <c r="AB279" s="163"/>
      <c r="AC279" s="163"/>
      <c r="AD279" s="163"/>
      <c r="AE279" s="163"/>
      <c r="AF279" s="163"/>
      <c r="AG279" s="163"/>
      <c r="AH279" s="163"/>
      <c r="AI279" s="163"/>
      <c r="AJ279" s="163"/>
      <c r="AK279" s="163"/>
      <c r="AL279" s="163"/>
      <c r="AM279" s="163"/>
      <c r="AN279" s="163"/>
      <c r="AO279" s="163"/>
      <c r="AP279" s="163"/>
      <c r="AQ279" s="163"/>
      <c r="AR279" s="163"/>
      <c r="AS279" s="163"/>
      <c r="AT279" s="166" t="s">
        <v>120</v>
      </c>
      <c r="AU279" s="166" t="s">
        <v>118</v>
      </c>
      <c r="AV279" s="163" t="s">
        <v>118</v>
      </c>
      <c r="AW279" s="163" t="s">
        <v>29</v>
      </c>
      <c r="AX279" s="163" t="s">
        <v>78</v>
      </c>
      <c r="AY279" s="166" t="s">
        <v>111</v>
      </c>
      <c r="AZ279" s="163"/>
      <c r="BA279" s="163"/>
      <c r="BB279" s="163"/>
      <c r="BC279" s="163"/>
      <c r="BD279" s="163"/>
      <c r="BE279" s="163"/>
      <c r="BF279" s="163"/>
      <c r="BG279" s="163"/>
      <c r="BH279" s="163"/>
      <c r="BI279" s="163"/>
      <c r="BJ279" s="163"/>
      <c r="BK279" s="163"/>
      <c r="BL279" s="163"/>
      <c r="BM279" s="163"/>
    </row>
    <row r="280" ht="33.0" customHeight="1">
      <c r="A280" s="17"/>
      <c r="B280" s="18"/>
      <c r="C280" s="150" t="s">
        <v>376</v>
      </c>
      <c r="D280" s="150" t="s">
        <v>113</v>
      </c>
      <c r="E280" s="151" t="s">
        <v>377</v>
      </c>
      <c r="F280" s="152" t="s">
        <v>378</v>
      </c>
      <c r="G280" s="153" t="s">
        <v>116</v>
      </c>
      <c r="H280" s="154">
        <v>132.0</v>
      </c>
      <c r="I280" s="155">
        <v>10.87</v>
      </c>
      <c r="J280" s="155">
        <f>ROUND(I280*H280,2)</f>
        <v>1434.84</v>
      </c>
      <c r="K280" s="156"/>
      <c r="L280" s="18"/>
      <c r="M280" s="157" t="s">
        <v>1</v>
      </c>
      <c r="N280" s="158" t="s">
        <v>39</v>
      </c>
      <c r="O280" s="159">
        <v>0.38</v>
      </c>
      <c r="P280" s="159">
        <f>O280*H280</f>
        <v>50.16</v>
      </c>
      <c r="Q280" s="159">
        <v>0.0</v>
      </c>
      <c r="R280" s="159">
        <f>Q280*H280</f>
        <v>0</v>
      </c>
      <c r="S280" s="159">
        <v>0.0</v>
      </c>
      <c r="T280" s="160">
        <f>S280*H280</f>
        <v>0</v>
      </c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  <c r="AN280" s="17"/>
      <c r="AO280" s="17"/>
      <c r="AP280" s="17"/>
      <c r="AQ280" s="17"/>
      <c r="AR280" s="161" t="s">
        <v>117</v>
      </c>
      <c r="AS280" s="17"/>
      <c r="AT280" s="161" t="s">
        <v>113</v>
      </c>
      <c r="AU280" s="161" t="s">
        <v>118</v>
      </c>
      <c r="AV280" s="17"/>
      <c r="AW280" s="17"/>
      <c r="AX280" s="17"/>
      <c r="AY280" s="4" t="s">
        <v>111</v>
      </c>
      <c r="AZ280" s="17"/>
      <c r="BA280" s="17"/>
      <c r="BB280" s="17"/>
      <c r="BC280" s="17"/>
      <c r="BD280" s="17"/>
      <c r="BE280" s="162">
        <f>IF(N280="základná",J280,0)</f>
        <v>0</v>
      </c>
      <c r="BF280" s="162">
        <f>IF(N280="znížená",J280,0)</f>
        <v>1434.84</v>
      </c>
      <c r="BG280" s="162">
        <f>IF(N280="zákl. prenesená",J280,0)</f>
        <v>0</v>
      </c>
      <c r="BH280" s="162">
        <f>IF(N280="zníž. prenesená",J280,0)</f>
        <v>0</v>
      </c>
      <c r="BI280" s="162">
        <f>IF(N280="nulová",J280,0)</f>
        <v>0</v>
      </c>
      <c r="BJ280" s="4" t="s">
        <v>118</v>
      </c>
      <c r="BK280" s="162">
        <f>ROUND(I280*H280,2)</f>
        <v>1434.84</v>
      </c>
      <c r="BL280" s="4" t="s">
        <v>117</v>
      </c>
      <c r="BM280" s="161" t="s">
        <v>379</v>
      </c>
    </row>
    <row r="281" ht="15.75" customHeight="1">
      <c r="A281" s="163"/>
      <c r="B281" s="164"/>
      <c r="C281" s="163"/>
      <c r="D281" s="165" t="s">
        <v>120</v>
      </c>
      <c r="E281" s="166" t="s">
        <v>1</v>
      </c>
      <c r="F281" s="167" t="s">
        <v>380</v>
      </c>
      <c r="G281" s="163"/>
      <c r="H281" s="168">
        <v>36.0</v>
      </c>
      <c r="I281" s="163"/>
      <c r="J281" s="163"/>
      <c r="K281" s="163"/>
      <c r="L281" s="164"/>
      <c r="M281" s="169"/>
      <c r="N281" s="163"/>
      <c r="O281" s="163"/>
      <c r="P281" s="163"/>
      <c r="Q281" s="163"/>
      <c r="R281" s="163"/>
      <c r="S281" s="163"/>
      <c r="T281" s="170"/>
      <c r="U281" s="163"/>
      <c r="V281" s="163"/>
      <c r="W281" s="163"/>
      <c r="X281" s="163"/>
      <c r="Y281" s="163"/>
      <c r="Z281" s="163"/>
      <c r="AA281" s="163"/>
      <c r="AB281" s="163"/>
      <c r="AC281" s="163"/>
      <c r="AD281" s="163"/>
      <c r="AE281" s="163"/>
      <c r="AF281" s="163"/>
      <c r="AG281" s="163"/>
      <c r="AH281" s="163"/>
      <c r="AI281" s="163"/>
      <c r="AJ281" s="163"/>
      <c r="AK281" s="163"/>
      <c r="AL281" s="163"/>
      <c r="AM281" s="163"/>
      <c r="AN281" s="163"/>
      <c r="AO281" s="163"/>
      <c r="AP281" s="163"/>
      <c r="AQ281" s="163"/>
      <c r="AR281" s="163"/>
      <c r="AS281" s="163"/>
      <c r="AT281" s="166" t="s">
        <v>120</v>
      </c>
      <c r="AU281" s="166" t="s">
        <v>118</v>
      </c>
      <c r="AV281" s="163" t="s">
        <v>118</v>
      </c>
      <c r="AW281" s="163" t="s">
        <v>29</v>
      </c>
      <c r="AX281" s="163" t="s">
        <v>73</v>
      </c>
      <c r="AY281" s="166" t="s">
        <v>111</v>
      </c>
      <c r="AZ281" s="163"/>
      <c r="BA281" s="163"/>
      <c r="BB281" s="163"/>
      <c r="BC281" s="163"/>
      <c r="BD281" s="163"/>
      <c r="BE281" s="163"/>
      <c r="BF281" s="163"/>
      <c r="BG281" s="163"/>
      <c r="BH281" s="163"/>
      <c r="BI281" s="163"/>
      <c r="BJ281" s="163"/>
      <c r="BK281" s="163"/>
      <c r="BL281" s="163"/>
      <c r="BM281" s="163"/>
    </row>
    <row r="282" ht="15.75" customHeight="1">
      <c r="A282" s="163"/>
      <c r="B282" s="164"/>
      <c r="C282" s="163"/>
      <c r="D282" s="165" t="s">
        <v>120</v>
      </c>
      <c r="E282" s="166" t="s">
        <v>1</v>
      </c>
      <c r="F282" s="167" t="s">
        <v>381</v>
      </c>
      <c r="G282" s="163"/>
      <c r="H282" s="168">
        <v>12.0</v>
      </c>
      <c r="I282" s="163"/>
      <c r="J282" s="163"/>
      <c r="K282" s="163"/>
      <c r="L282" s="164"/>
      <c r="M282" s="169"/>
      <c r="N282" s="163"/>
      <c r="O282" s="163"/>
      <c r="P282" s="163"/>
      <c r="Q282" s="163"/>
      <c r="R282" s="163"/>
      <c r="S282" s="163"/>
      <c r="T282" s="170"/>
      <c r="U282" s="163"/>
      <c r="V282" s="163"/>
      <c r="W282" s="163"/>
      <c r="X282" s="163"/>
      <c r="Y282" s="163"/>
      <c r="Z282" s="163"/>
      <c r="AA282" s="163"/>
      <c r="AB282" s="163"/>
      <c r="AC282" s="163"/>
      <c r="AD282" s="163"/>
      <c r="AE282" s="163"/>
      <c r="AF282" s="163"/>
      <c r="AG282" s="163"/>
      <c r="AH282" s="163"/>
      <c r="AI282" s="163"/>
      <c r="AJ282" s="163"/>
      <c r="AK282" s="163"/>
      <c r="AL282" s="163"/>
      <c r="AM282" s="163"/>
      <c r="AN282" s="163"/>
      <c r="AO282" s="163"/>
      <c r="AP282" s="163"/>
      <c r="AQ282" s="163"/>
      <c r="AR282" s="163"/>
      <c r="AS282" s="163"/>
      <c r="AT282" s="166" t="s">
        <v>120</v>
      </c>
      <c r="AU282" s="166" t="s">
        <v>118</v>
      </c>
      <c r="AV282" s="163" t="s">
        <v>118</v>
      </c>
      <c r="AW282" s="163" t="s">
        <v>29</v>
      </c>
      <c r="AX282" s="163" t="s">
        <v>73</v>
      </c>
      <c r="AY282" s="166" t="s">
        <v>111</v>
      </c>
      <c r="AZ282" s="163"/>
      <c r="BA282" s="163"/>
      <c r="BB282" s="163"/>
      <c r="BC282" s="163"/>
      <c r="BD282" s="163"/>
      <c r="BE282" s="163"/>
      <c r="BF282" s="163"/>
      <c r="BG282" s="163"/>
      <c r="BH282" s="163"/>
      <c r="BI282" s="163"/>
      <c r="BJ282" s="163"/>
      <c r="BK282" s="163"/>
      <c r="BL282" s="163"/>
      <c r="BM282" s="163"/>
    </row>
    <row r="283" ht="15.75" customHeight="1">
      <c r="A283" s="163"/>
      <c r="B283" s="164"/>
      <c r="C283" s="163"/>
      <c r="D283" s="165" t="s">
        <v>120</v>
      </c>
      <c r="E283" s="166" t="s">
        <v>1</v>
      </c>
      <c r="F283" s="167" t="s">
        <v>382</v>
      </c>
      <c r="G283" s="163"/>
      <c r="H283" s="168">
        <v>42.0</v>
      </c>
      <c r="I283" s="163"/>
      <c r="J283" s="163"/>
      <c r="K283" s="163"/>
      <c r="L283" s="164"/>
      <c r="M283" s="169"/>
      <c r="N283" s="163"/>
      <c r="O283" s="163"/>
      <c r="P283" s="163"/>
      <c r="Q283" s="163"/>
      <c r="R283" s="163"/>
      <c r="S283" s="163"/>
      <c r="T283" s="170"/>
      <c r="U283" s="163"/>
      <c r="V283" s="163"/>
      <c r="W283" s="163"/>
      <c r="X283" s="163"/>
      <c r="Y283" s="163"/>
      <c r="Z283" s="163"/>
      <c r="AA283" s="163"/>
      <c r="AB283" s="163"/>
      <c r="AC283" s="163"/>
      <c r="AD283" s="163"/>
      <c r="AE283" s="163"/>
      <c r="AF283" s="163"/>
      <c r="AG283" s="163"/>
      <c r="AH283" s="163"/>
      <c r="AI283" s="163"/>
      <c r="AJ283" s="163"/>
      <c r="AK283" s="163"/>
      <c r="AL283" s="163"/>
      <c r="AM283" s="163"/>
      <c r="AN283" s="163"/>
      <c r="AO283" s="163"/>
      <c r="AP283" s="163"/>
      <c r="AQ283" s="163"/>
      <c r="AR283" s="163"/>
      <c r="AS283" s="163"/>
      <c r="AT283" s="166" t="s">
        <v>120</v>
      </c>
      <c r="AU283" s="166" t="s">
        <v>118</v>
      </c>
      <c r="AV283" s="163" t="s">
        <v>118</v>
      </c>
      <c r="AW283" s="163" t="s">
        <v>29</v>
      </c>
      <c r="AX283" s="163" t="s">
        <v>73</v>
      </c>
      <c r="AY283" s="166" t="s">
        <v>111</v>
      </c>
      <c r="AZ283" s="163"/>
      <c r="BA283" s="163"/>
      <c r="BB283" s="163"/>
      <c r="BC283" s="163"/>
      <c r="BD283" s="163"/>
      <c r="BE283" s="163"/>
      <c r="BF283" s="163"/>
      <c r="BG283" s="163"/>
      <c r="BH283" s="163"/>
      <c r="BI283" s="163"/>
      <c r="BJ283" s="163"/>
      <c r="BK283" s="163"/>
      <c r="BL283" s="163"/>
      <c r="BM283" s="163"/>
    </row>
    <row r="284" ht="15.75" customHeight="1">
      <c r="A284" s="163"/>
      <c r="B284" s="164"/>
      <c r="C284" s="163"/>
      <c r="D284" s="165" t="s">
        <v>120</v>
      </c>
      <c r="E284" s="166" t="s">
        <v>1</v>
      </c>
      <c r="F284" s="167" t="s">
        <v>383</v>
      </c>
      <c r="G284" s="163"/>
      <c r="H284" s="168">
        <v>42.0</v>
      </c>
      <c r="I284" s="163"/>
      <c r="J284" s="163"/>
      <c r="K284" s="163"/>
      <c r="L284" s="164"/>
      <c r="M284" s="169"/>
      <c r="N284" s="163"/>
      <c r="O284" s="163"/>
      <c r="P284" s="163"/>
      <c r="Q284" s="163"/>
      <c r="R284" s="163"/>
      <c r="S284" s="163"/>
      <c r="T284" s="170"/>
      <c r="U284" s="163"/>
      <c r="V284" s="163"/>
      <c r="W284" s="163"/>
      <c r="X284" s="163"/>
      <c r="Y284" s="163"/>
      <c r="Z284" s="163"/>
      <c r="AA284" s="163"/>
      <c r="AB284" s="163"/>
      <c r="AC284" s="163"/>
      <c r="AD284" s="163"/>
      <c r="AE284" s="163"/>
      <c r="AF284" s="163"/>
      <c r="AG284" s="163"/>
      <c r="AH284" s="163"/>
      <c r="AI284" s="163"/>
      <c r="AJ284" s="163"/>
      <c r="AK284" s="163"/>
      <c r="AL284" s="163"/>
      <c r="AM284" s="163"/>
      <c r="AN284" s="163"/>
      <c r="AO284" s="163"/>
      <c r="AP284" s="163"/>
      <c r="AQ284" s="163"/>
      <c r="AR284" s="163"/>
      <c r="AS284" s="163"/>
      <c r="AT284" s="166" t="s">
        <v>120</v>
      </c>
      <c r="AU284" s="166" t="s">
        <v>118</v>
      </c>
      <c r="AV284" s="163" t="s">
        <v>118</v>
      </c>
      <c r="AW284" s="163" t="s">
        <v>29</v>
      </c>
      <c r="AX284" s="163" t="s">
        <v>73</v>
      </c>
      <c r="AY284" s="166" t="s">
        <v>111</v>
      </c>
      <c r="AZ284" s="163"/>
      <c r="BA284" s="163"/>
      <c r="BB284" s="163"/>
      <c r="BC284" s="163"/>
      <c r="BD284" s="163"/>
      <c r="BE284" s="163"/>
      <c r="BF284" s="163"/>
      <c r="BG284" s="163"/>
      <c r="BH284" s="163"/>
      <c r="BI284" s="163"/>
      <c r="BJ284" s="163"/>
      <c r="BK284" s="163"/>
      <c r="BL284" s="163"/>
      <c r="BM284" s="163"/>
    </row>
    <row r="285" ht="15.75" customHeight="1">
      <c r="A285" s="171"/>
      <c r="B285" s="172"/>
      <c r="C285" s="171"/>
      <c r="D285" s="165" t="s">
        <v>120</v>
      </c>
      <c r="E285" s="173" t="s">
        <v>1</v>
      </c>
      <c r="F285" s="174" t="s">
        <v>136</v>
      </c>
      <c r="G285" s="171"/>
      <c r="H285" s="175">
        <v>132.0</v>
      </c>
      <c r="I285" s="171"/>
      <c r="J285" s="171"/>
      <c r="K285" s="171"/>
      <c r="L285" s="172"/>
      <c r="M285" s="176"/>
      <c r="N285" s="171"/>
      <c r="O285" s="171"/>
      <c r="P285" s="171"/>
      <c r="Q285" s="171"/>
      <c r="R285" s="171"/>
      <c r="S285" s="171"/>
      <c r="T285" s="177"/>
      <c r="U285" s="171"/>
      <c r="V285" s="171"/>
      <c r="W285" s="171"/>
      <c r="X285" s="171"/>
      <c r="Y285" s="171"/>
      <c r="Z285" s="171"/>
      <c r="AA285" s="171"/>
      <c r="AB285" s="171"/>
      <c r="AC285" s="171"/>
      <c r="AD285" s="171"/>
      <c r="AE285" s="171"/>
      <c r="AF285" s="171"/>
      <c r="AG285" s="171"/>
      <c r="AH285" s="171"/>
      <c r="AI285" s="171"/>
      <c r="AJ285" s="171"/>
      <c r="AK285" s="171"/>
      <c r="AL285" s="171"/>
      <c r="AM285" s="171"/>
      <c r="AN285" s="171"/>
      <c r="AO285" s="171"/>
      <c r="AP285" s="171"/>
      <c r="AQ285" s="171"/>
      <c r="AR285" s="171"/>
      <c r="AS285" s="171"/>
      <c r="AT285" s="173" t="s">
        <v>120</v>
      </c>
      <c r="AU285" s="173" t="s">
        <v>118</v>
      </c>
      <c r="AV285" s="171" t="s">
        <v>117</v>
      </c>
      <c r="AW285" s="171" t="s">
        <v>29</v>
      </c>
      <c r="AX285" s="171" t="s">
        <v>78</v>
      </c>
      <c r="AY285" s="173" t="s">
        <v>111</v>
      </c>
      <c r="AZ285" s="171"/>
      <c r="BA285" s="171"/>
      <c r="BB285" s="171"/>
      <c r="BC285" s="171"/>
      <c r="BD285" s="171"/>
      <c r="BE285" s="171"/>
      <c r="BF285" s="171"/>
      <c r="BG285" s="171"/>
      <c r="BH285" s="171"/>
      <c r="BI285" s="171"/>
      <c r="BJ285" s="171"/>
      <c r="BK285" s="171"/>
      <c r="BL285" s="171"/>
      <c r="BM285" s="171"/>
    </row>
    <row r="286" ht="24.0" customHeight="1">
      <c r="A286" s="17"/>
      <c r="B286" s="18"/>
      <c r="C286" s="178" t="s">
        <v>384</v>
      </c>
      <c r="D286" s="178" t="s">
        <v>221</v>
      </c>
      <c r="E286" s="179" t="s">
        <v>385</v>
      </c>
      <c r="F286" s="180" t="s">
        <v>386</v>
      </c>
      <c r="G286" s="181" t="s">
        <v>116</v>
      </c>
      <c r="H286" s="182">
        <v>132.0</v>
      </c>
      <c r="I286" s="183">
        <v>65.0</v>
      </c>
      <c r="J286" s="183">
        <f>ROUND(I286*H286,2)</f>
        <v>8580</v>
      </c>
      <c r="K286" s="184"/>
      <c r="L286" s="185"/>
      <c r="M286" s="186" t="s">
        <v>1</v>
      </c>
      <c r="N286" s="187" t="s">
        <v>39</v>
      </c>
      <c r="O286" s="159">
        <v>0.0</v>
      </c>
      <c r="P286" s="159">
        <f>O286*H286</f>
        <v>0</v>
      </c>
      <c r="Q286" s="159">
        <v>0.0191</v>
      </c>
      <c r="R286" s="159">
        <f>Q286*H286</f>
        <v>2.5212</v>
      </c>
      <c r="S286" s="159">
        <v>0.0</v>
      </c>
      <c r="T286" s="160">
        <f>S286*H286</f>
        <v>0</v>
      </c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  <c r="AN286" s="17"/>
      <c r="AO286" s="17"/>
      <c r="AP286" s="17"/>
      <c r="AQ286" s="17"/>
      <c r="AR286" s="161" t="s">
        <v>163</v>
      </c>
      <c r="AS286" s="17"/>
      <c r="AT286" s="161" t="s">
        <v>221</v>
      </c>
      <c r="AU286" s="161" t="s">
        <v>118</v>
      </c>
      <c r="AV286" s="17"/>
      <c r="AW286" s="17"/>
      <c r="AX286" s="17"/>
      <c r="AY286" s="4" t="s">
        <v>111</v>
      </c>
      <c r="AZ286" s="17"/>
      <c r="BA286" s="17"/>
      <c r="BB286" s="17"/>
      <c r="BC286" s="17"/>
      <c r="BD286" s="17"/>
      <c r="BE286" s="162">
        <f>IF(N286="základná",J286,0)</f>
        <v>0</v>
      </c>
      <c r="BF286" s="162">
        <f>IF(N286="znížená",J286,0)</f>
        <v>8580</v>
      </c>
      <c r="BG286" s="162">
        <f>IF(N286="zákl. prenesená",J286,0)</f>
        <v>0</v>
      </c>
      <c r="BH286" s="162">
        <f>IF(N286="zníž. prenesená",J286,0)</f>
        <v>0</v>
      </c>
      <c r="BI286" s="162">
        <f>IF(N286="nulová",J286,0)</f>
        <v>0</v>
      </c>
      <c r="BJ286" s="4" t="s">
        <v>118</v>
      </c>
      <c r="BK286" s="162">
        <f>ROUND(I286*H286,2)</f>
        <v>8580</v>
      </c>
      <c r="BL286" s="4" t="s">
        <v>117</v>
      </c>
      <c r="BM286" s="161" t="s">
        <v>387</v>
      </c>
    </row>
    <row r="287" ht="15.75" customHeight="1">
      <c r="A287" s="163"/>
      <c r="B287" s="164"/>
      <c r="C287" s="163"/>
      <c r="D287" s="165" t="s">
        <v>120</v>
      </c>
      <c r="E287" s="166" t="s">
        <v>1</v>
      </c>
      <c r="F287" s="167" t="s">
        <v>388</v>
      </c>
      <c r="G287" s="163"/>
      <c r="H287" s="168">
        <v>132.0</v>
      </c>
      <c r="I287" s="163"/>
      <c r="J287" s="163"/>
      <c r="K287" s="163"/>
      <c r="L287" s="164"/>
      <c r="M287" s="169"/>
      <c r="N287" s="163"/>
      <c r="O287" s="163"/>
      <c r="P287" s="163"/>
      <c r="Q287" s="163"/>
      <c r="R287" s="163"/>
      <c r="S287" s="163"/>
      <c r="T287" s="170"/>
      <c r="U287" s="163"/>
      <c r="V287" s="163"/>
      <c r="W287" s="163"/>
      <c r="X287" s="163"/>
      <c r="Y287" s="163"/>
      <c r="Z287" s="163"/>
      <c r="AA287" s="163"/>
      <c r="AB287" s="163"/>
      <c r="AC287" s="163"/>
      <c r="AD287" s="163"/>
      <c r="AE287" s="163"/>
      <c r="AF287" s="163"/>
      <c r="AG287" s="163"/>
      <c r="AH287" s="163"/>
      <c r="AI287" s="163"/>
      <c r="AJ287" s="163"/>
      <c r="AK287" s="163"/>
      <c r="AL287" s="163"/>
      <c r="AM287" s="163"/>
      <c r="AN287" s="163"/>
      <c r="AO287" s="163"/>
      <c r="AP287" s="163"/>
      <c r="AQ287" s="163"/>
      <c r="AR287" s="163"/>
      <c r="AS287" s="163"/>
      <c r="AT287" s="166" t="s">
        <v>120</v>
      </c>
      <c r="AU287" s="166" t="s">
        <v>118</v>
      </c>
      <c r="AV287" s="163" t="s">
        <v>118</v>
      </c>
      <c r="AW287" s="163" t="s">
        <v>29</v>
      </c>
      <c r="AX287" s="163" t="s">
        <v>78</v>
      </c>
      <c r="AY287" s="166" t="s">
        <v>111</v>
      </c>
      <c r="AZ287" s="163"/>
      <c r="BA287" s="163"/>
      <c r="BB287" s="163"/>
      <c r="BC287" s="163"/>
      <c r="BD287" s="163"/>
      <c r="BE287" s="163"/>
      <c r="BF287" s="163"/>
      <c r="BG287" s="163"/>
      <c r="BH287" s="163"/>
      <c r="BI287" s="163"/>
      <c r="BJ287" s="163"/>
      <c r="BK287" s="163"/>
      <c r="BL287" s="163"/>
      <c r="BM287" s="163"/>
    </row>
    <row r="288" ht="16.5" customHeight="1">
      <c r="A288" s="17"/>
      <c r="B288" s="18"/>
      <c r="C288" s="178" t="s">
        <v>389</v>
      </c>
      <c r="D288" s="178" t="s">
        <v>221</v>
      </c>
      <c r="E288" s="179" t="s">
        <v>390</v>
      </c>
      <c r="F288" s="180" t="s">
        <v>391</v>
      </c>
      <c r="G288" s="181" t="s">
        <v>267</v>
      </c>
      <c r="H288" s="182">
        <v>1.0</v>
      </c>
      <c r="I288" s="183">
        <v>39.4</v>
      </c>
      <c r="J288" s="183">
        <f>ROUND(I288*H288,2)</f>
        <v>39.4</v>
      </c>
      <c r="K288" s="184"/>
      <c r="L288" s="185"/>
      <c r="M288" s="186" t="s">
        <v>1</v>
      </c>
      <c r="N288" s="187" t="s">
        <v>39</v>
      </c>
      <c r="O288" s="159">
        <v>0.0</v>
      </c>
      <c r="P288" s="159">
        <f>O288*H288</f>
        <v>0</v>
      </c>
      <c r="Q288" s="159">
        <v>0.0</v>
      </c>
      <c r="R288" s="159">
        <f>Q288*H288</f>
        <v>0</v>
      </c>
      <c r="S288" s="159">
        <v>0.0</v>
      </c>
      <c r="T288" s="160">
        <f>S288*H288</f>
        <v>0</v>
      </c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  <c r="AN288" s="17"/>
      <c r="AO288" s="17"/>
      <c r="AP288" s="17"/>
      <c r="AQ288" s="17"/>
      <c r="AR288" s="161" t="s">
        <v>163</v>
      </c>
      <c r="AS288" s="17"/>
      <c r="AT288" s="161" t="s">
        <v>221</v>
      </c>
      <c r="AU288" s="161" t="s">
        <v>118</v>
      </c>
      <c r="AV288" s="17"/>
      <c r="AW288" s="17"/>
      <c r="AX288" s="17"/>
      <c r="AY288" s="4" t="s">
        <v>111</v>
      </c>
      <c r="AZ288" s="17"/>
      <c r="BA288" s="17"/>
      <c r="BB288" s="17"/>
      <c r="BC288" s="17"/>
      <c r="BD288" s="17"/>
      <c r="BE288" s="162">
        <f>IF(N288="základná",J288,0)</f>
        <v>0</v>
      </c>
      <c r="BF288" s="162">
        <f>IF(N288="znížená",J288,0)</f>
        <v>39.4</v>
      </c>
      <c r="BG288" s="162">
        <f>IF(N288="zákl. prenesená",J288,0)</f>
        <v>0</v>
      </c>
      <c r="BH288" s="162">
        <f>IF(N288="zníž. prenesená",J288,0)</f>
        <v>0</v>
      </c>
      <c r="BI288" s="162">
        <f>IF(N288="nulová",J288,0)</f>
        <v>0</v>
      </c>
      <c r="BJ288" s="4" t="s">
        <v>118</v>
      </c>
      <c r="BK288" s="162">
        <f>ROUND(I288*H288,2)</f>
        <v>39.4</v>
      </c>
      <c r="BL288" s="4" t="s">
        <v>117</v>
      </c>
      <c r="BM288" s="161" t="s">
        <v>392</v>
      </c>
    </row>
    <row r="289" ht="15.75" customHeight="1">
      <c r="A289" s="163"/>
      <c r="B289" s="164"/>
      <c r="C289" s="163"/>
      <c r="D289" s="165" t="s">
        <v>120</v>
      </c>
      <c r="E289" s="166" t="s">
        <v>1</v>
      </c>
      <c r="F289" s="167" t="s">
        <v>393</v>
      </c>
      <c r="G289" s="163"/>
      <c r="H289" s="168">
        <v>1.0</v>
      </c>
      <c r="I289" s="163"/>
      <c r="J289" s="163"/>
      <c r="K289" s="163"/>
      <c r="L289" s="164"/>
      <c r="M289" s="169"/>
      <c r="N289" s="163"/>
      <c r="O289" s="163"/>
      <c r="P289" s="163"/>
      <c r="Q289" s="163"/>
      <c r="R289" s="163"/>
      <c r="S289" s="163"/>
      <c r="T289" s="170"/>
      <c r="U289" s="163"/>
      <c r="V289" s="163"/>
      <c r="W289" s="163"/>
      <c r="X289" s="163"/>
      <c r="Y289" s="163"/>
      <c r="Z289" s="163"/>
      <c r="AA289" s="163"/>
      <c r="AB289" s="163"/>
      <c r="AC289" s="163"/>
      <c r="AD289" s="163"/>
      <c r="AE289" s="163"/>
      <c r="AF289" s="163"/>
      <c r="AG289" s="163"/>
      <c r="AH289" s="163"/>
      <c r="AI289" s="163"/>
      <c r="AJ289" s="163"/>
      <c r="AK289" s="163"/>
      <c r="AL289" s="163"/>
      <c r="AM289" s="163"/>
      <c r="AN289" s="163"/>
      <c r="AO289" s="163"/>
      <c r="AP289" s="163"/>
      <c r="AQ289" s="163"/>
      <c r="AR289" s="163"/>
      <c r="AS289" s="163"/>
      <c r="AT289" s="166" t="s">
        <v>120</v>
      </c>
      <c r="AU289" s="166" t="s">
        <v>118</v>
      </c>
      <c r="AV289" s="163" t="s">
        <v>118</v>
      </c>
      <c r="AW289" s="163" t="s">
        <v>29</v>
      </c>
      <c r="AX289" s="163" t="s">
        <v>78</v>
      </c>
      <c r="AY289" s="166" t="s">
        <v>111</v>
      </c>
      <c r="AZ289" s="163"/>
      <c r="BA289" s="163"/>
      <c r="BB289" s="163"/>
      <c r="BC289" s="163"/>
      <c r="BD289" s="163"/>
      <c r="BE289" s="163"/>
      <c r="BF289" s="163"/>
      <c r="BG289" s="163"/>
      <c r="BH289" s="163"/>
      <c r="BI289" s="163"/>
      <c r="BJ289" s="163"/>
      <c r="BK289" s="163"/>
      <c r="BL289" s="163"/>
      <c r="BM289" s="163"/>
    </row>
    <row r="290" ht="33.0" customHeight="1">
      <c r="A290" s="17"/>
      <c r="B290" s="18"/>
      <c r="C290" s="150" t="s">
        <v>394</v>
      </c>
      <c r="D290" s="150" t="s">
        <v>113</v>
      </c>
      <c r="E290" s="151" t="s">
        <v>395</v>
      </c>
      <c r="F290" s="152" t="s">
        <v>396</v>
      </c>
      <c r="G290" s="153" t="s">
        <v>116</v>
      </c>
      <c r="H290" s="154">
        <v>8.0</v>
      </c>
      <c r="I290" s="155">
        <v>13.0</v>
      </c>
      <c r="J290" s="155">
        <f>ROUND(I290*H290,2)</f>
        <v>104</v>
      </c>
      <c r="K290" s="156"/>
      <c r="L290" s="18"/>
      <c r="M290" s="157" t="s">
        <v>1</v>
      </c>
      <c r="N290" s="158" t="s">
        <v>39</v>
      </c>
      <c r="O290" s="159">
        <v>0.451</v>
      </c>
      <c r="P290" s="159">
        <f>O290*H290</f>
        <v>3.608</v>
      </c>
      <c r="Q290" s="159">
        <v>0.0</v>
      </c>
      <c r="R290" s="159">
        <f>Q290*H290</f>
        <v>0</v>
      </c>
      <c r="S290" s="159">
        <v>0.0</v>
      </c>
      <c r="T290" s="160">
        <f>S290*H290</f>
        <v>0</v>
      </c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  <c r="AN290" s="17"/>
      <c r="AO290" s="17"/>
      <c r="AP290" s="17"/>
      <c r="AQ290" s="17"/>
      <c r="AR290" s="161" t="s">
        <v>117</v>
      </c>
      <c r="AS290" s="17"/>
      <c r="AT290" s="161" t="s">
        <v>113</v>
      </c>
      <c r="AU290" s="161" t="s">
        <v>118</v>
      </c>
      <c r="AV290" s="17"/>
      <c r="AW290" s="17"/>
      <c r="AX290" s="17"/>
      <c r="AY290" s="4" t="s">
        <v>111</v>
      </c>
      <c r="AZ290" s="17"/>
      <c r="BA290" s="17"/>
      <c r="BB290" s="17"/>
      <c r="BC290" s="17"/>
      <c r="BD290" s="17"/>
      <c r="BE290" s="162">
        <f>IF(N290="základná",J290,0)</f>
        <v>0</v>
      </c>
      <c r="BF290" s="162">
        <f>IF(N290="znížená",J290,0)</f>
        <v>104</v>
      </c>
      <c r="BG290" s="162">
        <f>IF(N290="zákl. prenesená",J290,0)</f>
        <v>0</v>
      </c>
      <c r="BH290" s="162">
        <f>IF(N290="zníž. prenesená",J290,0)</f>
        <v>0</v>
      </c>
      <c r="BI290" s="162">
        <f>IF(N290="nulová",J290,0)</f>
        <v>0</v>
      </c>
      <c r="BJ290" s="4" t="s">
        <v>118</v>
      </c>
      <c r="BK290" s="162">
        <f>ROUND(I290*H290,2)</f>
        <v>104</v>
      </c>
      <c r="BL290" s="4" t="s">
        <v>117</v>
      </c>
      <c r="BM290" s="161" t="s">
        <v>397</v>
      </c>
    </row>
    <row r="291" ht="15.75" customHeight="1">
      <c r="A291" s="163"/>
      <c r="B291" s="164"/>
      <c r="C291" s="163"/>
      <c r="D291" s="165" t="s">
        <v>120</v>
      </c>
      <c r="E291" s="166" t="s">
        <v>1</v>
      </c>
      <c r="F291" s="167" t="s">
        <v>398</v>
      </c>
      <c r="G291" s="163"/>
      <c r="H291" s="168">
        <v>8.0</v>
      </c>
      <c r="I291" s="163"/>
      <c r="J291" s="163"/>
      <c r="K291" s="163"/>
      <c r="L291" s="164"/>
      <c r="M291" s="169"/>
      <c r="N291" s="163"/>
      <c r="O291" s="163"/>
      <c r="P291" s="163"/>
      <c r="Q291" s="163"/>
      <c r="R291" s="163"/>
      <c r="S291" s="163"/>
      <c r="T291" s="170"/>
      <c r="U291" s="163"/>
      <c r="V291" s="163"/>
      <c r="W291" s="163"/>
      <c r="X291" s="163"/>
      <c r="Y291" s="163"/>
      <c r="Z291" s="163"/>
      <c r="AA291" s="163"/>
      <c r="AB291" s="163"/>
      <c r="AC291" s="163"/>
      <c r="AD291" s="163"/>
      <c r="AE291" s="163"/>
      <c r="AF291" s="163"/>
      <c r="AG291" s="163"/>
      <c r="AH291" s="163"/>
      <c r="AI291" s="163"/>
      <c r="AJ291" s="163"/>
      <c r="AK291" s="163"/>
      <c r="AL291" s="163"/>
      <c r="AM291" s="163"/>
      <c r="AN291" s="163"/>
      <c r="AO291" s="163"/>
      <c r="AP291" s="163"/>
      <c r="AQ291" s="163"/>
      <c r="AR291" s="163"/>
      <c r="AS291" s="163"/>
      <c r="AT291" s="166" t="s">
        <v>120</v>
      </c>
      <c r="AU291" s="166" t="s">
        <v>118</v>
      </c>
      <c r="AV291" s="163" t="s">
        <v>118</v>
      </c>
      <c r="AW291" s="163" t="s">
        <v>29</v>
      </c>
      <c r="AX291" s="163" t="s">
        <v>78</v>
      </c>
      <c r="AY291" s="166" t="s">
        <v>111</v>
      </c>
      <c r="AZ291" s="163"/>
      <c r="BA291" s="163"/>
      <c r="BB291" s="163"/>
      <c r="BC291" s="163"/>
      <c r="BD291" s="163"/>
      <c r="BE291" s="163"/>
      <c r="BF291" s="163"/>
      <c r="BG291" s="163"/>
      <c r="BH291" s="163"/>
      <c r="BI291" s="163"/>
      <c r="BJ291" s="163"/>
      <c r="BK291" s="163"/>
      <c r="BL291" s="163"/>
      <c r="BM291" s="163"/>
    </row>
    <row r="292" ht="24.0" customHeight="1">
      <c r="A292" s="17"/>
      <c r="B292" s="18"/>
      <c r="C292" s="178" t="s">
        <v>399</v>
      </c>
      <c r="D292" s="178" t="s">
        <v>221</v>
      </c>
      <c r="E292" s="179" t="s">
        <v>400</v>
      </c>
      <c r="F292" s="180" t="s">
        <v>401</v>
      </c>
      <c r="G292" s="181" t="s">
        <v>116</v>
      </c>
      <c r="H292" s="182">
        <v>8.0</v>
      </c>
      <c r="I292" s="183">
        <v>116.0</v>
      </c>
      <c r="J292" s="183">
        <f>ROUND(I292*H292,2)</f>
        <v>928</v>
      </c>
      <c r="K292" s="184"/>
      <c r="L292" s="185"/>
      <c r="M292" s="186" t="s">
        <v>1</v>
      </c>
      <c r="N292" s="187" t="s">
        <v>39</v>
      </c>
      <c r="O292" s="159">
        <v>0.0</v>
      </c>
      <c r="P292" s="159">
        <f>O292*H292</f>
        <v>0</v>
      </c>
      <c r="Q292" s="159">
        <v>0.034</v>
      </c>
      <c r="R292" s="159">
        <f>Q292*H292</f>
        <v>0.272</v>
      </c>
      <c r="S292" s="159">
        <v>0.0</v>
      </c>
      <c r="T292" s="160">
        <f>S292*H292</f>
        <v>0</v>
      </c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  <c r="AJ292" s="17"/>
      <c r="AK292" s="17"/>
      <c r="AL292" s="17"/>
      <c r="AM292" s="17"/>
      <c r="AN292" s="17"/>
      <c r="AO292" s="17"/>
      <c r="AP292" s="17"/>
      <c r="AQ292" s="17"/>
      <c r="AR292" s="161" t="s">
        <v>163</v>
      </c>
      <c r="AS292" s="17"/>
      <c r="AT292" s="161" t="s">
        <v>221</v>
      </c>
      <c r="AU292" s="161" t="s">
        <v>118</v>
      </c>
      <c r="AV292" s="17"/>
      <c r="AW292" s="17"/>
      <c r="AX292" s="17"/>
      <c r="AY292" s="4" t="s">
        <v>111</v>
      </c>
      <c r="AZ292" s="17"/>
      <c r="BA292" s="17"/>
      <c r="BB292" s="17"/>
      <c r="BC292" s="17"/>
      <c r="BD292" s="17"/>
      <c r="BE292" s="162">
        <f>IF(N292="základná",J292,0)</f>
        <v>0</v>
      </c>
      <c r="BF292" s="162">
        <f>IF(N292="znížená",J292,0)</f>
        <v>928</v>
      </c>
      <c r="BG292" s="162">
        <f>IF(N292="zákl. prenesená",J292,0)</f>
        <v>0</v>
      </c>
      <c r="BH292" s="162">
        <f>IF(N292="zníž. prenesená",J292,0)</f>
        <v>0</v>
      </c>
      <c r="BI292" s="162">
        <f>IF(N292="nulová",J292,0)</f>
        <v>0</v>
      </c>
      <c r="BJ292" s="4" t="s">
        <v>118</v>
      </c>
      <c r="BK292" s="162">
        <f>ROUND(I292*H292,2)</f>
        <v>928</v>
      </c>
      <c r="BL292" s="4" t="s">
        <v>117</v>
      </c>
      <c r="BM292" s="161" t="s">
        <v>402</v>
      </c>
    </row>
    <row r="293" ht="15.75" customHeight="1">
      <c r="A293" s="163"/>
      <c r="B293" s="164"/>
      <c r="C293" s="163"/>
      <c r="D293" s="165" t="s">
        <v>120</v>
      </c>
      <c r="E293" s="166" t="s">
        <v>1</v>
      </c>
      <c r="F293" s="167" t="s">
        <v>398</v>
      </c>
      <c r="G293" s="163"/>
      <c r="H293" s="168">
        <v>8.0</v>
      </c>
      <c r="I293" s="163"/>
      <c r="J293" s="163"/>
      <c r="K293" s="163"/>
      <c r="L293" s="164"/>
      <c r="M293" s="169"/>
      <c r="N293" s="163"/>
      <c r="O293" s="163"/>
      <c r="P293" s="163"/>
      <c r="Q293" s="163"/>
      <c r="R293" s="163"/>
      <c r="S293" s="163"/>
      <c r="T293" s="170"/>
      <c r="U293" s="163"/>
      <c r="V293" s="163"/>
      <c r="W293" s="163"/>
      <c r="X293" s="163"/>
      <c r="Y293" s="163"/>
      <c r="Z293" s="163"/>
      <c r="AA293" s="163"/>
      <c r="AB293" s="163"/>
      <c r="AC293" s="163"/>
      <c r="AD293" s="163"/>
      <c r="AE293" s="163"/>
      <c r="AF293" s="163"/>
      <c r="AG293" s="163"/>
      <c r="AH293" s="163"/>
      <c r="AI293" s="163"/>
      <c r="AJ293" s="163"/>
      <c r="AK293" s="163"/>
      <c r="AL293" s="163"/>
      <c r="AM293" s="163"/>
      <c r="AN293" s="163"/>
      <c r="AO293" s="163"/>
      <c r="AP293" s="163"/>
      <c r="AQ293" s="163"/>
      <c r="AR293" s="163"/>
      <c r="AS293" s="163"/>
      <c r="AT293" s="166" t="s">
        <v>120</v>
      </c>
      <c r="AU293" s="166" t="s">
        <v>118</v>
      </c>
      <c r="AV293" s="163" t="s">
        <v>118</v>
      </c>
      <c r="AW293" s="163" t="s">
        <v>29</v>
      </c>
      <c r="AX293" s="163" t="s">
        <v>78</v>
      </c>
      <c r="AY293" s="166" t="s">
        <v>111</v>
      </c>
      <c r="AZ293" s="163"/>
      <c r="BA293" s="163"/>
      <c r="BB293" s="163"/>
      <c r="BC293" s="163"/>
      <c r="BD293" s="163"/>
      <c r="BE293" s="163"/>
      <c r="BF293" s="163"/>
      <c r="BG293" s="163"/>
      <c r="BH293" s="163"/>
      <c r="BI293" s="163"/>
      <c r="BJ293" s="163"/>
      <c r="BK293" s="163"/>
      <c r="BL293" s="163"/>
      <c r="BM293" s="163"/>
    </row>
    <row r="294" ht="33.0" customHeight="1">
      <c r="A294" s="17"/>
      <c r="B294" s="18"/>
      <c r="C294" s="150" t="s">
        <v>403</v>
      </c>
      <c r="D294" s="150" t="s">
        <v>113</v>
      </c>
      <c r="E294" s="151" t="s">
        <v>404</v>
      </c>
      <c r="F294" s="152" t="s">
        <v>405</v>
      </c>
      <c r="G294" s="153" t="s">
        <v>116</v>
      </c>
      <c r="H294" s="154">
        <v>12.0</v>
      </c>
      <c r="I294" s="155">
        <v>30.0</v>
      </c>
      <c r="J294" s="155">
        <f>ROUND(I294*H294,2)</f>
        <v>360</v>
      </c>
      <c r="K294" s="156"/>
      <c r="L294" s="18"/>
      <c r="M294" s="157" t="s">
        <v>1</v>
      </c>
      <c r="N294" s="158" t="s">
        <v>39</v>
      </c>
      <c r="O294" s="159">
        <v>0.529</v>
      </c>
      <c r="P294" s="159">
        <f>O294*H294</f>
        <v>6.348</v>
      </c>
      <c r="Q294" s="159">
        <v>0.0</v>
      </c>
      <c r="R294" s="159">
        <f>Q294*H294</f>
        <v>0</v>
      </c>
      <c r="S294" s="159">
        <v>0.0</v>
      </c>
      <c r="T294" s="160">
        <f>S294*H294</f>
        <v>0</v>
      </c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  <c r="AJ294" s="17"/>
      <c r="AK294" s="17"/>
      <c r="AL294" s="17"/>
      <c r="AM294" s="17"/>
      <c r="AN294" s="17"/>
      <c r="AO294" s="17"/>
      <c r="AP294" s="17"/>
      <c r="AQ294" s="17"/>
      <c r="AR294" s="161" t="s">
        <v>117</v>
      </c>
      <c r="AS294" s="17"/>
      <c r="AT294" s="161" t="s">
        <v>113</v>
      </c>
      <c r="AU294" s="161" t="s">
        <v>118</v>
      </c>
      <c r="AV294" s="17"/>
      <c r="AW294" s="17"/>
      <c r="AX294" s="17"/>
      <c r="AY294" s="4" t="s">
        <v>111</v>
      </c>
      <c r="AZ294" s="17"/>
      <c r="BA294" s="17"/>
      <c r="BB294" s="17"/>
      <c r="BC294" s="17"/>
      <c r="BD294" s="17"/>
      <c r="BE294" s="162">
        <f>IF(N294="základná",J294,0)</f>
        <v>0</v>
      </c>
      <c r="BF294" s="162">
        <f>IF(N294="znížená",J294,0)</f>
        <v>360</v>
      </c>
      <c r="BG294" s="162">
        <f>IF(N294="zákl. prenesená",J294,0)</f>
        <v>0</v>
      </c>
      <c r="BH294" s="162">
        <f>IF(N294="zníž. prenesená",J294,0)</f>
        <v>0</v>
      </c>
      <c r="BI294" s="162">
        <f>IF(N294="nulová",J294,0)</f>
        <v>0</v>
      </c>
      <c r="BJ294" s="4" t="s">
        <v>118</v>
      </c>
      <c r="BK294" s="162">
        <f>ROUND(I294*H294,2)</f>
        <v>360</v>
      </c>
      <c r="BL294" s="4" t="s">
        <v>117</v>
      </c>
      <c r="BM294" s="161" t="s">
        <v>406</v>
      </c>
    </row>
    <row r="295" ht="15.75" customHeight="1">
      <c r="A295" s="163"/>
      <c r="B295" s="164"/>
      <c r="C295" s="163"/>
      <c r="D295" s="165" t="s">
        <v>120</v>
      </c>
      <c r="E295" s="166" t="s">
        <v>1</v>
      </c>
      <c r="F295" s="167" t="s">
        <v>407</v>
      </c>
      <c r="G295" s="163"/>
      <c r="H295" s="168">
        <v>12.0</v>
      </c>
      <c r="I295" s="163"/>
      <c r="J295" s="163"/>
      <c r="K295" s="163"/>
      <c r="L295" s="164"/>
      <c r="M295" s="169"/>
      <c r="N295" s="163"/>
      <c r="O295" s="163"/>
      <c r="P295" s="163"/>
      <c r="Q295" s="163"/>
      <c r="R295" s="163"/>
      <c r="S295" s="163"/>
      <c r="T295" s="170"/>
      <c r="U295" s="163"/>
      <c r="V295" s="163"/>
      <c r="W295" s="163"/>
      <c r="X295" s="163"/>
      <c r="Y295" s="163"/>
      <c r="Z295" s="163"/>
      <c r="AA295" s="163"/>
      <c r="AB295" s="163"/>
      <c r="AC295" s="163"/>
      <c r="AD295" s="163"/>
      <c r="AE295" s="163"/>
      <c r="AF295" s="163"/>
      <c r="AG295" s="163"/>
      <c r="AH295" s="163"/>
      <c r="AI295" s="163"/>
      <c r="AJ295" s="163"/>
      <c r="AK295" s="163"/>
      <c r="AL295" s="163"/>
      <c r="AM295" s="163"/>
      <c r="AN295" s="163"/>
      <c r="AO295" s="163"/>
      <c r="AP295" s="163"/>
      <c r="AQ295" s="163"/>
      <c r="AR295" s="163"/>
      <c r="AS295" s="163"/>
      <c r="AT295" s="166" t="s">
        <v>120</v>
      </c>
      <c r="AU295" s="166" t="s">
        <v>118</v>
      </c>
      <c r="AV295" s="163" t="s">
        <v>118</v>
      </c>
      <c r="AW295" s="163" t="s">
        <v>29</v>
      </c>
      <c r="AX295" s="163" t="s">
        <v>78</v>
      </c>
      <c r="AY295" s="166" t="s">
        <v>111</v>
      </c>
      <c r="AZ295" s="163"/>
      <c r="BA295" s="163"/>
      <c r="BB295" s="163"/>
      <c r="BC295" s="163"/>
      <c r="BD295" s="163"/>
      <c r="BE295" s="163"/>
      <c r="BF295" s="163"/>
      <c r="BG295" s="163"/>
      <c r="BH295" s="163"/>
      <c r="BI295" s="163"/>
      <c r="BJ295" s="163"/>
      <c r="BK295" s="163"/>
      <c r="BL295" s="163"/>
      <c r="BM295" s="163"/>
    </row>
    <row r="296" ht="24.0" customHeight="1">
      <c r="A296" s="17"/>
      <c r="B296" s="18"/>
      <c r="C296" s="178" t="s">
        <v>408</v>
      </c>
      <c r="D296" s="178" t="s">
        <v>221</v>
      </c>
      <c r="E296" s="179" t="s">
        <v>409</v>
      </c>
      <c r="F296" s="180" t="s">
        <v>410</v>
      </c>
      <c r="G296" s="181" t="s">
        <v>116</v>
      </c>
      <c r="H296" s="182">
        <v>12.0</v>
      </c>
      <c r="I296" s="183">
        <v>320.0</v>
      </c>
      <c r="J296" s="183">
        <f>ROUND(I296*H296,2)</f>
        <v>3840</v>
      </c>
      <c r="K296" s="184"/>
      <c r="L296" s="185"/>
      <c r="M296" s="186" t="s">
        <v>1</v>
      </c>
      <c r="N296" s="187" t="s">
        <v>39</v>
      </c>
      <c r="O296" s="159">
        <v>0.0</v>
      </c>
      <c r="P296" s="159">
        <f>O296*H296</f>
        <v>0</v>
      </c>
      <c r="Q296" s="159">
        <v>0.0485</v>
      </c>
      <c r="R296" s="159">
        <f>Q296*H296</f>
        <v>0.582</v>
      </c>
      <c r="S296" s="159">
        <v>0.0</v>
      </c>
      <c r="T296" s="160">
        <f>S296*H296</f>
        <v>0</v>
      </c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  <c r="AJ296" s="17"/>
      <c r="AK296" s="17"/>
      <c r="AL296" s="17"/>
      <c r="AM296" s="17"/>
      <c r="AN296" s="17"/>
      <c r="AO296" s="17"/>
      <c r="AP296" s="17"/>
      <c r="AQ296" s="17"/>
      <c r="AR296" s="161" t="s">
        <v>163</v>
      </c>
      <c r="AS296" s="17"/>
      <c r="AT296" s="161" t="s">
        <v>221</v>
      </c>
      <c r="AU296" s="161" t="s">
        <v>118</v>
      </c>
      <c r="AV296" s="17"/>
      <c r="AW296" s="17"/>
      <c r="AX296" s="17"/>
      <c r="AY296" s="4" t="s">
        <v>111</v>
      </c>
      <c r="AZ296" s="17"/>
      <c r="BA296" s="17"/>
      <c r="BB296" s="17"/>
      <c r="BC296" s="17"/>
      <c r="BD296" s="17"/>
      <c r="BE296" s="162">
        <f>IF(N296="základná",J296,0)</f>
        <v>0</v>
      </c>
      <c r="BF296" s="162">
        <f>IF(N296="znížená",J296,0)</f>
        <v>3840</v>
      </c>
      <c r="BG296" s="162">
        <f>IF(N296="zákl. prenesená",J296,0)</f>
        <v>0</v>
      </c>
      <c r="BH296" s="162">
        <f>IF(N296="zníž. prenesená",J296,0)</f>
        <v>0</v>
      </c>
      <c r="BI296" s="162">
        <f>IF(N296="nulová",J296,0)</f>
        <v>0</v>
      </c>
      <c r="BJ296" s="4" t="s">
        <v>118</v>
      </c>
      <c r="BK296" s="162">
        <f>ROUND(I296*H296,2)</f>
        <v>3840</v>
      </c>
      <c r="BL296" s="4" t="s">
        <v>117</v>
      </c>
      <c r="BM296" s="161" t="s">
        <v>411</v>
      </c>
    </row>
    <row r="297" ht="15.75" customHeight="1">
      <c r="A297" s="163"/>
      <c r="B297" s="164"/>
      <c r="C297" s="163"/>
      <c r="D297" s="165" t="s">
        <v>120</v>
      </c>
      <c r="E297" s="166" t="s">
        <v>1</v>
      </c>
      <c r="F297" s="167" t="s">
        <v>412</v>
      </c>
      <c r="G297" s="163"/>
      <c r="H297" s="168">
        <v>12.0</v>
      </c>
      <c r="I297" s="163"/>
      <c r="J297" s="163"/>
      <c r="K297" s="163"/>
      <c r="L297" s="164"/>
      <c r="M297" s="169"/>
      <c r="N297" s="163"/>
      <c r="O297" s="163"/>
      <c r="P297" s="163"/>
      <c r="Q297" s="163"/>
      <c r="R297" s="163"/>
      <c r="S297" s="163"/>
      <c r="T297" s="170"/>
      <c r="U297" s="163"/>
      <c r="V297" s="163"/>
      <c r="W297" s="163"/>
      <c r="X297" s="163"/>
      <c r="Y297" s="163"/>
      <c r="Z297" s="163"/>
      <c r="AA297" s="163"/>
      <c r="AB297" s="163"/>
      <c r="AC297" s="163"/>
      <c r="AD297" s="163"/>
      <c r="AE297" s="163"/>
      <c r="AF297" s="163"/>
      <c r="AG297" s="163"/>
      <c r="AH297" s="163"/>
      <c r="AI297" s="163"/>
      <c r="AJ297" s="163"/>
      <c r="AK297" s="163"/>
      <c r="AL297" s="163"/>
      <c r="AM297" s="163"/>
      <c r="AN297" s="163"/>
      <c r="AO297" s="163"/>
      <c r="AP297" s="163"/>
      <c r="AQ297" s="163"/>
      <c r="AR297" s="163"/>
      <c r="AS297" s="163"/>
      <c r="AT297" s="166" t="s">
        <v>120</v>
      </c>
      <c r="AU297" s="166" t="s">
        <v>118</v>
      </c>
      <c r="AV297" s="163" t="s">
        <v>118</v>
      </c>
      <c r="AW297" s="163" t="s">
        <v>29</v>
      </c>
      <c r="AX297" s="163" t="s">
        <v>78</v>
      </c>
      <c r="AY297" s="166" t="s">
        <v>111</v>
      </c>
      <c r="AZ297" s="163"/>
      <c r="BA297" s="163"/>
      <c r="BB297" s="163"/>
      <c r="BC297" s="163"/>
      <c r="BD297" s="163"/>
      <c r="BE297" s="163"/>
      <c r="BF297" s="163"/>
      <c r="BG297" s="163"/>
      <c r="BH297" s="163"/>
      <c r="BI297" s="163"/>
      <c r="BJ297" s="163"/>
      <c r="BK297" s="163"/>
      <c r="BL297" s="163"/>
      <c r="BM297" s="163"/>
    </row>
    <row r="298" ht="16.5" customHeight="1">
      <c r="A298" s="17"/>
      <c r="B298" s="18"/>
      <c r="C298" s="178" t="s">
        <v>413</v>
      </c>
      <c r="D298" s="178" t="s">
        <v>221</v>
      </c>
      <c r="E298" s="179" t="s">
        <v>414</v>
      </c>
      <c r="F298" s="180" t="s">
        <v>415</v>
      </c>
      <c r="G298" s="181" t="s">
        <v>267</v>
      </c>
      <c r="H298" s="182">
        <v>1.0</v>
      </c>
      <c r="I298" s="183">
        <v>280.0</v>
      </c>
      <c r="J298" s="183">
        <f>ROUND(I298*H298,2)</f>
        <v>280</v>
      </c>
      <c r="K298" s="184"/>
      <c r="L298" s="185"/>
      <c r="M298" s="186" t="s">
        <v>1</v>
      </c>
      <c r="N298" s="187" t="s">
        <v>39</v>
      </c>
      <c r="O298" s="159">
        <v>0.0</v>
      </c>
      <c r="P298" s="159">
        <f>O298*H298</f>
        <v>0</v>
      </c>
      <c r="Q298" s="159">
        <v>0.0</v>
      </c>
      <c r="R298" s="159">
        <f>Q298*H298</f>
        <v>0</v>
      </c>
      <c r="S298" s="159">
        <v>0.0</v>
      </c>
      <c r="T298" s="160">
        <f>S298*H298</f>
        <v>0</v>
      </c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  <c r="AJ298" s="17"/>
      <c r="AK298" s="17"/>
      <c r="AL298" s="17"/>
      <c r="AM298" s="17"/>
      <c r="AN298" s="17"/>
      <c r="AO298" s="17"/>
      <c r="AP298" s="17"/>
      <c r="AQ298" s="17"/>
      <c r="AR298" s="161" t="s">
        <v>163</v>
      </c>
      <c r="AS298" s="17"/>
      <c r="AT298" s="161" t="s">
        <v>221</v>
      </c>
      <c r="AU298" s="161" t="s">
        <v>118</v>
      </c>
      <c r="AV298" s="17"/>
      <c r="AW298" s="17"/>
      <c r="AX298" s="17"/>
      <c r="AY298" s="4" t="s">
        <v>111</v>
      </c>
      <c r="AZ298" s="17"/>
      <c r="BA298" s="17"/>
      <c r="BB298" s="17"/>
      <c r="BC298" s="17"/>
      <c r="BD298" s="17"/>
      <c r="BE298" s="162">
        <f>IF(N298="základná",J298,0)</f>
        <v>0</v>
      </c>
      <c r="BF298" s="162">
        <f>IF(N298="znížená",J298,0)</f>
        <v>280</v>
      </c>
      <c r="BG298" s="162">
        <f>IF(N298="zákl. prenesená",J298,0)</f>
        <v>0</v>
      </c>
      <c r="BH298" s="162">
        <f>IF(N298="zníž. prenesená",J298,0)</f>
        <v>0</v>
      </c>
      <c r="BI298" s="162">
        <f>IF(N298="nulová",J298,0)</f>
        <v>0</v>
      </c>
      <c r="BJ298" s="4" t="s">
        <v>118</v>
      </c>
      <c r="BK298" s="162">
        <f>ROUND(I298*H298,2)</f>
        <v>280</v>
      </c>
      <c r="BL298" s="4" t="s">
        <v>117</v>
      </c>
      <c r="BM298" s="161" t="s">
        <v>416</v>
      </c>
    </row>
    <row r="299" ht="15.75" customHeight="1">
      <c r="A299" s="163"/>
      <c r="B299" s="164"/>
      <c r="C299" s="163"/>
      <c r="D299" s="165" t="s">
        <v>120</v>
      </c>
      <c r="E299" s="166" t="s">
        <v>1</v>
      </c>
      <c r="F299" s="167" t="s">
        <v>417</v>
      </c>
      <c r="G299" s="163"/>
      <c r="H299" s="168">
        <v>1.0</v>
      </c>
      <c r="I299" s="163"/>
      <c r="J299" s="163"/>
      <c r="K299" s="163"/>
      <c r="L299" s="164"/>
      <c r="M299" s="169"/>
      <c r="N299" s="163"/>
      <c r="O299" s="163"/>
      <c r="P299" s="163"/>
      <c r="Q299" s="163"/>
      <c r="R299" s="163"/>
      <c r="S299" s="163"/>
      <c r="T299" s="170"/>
      <c r="U299" s="163"/>
      <c r="V299" s="163"/>
      <c r="W299" s="163"/>
      <c r="X299" s="163"/>
      <c r="Y299" s="163"/>
      <c r="Z299" s="163"/>
      <c r="AA299" s="163"/>
      <c r="AB299" s="163"/>
      <c r="AC299" s="163"/>
      <c r="AD299" s="163"/>
      <c r="AE299" s="163"/>
      <c r="AF299" s="163"/>
      <c r="AG299" s="163"/>
      <c r="AH299" s="163"/>
      <c r="AI299" s="163"/>
      <c r="AJ299" s="163"/>
      <c r="AK299" s="163"/>
      <c r="AL299" s="163"/>
      <c r="AM299" s="163"/>
      <c r="AN299" s="163"/>
      <c r="AO299" s="163"/>
      <c r="AP299" s="163"/>
      <c r="AQ299" s="163"/>
      <c r="AR299" s="163"/>
      <c r="AS299" s="163"/>
      <c r="AT299" s="166" t="s">
        <v>120</v>
      </c>
      <c r="AU299" s="166" t="s">
        <v>118</v>
      </c>
      <c r="AV299" s="163" t="s">
        <v>118</v>
      </c>
      <c r="AW299" s="163" t="s">
        <v>29</v>
      </c>
      <c r="AX299" s="163" t="s">
        <v>78</v>
      </c>
      <c r="AY299" s="166" t="s">
        <v>111</v>
      </c>
      <c r="AZ299" s="163"/>
      <c r="BA299" s="163"/>
      <c r="BB299" s="163"/>
      <c r="BC299" s="163"/>
      <c r="BD299" s="163"/>
      <c r="BE299" s="163"/>
      <c r="BF299" s="163"/>
      <c r="BG299" s="163"/>
      <c r="BH299" s="163"/>
      <c r="BI299" s="163"/>
      <c r="BJ299" s="163"/>
      <c r="BK299" s="163"/>
      <c r="BL299" s="163"/>
      <c r="BM299" s="163"/>
    </row>
    <row r="300" ht="16.5" customHeight="1">
      <c r="A300" s="17"/>
      <c r="B300" s="18"/>
      <c r="C300" s="150" t="s">
        <v>418</v>
      </c>
      <c r="D300" s="150" t="s">
        <v>113</v>
      </c>
      <c r="E300" s="151" t="s">
        <v>419</v>
      </c>
      <c r="F300" s="152" t="s">
        <v>420</v>
      </c>
      <c r="G300" s="153" t="s">
        <v>116</v>
      </c>
      <c r="H300" s="154">
        <v>1098.0</v>
      </c>
      <c r="I300" s="155">
        <v>18.0</v>
      </c>
      <c r="J300" s="155">
        <f>ROUND(I300*H300,2)</f>
        <v>19764</v>
      </c>
      <c r="K300" s="156"/>
      <c r="L300" s="18"/>
      <c r="M300" s="157" t="s">
        <v>1</v>
      </c>
      <c r="N300" s="158" t="s">
        <v>39</v>
      </c>
      <c r="O300" s="159">
        <v>0.0</v>
      </c>
      <c r="P300" s="159">
        <f>O300*H300</f>
        <v>0</v>
      </c>
      <c r="Q300" s="159">
        <v>0.0</v>
      </c>
      <c r="R300" s="159">
        <f>Q300*H300</f>
        <v>0</v>
      </c>
      <c r="S300" s="159">
        <v>0.0</v>
      </c>
      <c r="T300" s="160">
        <f>S300*H300</f>
        <v>0</v>
      </c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  <c r="AI300" s="17"/>
      <c r="AJ300" s="17"/>
      <c r="AK300" s="17"/>
      <c r="AL300" s="17"/>
      <c r="AM300" s="17"/>
      <c r="AN300" s="17"/>
      <c r="AO300" s="17"/>
      <c r="AP300" s="17"/>
      <c r="AQ300" s="17"/>
      <c r="AR300" s="161" t="s">
        <v>117</v>
      </c>
      <c r="AS300" s="17"/>
      <c r="AT300" s="161" t="s">
        <v>113</v>
      </c>
      <c r="AU300" s="161" t="s">
        <v>118</v>
      </c>
      <c r="AV300" s="17"/>
      <c r="AW300" s="17"/>
      <c r="AX300" s="17"/>
      <c r="AY300" s="4" t="s">
        <v>111</v>
      </c>
      <c r="AZ300" s="17"/>
      <c r="BA300" s="17"/>
      <c r="BB300" s="17"/>
      <c r="BC300" s="17"/>
      <c r="BD300" s="17"/>
      <c r="BE300" s="162">
        <f>IF(N300="základná",J300,0)</f>
        <v>0</v>
      </c>
      <c r="BF300" s="162">
        <f>IF(N300="znížená",J300,0)</f>
        <v>19764</v>
      </c>
      <c r="BG300" s="162">
        <f>IF(N300="zákl. prenesená",J300,0)</f>
        <v>0</v>
      </c>
      <c r="BH300" s="162">
        <f>IF(N300="zníž. prenesená",J300,0)</f>
        <v>0</v>
      </c>
      <c r="BI300" s="162">
        <f>IF(N300="nulová",J300,0)</f>
        <v>0</v>
      </c>
      <c r="BJ300" s="4" t="s">
        <v>118</v>
      </c>
      <c r="BK300" s="162">
        <f>ROUND(I300*H300,2)</f>
        <v>19764</v>
      </c>
      <c r="BL300" s="4" t="s">
        <v>117</v>
      </c>
      <c r="BM300" s="161" t="s">
        <v>421</v>
      </c>
    </row>
    <row r="301" ht="15.75" customHeight="1">
      <c r="A301" s="163"/>
      <c r="B301" s="164"/>
      <c r="C301" s="163"/>
      <c r="D301" s="165" t="s">
        <v>120</v>
      </c>
      <c r="E301" s="166" t="s">
        <v>1</v>
      </c>
      <c r="F301" s="167" t="s">
        <v>422</v>
      </c>
      <c r="G301" s="163"/>
      <c r="H301" s="168">
        <v>288.0</v>
      </c>
      <c r="I301" s="163"/>
      <c r="J301" s="163"/>
      <c r="K301" s="163"/>
      <c r="L301" s="164"/>
      <c r="M301" s="169"/>
      <c r="N301" s="163"/>
      <c r="O301" s="163"/>
      <c r="P301" s="163"/>
      <c r="Q301" s="163"/>
      <c r="R301" s="163"/>
      <c r="S301" s="163"/>
      <c r="T301" s="170"/>
      <c r="U301" s="163"/>
      <c r="V301" s="163"/>
      <c r="W301" s="163"/>
      <c r="X301" s="163"/>
      <c r="Y301" s="163"/>
      <c r="Z301" s="163"/>
      <c r="AA301" s="163"/>
      <c r="AB301" s="163"/>
      <c r="AC301" s="163"/>
      <c r="AD301" s="163"/>
      <c r="AE301" s="163"/>
      <c r="AF301" s="163"/>
      <c r="AG301" s="163"/>
      <c r="AH301" s="163"/>
      <c r="AI301" s="163"/>
      <c r="AJ301" s="163"/>
      <c r="AK301" s="163"/>
      <c r="AL301" s="163"/>
      <c r="AM301" s="163"/>
      <c r="AN301" s="163"/>
      <c r="AO301" s="163"/>
      <c r="AP301" s="163"/>
      <c r="AQ301" s="163"/>
      <c r="AR301" s="163"/>
      <c r="AS301" s="163"/>
      <c r="AT301" s="166" t="s">
        <v>120</v>
      </c>
      <c r="AU301" s="166" t="s">
        <v>118</v>
      </c>
      <c r="AV301" s="163" t="s">
        <v>118</v>
      </c>
      <c r="AW301" s="163" t="s">
        <v>29</v>
      </c>
      <c r="AX301" s="163" t="s">
        <v>73</v>
      </c>
      <c r="AY301" s="166" t="s">
        <v>111</v>
      </c>
      <c r="AZ301" s="163"/>
      <c r="BA301" s="163"/>
      <c r="BB301" s="163"/>
      <c r="BC301" s="163"/>
      <c r="BD301" s="163"/>
      <c r="BE301" s="163"/>
      <c r="BF301" s="163"/>
      <c r="BG301" s="163"/>
      <c r="BH301" s="163"/>
      <c r="BI301" s="163"/>
      <c r="BJ301" s="163"/>
      <c r="BK301" s="163"/>
      <c r="BL301" s="163"/>
      <c r="BM301" s="163"/>
    </row>
    <row r="302" ht="15.75" customHeight="1">
      <c r="A302" s="163"/>
      <c r="B302" s="164"/>
      <c r="C302" s="163"/>
      <c r="D302" s="165" t="s">
        <v>120</v>
      </c>
      <c r="E302" s="166" t="s">
        <v>1</v>
      </c>
      <c r="F302" s="167" t="s">
        <v>423</v>
      </c>
      <c r="G302" s="163"/>
      <c r="H302" s="168">
        <v>72.0</v>
      </c>
      <c r="I302" s="163"/>
      <c r="J302" s="163"/>
      <c r="K302" s="163"/>
      <c r="L302" s="164"/>
      <c r="M302" s="169"/>
      <c r="N302" s="163"/>
      <c r="O302" s="163"/>
      <c r="P302" s="163"/>
      <c r="Q302" s="163"/>
      <c r="R302" s="163"/>
      <c r="S302" s="163"/>
      <c r="T302" s="170"/>
      <c r="U302" s="163"/>
      <c r="V302" s="163"/>
      <c r="W302" s="163"/>
      <c r="X302" s="163"/>
      <c r="Y302" s="163"/>
      <c r="Z302" s="163"/>
      <c r="AA302" s="163"/>
      <c r="AB302" s="163"/>
      <c r="AC302" s="163"/>
      <c r="AD302" s="163"/>
      <c r="AE302" s="163"/>
      <c r="AF302" s="163"/>
      <c r="AG302" s="163"/>
      <c r="AH302" s="163"/>
      <c r="AI302" s="163"/>
      <c r="AJ302" s="163"/>
      <c r="AK302" s="163"/>
      <c r="AL302" s="163"/>
      <c r="AM302" s="163"/>
      <c r="AN302" s="163"/>
      <c r="AO302" s="163"/>
      <c r="AP302" s="163"/>
      <c r="AQ302" s="163"/>
      <c r="AR302" s="163"/>
      <c r="AS302" s="163"/>
      <c r="AT302" s="166" t="s">
        <v>120</v>
      </c>
      <c r="AU302" s="166" t="s">
        <v>118</v>
      </c>
      <c r="AV302" s="163" t="s">
        <v>118</v>
      </c>
      <c r="AW302" s="163" t="s">
        <v>29</v>
      </c>
      <c r="AX302" s="163" t="s">
        <v>73</v>
      </c>
      <c r="AY302" s="166" t="s">
        <v>111</v>
      </c>
      <c r="AZ302" s="163"/>
      <c r="BA302" s="163"/>
      <c r="BB302" s="163"/>
      <c r="BC302" s="163"/>
      <c r="BD302" s="163"/>
      <c r="BE302" s="163"/>
      <c r="BF302" s="163"/>
      <c r="BG302" s="163"/>
      <c r="BH302" s="163"/>
      <c r="BI302" s="163"/>
      <c r="BJ302" s="163"/>
      <c r="BK302" s="163"/>
      <c r="BL302" s="163"/>
      <c r="BM302" s="163"/>
    </row>
    <row r="303" ht="15.75" customHeight="1">
      <c r="A303" s="163"/>
      <c r="B303" s="164"/>
      <c r="C303" s="163"/>
      <c r="D303" s="165" t="s">
        <v>120</v>
      </c>
      <c r="E303" s="166" t="s">
        <v>1</v>
      </c>
      <c r="F303" s="167" t="s">
        <v>424</v>
      </c>
      <c r="G303" s="163"/>
      <c r="H303" s="168">
        <v>630.0</v>
      </c>
      <c r="I303" s="163"/>
      <c r="J303" s="163"/>
      <c r="K303" s="163"/>
      <c r="L303" s="164"/>
      <c r="M303" s="169"/>
      <c r="N303" s="163"/>
      <c r="O303" s="163"/>
      <c r="P303" s="163"/>
      <c r="Q303" s="163"/>
      <c r="R303" s="163"/>
      <c r="S303" s="163"/>
      <c r="T303" s="170"/>
      <c r="U303" s="163"/>
      <c r="V303" s="163"/>
      <c r="W303" s="163"/>
      <c r="X303" s="163"/>
      <c r="Y303" s="163"/>
      <c r="Z303" s="163"/>
      <c r="AA303" s="163"/>
      <c r="AB303" s="163"/>
      <c r="AC303" s="163"/>
      <c r="AD303" s="163"/>
      <c r="AE303" s="163"/>
      <c r="AF303" s="163"/>
      <c r="AG303" s="163"/>
      <c r="AH303" s="163"/>
      <c r="AI303" s="163"/>
      <c r="AJ303" s="163"/>
      <c r="AK303" s="163"/>
      <c r="AL303" s="163"/>
      <c r="AM303" s="163"/>
      <c r="AN303" s="163"/>
      <c r="AO303" s="163"/>
      <c r="AP303" s="163"/>
      <c r="AQ303" s="163"/>
      <c r="AR303" s="163"/>
      <c r="AS303" s="163"/>
      <c r="AT303" s="166" t="s">
        <v>120</v>
      </c>
      <c r="AU303" s="166" t="s">
        <v>118</v>
      </c>
      <c r="AV303" s="163" t="s">
        <v>118</v>
      </c>
      <c r="AW303" s="163" t="s">
        <v>29</v>
      </c>
      <c r="AX303" s="163" t="s">
        <v>73</v>
      </c>
      <c r="AY303" s="166" t="s">
        <v>111</v>
      </c>
      <c r="AZ303" s="163"/>
      <c r="BA303" s="163"/>
      <c r="BB303" s="163"/>
      <c r="BC303" s="163"/>
      <c r="BD303" s="163"/>
      <c r="BE303" s="163"/>
      <c r="BF303" s="163"/>
      <c r="BG303" s="163"/>
      <c r="BH303" s="163"/>
      <c r="BI303" s="163"/>
      <c r="BJ303" s="163"/>
      <c r="BK303" s="163"/>
      <c r="BL303" s="163"/>
      <c r="BM303" s="163"/>
    </row>
    <row r="304" ht="15.75" customHeight="1">
      <c r="A304" s="163"/>
      <c r="B304" s="164"/>
      <c r="C304" s="163"/>
      <c r="D304" s="165" t="s">
        <v>120</v>
      </c>
      <c r="E304" s="166" t="s">
        <v>1</v>
      </c>
      <c r="F304" s="167" t="s">
        <v>425</v>
      </c>
      <c r="G304" s="163"/>
      <c r="H304" s="168">
        <v>108.0</v>
      </c>
      <c r="I304" s="163"/>
      <c r="J304" s="163"/>
      <c r="K304" s="163"/>
      <c r="L304" s="164"/>
      <c r="M304" s="169"/>
      <c r="N304" s="163"/>
      <c r="O304" s="163"/>
      <c r="P304" s="163"/>
      <c r="Q304" s="163"/>
      <c r="R304" s="163"/>
      <c r="S304" s="163"/>
      <c r="T304" s="170"/>
      <c r="U304" s="163"/>
      <c r="V304" s="163"/>
      <c r="W304" s="163"/>
      <c r="X304" s="163"/>
      <c r="Y304" s="163"/>
      <c r="Z304" s="163"/>
      <c r="AA304" s="163"/>
      <c r="AB304" s="163"/>
      <c r="AC304" s="163"/>
      <c r="AD304" s="163"/>
      <c r="AE304" s="163"/>
      <c r="AF304" s="163"/>
      <c r="AG304" s="163"/>
      <c r="AH304" s="163"/>
      <c r="AI304" s="163"/>
      <c r="AJ304" s="163"/>
      <c r="AK304" s="163"/>
      <c r="AL304" s="163"/>
      <c r="AM304" s="163"/>
      <c r="AN304" s="163"/>
      <c r="AO304" s="163"/>
      <c r="AP304" s="163"/>
      <c r="AQ304" s="163"/>
      <c r="AR304" s="163"/>
      <c r="AS304" s="163"/>
      <c r="AT304" s="166" t="s">
        <v>120</v>
      </c>
      <c r="AU304" s="166" t="s">
        <v>118</v>
      </c>
      <c r="AV304" s="163" t="s">
        <v>118</v>
      </c>
      <c r="AW304" s="163" t="s">
        <v>29</v>
      </c>
      <c r="AX304" s="163" t="s">
        <v>73</v>
      </c>
      <c r="AY304" s="166" t="s">
        <v>111</v>
      </c>
      <c r="AZ304" s="163"/>
      <c r="BA304" s="163"/>
      <c r="BB304" s="163"/>
      <c r="BC304" s="163"/>
      <c r="BD304" s="163"/>
      <c r="BE304" s="163"/>
      <c r="BF304" s="163"/>
      <c r="BG304" s="163"/>
      <c r="BH304" s="163"/>
      <c r="BI304" s="163"/>
      <c r="BJ304" s="163"/>
      <c r="BK304" s="163"/>
      <c r="BL304" s="163"/>
      <c r="BM304" s="163"/>
    </row>
    <row r="305" ht="15.75" customHeight="1">
      <c r="A305" s="171"/>
      <c r="B305" s="172"/>
      <c r="C305" s="171"/>
      <c r="D305" s="165" t="s">
        <v>120</v>
      </c>
      <c r="E305" s="173" t="s">
        <v>1</v>
      </c>
      <c r="F305" s="174" t="s">
        <v>136</v>
      </c>
      <c r="G305" s="171"/>
      <c r="H305" s="175">
        <v>1098.0</v>
      </c>
      <c r="I305" s="171"/>
      <c r="J305" s="171"/>
      <c r="K305" s="171"/>
      <c r="L305" s="172"/>
      <c r="M305" s="176"/>
      <c r="N305" s="171"/>
      <c r="O305" s="171"/>
      <c r="P305" s="171"/>
      <c r="Q305" s="171"/>
      <c r="R305" s="171"/>
      <c r="S305" s="171"/>
      <c r="T305" s="177"/>
      <c r="U305" s="171"/>
      <c r="V305" s="171"/>
      <c r="W305" s="171"/>
      <c r="X305" s="171"/>
      <c r="Y305" s="171"/>
      <c r="Z305" s="171"/>
      <c r="AA305" s="171"/>
      <c r="AB305" s="171"/>
      <c r="AC305" s="171"/>
      <c r="AD305" s="171"/>
      <c r="AE305" s="171"/>
      <c r="AF305" s="171"/>
      <c r="AG305" s="171"/>
      <c r="AH305" s="171"/>
      <c r="AI305" s="171"/>
      <c r="AJ305" s="171"/>
      <c r="AK305" s="171"/>
      <c r="AL305" s="171"/>
      <c r="AM305" s="171"/>
      <c r="AN305" s="171"/>
      <c r="AO305" s="171"/>
      <c r="AP305" s="171"/>
      <c r="AQ305" s="171"/>
      <c r="AR305" s="171"/>
      <c r="AS305" s="171"/>
      <c r="AT305" s="173" t="s">
        <v>120</v>
      </c>
      <c r="AU305" s="173" t="s">
        <v>118</v>
      </c>
      <c r="AV305" s="171" t="s">
        <v>117</v>
      </c>
      <c r="AW305" s="171" t="s">
        <v>29</v>
      </c>
      <c r="AX305" s="171" t="s">
        <v>78</v>
      </c>
      <c r="AY305" s="173" t="s">
        <v>111</v>
      </c>
      <c r="AZ305" s="171"/>
      <c r="BA305" s="171"/>
      <c r="BB305" s="171"/>
      <c r="BC305" s="171"/>
      <c r="BD305" s="171"/>
      <c r="BE305" s="171"/>
      <c r="BF305" s="171"/>
      <c r="BG305" s="171"/>
      <c r="BH305" s="171"/>
      <c r="BI305" s="171"/>
      <c r="BJ305" s="171"/>
      <c r="BK305" s="171"/>
      <c r="BL305" s="171"/>
      <c r="BM305" s="171"/>
    </row>
    <row r="306" ht="33.0" customHeight="1">
      <c r="A306" s="17"/>
      <c r="B306" s="18"/>
      <c r="C306" s="178" t="s">
        <v>426</v>
      </c>
      <c r="D306" s="178" t="s">
        <v>221</v>
      </c>
      <c r="E306" s="179" t="s">
        <v>427</v>
      </c>
      <c r="F306" s="180" t="s">
        <v>428</v>
      </c>
      <c r="G306" s="181" t="s">
        <v>130</v>
      </c>
      <c r="H306" s="182">
        <v>54.9</v>
      </c>
      <c r="I306" s="183">
        <v>105.08</v>
      </c>
      <c r="J306" s="183">
        <f>ROUND(I306*H306,2)</f>
        <v>5768.89</v>
      </c>
      <c r="K306" s="184"/>
      <c r="L306" s="185"/>
      <c r="M306" s="186" t="s">
        <v>1</v>
      </c>
      <c r="N306" s="187" t="s">
        <v>39</v>
      </c>
      <c r="O306" s="159">
        <v>0.0</v>
      </c>
      <c r="P306" s="159">
        <f>O306*H306</f>
        <v>0</v>
      </c>
      <c r="Q306" s="159">
        <v>2.15832</v>
      </c>
      <c r="R306" s="159">
        <f>Q306*H306</f>
        <v>118.491768</v>
      </c>
      <c r="S306" s="159">
        <v>0.0</v>
      </c>
      <c r="T306" s="160">
        <f>S306*H306</f>
        <v>0</v>
      </c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  <c r="AJ306" s="17"/>
      <c r="AK306" s="17"/>
      <c r="AL306" s="17"/>
      <c r="AM306" s="17"/>
      <c r="AN306" s="17"/>
      <c r="AO306" s="17"/>
      <c r="AP306" s="17"/>
      <c r="AQ306" s="17"/>
      <c r="AR306" s="161" t="s">
        <v>163</v>
      </c>
      <c r="AS306" s="17"/>
      <c r="AT306" s="161" t="s">
        <v>221</v>
      </c>
      <c r="AU306" s="161" t="s">
        <v>118</v>
      </c>
      <c r="AV306" s="17"/>
      <c r="AW306" s="17"/>
      <c r="AX306" s="17"/>
      <c r="AY306" s="4" t="s">
        <v>111</v>
      </c>
      <c r="AZ306" s="17"/>
      <c r="BA306" s="17"/>
      <c r="BB306" s="17"/>
      <c r="BC306" s="17"/>
      <c r="BD306" s="17"/>
      <c r="BE306" s="162">
        <f>IF(N306="základná",J306,0)</f>
        <v>0</v>
      </c>
      <c r="BF306" s="162">
        <f>IF(N306="znížená",J306,0)</f>
        <v>5768.89</v>
      </c>
      <c r="BG306" s="162">
        <f>IF(N306="zákl. prenesená",J306,0)</f>
        <v>0</v>
      </c>
      <c r="BH306" s="162">
        <f>IF(N306="zníž. prenesená",J306,0)</f>
        <v>0</v>
      </c>
      <c r="BI306" s="162">
        <f>IF(N306="nulová",J306,0)</f>
        <v>0</v>
      </c>
      <c r="BJ306" s="4" t="s">
        <v>118</v>
      </c>
      <c r="BK306" s="162">
        <f>ROUND(I306*H306,2)</f>
        <v>5768.89</v>
      </c>
      <c r="BL306" s="4" t="s">
        <v>117</v>
      </c>
      <c r="BM306" s="161" t="s">
        <v>429</v>
      </c>
    </row>
    <row r="307" ht="15.75" customHeight="1">
      <c r="A307" s="163"/>
      <c r="B307" s="164"/>
      <c r="C307" s="163"/>
      <c r="D307" s="165" t="s">
        <v>120</v>
      </c>
      <c r="E307" s="166" t="s">
        <v>1</v>
      </c>
      <c r="F307" s="167" t="s">
        <v>430</v>
      </c>
      <c r="G307" s="163"/>
      <c r="H307" s="168">
        <v>14.4</v>
      </c>
      <c r="I307" s="163"/>
      <c r="J307" s="163"/>
      <c r="K307" s="163"/>
      <c r="L307" s="164"/>
      <c r="M307" s="169"/>
      <c r="N307" s="163"/>
      <c r="O307" s="163"/>
      <c r="P307" s="163"/>
      <c r="Q307" s="163"/>
      <c r="R307" s="163"/>
      <c r="S307" s="163"/>
      <c r="T307" s="170"/>
      <c r="U307" s="163"/>
      <c r="V307" s="163"/>
      <c r="W307" s="163"/>
      <c r="X307" s="163"/>
      <c r="Y307" s="163"/>
      <c r="Z307" s="163"/>
      <c r="AA307" s="163"/>
      <c r="AB307" s="163"/>
      <c r="AC307" s="163"/>
      <c r="AD307" s="163"/>
      <c r="AE307" s="163"/>
      <c r="AF307" s="163"/>
      <c r="AG307" s="163"/>
      <c r="AH307" s="163"/>
      <c r="AI307" s="163"/>
      <c r="AJ307" s="163"/>
      <c r="AK307" s="163"/>
      <c r="AL307" s="163"/>
      <c r="AM307" s="163"/>
      <c r="AN307" s="163"/>
      <c r="AO307" s="163"/>
      <c r="AP307" s="163"/>
      <c r="AQ307" s="163"/>
      <c r="AR307" s="163"/>
      <c r="AS307" s="163"/>
      <c r="AT307" s="166" t="s">
        <v>120</v>
      </c>
      <c r="AU307" s="166" t="s">
        <v>118</v>
      </c>
      <c r="AV307" s="163" t="s">
        <v>118</v>
      </c>
      <c r="AW307" s="163" t="s">
        <v>29</v>
      </c>
      <c r="AX307" s="163" t="s">
        <v>73</v>
      </c>
      <c r="AY307" s="166" t="s">
        <v>111</v>
      </c>
      <c r="AZ307" s="163"/>
      <c r="BA307" s="163"/>
      <c r="BB307" s="163"/>
      <c r="BC307" s="163"/>
      <c r="BD307" s="163"/>
      <c r="BE307" s="163"/>
      <c r="BF307" s="163"/>
      <c r="BG307" s="163"/>
      <c r="BH307" s="163"/>
      <c r="BI307" s="163"/>
      <c r="BJ307" s="163"/>
      <c r="BK307" s="163"/>
      <c r="BL307" s="163"/>
      <c r="BM307" s="163"/>
    </row>
    <row r="308" ht="15.75" customHeight="1">
      <c r="A308" s="163"/>
      <c r="B308" s="164"/>
      <c r="C308" s="163"/>
      <c r="D308" s="165" t="s">
        <v>120</v>
      </c>
      <c r="E308" s="166" t="s">
        <v>1</v>
      </c>
      <c r="F308" s="167" t="s">
        <v>431</v>
      </c>
      <c r="G308" s="163"/>
      <c r="H308" s="168">
        <v>3.6</v>
      </c>
      <c r="I308" s="163"/>
      <c r="J308" s="163"/>
      <c r="K308" s="163"/>
      <c r="L308" s="164"/>
      <c r="M308" s="169"/>
      <c r="N308" s="163"/>
      <c r="O308" s="163"/>
      <c r="P308" s="163"/>
      <c r="Q308" s="163"/>
      <c r="R308" s="163"/>
      <c r="S308" s="163"/>
      <c r="T308" s="170"/>
      <c r="U308" s="163"/>
      <c r="V308" s="163"/>
      <c r="W308" s="163"/>
      <c r="X308" s="163"/>
      <c r="Y308" s="163"/>
      <c r="Z308" s="163"/>
      <c r="AA308" s="163"/>
      <c r="AB308" s="163"/>
      <c r="AC308" s="163"/>
      <c r="AD308" s="163"/>
      <c r="AE308" s="163"/>
      <c r="AF308" s="163"/>
      <c r="AG308" s="163"/>
      <c r="AH308" s="163"/>
      <c r="AI308" s="163"/>
      <c r="AJ308" s="163"/>
      <c r="AK308" s="163"/>
      <c r="AL308" s="163"/>
      <c r="AM308" s="163"/>
      <c r="AN308" s="163"/>
      <c r="AO308" s="163"/>
      <c r="AP308" s="163"/>
      <c r="AQ308" s="163"/>
      <c r="AR308" s="163"/>
      <c r="AS308" s="163"/>
      <c r="AT308" s="166" t="s">
        <v>120</v>
      </c>
      <c r="AU308" s="166" t="s">
        <v>118</v>
      </c>
      <c r="AV308" s="163" t="s">
        <v>118</v>
      </c>
      <c r="AW308" s="163" t="s">
        <v>29</v>
      </c>
      <c r="AX308" s="163" t="s">
        <v>73</v>
      </c>
      <c r="AY308" s="166" t="s">
        <v>111</v>
      </c>
      <c r="AZ308" s="163"/>
      <c r="BA308" s="163"/>
      <c r="BB308" s="163"/>
      <c r="BC308" s="163"/>
      <c r="BD308" s="163"/>
      <c r="BE308" s="163"/>
      <c r="BF308" s="163"/>
      <c r="BG308" s="163"/>
      <c r="BH308" s="163"/>
      <c r="BI308" s="163"/>
      <c r="BJ308" s="163"/>
      <c r="BK308" s="163"/>
      <c r="BL308" s="163"/>
      <c r="BM308" s="163"/>
    </row>
    <row r="309" ht="15.75" customHeight="1">
      <c r="A309" s="163"/>
      <c r="B309" s="164"/>
      <c r="C309" s="163"/>
      <c r="D309" s="165" t="s">
        <v>120</v>
      </c>
      <c r="E309" s="166" t="s">
        <v>1</v>
      </c>
      <c r="F309" s="167" t="s">
        <v>432</v>
      </c>
      <c r="G309" s="163"/>
      <c r="H309" s="168">
        <v>31.5</v>
      </c>
      <c r="I309" s="163"/>
      <c r="J309" s="163"/>
      <c r="K309" s="163"/>
      <c r="L309" s="164"/>
      <c r="M309" s="169"/>
      <c r="N309" s="163"/>
      <c r="O309" s="163"/>
      <c r="P309" s="163"/>
      <c r="Q309" s="163"/>
      <c r="R309" s="163"/>
      <c r="S309" s="163"/>
      <c r="T309" s="170"/>
      <c r="U309" s="163"/>
      <c r="V309" s="163"/>
      <c r="W309" s="163"/>
      <c r="X309" s="163"/>
      <c r="Y309" s="163"/>
      <c r="Z309" s="163"/>
      <c r="AA309" s="163"/>
      <c r="AB309" s="163"/>
      <c r="AC309" s="163"/>
      <c r="AD309" s="163"/>
      <c r="AE309" s="163"/>
      <c r="AF309" s="163"/>
      <c r="AG309" s="163"/>
      <c r="AH309" s="163"/>
      <c r="AI309" s="163"/>
      <c r="AJ309" s="163"/>
      <c r="AK309" s="163"/>
      <c r="AL309" s="163"/>
      <c r="AM309" s="163"/>
      <c r="AN309" s="163"/>
      <c r="AO309" s="163"/>
      <c r="AP309" s="163"/>
      <c r="AQ309" s="163"/>
      <c r="AR309" s="163"/>
      <c r="AS309" s="163"/>
      <c r="AT309" s="166" t="s">
        <v>120</v>
      </c>
      <c r="AU309" s="166" t="s">
        <v>118</v>
      </c>
      <c r="AV309" s="163" t="s">
        <v>118</v>
      </c>
      <c r="AW309" s="163" t="s">
        <v>29</v>
      </c>
      <c r="AX309" s="163" t="s">
        <v>73</v>
      </c>
      <c r="AY309" s="166" t="s">
        <v>111</v>
      </c>
      <c r="AZ309" s="163"/>
      <c r="BA309" s="163"/>
      <c r="BB309" s="163"/>
      <c r="BC309" s="163"/>
      <c r="BD309" s="163"/>
      <c r="BE309" s="163"/>
      <c r="BF309" s="163"/>
      <c r="BG309" s="163"/>
      <c r="BH309" s="163"/>
      <c r="BI309" s="163"/>
      <c r="BJ309" s="163"/>
      <c r="BK309" s="163"/>
      <c r="BL309" s="163"/>
      <c r="BM309" s="163"/>
    </row>
    <row r="310" ht="15.75" customHeight="1">
      <c r="A310" s="163"/>
      <c r="B310" s="164"/>
      <c r="C310" s="163"/>
      <c r="D310" s="165" t="s">
        <v>120</v>
      </c>
      <c r="E310" s="166" t="s">
        <v>1</v>
      </c>
      <c r="F310" s="167" t="s">
        <v>433</v>
      </c>
      <c r="G310" s="163"/>
      <c r="H310" s="168">
        <v>5.4</v>
      </c>
      <c r="I310" s="163"/>
      <c r="J310" s="163"/>
      <c r="K310" s="163"/>
      <c r="L310" s="164"/>
      <c r="M310" s="169"/>
      <c r="N310" s="163"/>
      <c r="O310" s="163"/>
      <c r="P310" s="163"/>
      <c r="Q310" s="163"/>
      <c r="R310" s="163"/>
      <c r="S310" s="163"/>
      <c r="T310" s="170"/>
      <c r="U310" s="163"/>
      <c r="V310" s="163"/>
      <c r="W310" s="163"/>
      <c r="X310" s="163"/>
      <c r="Y310" s="163"/>
      <c r="Z310" s="163"/>
      <c r="AA310" s="163"/>
      <c r="AB310" s="163"/>
      <c r="AC310" s="163"/>
      <c r="AD310" s="163"/>
      <c r="AE310" s="163"/>
      <c r="AF310" s="163"/>
      <c r="AG310" s="163"/>
      <c r="AH310" s="163"/>
      <c r="AI310" s="163"/>
      <c r="AJ310" s="163"/>
      <c r="AK310" s="163"/>
      <c r="AL310" s="163"/>
      <c r="AM310" s="163"/>
      <c r="AN310" s="163"/>
      <c r="AO310" s="163"/>
      <c r="AP310" s="163"/>
      <c r="AQ310" s="163"/>
      <c r="AR310" s="163"/>
      <c r="AS310" s="163"/>
      <c r="AT310" s="166" t="s">
        <v>120</v>
      </c>
      <c r="AU310" s="166" t="s">
        <v>118</v>
      </c>
      <c r="AV310" s="163" t="s">
        <v>118</v>
      </c>
      <c r="AW310" s="163" t="s">
        <v>29</v>
      </c>
      <c r="AX310" s="163" t="s">
        <v>73</v>
      </c>
      <c r="AY310" s="166" t="s">
        <v>111</v>
      </c>
      <c r="AZ310" s="163"/>
      <c r="BA310" s="163"/>
      <c r="BB310" s="163"/>
      <c r="BC310" s="163"/>
      <c r="BD310" s="163"/>
      <c r="BE310" s="163"/>
      <c r="BF310" s="163"/>
      <c r="BG310" s="163"/>
      <c r="BH310" s="163"/>
      <c r="BI310" s="163"/>
      <c r="BJ310" s="163"/>
      <c r="BK310" s="163"/>
      <c r="BL310" s="163"/>
      <c r="BM310" s="163"/>
    </row>
    <row r="311" ht="15.75" customHeight="1">
      <c r="A311" s="171"/>
      <c r="B311" s="172"/>
      <c r="C311" s="171"/>
      <c r="D311" s="165" t="s">
        <v>120</v>
      </c>
      <c r="E311" s="173" t="s">
        <v>1</v>
      </c>
      <c r="F311" s="174" t="s">
        <v>136</v>
      </c>
      <c r="G311" s="171"/>
      <c r="H311" s="175">
        <v>54.9</v>
      </c>
      <c r="I311" s="171"/>
      <c r="J311" s="171"/>
      <c r="K311" s="171"/>
      <c r="L311" s="172"/>
      <c r="M311" s="176"/>
      <c r="N311" s="171"/>
      <c r="O311" s="171"/>
      <c r="P311" s="171"/>
      <c r="Q311" s="171"/>
      <c r="R311" s="171"/>
      <c r="S311" s="171"/>
      <c r="T311" s="177"/>
      <c r="U311" s="171"/>
      <c r="V311" s="171"/>
      <c r="W311" s="171"/>
      <c r="X311" s="171"/>
      <c r="Y311" s="171"/>
      <c r="Z311" s="171"/>
      <c r="AA311" s="171"/>
      <c r="AB311" s="171"/>
      <c r="AC311" s="171"/>
      <c r="AD311" s="171"/>
      <c r="AE311" s="171"/>
      <c r="AF311" s="171"/>
      <c r="AG311" s="171"/>
      <c r="AH311" s="171"/>
      <c r="AI311" s="171"/>
      <c r="AJ311" s="171"/>
      <c r="AK311" s="171"/>
      <c r="AL311" s="171"/>
      <c r="AM311" s="171"/>
      <c r="AN311" s="171"/>
      <c r="AO311" s="171"/>
      <c r="AP311" s="171"/>
      <c r="AQ311" s="171"/>
      <c r="AR311" s="171"/>
      <c r="AS311" s="171"/>
      <c r="AT311" s="173" t="s">
        <v>120</v>
      </c>
      <c r="AU311" s="173" t="s">
        <v>118</v>
      </c>
      <c r="AV311" s="171" t="s">
        <v>117</v>
      </c>
      <c r="AW311" s="171" t="s">
        <v>29</v>
      </c>
      <c r="AX311" s="171" t="s">
        <v>78</v>
      </c>
      <c r="AY311" s="173" t="s">
        <v>111</v>
      </c>
      <c r="AZ311" s="171"/>
      <c r="BA311" s="171"/>
      <c r="BB311" s="171"/>
      <c r="BC311" s="171"/>
      <c r="BD311" s="171"/>
      <c r="BE311" s="171"/>
      <c r="BF311" s="171"/>
      <c r="BG311" s="171"/>
      <c r="BH311" s="171"/>
      <c r="BI311" s="171"/>
      <c r="BJ311" s="171"/>
      <c r="BK311" s="171"/>
      <c r="BL311" s="171"/>
      <c r="BM311" s="171"/>
    </row>
    <row r="312" ht="48.75" customHeight="1">
      <c r="A312" s="17"/>
      <c r="B312" s="18"/>
      <c r="C312" s="178" t="s">
        <v>434</v>
      </c>
      <c r="D312" s="178" t="s">
        <v>221</v>
      </c>
      <c r="E312" s="179" t="s">
        <v>435</v>
      </c>
      <c r="F312" s="180" t="s">
        <v>436</v>
      </c>
      <c r="G312" s="181" t="s">
        <v>267</v>
      </c>
      <c r="H312" s="182">
        <v>183.0</v>
      </c>
      <c r="I312" s="183">
        <v>285.0</v>
      </c>
      <c r="J312" s="183">
        <f>ROUND(I312*H312,2)</f>
        <v>52155</v>
      </c>
      <c r="K312" s="184"/>
      <c r="L312" s="185"/>
      <c r="M312" s="186" t="s">
        <v>1</v>
      </c>
      <c r="N312" s="187" t="s">
        <v>39</v>
      </c>
      <c r="O312" s="159">
        <v>0.0</v>
      </c>
      <c r="P312" s="159">
        <f>O312*H312</f>
        <v>0</v>
      </c>
      <c r="Q312" s="159">
        <v>0.0</v>
      </c>
      <c r="R312" s="159">
        <f>Q312*H312</f>
        <v>0</v>
      </c>
      <c r="S312" s="159">
        <v>0.0</v>
      </c>
      <c r="T312" s="160">
        <f>S312*H312</f>
        <v>0</v>
      </c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  <c r="AI312" s="17"/>
      <c r="AJ312" s="17"/>
      <c r="AK312" s="17"/>
      <c r="AL312" s="17"/>
      <c r="AM312" s="17"/>
      <c r="AN312" s="17"/>
      <c r="AO312" s="17"/>
      <c r="AP312" s="17"/>
      <c r="AQ312" s="17"/>
      <c r="AR312" s="161" t="s">
        <v>163</v>
      </c>
      <c r="AS312" s="17"/>
      <c r="AT312" s="161" t="s">
        <v>221</v>
      </c>
      <c r="AU312" s="161" t="s">
        <v>118</v>
      </c>
      <c r="AV312" s="17"/>
      <c r="AW312" s="17"/>
      <c r="AX312" s="17"/>
      <c r="AY312" s="4" t="s">
        <v>111</v>
      </c>
      <c r="AZ312" s="17"/>
      <c r="BA312" s="17"/>
      <c r="BB312" s="17"/>
      <c r="BC312" s="17"/>
      <c r="BD312" s="17"/>
      <c r="BE312" s="162">
        <f>IF(N312="základná",J312,0)</f>
        <v>0</v>
      </c>
      <c r="BF312" s="162">
        <f>IF(N312="znížená",J312,0)</f>
        <v>52155</v>
      </c>
      <c r="BG312" s="162">
        <f>IF(N312="zákl. prenesená",J312,0)</f>
        <v>0</v>
      </c>
      <c r="BH312" s="162">
        <f>IF(N312="zníž. prenesená",J312,0)</f>
        <v>0</v>
      </c>
      <c r="BI312" s="162">
        <f>IF(N312="nulová",J312,0)</f>
        <v>0</v>
      </c>
      <c r="BJ312" s="4" t="s">
        <v>118</v>
      </c>
      <c r="BK312" s="162">
        <f>ROUND(I312*H312,2)</f>
        <v>52155</v>
      </c>
      <c r="BL312" s="4" t="s">
        <v>117</v>
      </c>
      <c r="BM312" s="161" t="s">
        <v>437</v>
      </c>
    </row>
    <row r="313" ht="15.75" customHeight="1">
      <c r="A313" s="163"/>
      <c r="B313" s="164"/>
      <c r="C313" s="163"/>
      <c r="D313" s="165" t="s">
        <v>120</v>
      </c>
      <c r="E313" s="166" t="s">
        <v>1</v>
      </c>
      <c r="F313" s="167" t="s">
        <v>438</v>
      </c>
      <c r="G313" s="163"/>
      <c r="H313" s="168">
        <v>48.0</v>
      </c>
      <c r="I313" s="163"/>
      <c r="J313" s="163"/>
      <c r="K313" s="163"/>
      <c r="L313" s="164"/>
      <c r="M313" s="169"/>
      <c r="N313" s="163"/>
      <c r="O313" s="163"/>
      <c r="P313" s="163"/>
      <c r="Q313" s="163"/>
      <c r="R313" s="163"/>
      <c r="S313" s="163"/>
      <c r="T313" s="170"/>
      <c r="U313" s="163"/>
      <c r="V313" s="163"/>
      <c r="W313" s="163"/>
      <c r="X313" s="163"/>
      <c r="Y313" s="163"/>
      <c r="Z313" s="163"/>
      <c r="AA313" s="163"/>
      <c r="AB313" s="163"/>
      <c r="AC313" s="163"/>
      <c r="AD313" s="163"/>
      <c r="AE313" s="163"/>
      <c r="AF313" s="163"/>
      <c r="AG313" s="163"/>
      <c r="AH313" s="163"/>
      <c r="AI313" s="163"/>
      <c r="AJ313" s="163"/>
      <c r="AK313" s="163"/>
      <c r="AL313" s="163"/>
      <c r="AM313" s="163"/>
      <c r="AN313" s="163"/>
      <c r="AO313" s="163"/>
      <c r="AP313" s="163"/>
      <c r="AQ313" s="163"/>
      <c r="AR313" s="163"/>
      <c r="AS313" s="163"/>
      <c r="AT313" s="166" t="s">
        <v>120</v>
      </c>
      <c r="AU313" s="166" t="s">
        <v>118</v>
      </c>
      <c r="AV313" s="163" t="s">
        <v>118</v>
      </c>
      <c r="AW313" s="163" t="s">
        <v>29</v>
      </c>
      <c r="AX313" s="163" t="s">
        <v>73</v>
      </c>
      <c r="AY313" s="166" t="s">
        <v>111</v>
      </c>
      <c r="AZ313" s="163"/>
      <c r="BA313" s="163"/>
      <c r="BB313" s="163"/>
      <c r="BC313" s="163"/>
      <c r="BD313" s="163"/>
      <c r="BE313" s="163"/>
      <c r="BF313" s="163"/>
      <c r="BG313" s="163"/>
      <c r="BH313" s="163"/>
      <c r="BI313" s="163"/>
      <c r="BJ313" s="163"/>
      <c r="BK313" s="163"/>
      <c r="BL313" s="163"/>
      <c r="BM313" s="163"/>
    </row>
    <row r="314" ht="15.75" customHeight="1">
      <c r="A314" s="163"/>
      <c r="B314" s="164"/>
      <c r="C314" s="163"/>
      <c r="D314" s="165" t="s">
        <v>120</v>
      </c>
      <c r="E314" s="166" t="s">
        <v>1</v>
      </c>
      <c r="F314" s="167" t="s">
        <v>412</v>
      </c>
      <c r="G314" s="163"/>
      <c r="H314" s="168">
        <v>12.0</v>
      </c>
      <c r="I314" s="163"/>
      <c r="J314" s="163"/>
      <c r="K314" s="163"/>
      <c r="L314" s="164"/>
      <c r="M314" s="169"/>
      <c r="N314" s="163"/>
      <c r="O314" s="163"/>
      <c r="P314" s="163"/>
      <c r="Q314" s="163"/>
      <c r="R314" s="163"/>
      <c r="S314" s="163"/>
      <c r="T314" s="170"/>
      <c r="U314" s="163"/>
      <c r="V314" s="163"/>
      <c r="W314" s="163"/>
      <c r="X314" s="163"/>
      <c r="Y314" s="163"/>
      <c r="Z314" s="163"/>
      <c r="AA314" s="163"/>
      <c r="AB314" s="163"/>
      <c r="AC314" s="163"/>
      <c r="AD314" s="163"/>
      <c r="AE314" s="163"/>
      <c r="AF314" s="163"/>
      <c r="AG314" s="163"/>
      <c r="AH314" s="163"/>
      <c r="AI314" s="163"/>
      <c r="AJ314" s="163"/>
      <c r="AK314" s="163"/>
      <c r="AL314" s="163"/>
      <c r="AM314" s="163"/>
      <c r="AN314" s="163"/>
      <c r="AO314" s="163"/>
      <c r="AP314" s="163"/>
      <c r="AQ314" s="163"/>
      <c r="AR314" s="163"/>
      <c r="AS314" s="163"/>
      <c r="AT314" s="166" t="s">
        <v>120</v>
      </c>
      <c r="AU314" s="166" t="s">
        <v>118</v>
      </c>
      <c r="AV314" s="163" t="s">
        <v>118</v>
      </c>
      <c r="AW314" s="163" t="s">
        <v>29</v>
      </c>
      <c r="AX314" s="163" t="s">
        <v>73</v>
      </c>
      <c r="AY314" s="166" t="s">
        <v>111</v>
      </c>
      <c r="AZ314" s="163"/>
      <c r="BA314" s="163"/>
      <c r="BB314" s="163"/>
      <c r="BC314" s="163"/>
      <c r="BD314" s="163"/>
      <c r="BE314" s="163"/>
      <c r="BF314" s="163"/>
      <c r="BG314" s="163"/>
      <c r="BH314" s="163"/>
      <c r="BI314" s="163"/>
      <c r="BJ314" s="163"/>
      <c r="BK314" s="163"/>
      <c r="BL314" s="163"/>
      <c r="BM314" s="163"/>
    </row>
    <row r="315" ht="15.75" customHeight="1">
      <c r="A315" s="163"/>
      <c r="B315" s="164"/>
      <c r="C315" s="163"/>
      <c r="D315" s="165" t="s">
        <v>120</v>
      </c>
      <c r="E315" s="166" t="s">
        <v>1</v>
      </c>
      <c r="F315" s="167" t="s">
        <v>439</v>
      </c>
      <c r="G315" s="163"/>
      <c r="H315" s="168">
        <v>105.0</v>
      </c>
      <c r="I315" s="163"/>
      <c r="J315" s="163"/>
      <c r="K315" s="163"/>
      <c r="L315" s="164"/>
      <c r="M315" s="169"/>
      <c r="N315" s="163"/>
      <c r="O315" s="163"/>
      <c r="P315" s="163"/>
      <c r="Q315" s="163"/>
      <c r="R315" s="163"/>
      <c r="S315" s="163"/>
      <c r="T315" s="170"/>
      <c r="U315" s="163"/>
      <c r="V315" s="163"/>
      <c r="W315" s="163"/>
      <c r="X315" s="163"/>
      <c r="Y315" s="163"/>
      <c r="Z315" s="163"/>
      <c r="AA315" s="163"/>
      <c r="AB315" s="163"/>
      <c r="AC315" s="163"/>
      <c r="AD315" s="163"/>
      <c r="AE315" s="163"/>
      <c r="AF315" s="163"/>
      <c r="AG315" s="163"/>
      <c r="AH315" s="163"/>
      <c r="AI315" s="163"/>
      <c r="AJ315" s="163"/>
      <c r="AK315" s="163"/>
      <c r="AL315" s="163"/>
      <c r="AM315" s="163"/>
      <c r="AN315" s="163"/>
      <c r="AO315" s="163"/>
      <c r="AP315" s="163"/>
      <c r="AQ315" s="163"/>
      <c r="AR315" s="163"/>
      <c r="AS315" s="163"/>
      <c r="AT315" s="166" t="s">
        <v>120</v>
      </c>
      <c r="AU315" s="166" t="s">
        <v>118</v>
      </c>
      <c r="AV315" s="163" t="s">
        <v>118</v>
      </c>
      <c r="AW315" s="163" t="s">
        <v>29</v>
      </c>
      <c r="AX315" s="163" t="s">
        <v>73</v>
      </c>
      <c r="AY315" s="166" t="s">
        <v>111</v>
      </c>
      <c r="AZ315" s="163"/>
      <c r="BA315" s="163"/>
      <c r="BB315" s="163"/>
      <c r="BC315" s="163"/>
      <c r="BD315" s="163"/>
      <c r="BE315" s="163"/>
      <c r="BF315" s="163"/>
      <c r="BG315" s="163"/>
      <c r="BH315" s="163"/>
      <c r="BI315" s="163"/>
      <c r="BJ315" s="163"/>
      <c r="BK315" s="163"/>
      <c r="BL315" s="163"/>
      <c r="BM315" s="163"/>
    </row>
    <row r="316" ht="15.75" customHeight="1">
      <c r="A316" s="163"/>
      <c r="B316" s="164"/>
      <c r="C316" s="163"/>
      <c r="D316" s="165" t="s">
        <v>120</v>
      </c>
      <c r="E316" s="166" t="s">
        <v>1</v>
      </c>
      <c r="F316" s="167" t="s">
        <v>440</v>
      </c>
      <c r="G316" s="163"/>
      <c r="H316" s="168">
        <v>18.0</v>
      </c>
      <c r="I316" s="163"/>
      <c r="J316" s="163"/>
      <c r="K316" s="163"/>
      <c r="L316" s="164"/>
      <c r="M316" s="169"/>
      <c r="N316" s="163"/>
      <c r="O316" s="163"/>
      <c r="P316" s="163"/>
      <c r="Q316" s="163"/>
      <c r="R316" s="163"/>
      <c r="S316" s="163"/>
      <c r="T316" s="170"/>
      <c r="U316" s="163"/>
      <c r="V316" s="163"/>
      <c r="W316" s="163"/>
      <c r="X316" s="163"/>
      <c r="Y316" s="163"/>
      <c r="Z316" s="163"/>
      <c r="AA316" s="163"/>
      <c r="AB316" s="163"/>
      <c r="AC316" s="163"/>
      <c r="AD316" s="163"/>
      <c r="AE316" s="163"/>
      <c r="AF316" s="163"/>
      <c r="AG316" s="163"/>
      <c r="AH316" s="163"/>
      <c r="AI316" s="163"/>
      <c r="AJ316" s="163"/>
      <c r="AK316" s="163"/>
      <c r="AL316" s="163"/>
      <c r="AM316" s="163"/>
      <c r="AN316" s="163"/>
      <c r="AO316" s="163"/>
      <c r="AP316" s="163"/>
      <c r="AQ316" s="163"/>
      <c r="AR316" s="163"/>
      <c r="AS316" s="163"/>
      <c r="AT316" s="166" t="s">
        <v>120</v>
      </c>
      <c r="AU316" s="166" t="s">
        <v>118</v>
      </c>
      <c r="AV316" s="163" t="s">
        <v>118</v>
      </c>
      <c r="AW316" s="163" t="s">
        <v>29</v>
      </c>
      <c r="AX316" s="163" t="s">
        <v>73</v>
      </c>
      <c r="AY316" s="166" t="s">
        <v>111</v>
      </c>
      <c r="AZ316" s="163"/>
      <c r="BA316" s="163"/>
      <c r="BB316" s="163"/>
      <c r="BC316" s="163"/>
      <c r="BD316" s="163"/>
      <c r="BE316" s="163"/>
      <c r="BF316" s="163"/>
      <c r="BG316" s="163"/>
      <c r="BH316" s="163"/>
      <c r="BI316" s="163"/>
      <c r="BJ316" s="163"/>
      <c r="BK316" s="163"/>
      <c r="BL316" s="163"/>
      <c r="BM316" s="163"/>
    </row>
    <row r="317" ht="15.75" customHeight="1">
      <c r="A317" s="171"/>
      <c r="B317" s="172"/>
      <c r="C317" s="171"/>
      <c r="D317" s="165" t="s">
        <v>120</v>
      </c>
      <c r="E317" s="173" t="s">
        <v>1</v>
      </c>
      <c r="F317" s="174" t="s">
        <v>136</v>
      </c>
      <c r="G317" s="171"/>
      <c r="H317" s="175">
        <v>183.0</v>
      </c>
      <c r="I317" s="171"/>
      <c r="J317" s="171"/>
      <c r="K317" s="171"/>
      <c r="L317" s="172"/>
      <c r="M317" s="176"/>
      <c r="N317" s="171"/>
      <c r="O317" s="171"/>
      <c r="P317" s="171"/>
      <c r="Q317" s="171"/>
      <c r="R317" s="171"/>
      <c r="S317" s="171"/>
      <c r="T317" s="177"/>
      <c r="U317" s="171"/>
      <c r="V317" s="171"/>
      <c r="W317" s="171"/>
      <c r="X317" s="171"/>
      <c r="Y317" s="171"/>
      <c r="Z317" s="171"/>
      <c r="AA317" s="171"/>
      <c r="AB317" s="171"/>
      <c r="AC317" s="171"/>
      <c r="AD317" s="171"/>
      <c r="AE317" s="171"/>
      <c r="AF317" s="171"/>
      <c r="AG317" s="171"/>
      <c r="AH317" s="171"/>
      <c r="AI317" s="171"/>
      <c r="AJ317" s="171"/>
      <c r="AK317" s="171"/>
      <c r="AL317" s="171"/>
      <c r="AM317" s="171"/>
      <c r="AN317" s="171"/>
      <c r="AO317" s="171"/>
      <c r="AP317" s="171"/>
      <c r="AQ317" s="171"/>
      <c r="AR317" s="171"/>
      <c r="AS317" s="171"/>
      <c r="AT317" s="173" t="s">
        <v>120</v>
      </c>
      <c r="AU317" s="173" t="s">
        <v>118</v>
      </c>
      <c r="AV317" s="171" t="s">
        <v>117</v>
      </c>
      <c r="AW317" s="171" t="s">
        <v>29</v>
      </c>
      <c r="AX317" s="171" t="s">
        <v>78</v>
      </c>
      <c r="AY317" s="173" t="s">
        <v>111</v>
      </c>
      <c r="AZ317" s="171"/>
      <c r="BA317" s="171"/>
      <c r="BB317" s="171"/>
      <c r="BC317" s="171"/>
      <c r="BD317" s="171"/>
      <c r="BE317" s="171"/>
      <c r="BF317" s="171"/>
      <c r="BG317" s="171"/>
      <c r="BH317" s="171"/>
      <c r="BI317" s="171"/>
      <c r="BJ317" s="171"/>
      <c r="BK317" s="171"/>
      <c r="BL317" s="171"/>
      <c r="BM317" s="171"/>
    </row>
    <row r="318" ht="22.5" customHeight="1">
      <c r="A318" s="138"/>
      <c r="B318" s="139"/>
      <c r="C318" s="138"/>
      <c r="D318" s="140" t="s">
        <v>72</v>
      </c>
      <c r="E318" s="148" t="s">
        <v>441</v>
      </c>
      <c r="F318" s="148" t="s">
        <v>442</v>
      </c>
      <c r="G318" s="138"/>
      <c r="H318" s="138"/>
      <c r="I318" s="138"/>
      <c r="J318" s="149">
        <f>BK318</f>
        <v>321.93</v>
      </c>
      <c r="K318" s="138"/>
      <c r="L318" s="139"/>
      <c r="M318" s="143"/>
      <c r="N318" s="138"/>
      <c r="O318" s="138"/>
      <c r="P318" s="144">
        <f>SUM(P319:P328)</f>
        <v>6.36264</v>
      </c>
      <c r="Q318" s="138"/>
      <c r="R318" s="144">
        <f>SUM(R319:R328)</f>
        <v>0.1568984</v>
      </c>
      <c r="S318" s="138"/>
      <c r="T318" s="145">
        <f>SUM(T319:T328)</f>
        <v>0</v>
      </c>
      <c r="U318" s="138"/>
      <c r="V318" s="138"/>
      <c r="W318" s="138"/>
      <c r="X318" s="138"/>
      <c r="Y318" s="138"/>
      <c r="Z318" s="138"/>
      <c r="AA318" s="138"/>
      <c r="AB318" s="138"/>
      <c r="AC318" s="138"/>
      <c r="AD318" s="138"/>
      <c r="AE318" s="138"/>
      <c r="AF318" s="138"/>
      <c r="AG318" s="138"/>
      <c r="AH318" s="138"/>
      <c r="AI318" s="138"/>
      <c r="AJ318" s="138"/>
      <c r="AK318" s="138"/>
      <c r="AL318" s="138"/>
      <c r="AM318" s="138"/>
      <c r="AN318" s="138"/>
      <c r="AO318" s="138"/>
      <c r="AP318" s="138"/>
      <c r="AQ318" s="138"/>
      <c r="AR318" s="140" t="s">
        <v>118</v>
      </c>
      <c r="AS318" s="138"/>
      <c r="AT318" s="146" t="s">
        <v>72</v>
      </c>
      <c r="AU318" s="146" t="s">
        <v>78</v>
      </c>
      <c r="AV318" s="138"/>
      <c r="AW318" s="138"/>
      <c r="AX318" s="138"/>
      <c r="AY318" s="140" t="s">
        <v>111</v>
      </c>
      <c r="AZ318" s="138"/>
      <c r="BA318" s="138"/>
      <c r="BB318" s="138"/>
      <c r="BC318" s="138"/>
      <c r="BD318" s="138"/>
      <c r="BE318" s="138"/>
      <c r="BF318" s="138"/>
      <c r="BG318" s="138"/>
      <c r="BH318" s="138"/>
      <c r="BI318" s="138"/>
      <c r="BJ318" s="138"/>
      <c r="BK318" s="147">
        <f>SUM(BK319:BK328)</f>
        <v>321.93</v>
      </c>
      <c r="BL318" s="138"/>
      <c r="BM318" s="138"/>
    </row>
    <row r="319" ht="24.0" customHeight="1">
      <c r="A319" s="17"/>
      <c r="B319" s="18"/>
      <c r="C319" s="150" t="s">
        <v>443</v>
      </c>
      <c r="D319" s="150" t="s">
        <v>113</v>
      </c>
      <c r="E319" s="151" t="s">
        <v>444</v>
      </c>
      <c r="F319" s="152" t="s">
        <v>445</v>
      </c>
      <c r="G319" s="153" t="s">
        <v>116</v>
      </c>
      <c r="H319" s="154">
        <v>30.0</v>
      </c>
      <c r="I319" s="155">
        <v>7.36</v>
      </c>
      <c r="J319" s="155">
        <f>ROUND(I319*H319,2)</f>
        <v>220.8</v>
      </c>
      <c r="K319" s="156"/>
      <c r="L319" s="18"/>
      <c r="M319" s="157" t="s">
        <v>1</v>
      </c>
      <c r="N319" s="158" t="s">
        <v>39</v>
      </c>
      <c r="O319" s="159">
        <v>0.212</v>
      </c>
      <c r="P319" s="159">
        <f>O319*H319</f>
        <v>6.36</v>
      </c>
      <c r="Q319" s="159">
        <v>2.6E-4</v>
      </c>
      <c r="R319" s="159">
        <f>Q319*H319</f>
        <v>0.0078</v>
      </c>
      <c r="S319" s="159">
        <v>0.0</v>
      </c>
      <c r="T319" s="160">
        <f>S319*H319</f>
        <v>0</v>
      </c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  <c r="AJ319" s="17"/>
      <c r="AK319" s="17"/>
      <c r="AL319" s="17"/>
      <c r="AM319" s="17"/>
      <c r="AN319" s="17"/>
      <c r="AO319" s="17"/>
      <c r="AP319" s="17"/>
      <c r="AQ319" s="17"/>
      <c r="AR319" s="161" t="s">
        <v>220</v>
      </c>
      <c r="AS319" s="17"/>
      <c r="AT319" s="161" t="s">
        <v>113</v>
      </c>
      <c r="AU319" s="161" t="s">
        <v>118</v>
      </c>
      <c r="AV319" s="17"/>
      <c r="AW319" s="17"/>
      <c r="AX319" s="17"/>
      <c r="AY319" s="4" t="s">
        <v>111</v>
      </c>
      <c r="AZ319" s="17"/>
      <c r="BA319" s="17"/>
      <c r="BB319" s="17"/>
      <c r="BC319" s="17"/>
      <c r="BD319" s="17"/>
      <c r="BE319" s="162">
        <f>IF(N319="základná",J319,0)</f>
        <v>0</v>
      </c>
      <c r="BF319" s="162">
        <f>IF(N319="znížená",J319,0)</f>
        <v>220.8</v>
      </c>
      <c r="BG319" s="162">
        <f>IF(N319="zákl. prenesená",J319,0)</f>
        <v>0</v>
      </c>
      <c r="BH319" s="162">
        <f>IF(N319="zníž. prenesená",J319,0)</f>
        <v>0</v>
      </c>
      <c r="BI319" s="162">
        <f>IF(N319="nulová",J319,0)</f>
        <v>0</v>
      </c>
      <c r="BJ319" s="4" t="s">
        <v>118</v>
      </c>
      <c r="BK319" s="162">
        <f>ROUND(I319*H319,2)</f>
        <v>220.8</v>
      </c>
      <c r="BL319" s="4" t="s">
        <v>220</v>
      </c>
      <c r="BM319" s="161" t="s">
        <v>446</v>
      </c>
    </row>
    <row r="320" ht="15.75" customHeight="1">
      <c r="A320" s="163"/>
      <c r="B320" s="164"/>
      <c r="C320" s="163"/>
      <c r="D320" s="165" t="s">
        <v>120</v>
      </c>
      <c r="E320" s="166" t="s">
        <v>1</v>
      </c>
      <c r="F320" s="167" t="s">
        <v>447</v>
      </c>
      <c r="G320" s="163"/>
      <c r="H320" s="168">
        <v>30.0</v>
      </c>
      <c r="I320" s="163"/>
      <c r="J320" s="163"/>
      <c r="K320" s="163"/>
      <c r="L320" s="164"/>
      <c r="M320" s="169"/>
      <c r="N320" s="163"/>
      <c r="O320" s="163"/>
      <c r="P320" s="163"/>
      <c r="Q320" s="163"/>
      <c r="R320" s="163"/>
      <c r="S320" s="163"/>
      <c r="T320" s="170"/>
      <c r="U320" s="163"/>
      <c r="V320" s="163"/>
      <c r="W320" s="163"/>
      <c r="X320" s="163"/>
      <c r="Y320" s="163"/>
      <c r="Z320" s="163"/>
      <c r="AA320" s="163"/>
      <c r="AB320" s="163"/>
      <c r="AC320" s="163"/>
      <c r="AD320" s="163"/>
      <c r="AE320" s="163"/>
      <c r="AF320" s="163"/>
      <c r="AG320" s="163"/>
      <c r="AH320" s="163"/>
      <c r="AI320" s="163"/>
      <c r="AJ320" s="163"/>
      <c r="AK320" s="163"/>
      <c r="AL320" s="163"/>
      <c r="AM320" s="163"/>
      <c r="AN320" s="163"/>
      <c r="AO320" s="163"/>
      <c r="AP320" s="163"/>
      <c r="AQ320" s="163"/>
      <c r="AR320" s="163"/>
      <c r="AS320" s="163"/>
      <c r="AT320" s="166" t="s">
        <v>120</v>
      </c>
      <c r="AU320" s="166" t="s">
        <v>118</v>
      </c>
      <c r="AV320" s="163" t="s">
        <v>118</v>
      </c>
      <c r="AW320" s="163" t="s">
        <v>29</v>
      </c>
      <c r="AX320" s="163" t="s">
        <v>78</v>
      </c>
      <c r="AY320" s="166" t="s">
        <v>111</v>
      </c>
      <c r="AZ320" s="163"/>
      <c r="BA320" s="163"/>
      <c r="BB320" s="163"/>
      <c r="BC320" s="163"/>
      <c r="BD320" s="163"/>
      <c r="BE320" s="163"/>
      <c r="BF320" s="163"/>
      <c r="BG320" s="163"/>
      <c r="BH320" s="163"/>
      <c r="BI320" s="163"/>
      <c r="BJ320" s="163"/>
      <c r="BK320" s="163"/>
      <c r="BL320" s="163"/>
      <c r="BM320" s="163"/>
    </row>
    <row r="321" ht="24.0" customHeight="1">
      <c r="A321" s="17"/>
      <c r="B321" s="18"/>
      <c r="C321" s="178" t="s">
        <v>448</v>
      </c>
      <c r="D321" s="178" t="s">
        <v>221</v>
      </c>
      <c r="E321" s="179" t="s">
        <v>449</v>
      </c>
      <c r="F321" s="180" t="s">
        <v>450</v>
      </c>
      <c r="G321" s="181" t="s">
        <v>130</v>
      </c>
      <c r="H321" s="182">
        <v>0.22</v>
      </c>
      <c r="I321" s="183">
        <v>319.5</v>
      </c>
      <c r="J321" s="183">
        <f>ROUND(I321*H321,2)</f>
        <v>70.29</v>
      </c>
      <c r="K321" s="184"/>
      <c r="L321" s="185"/>
      <c r="M321" s="186" t="s">
        <v>1</v>
      </c>
      <c r="N321" s="187" t="s">
        <v>39</v>
      </c>
      <c r="O321" s="159">
        <v>0.0</v>
      </c>
      <c r="P321" s="159">
        <f>O321*H321</f>
        <v>0</v>
      </c>
      <c r="Q321" s="159">
        <v>0.55</v>
      </c>
      <c r="R321" s="159">
        <f>Q321*H321</f>
        <v>0.121</v>
      </c>
      <c r="S321" s="159">
        <v>0.0</v>
      </c>
      <c r="T321" s="160">
        <f>S321*H321</f>
        <v>0</v>
      </c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7"/>
      <c r="AH321" s="17"/>
      <c r="AI321" s="17"/>
      <c r="AJ321" s="17"/>
      <c r="AK321" s="17"/>
      <c r="AL321" s="17"/>
      <c r="AM321" s="17"/>
      <c r="AN321" s="17"/>
      <c r="AO321" s="17"/>
      <c r="AP321" s="17"/>
      <c r="AQ321" s="17"/>
      <c r="AR321" s="161" t="s">
        <v>319</v>
      </c>
      <c r="AS321" s="17"/>
      <c r="AT321" s="161" t="s">
        <v>221</v>
      </c>
      <c r="AU321" s="161" t="s">
        <v>118</v>
      </c>
      <c r="AV321" s="17"/>
      <c r="AW321" s="17"/>
      <c r="AX321" s="17"/>
      <c r="AY321" s="4" t="s">
        <v>111</v>
      </c>
      <c r="AZ321" s="17"/>
      <c r="BA321" s="17"/>
      <c r="BB321" s="17"/>
      <c r="BC321" s="17"/>
      <c r="BD321" s="17"/>
      <c r="BE321" s="162">
        <f>IF(N321="základná",J321,0)</f>
        <v>0</v>
      </c>
      <c r="BF321" s="162">
        <f>IF(N321="znížená",J321,0)</f>
        <v>70.29</v>
      </c>
      <c r="BG321" s="162">
        <f>IF(N321="zákl. prenesená",J321,0)</f>
        <v>0</v>
      </c>
      <c r="BH321" s="162">
        <f>IF(N321="zníž. prenesená",J321,0)</f>
        <v>0</v>
      </c>
      <c r="BI321" s="162">
        <f>IF(N321="nulová",J321,0)</f>
        <v>0</v>
      </c>
      <c r="BJ321" s="4" t="s">
        <v>118</v>
      </c>
      <c r="BK321" s="162">
        <f>ROUND(I321*H321,2)</f>
        <v>70.29</v>
      </c>
      <c r="BL321" s="4" t="s">
        <v>220</v>
      </c>
      <c r="BM321" s="161" t="s">
        <v>451</v>
      </c>
    </row>
    <row r="322" ht="15.75" customHeight="1">
      <c r="A322" s="163"/>
      <c r="B322" s="164"/>
      <c r="C322" s="163"/>
      <c r="D322" s="165" t="s">
        <v>120</v>
      </c>
      <c r="E322" s="166" t="s">
        <v>1</v>
      </c>
      <c r="F322" s="167" t="s">
        <v>452</v>
      </c>
      <c r="G322" s="163"/>
      <c r="H322" s="168">
        <v>0.2</v>
      </c>
      <c r="I322" s="163"/>
      <c r="J322" s="163"/>
      <c r="K322" s="163"/>
      <c r="L322" s="164"/>
      <c r="M322" s="169"/>
      <c r="N322" s="163"/>
      <c r="O322" s="163"/>
      <c r="P322" s="163"/>
      <c r="Q322" s="163"/>
      <c r="R322" s="163"/>
      <c r="S322" s="163"/>
      <c r="T322" s="170"/>
      <c r="U322" s="163"/>
      <c r="V322" s="163"/>
      <c r="W322" s="163"/>
      <c r="X322" s="163"/>
      <c r="Y322" s="163"/>
      <c r="Z322" s="163"/>
      <c r="AA322" s="163"/>
      <c r="AB322" s="163"/>
      <c r="AC322" s="163"/>
      <c r="AD322" s="163"/>
      <c r="AE322" s="163"/>
      <c r="AF322" s="163"/>
      <c r="AG322" s="163"/>
      <c r="AH322" s="163"/>
      <c r="AI322" s="163"/>
      <c r="AJ322" s="163"/>
      <c r="AK322" s="163"/>
      <c r="AL322" s="163"/>
      <c r="AM322" s="163"/>
      <c r="AN322" s="163"/>
      <c r="AO322" s="163"/>
      <c r="AP322" s="163"/>
      <c r="AQ322" s="163"/>
      <c r="AR322" s="163"/>
      <c r="AS322" s="163"/>
      <c r="AT322" s="166" t="s">
        <v>120</v>
      </c>
      <c r="AU322" s="166" t="s">
        <v>118</v>
      </c>
      <c r="AV322" s="163" t="s">
        <v>118</v>
      </c>
      <c r="AW322" s="163" t="s">
        <v>29</v>
      </c>
      <c r="AX322" s="163" t="s">
        <v>78</v>
      </c>
      <c r="AY322" s="166" t="s">
        <v>111</v>
      </c>
      <c r="AZ322" s="163"/>
      <c r="BA322" s="163"/>
      <c r="BB322" s="163"/>
      <c r="BC322" s="163"/>
      <c r="BD322" s="163"/>
      <c r="BE322" s="163"/>
      <c r="BF322" s="163"/>
      <c r="BG322" s="163"/>
      <c r="BH322" s="163"/>
      <c r="BI322" s="163"/>
      <c r="BJ322" s="163"/>
      <c r="BK322" s="163"/>
      <c r="BL322" s="163"/>
      <c r="BM322" s="163"/>
    </row>
    <row r="323" ht="15.75" customHeight="1">
      <c r="A323" s="163"/>
      <c r="B323" s="164"/>
      <c r="C323" s="163"/>
      <c r="D323" s="165" t="s">
        <v>120</v>
      </c>
      <c r="E323" s="163"/>
      <c r="F323" s="167" t="s">
        <v>453</v>
      </c>
      <c r="G323" s="163"/>
      <c r="H323" s="168">
        <v>0.22</v>
      </c>
      <c r="I323" s="163"/>
      <c r="J323" s="163"/>
      <c r="K323" s="163"/>
      <c r="L323" s="164"/>
      <c r="M323" s="169"/>
      <c r="N323" s="163"/>
      <c r="O323" s="163"/>
      <c r="P323" s="163"/>
      <c r="Q323" s="163"/>
      <c r="R323" s="163"/>
      <c r="S323" s="163"/>
      <c r="T323" s="170"/>
      <c r="U323" s="163"/>
      <c r="V323" s="163"/>
      <c r="W323" s="163"/>
      <c r="X323" s="163"/>
      <c r="Y323" s="163"/>
      <c r="Z323" s="163"/>
      <c r="AA323" s="163"/>
      <c r="AB323" s="163"/>
      <c r="AC323" s="163"/>
      <c r="AD323" s="163"/>
      <c r="AE323" s="163"/>
      <c r="AF323" s="163"/>
      <c r="AG323" s="163"/>
      <c r="AH323" s="163"/>
      <c r="AI323" s="163"/>
      <c r="AJ323" s="163"/>
      <c r="AK323" s="163"/>
      <c r="AL323" s="163"/>
      <c r="AM323" s="163"/>
      <c r="AN323" s="163"/>
      <c r="AO323" s="163"/>
      <c r="AP323" s="163"/>
      <c r="AQ323" s="163"/>
      <c r="AR323" s="163"/>
      <c r="AS323" s="163"/>
      <c r="AT323" s="166" t="s">
        <v>120</v>
      </c>
      <c r="AU323" s="166" t="s">
        <v>118</v>
      </c>
      <c r="AV323" s="163" t="s">
        <v>118</v>
      </c>
      <c r="AW323" s="163" t="s">
        <v>3</v>
      </c>
      <c r="AX323" s="163" t="s">
        <v>78</v>
      </c>
      <c r="AY323" s="166" t="s">
        <v>111</v>
      </c>
      <c r="AZ323" s="163"/>
      <c r="BA323" s="163"/>
      <c r="BB323" s="163"/>
      <c r="BC323" s="163"/>
      <c r="BD323" s="163"/>
      <c r="BE323" s="163"/>
      <c r="BF323" s="163"/>
      <c r="BG323" s="163"/>
      <c r="BH323" s="163"/>
      <c r="BI323" s="163"/>
      <c r="BJ323" s="163"/>
      <c r="BK323" s="163"/>
      <c r="BL323" s="163"/>
      <c r="BM323" s="163"/>
    </row>
    <row r="324" ht="37.5" customHeight="1">
      <c r="A324" s="17"/>
      <c r="B324" s="18"/>
      <c r="C324" s="178" t="s">
        <v>454</v>
      </c>
      <c r="D324" s="178" t="s">
        <v>221</v>
      </c>
      <c r="E324" s="179" t="s">
        <v>455</v>
      </c>
      <c r="F324" s="180" t="s">
        <v>456</v>
      </c>
      <c r="G324" s="181" t="s">
        <v>130</v>
      </c>
      <c r="H324" s="182">
        <v>0.044</v>
      </c>
      <c r="I324" s="183">
        <v>479.54</v>
      </c>
      <c r="J324" s="183">
        <f>ROUND(I324*H324,2)</f>
        <v>21.1</v>
      </c>
      <c r="K324" s="184"/>
      <c r="L324" s="185"/>
      <c r="M324" s="186" t="s">
        <v>1</v>
      </c>
      <c r="N324" s="187" t="s">
        <v>39</v>
      </c>
      <c r="O324" s="159">
        <v>0.0</v>
      </c>
      <c r="P324" s="159">
        <f>O324*H324</f>
        <v>0</v>
      </c>
      <c r="Q324" s="159">
        <v>0.5</v>
      </c>
      <c r="R324" s="159">
        <f>Q324*H324</f>
        <v>0.022</v>
      </c>
      <c r="S324" s="159">
        <v>0.0</v>
      </c>
      <c r="T324" s="160">
        <f>S324*H324</f>
        <v>0</v>
      </c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  <c r="AH324" s="17"/>
      <c r="AI324" s="17"/>
      <c r="AJ324" s="17"/>
      <c r="AK324" s="17"/>
      <c r="AL324" s="17"/>
      <c r="AM324" s="17"/>
      <c r="AN324" s="17"/>
      <c r="AO324" s="17"/>
      <c r="AP324" s="17"/>
      <c r="AQ324" s="17"/>
      <c r="AR324" s="161" t="s">
        <v>319</v>
      </c>
      <c r="AS324" s="17"/>
      <c r="AT324" s="161" t="s">
        <v>221</v>
      </c>
      <c r="AU324" s="161" t="s">
        <v>118</v>
      </c>
      <c r="AV324" s="17"/>
      <c r="AW324" s="17"/>
      <c r="AX324" s="17"/>
      <c r="AY324" s="4" t="s">
        <v>111</v>
      </c>
      <c r="AZ324" s="17"/>
      <c r="BA324" s="17"/>
      <c r="BB324" s="17"/>
      <c r="BC324" s="17"/>
      <c r="BD324" s="17"/>
      <c r="BE324" s="162">
        <f>IF(N324="základná",J324,0)</f>
        <v>0</v>
      </c>
      <c r="BF324" s="162">
        <f>IF(N324="znížená",J324,0)</f>
        <v>21.1</v>
      </c>
      <c r="BG324" s="162">
        <f>IF(N324="zákl. prenesená",J324,0)</f>
        <v>0</v>
      </c>
      <c r="BH324" s="162">
        <f>IF(N324="zníž. prenesená",J324,0)</f>
        <v>0</v>
      </c>
      <c r="BI324" s="162">
        <f>IF(N324="nulová",J324,0)</f>
        <v>0</v>
      </c>
      <c r="BJ324" s="4" t="s">
        <v>118</v>
      </c>
      <c r="BK324" s="162">
        <f>ROUND(I324*H324,2)</f>
        <v>21.1</v>
      </c>
      <c r="BL324" s="4" t="s">
        <v>220</v>
      </c>
      <c r="BM324" s="161" t="s">
        <v>457</v>
      </c>
    </row>
    <row r="325" ht="15.75" customHeight="1">
      <c r="A325" s="163"/>
      <c r="B325" s="164"/>
      <c r="C325" s="163"/>
      <c r="D325" s="165" t="s">
        <v>120</v>
      </c>
      <c r="E325" s="166" t="s">
        <v>1</v>
      </c>
      <c r="F325" s="167" t="s">
        <v>458</v>
      </c>
      <c r="G325" s="163"/>
      <c r="H325" s="168">
        <v>0.04</v>
      </c>
      <c r="I325" s="163"/>
      <c r="J325" s="163"/>
      <c r="K325" s="163"/>
      <c r="L325" s="164"/>
      <c r="M325" s="169"/>
      <c r="N325" s="163"/>
      <c r="O325" s="163"/>
      <c r="P325" s="163"/>
      <c r="Q325" s="163"/>
      <c r="R325" s="163"/>
      <c r="S325" s="163"/>
      <c r="T325" s="170"/>
      <c r="U325" s="163"/>
      <c r="V325" s="163"/>
      <c r="W325" s="163"/>
      <c r="X325" s="163"/>
      <c r="Y325" s="163"/>
      <c r="Z325" s="163"/>
      <c r="AA325" s="163"/>
      <c r="AB325" s="163"/>
      <c r="AC325" s="163"/>
      <c r="AD325" s="163"/>
      <c r="AE325" s="163"/>
      <c r="AF325" s="163"/>
      <c r="AG325" s="163"/>
      <c r="AH325" s="163"/>
      <c r="AI325" s="163"/>
      <c r="AJ325" s="163"/>
      <c r="AK325" s="163"/>
      <c r="AL325" s="163"/>
      <c r="AM325" s="163"/>
      <c r="AN325" s="163"/>
      <c r="AO325" s="163"/>
      <c r="AP325" s="163"/>
      <c r="AQ325" s="163"/>
      <c r="AR325" s="163"/>
      <c r="AS325" s="163"/>
      <c r="AT325" s="166" t="s">
        <v>120</v>
      </c>
      <c r="AU325" s="166" t="s">
        <v>118</v>
      </c>
      <c r="AV325" s="163" t="s">
        <v>118</v>
      </c>
      <c r="AW325" s="163" t="s">
        <v>29</v>
      </c>
      <c r="AX325" s="163" t="s">
        <v>78</v>
      </c>
      <c r="AY325" s="166" t="s">
        <v>111</v>
      </c>
      <c r="AZ325" s="163"/>
      <c r="BA325" s="163"/>
      <c r="BB325" s="163"/>
      <c r="BC325" s="163"/>
      <c r="BD325" s="163"/>
      <c r="BE325" s="163"/>
      <c r="BF325" s="163"/>
      <c r="BG325" s="163"/>
      <c r="BH325" s="163"/>
      <c r="BI325" s="163"/>
      <c r="BJ325" s="163"/>
      <c r="BK325" s="163"/>
      <c r="BL325" s="163"/>
      <c r="BM325" s="163"/>
    </row>
    <row r="326" ht="15.75" customHeight="1">
      <c r="A326" s="163"/>
      <c r="B326" s="164"/>
      <c r="C326" s="163"/>
      <c r="D326" s="165" t="s">
        <v>120</v>
      </c>
      <c r="E326" s="163"/>
      <c r="F326" s="167" t="s">
        <v>459</v>
      </c>
      <c r="G326" s="163"/>
      <c r="H326" s="168">
        <v>0.044</v>
      </c>
      <c r="I326" s="163"/>
      <c r="J326" s="163"/>
      <c r="K326" s="163"/>
      <c r="L326" s="164"/>
      <c r="M326" s="169"/>
      <c r="N326" s="163"/>
      <c r="O326" s="163"/>
      <c r="P326" s="163"/>
      <c r="Q326" s="163"/>
      <c r="R326" s="163"/>
      <c r="S326" s="163"/>
      <c r="T326" s="170"/>
      <c r="U326" s="163"/>
      <c r="V326" s="163"/>
      <c r="W326" s="163"/>
      <c r="X326" s="163"/>
      <c r="Y326" s="163"/>
      <c r="Z326" s="163"/>
      <c r="AA326" s="163"/>
      <c r="AB326" s="163"/>
      <c r="AC326" s="163"/>
      <c r="AD326" s="163"/>
      <c r="AE326" s="163"/>
      <c r="AF326" s="163"/>
      <c r="AG326" s="163"/>
      <c r="AH326" s="163"/>
      <c r="AI326" s="163"/>
      <c r="AJ326" s="163"/>
      <c r="AK326" s="163"/>
      <c r="AL326" s="163"/>
      <c r="AM326" s="163"/>
      <c r="AN326" s="163"/>
      <c r="AO326" s="163"/>
      <c r="AP326" s="163"/>
      <c r="AQ326" s="163"/>
      <c r="AR326" s="163"/>
      <c r="AS326" s="163"/>
      <c r="AT326" s="166" t="s">
        <v>120</v>
      </c>
      <c r="AU326" s="166" t="s">
        <v>118</v>
      </c>
      <c r="AV326" s="163" t="s">
        <v>118</v>
      </c>
      <c r="AW326" s="163" t="s">
        <v>3</v>
      </c>
      <c r="AX326" s="163" t="s">
        <v>78</v>
      </c>
      <c r="AY326" s="166" t="s">
        <v>111</v>
      </c>
      <c r="AZ326" s="163"/>
      <c r="BA326" s="163"/>
      <c r="BB326" s="163"/>
      <c r="BC326" s="163"/>
      <c r="BD326" s="163"/>
      <c r="BE326" s="163"/>
      <c r="BF326" s="163"/>
      <c r="BG326" s="163"/>
      <c r="BH326" s="163"/>
      <c r="BI326" s="163"/>
      <c r="BJ326" s="163"/>
      <c r="BK326" s="163"/>
      <c r="BL326" s="163"/>
      <c r="BM326" s="163"/>
    </row>
    <row r="327" ht="44.25" customHeight="1">
      <c r="A327" s="17"/>
      <c r="B327" s="18"/>
      <c r="C327" s="150" t="s">
        <v>460</v>
      </c>
      <c r="D327" s="150" t="s">
        <v>113</v>
      </c>
      <c r="E327" s="151" t="s">
        <v>461</v>
      </c>
      <c r="F327" s="152" t="s">
        <v>462</v>
      </c>
      <c r="G327" s="153" t="s">
        <v>130</v>
      </c>
      <c r="H327" s="154">
        <v>0.264</v>
      </c>
      <c r="I327" s="155">
        <v>36.91</v>
      </c>
      <c r="J327" s="155">
        <f>ROUND(I327*H327,2)</f>
        <v>9.74</v>
      </c>
      <c r="K327" s="156"/>
      <c r="L327" s="18"/>
      <c r="M327" s="157" t="s">
        <v>1</v>
      </c>
      <c r="N327" s="158" t="s">
        <v>39</v>
      </c>
      <c r="O327" s="159">
        <v>0.01</v>
      </c>
      <c r="P327" s="159">
        <f>O327*H327</f>
        <v>0.00264</v>
      </c>
      <c r="Q327" s="159">
        <v>0.0231</v>
      </c>
      <c r="R327" s="159">
        <f>Q327*H327</f>
        <v>0.0060984</v>
      </c>
      <c r="S327" s="159">
        <v>0.0</v>
      </c>
      <c r="T327" s="160">
        <f>S327*H327</f>
        <v>0</v>
      </c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7"/>
      <c r="AH327" s="17"/>
      <c r="AI327" s="17"/>
      <c r="AJ327" s="17"/>
      <c r="AK327" s="17"/>
      <c r="AL327" s="17"/>
      <c r="AM327" s="17"/>
      <c r="AN327" s="17"/>
      <c r="AO327" s="17"/>
      <c r="AP327" s="17"/>
      <c r="AQ327" s="17"/>
      <c r="AR327" s="161" t="s">
        <v>220</v>
      </c>
      <c r="AS327" s="17"/>
      <c r="AT327" s="161" t="s">
        <v>113</v>
      </c>
      <c r="AU327" s="161" t="s">
        <v>118</v>
      </c>
      <c r="AV327" s="17"/>
      <c r="AW327" s="17"/>
      <c r="AX327" s="17"/>
      <c r="AY327" s="4" t="s">
        <v>111</v>
      </c>
      <c r="AZ327" s="17"/>
      <c r="BA327" s="17"/>
      <c r="BB327" s="17"/>
      <c r="BC327" s="17"/>
      <c r="BD327" s="17"/>
      <c r="BE327" s="162">
        <f>IF(N327="základná",J327,0)</f>
        <v>0</v>
      </c>
      <c r="BF327" s="162">
        <f>IF(N327="znížená",J327,0)</f>
        <v>9.74</v>
      </c>
      <c r="BG327" s="162">
        <f>IF(N327="zákl. prenesená",J327,0)</f>
        <v>0</v>
      </c>
      <c r="BH327" s="162">
        <f>IF(N327="zníž. prenesená",J327,0)</f>
        <v>0</v>
      </c>
      <c r="BI327" s="162">
        <f>IF(N327="nulová",J327,0)</f>
        <v>0</v>
      </c>
      <c r="BJ327" s="4" t="s">
        <v>118</v>
      </c>
      <c r="BK327" s="162">
        <f>ROUND(I327*H327,2)</f>
        <v>9.74</v>
      </c>
      <c r="BL327" s="4" t="s">
        <v>220</v>
      </c>
      <c r="BM327" s="161" t="s">
        <v>463</v>
      </c>
    </row>
    <row r="328" ht="15.75" customHeight="1">
      <c r="A328" s="163"/>
      <c r="B328" s="164"/>
      <c r="C328" s="163"/>
      <c r="D328" s="165" t="s">
        <v>120</v>
      </c>
      <c r="E328" s="166" t="s">
        <v>1</v>
      </c>
      <c r="F328" s="167" t="s">
        <v>464</v>
      </c>
      <c r="G328" s="163"/>
      <c r="H328" s="168">
        <v>0.264</v>
      </c>
      <c r="I328" s="163"/>
      <c r="J328" s="163"/>
      <c r="K328" s="163"/>
      <c r="L328" s="164"/>
      <c r="M328" s="169"/>
      <c r="N328" s="163"/>
      <c r="O328" s="163"/>
      <c r="P328" s="163"/>
      <c r="Q328" s="163"/>
      <c r="R328" s="163"/>
      <c r="S328" s="163"/>
      <c r="T328" s="170"/>
      <c r="U328" s="163"/>
      <c r="V328" s="163"/>
      <c r="W328" s="163"/>
      <c r="X328" s="163"/>
      <c r="Y328" s="163"/>
      <c r="Z328" s="163"/>
      <c r="AA328" s="163"/>
      <c r="AB328" s="163"/>
      <c r="AC328" s="163"/>
      <c r="AD328" s="163"/>
      <c r="AE328" s="163"/>
      <c r="AF328" s="163"/>
      <c r="AG328" s="163"/>
      <c r="AH328" s="163"/>
      <c r="AI328" s="163"/>
      <c r="AJ328" s="163"/>
      <c r="AK328" s="163"/>
      <c r="AL328" s="163"/>
      <c r="AM328" s="163"/>
      <c r="AN328" s="163"/>
      <c r="AO328" s="163"/>
      <c r="AP328" s="163"/>
      <c r="AQ328" s="163"/>
      <c r="AR328" s="163"/>
      <c r="AS328" s="163"/>
      <c r="AT328" s="166" t="s">
        <v>120</v>
      </c>
      <c r="AU328" s="166" t="s">
        <v>118</v>
      </c>
      <c r="AV328" s="163" t="s">
        <v>118</v>
      </c>
      <c r="AW328" s="163" t="s">
        <v>29</v>
      </c>
      <c r="AX328" s="163" t="s">
        <v>78</v>
      </c>
      <c r="AY328" s="166" t="s">
        <v>111</v>
      </c>
      <c r="AZ328" s="163"/>
      <c r="BA328" s="163"/>
      <c r="BB328" s="163"/>
      <c r="BC328" s="163"/>
      <c r="BD328" s="163"/>
      <c r="BE328" s="163"/>
      <c r="BF328" s="163"/>
      <c r="BG328" s="163"/>
      <c r="BH328" s="163"/>
      <c r="BI328" s="163"/>
      <c r="BJ328" s="163"/>
      <c r="BK328" s="163"/>
      <c r="BL328" s="163"/>
      <c r="BM328" s="163"/>
    </row>
    <row r="329" ht="22.5" customHeight="1">
      <c r="A329" s="138"/>
      <c r="B329" s="139"/>
      <c r="C329" s="138"/>
      <c r="D329" s="140" t="s">
        <v>72</v>
      </c>
      <c r="E329" s="148" t="s">
        <v>465</v>
      </c>
      <c r="F329" s="148" t="s">
        <v>466</v>
      </c>
      <c r="G329" s="138"/>
      <c r="H329" s="138"/>
      <c r="I329" s="138"/>
      <c r="J329" s="149">
        <f>BK329</f>
        <v>616.9</v>
      </c>
      <c r="K329" s="138"/>
      <c r="L329" s="139"/>
      <c r="M329" s="143"/>
      <c r="N329" s="138"/>
      <c r="O329" s="138"/>
      <c r="P329" s="144">
        <f>SUM(P330:P331)</f>
        <v>7.26</v>
      </c>
      <c r="Q329" s="138"/>
      <c r="R329" s="144">
        <f>SUM(R330:R331)</f>
        <v>0.24065</v>
      </c>
      <c r="S329" s="138"/>
      <c r="T329" s="145">
        <f>SUM(T330:T331)</f>
        <v>0</v>
      </c>
      <c r="U329" s="138"/>
      <c r="V329" s="138"/>
      <c r="W329" s="138"/>
      <c r="X329" s="138"/>
      <c r="Y329" s="138"/>
      <c r="Z329" s="138"/>
      <c r="AA329" s="138"/>
      <c r="AB329" s="138"/>
      <c r="AC329" s="138"/>
      <c r="AD329" s="138"/>
      <c r="AE329" s="138"/>
      <c r="AF329" s="138"/>
      <c r="AG329" s="138"/>
      <c r="AH329" s="138"/>
      <c r="AI329" s="138"/>
      <c r="AJ329" s="138"/>
      <c r="AK329" s="138"/>
      <c r="AL329" s="138"/>
      <c r="AM329" s="138"/>
      <c r="AN329" s="138"/>
      <c r="AO329" s="138"/>
      <c r="AP329" s="138"/>
      <c r="AQ329" s="138"/>
      <c r="AR329" s="140" t="s">
        <v>118</v>
      </c>
      <c r="AS329" s="138"/>
      <c r="AT329" s="146" t="s">
        <v>72</v>
      </c>
      <c r="AU329" s="146" t="s">
        <v>78</v>
      </c>
      <c r="AV329" s="138"/>
      <c r="AW329" s="138"/>
      <c r="AX329" s="138"/>
      <c r="AY329" s="140" t="s">
        <v>111</v>
      </c>
      <c r="AZ329" s="138"/>
      <c r="BA329" s="138"/>
      <c r="BB329" s="138"/>
      <c r="BC329" s="138"/>
      <c r="BD329" s="138"/>
      <c r="BE329" s="138"/>
      <c r="BF329" s="138"/>
      <c r="BG329" s="138"/>
      <c r="BH329" s="138"/>
      <c r="BI329" s="138"/>
      <c r="BJ329" s="138"/>
      <c r="BK329" s="147">
        <f>SUM(BK330:BK331)</f>
        <v>616.9</v>
      </c>
      <c r="BL329" s="138"/>
      <c r="BM329" s="138"/>
    </row>
    <row r="330" ht="33.0" customHeight="1">
      <c r="A330" s="17"/>
      <c r="B330" s="18"/>
      <c r="C330" s="150" t="s">
        <v>467</v>
      </c>
      <c r="D330" s="150" t="s">
        <v>113</v>
      </c>
      <c r="E330" s="151" t="s">
        <v>468</v>
      </c>
      <c r="F330" s="152" t="s">
        <v>469</v>
      </c>
      <c r="G330" s="153" t="s">
        <v>231</v>
      </c>
      <c r="H330" s="154">
        <v>5.0</v>
      </c>
      <c r="I330" s="155">
        <v>123.38</v>
      </c>
      <c r="J330" s="155">
        <f>ROUND(I330*H330,2)</f>
        <v>616.9</v>
      </c>
      <c r="K330" s="156"/>
      <c r="L330" s="18"/>
      <c r="M330" s="157" t="s">
        <v>1</v>
      </c>
      <c r="N330" s="158" t="s">
        <v>39</v>
      </c>
      <c r="O330" s="159">
        <v>1.452</v>
      </c>
      <c r="P330" s="159">
        <f>O330*H330</f>
        <v>7.26</v>
      </c>
      <c r="Q330" s="159">
        <v>0.04813</v>
      </c>
      <c r="R330" s="159">
        <f>Q330*H330</f>
        <v>0.24065</v>
      </c>
      <c r="S330" s="159">
        <v>0.0</v>
      </c>
      <c r="T330" s="160">
        <f>S330*H330</f>
        <v>0</v>
      </c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  <c r="AH330" s="17"/>
      <c r="AI330" s="17"/>
      <c r="AJ330" s="17"/>
      <c r="AK330" s="17"/>
      <c r="AL330" s="17"/>
      <c r="AM330" s="17"/>
      <c r="AN330" s="17"/>
      <c r="AO330" s="17"/>
      <c r="AP330" s="17"/>
      <c r="AQ330" s="17"/>
      <c r="AR330" s="161" t="s">
        <v>220</v>
      </c>
      <c r="AS330" s="17"/>
      <c r="AT330" s="161" t="s">
        <v>113</v>
      </c>
      <c r="AU330" s="161" t="s">
        <v>118</v>
      </c>
      <c r="AV330" s="17"/>
      <c r="AW330" s="17"/>
      <c r="AX330" s="17"/>
      <c r="AY330" s="4" t="s">
        <v>111</v>
      </c>
      <c r="AZ330" s="17"/>
      <c r="BA330" s="17"/>
      <c r="BB330" s="17"/>
      <c r="BC330" s="17"/>
      <c r="BD330" s="17"/>
      <c r="BE330" s="162">
        <f>IF(N330="základná",J330,0)</f>
        <v>0</v>
      </c>
      <c r="BF330" s="162">
        <f>IF(N330="znížená",J330,0)</f>
        <v>616.9</v>
      </c>
      <c r="BG330" s="162">
        <f>IF(N330="zákl. prenesená",J330,0)</f>
        <v>0</v>
      </c>
      <c r="BH330" s="162">
        <f>IF(N330="zníž. prenesená",J330,0)</f>
        <v>0</v>
      </c>
      <c r="BI330" s="162">
        <f>IF(N330="nulová",J330,0)</f>
        <v>0</v>
      </c>
      <c r="BJ330" s="4" t="s">
        <v>118</v>
      </c>
      <c r="BK330" s="162">
        <f>ROUND(I330*H330,2)</f>
        <v>616.9</v>
      </c>
      <c r="BL330" s="4" t="s">
        <v>220</v>
      </c>
      <c r="BM330" s="161" t="s">
        <v>470</v>
      </c>
    </row>
    <row r="331" ht="15.75" customHeight="1">
      <c r="A331" s="163"/>
      <c r="B331" s="164"/>
      <c r="C331" s="163"/>
      <c r="D331" s="165" t="s">
        <v>120</v>
      </c>
      <c r="E331" s="166" t="s">
        <v>1</v>
      </c>
      <c r="F331" s="167" t="s">
        <v>471</v>
      </c>
      <c r="G331" s="163"/>
      <c r="H331" s="168">
        <v>5.0</v>
      </c>
      <c r="I331" s="163"/>
      <c r="J331" s="163"/>
      <c r="K331" s="163"/>
      <c r="L331" s="164"/>
      <c r="M331" s="169"/>
      <c r="N331" s="163"/>
      <c r="O331" s="163"/>
      <c r="P331" s="163"/>
      <c r="Q331" s="163"/>
      <c r="R331" s="163"/>
      <c r="S331" s="163"/>
      <c r="T331" s="170"/>
      <c r="U331" s="163"/>
      <c r="V331" s="163"/>
      <c r="W331" s="163"/>
      <c r="X331" s="163"/>
      <c r="Y331" s="163"/>
      <c r="Z331" s="163"/>
      <c r="AA331" s="163"/>
      <c r="AB331" s="163"/>
      <c r="AC331" s="163"/>
      <c r="AD331" s="163"/>
      <c r="AE331" s="163"/>
      <c r="AF331" s="163"/>
      <c r="AG331" s="163"/>
      <c r="AH331" s="163"/>
      <c r="AI331" s="163"/>
      <c r="AJ331" s="163"/>
      <c r="AK331" s="163"/>
      <c r="AL331" s="163"/>
      <c r="AM331" s="163"/>
      <c r="AN331" s="163"/>
      <c r="AO331" s="163"/>
      <c r="AP331" s="163"/>
      <c r="AQ331" s="163"/>
      <c r="AR331" s="163"/>
      <c r="AS331" s="163"/>
      <c r="AT331" s="166" t="s">
        <v>120</v>
      </c>
      <c r="AU331" s="166" t="s">
        <v>118</v>
      </c>
      <c r="AV331" s="163" t="s">
        <v>118</v>
      </c>
      <c r="AW331" s="163" t="s">
        <v>29</v>
      </c>
      <c r="AX331" s="163" t="s">
        <v>78</v>
      </c>
      <c r="AY331" s="166" t="s">
        <v>111</v>
      </c>
      <c r="AZ331" s="163"/>
      <c r="BA331" s="163"/>
      <c r="BB331" s="163"/>
      <c r="BC331" s="163"/>
      <c r="BD331" s="163"/>
      <c r="BE331" s="163"/>
      <c r="BF331" s="163"/>
      <c r="BG331" s="163"/>
      <c r="BH331" s="163"/>
      <c r="BI331" s="163"/>
      <c r="BJ331" s="163"/>
      <c r="BK331" s="163"/>
      <c r="BL331" s="163"/>
      <c r="BM331" s="163"/>
    </row>
    <row r="332" ht="25.5" customHeight="1">
      <c r="A332" s="138"/>
      <c r="B332" s="139"/>
      <c r="C332" s="138"/>
      <c r="D332" s="140" t="s">
        <v>72</v>
      </c>
      <c r="E332" s="141" t="s">
        <v>472</v>
      </c>
      <c r="F332" s="141" t="s">
        <v>473</v>
      </c>
      <c r="G332" s="138"/>
      <c r="H332" s="138"/>
      <c r="I332" s="138"/>
      <c r="J332" s="142">
        <f>BK332</f>
        <v>1000</v>
      </c>
      <c r="K332" s="138"/>
      <c r="L332" s="139"/>
      <c r="M332" s="143"/>
      <c r="N332" s="138"/>
      <c r="O332" s="138"/>
      <c r="P332" s="144">
        <f>SUM(P333:P334)</f>
        <v>0</v>
      </c>
      <c r="Q332" s="138"/>
      <c r="R332" s="144">
        <f>SUM(R333:R334)</f>
        <v>0</v>
      </c>
      <c r="S332" s="138"/>
      <c r="T332" s="145">
        <f>SUM(T333:T334)</f>
        <v>0</v>
      </c>
      <c r="U332" s="138"/>
      <c r="V332" s="138"/>
      <c r="W332" s="138"/>
      <c r="X332" s="138"/>
      <c r="Y332" s="138"/>
      <c r="Z332" s="138"/>
      <c r="AA332" s="138"/>
      <c r="AB332" s="138"/>
      <c r="AC332" s="138"/>
      <c r="AD332" s="138"/>
      <c r="AE332" s="138"/>
      <c r="AF332" s="138"/>
      <c r="AG332" s="138"/>
      <c r="AH332" s="138"/>
      <c r="AI332" s="138"/>
      <c r="AJ332" s="138"/>
      <c r="AK332" s="138"/>
      <c r="AL332" s="138"/>
      <c r="AM332" s="138"/>
      <c r="AN332" s="138"/>
      <c r="AO332" s="138"/>
      <c r="AP332" s="138"/>
      <c r="AQ332" s="138"/>
      <c r="AR332" s="140" t="s">
        <v>144</v>
      </c>
      <c r="AS332" s="138"/>
      <c r="AT332" s="146" t="s">
        <v>72</v>
      </c>
      <c r="AU332" s="146" t="s">
        <v>73</v>
      </c>
      <c r="AV332" s="138"/>
      <c r="AW332" s="138"/>
      <c r="AX332" s="138"/>
      <c r="AY332" s="140" t="s">
        <v>111</v>
      </c>
      <c r="AZ332" s="138"/>
      <c r="BA332" s="138"/>
      <c r="BB332" s="138"/>
      <c r="BC332" s="138"/>
      <c r="BD332" s="138"/>
      <c r="BE332" s="138"/>
      <c r="BF332" s="138"/>
      <c r="BG332" s="138"/>
      <c r="BH332" s="138"/>
      <c r="BI332" s="138"/>
      <c r="BJ332" s="138"/>
      <c r="BK332" s="147">
        <f>SUM(BK333:BK334)</f>
        <v>1000</v>
      </c>
      <c r="BL332" s="138"/>
      <c r="BM332" s="138"/>
    </row>
    <row r="333" ht="24.0" customHeight="1">
      <c r="A333" s="17"/>
      <c r="B333" s="18"/>
      <c r="C333" s="150" t="s">
        <v>474</v>
      </c>
      <c r="D333" s="150" t="s">
        <v>113</v>
      </c>
      <c r="E333" s="151" t="s">
        <v>475</v>
      </c>
      <c r="F333" s="152" t="s">
        <v>476</v>
      </c>
      <c r="G333" s="153" t="s">
        <v>477</v>
      </c>
      <c r="H333" s="154">
        <v>1.0</v>
      </c>
      <c r="I333" s="155">
        <v>1000.0</v>
      </c>
      <c r="J333" s="155">
        <f>ROUND(I333*H333,2)</f>
        <v>1000</v>
      </c>
      <c r="K333" s="156"/>
      <c r="L333" s="18"/>
      <c r="M333" s="157" t="s">
        <v>1</v>
      </c>
      <c r="N333" s="158" t="s">
        <v>39</v>
      </c>
      <c r="O333" s="159">
        <v>0.0</v>
      </c>
      <c r="P333" s="159">
        <f>O333*H333</f>
        <v>0</v>
      </c>
      <c r="Q333" s="159">
        <v>0.0</v>
      </c>
      <c r="R333" s="159">
        <f>Q333*H333</f>
        <v>0</v>
      </c>
      <c r="S333" s="159">
        <v>0.0</v>
      </c>
      <c r="T333" s="160">
        <f>S333*H333</f>
        <v>0</v>
      </c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17"/>
      <c r="AK333" s="17"/>
      <c r="AL333" s="17"/>
      <c r="AM333" s="17"/>
      <c r="AN333" s="17"/>
      <c r="AO333" s="17"/>
      <c r="AP333" s="17"/>
      <c r="AQ333" s="17"/>
      <c r="AR333" s="161" t="s">
        <v>478</v>
      </c>
      <c r="AS333" s="17"/>
      <c r="AT333" s="161" t="s">
        <v>113</v>
      </c>
      <c r="AU333" s="161" t="s">
        <v>78</v>
      </c>
      <c r="AV333" s="17"/>
      <c r="AW333" s="17"/>
      <c r="AX333" s="17"/>
      <c r="AY333" s="4" t="s">
        <v>111</v>
      </c>
      <c r="AZ333" s="17"/>
      <c r="BA333" s="17"/>
      <c r="BB333" s="17"/>
      <c r="BC333" s="17"/>
      <c r="BD333" s="17"/>
      <c r="BE333" s="162">
        <f>IF(N333="základná",J333,0)</f>
        <v>0</v>
      </c>
      <c r="BF333" s="162">
        <f>IF(N333="znížená",J333,0)</f>
        <v>1000</v>
      </c>
      <c r="BG333" s="162">
        <f>IF(N333="zákl. prenesená",J333,0)</f>
        <v>0</v>
      </c>
      <c r="BH333" s="162">
        <f>IF(N333="zníž. prenesená",J333,0)</f>
        <v>0</v>
      </c>
      <c r="BI333" s="162">
        <f>IF(N333="nulová",J333,0)</f>
        <v>0</v>
      </c>
      <c r="BJ333" s="4" t="s">
        <v>118</v>
      </c>
      <c r="BK333" s="162">
        <f>ROUND(I333*H333,2)</f>
        <v>1000</v>
      </c>
      <c r="BL333" s="4" t="s">
        <v>478</v>
      </c>
      <c r="BM333" s="161" t="s">
        <v>479</v>
      </c>
    </row>
    <row r="334" ht="15.75" customHeight="1">
      <c r="A334" s="163"/>
      <c r="B334" s="164"/>
      <c r="C334" s="163"/>
      <c r="D334" s="165" t="s">
        <v>120</v>
      </c>
      <c r="E334" s="166" t="s">
        <v>1</v>
      </c>
      <c r="F334" s="167" t="s">
        <v>78</v>
      </c>
      <c r="G334" s="163"/>
      <c r="H334" s="168">
        <v>1.0</v>
      </c>
      <c r="I334" s="163"/>
      <c r="J334" s="163"/>
      <c r="K334" s="163"/>
      <c r="L334" s="164"/>
      <c r="M334" s="188"/>
      <c r="N334" s="189"/>
      <c r="O334" s="189"/>
      <c r="P334" s="189"/>
      <c r="Q334" s="189"/>
      <c r="R334" s="189"/>
      <c r="S334" s="189"/>
      <c r="T334" s="190"/>
      <c r="U334" s="163"/>
      <c r="V334" s="163"/>
      <c r="W334" s="163"/>
      <c r="X334" s="163"/>
      <c r="Y334" s="163"/>
      <c r="Z334" s="163"/>
      <c r="AA334" s="163"/>
      <c r="AB334" s="163"/>
      <c r="AC334" s="163"/>
      <c r="AD334" s="163"/>
      <c r="AE334" s="163"/>
      <c r="AF334" s="163"/>
      <c r="AG334" s="163"/>
      <c r="AH334" s="163"/>
      <c r="AI334" s="163"/>
      <c r="AJ334" s="163"/>
      <c r="AK334" s="163"/>
      <c r="AL334" s="163"/>
      <c r="AM334" s="163"/>
      <c r="AN334" s="163"/>
      <c r="AO334" s="163"/>
      <c r="AP334" s="163"/>
      <c r="AQ334" s="163"/>
      <c r="AR334" s="163"/>
      <c r="AS334" s="163"/>
      <c r="AT334" s="166" t="s">
        <v>120</v>
      </c>
      <c r="AU334" s="166" t="s">
        <v>78</v>
      </c>
      <c r="AV334" s="163" t="s">
        <v>118</v>
      </c>
      <c r="AW334" s="163" t="s">
        <v>29</v>
      </c>
      <c r="AX334" s="163" t="s">
        <v>78</v>
      </c>
      <c r="AY334" s="166" t="s">
        <v>111</v>
      </c>
      <c r="AZ334" s="163"/>
      <c r="BA334" s="163"/>
      <c r="BB334" s="163"/>
      <c r="BC334" s="163"/>
      <c r="BD334" s="163"/>
      <c r="BE334" s="163"/>
      <c r="BF334" s="163"/>
      <c r="BG334" s="163"/>
      <c r="BH334" s="163"/>
      <c r="BI334" s="163"/>
      <c r="BJ334" s="163"/>
      <c r="BK334" s="163"/>
      <c r="BL334" s="163"/>
      <c r="BM334" s="163"/>
    </row>
    <row r="335" ht="6.75" customHeight="1">
      <c r="A335" s="17"/>
      <c r="B335" s="44"/>
      <c r="C335" s="45"/>
      <c r="D335" s="45"/>
      <c r="E335" s="45"/>
      <c r="F335" s="45"/>
      <c r="G335" s="45"/>
      <c r="H335" s="45"/>
      <c r="I335" s="45"/>
      <c r="J335" s="45"/>
      <c r="K335" s="45"/>
      <c r="L335" s="18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  <c r="AG335" s="17"/>
      <c r="AH335" s="17"/>
      <c r="AI335" s="17"/>
      <c r="AJ335" s="17"/>
      <c r="AK335" s="17"/>
      <c r="AL335" s="17"/>
      <c r="AM335" s="17"/>
      <c r="AN335" s="17"/>
      <c r="AO335" s="17"/>
      <c r="AP335" s="17"/>
      <c r="AQ335" s="17"/>
      <c r="AR335" s="17"/>
      <c r="AS335" s="17"/>
      <c r="AT335" s="17"/>
      <c r="AU335" s="17"/>
      <c r="AV335" s="17"/>
      <c r="AW335" s="17"/>
      <c r="AX335" s="17"/>
      <c r="AY335" s="17"/>
      <c r="AZ335" s="17"/>
      <c r="BA335" s="17"/>
      <c r="BB335" s="17"/>
      <c r="BC335" s="17"/>
      <c r="BD335" s="17"/>
      <c r="BE335" s="17"/>
      <c r="BF335" s="17"/>
      <c r="BG335" s="17"/>
      <c r="BH335" s="17"/>
      <c r="BI335" s="17"/>
      <c r="BJ335" s="17"/>
      <c r="BK335" s="17"/>
      <c r="BL335" s="17"/>
      <c r="BM335" s="17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</row>
  </sheetData>
  <autoFilter ref="$C$122:$K$334"/>
  <mergeCells count="6">
    <mergeCell ref="L2:V2"/>
    <mergeCell ref="E7:H7"/>
    <mergeCell ref="E16:H16"/>
    <mergeCell ref="E25:H25"/>
    <mergeCell ref="E85:H85"/>
    <mergeCell ref="E115:H115"/>
  </mergeCells>
  <printOptions/>
  <pageMargins bottom="0.39375" footer="0.0" header="0.0" left="0.39375" right="0.39375" top="0.39375"/>
  <pageSetup paperSize="9" orientation="portrait"/>
  <headerFooter>
    <oddFooter>&amp;CStrana &amp;P z </oddFooter>
  </headerFooter>
  <drawing r:id="rId1"/>
</worksheet>
</file>