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Výběrka\2026\2. kat\SNMZ2-2026-008 Studentská 1_Výměna dřevěných kastlových oken - I. etapa\"/>
    </mc:Choice>
  </mc:AlternateContent>
  <xr:revisionPtr revIDLastSave="0" documentId="13_ncr:1_{9A30F598-EC18-4F64-AEC8-6417AA10D8A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01 20260326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20260326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20260326 Pol'!$A$1:$Y$194</definedName>
    <definedName name="_xlnm.Print_Area" localSheetId="1">Stavba!$A$1:$J$70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G8" i="12" l="1"/>
  <c r="I53" i="1" s="1"/>
  <c r="O8" i="12"/>
  <c r="Q8" i="12"/>
  <c r="G9" i="12"/>
  <c r="M9" i="12" s="1"/>
  <c r="M8" i="12" s="1"/>
  <c r="I9" i="12"/>
  <c r="I8" i="12" s="1"/>
  <c r="K9" i="12"/>
  <c r="K8" i="12" s="1"/>
  <c r="O9" i="12"/>
  <c r="Q9" i="12"/>
  <c r="V9" i="12"/>
  <c r="V8" i="12" s="1"/>
  <c r="V13" i="12"/>
  <c r="G14" i="12"/>
  <c r="M14" i="12" s="1"/>
  <c r="M13" i="12" s="1"/>
  <c r="I14" i="12"/>
  <c r="I13" i="12" s="1"/>
  <c r="K14" i="12"/>
  <c r="K13" i="12" s="1"/>
  <c r="O14" i="12"/>
  <c r="O13" i="12" s="1"/>
  <c r="Q14" i="12"/>
  <c r="Q13" i="12" s="1"/>
  <c r="V14" i="12"/>
  <c r="G20" i="12"/>
  <c r="M20" i="12" s="1"/>
  <c r="I20" i="12"/>
  <c r="K20" i="12"/>
  <c r="O20" i="12"/>
  <c r="Q20" i="12"/>
  <c r="V20" i="12"/>
  <c r="G22" i="12"/>
  <c r="M22" i="12" s="1"/>
  <c r="I22" i="12"/>
  <c r="K22" i="12"/>
  <c r="K19" i="12" s="1"/>
  <c r="O22" i="12"/>
  <c r="O19" i="12" s="1"/>
  <c r="Q22" i="12"/>
  <c r="V22" i="12"/>
  <c r="G24" i="12"/>
  <c r="M24" i="12" s="1"/>
  <c r="I24" i="12"/>
  <c r="K24" i="12"/>
  <c r="O24" i="12"/>
  <c r="Q24" i="12"/>
  <c r="V24" i="12"/>
  <c r="G27" i="12"/>
  <c r="M27" i="12" s="1"/>
  <c r="I27" i="12"/>
  <c r="K27" i="12"/>
  <c r="O27" i="12"/>
  <c r="O26" i="12" s="1"/>
  <c r="Q27" i="12"/>
  <c r="Q26" i="12" s="1"/>
  <c r="V27" i="12"/>
  <c r="G29" i="12"/>
  <c r="M29" i="12" s="1"/>
  <c r="I29" i="12"/>
  <c r="K29" i="12"/>
  <c r="O29" i="12"/>
  <c r="Q29" i="12"/>
  <c r="V29" i="12"/>
  <c r="V26" i="12" s="1"/>
  <c r="G31" i="12"/>
  <c r="M31" i="12" s="1"/>
  <c r="I31" i="12"/>
  <c r="K31" i="12"/>
  <c r="O31" i="12"/>
  <c r="Q31" i="12"/>
  <c r="V31" i="12"/>
  <c r="G35" i="12"/>
  <c r="I57" i="1" s="1"/>
  <c r="G36" i="12"/>
  <c r="M36" i="12" s="1"/>
  <c r="I36" i="12"/>
  <c r="K36" i="12"/>
  <c r="O36" i="12"/>
  <c r="Q36" i="12"/>
  <c r="V36" i="12"/>
  <c r="G40" i="12"/>
  <c r="M40" i="12" s="1"/>
  <c r="I40" i="12"/>
  <c r="I35" i="12" s="1"/>
  <c r="K40" i="12"/>
  <c r="O40" i="12"/>
  <c r="O35" i="12" s="1"/>
  <c r="Q40" i="12"/>
  <c r="Q35" i="12" s="1"/>
  <c r="V40" i="12"/>
  <c r="G42" i="12"/>
  <c r="M42" i="12" s="1"/>
  <c r="I42" i="12"/>
  <c r="K42" i="12"/>
  <c r="O42" i="12"/>
  <c r="Q42" i="12"/>
  <c r="V42" i="12"/>
  <c r="G47" i="12"/>
  <c r="M47" i="12" s="1"/>
  <c r="I47" i="12"/>
  <c r="K47" i="12"/>
  <c r="O47" i="12"/>
  <c r="O46" i="12" s="1"/>
  <c r="Q47" i="12"/>
  <c r="V47" i="12"/>
  <c r="G50" i="12"/>
  <c r="G46" i="12" s="1"/>
  <c r="I58" i="1" s="1"/>
  <c r="I50" i="12"/>
  <c r="K50" i="12"/>
  <c r="O50" i="12"/>
  <c r="Q50" i="12"/>
  <c r="V50" i="12"/>
  <c r="G55" i="12"/>
  <c r="M55" i="12" s="1"/>
  <c r="I55" i="12"/>
  <c r="K55" i="12"/>
  <c r="K54" i="12" s="1"/>
  <c r="O55" i="12"/>
  <c r="O54" i="12" s="1"/>
  <c r="Q55" i="12"/>
  <c r="V55" i="12"/>
  <c r="G58" i="12"/>
  <c r="M58" i="12" s="1"/>
  <c r="I58" i="12"/>
  <c r="K58" i="12"/>
  <c r="O58" i="12"/>
  <c r="Q58" i="12"/>
  <c r="V58" i="12"/>
  <c r="G61" i="12"/>
  <c r="I61" i="12"/>
  <c r="K61" i="12"/>
  <c r="O61" i="12"/>
  <c r="Q61" i="12"/>
  <c r="V61" i="12"/>
  <c r="V60" i="12" s="1"/>
  <c r="G65" i="12"/>
  <c r="M65" i="12" s="1"/>
  <c r="I65" i="12"/>
  <c r="K65" i="12"/>
  <c r="O65" i="12"/>
  <c r="Q65" i="12"/>
  <c r="V65" i="12"/>
  <c r="G68" i="12"/>
  <c r="M68" i="12" s="1"/>
  <c r="I68" i="12"/>
  <c r="K68" i="12"/>
  <c r="O68" i="12"/>
  <c r="Q68" i="12"/>
  <c r="V68" i="12"/>
  <c r="G69" i="12"/>
  <c r="M69" i="12" s="1"/>
  <c r="I69" i="12"/>
  <c r="K69" i="12"/>
  <c r="O69" i="12"/>
  <c r="Q69" i="12"/>
  <c r="V69" i="12"/>
  <c r="G70" i="12"/>
  <c r="M70" i="12" s="1"/>
  <c r="I70" i="12"/>
  <c r="K70" i="12"/>
  <c r="O70" i="12"/>
  <c r="Q70" i="12"/>
  <c r="V70" i="12"/>
  <c r="O72" i="12"/>
  <c r="G73" i="12"/>
  <c r="G72" i="12" s="1"/>
  <c r="I61" i="1" s="1"/>
  <c r="I73" i="12"/>
  <c r="I72" i="12" s="1"/>
  <c r="K73" i="12"/>
  <c r="K72" i="12" s="1"/>
  <c r="O73" i="12"/>
  <c r="Q73" i="12"/>
  <c r="Q72" i="12" s="1"/>
  <c r="V73" i="12"/>
  <c r="V72" i="12" s="1"/>
  <c r="I77" i="12"/>
  <c r="K77" i="12"/>
  <c r="G78" i="12"/>
  <c r="G77" i="12" s="1"/>
  <c r="I62" i="1" s="1"/>
  <c r="I78" i="12"/>
  <c r="K78" i="12"/>
  <c r="O78" i="12"/>
  <c r="O77" i="12" s="1"/>
  <c r="Q78" i="12"/>
  <c r="Q77" i="12" s="1"/>
  <c r="V78" i="12"/>
  <c r="V77" i="12" s="1"/>
  <c r="G80" i="12"/>
  <c r="M80" i="12" s="1"/>
  <c r="I80" i="12"/>
  <c r="K80" i="12"/>
  <c r="O80" i="12"/>
  <c r="Q80" i="12"/>
  <c r="V80" i="12"/>
  <c r="G82" i="12"/>
  <c r="M82" i="12" s="1"/>
  <c r="I82" i="12"/>
  <c r="I79" i="12" s="1"/>
  <c r="K82" i="12"/>
  <c r="O82" i="12"/>
  <c r="O79" i="12" s="1"/>
  <c r="Q82" i="12"/>
  <c r="Q79" i="12" s="1"/>
  <c r="V82" i="12"/>
  <c r="G84" i="12"/>
  <c r="M84" i="12" s="1"/>
  <c r="I84" i="12"/>
  <c r="K84" i="12"/>
  <c r="O84" i="12"/>
  <c r="Q84" i="12"/>
  <c r="V84" i="12"/>
  <c r="G86" i="12"/>
  <c r="M86" i="12" s="1"/>
  <c r="I86" i="12"/>
  <c r="K86" i="12"/>
  <c r="O86" i="12"/>
  <c r="Q86" i="12"/>
  <c r="V86" i="12"/>
  <c r="G88" i="12"/>
  <c r="I88" i="12"/>
  <c r="K88" i="12"/>
  <c r="O88" i="12"/>
  <c r="Q88" i="12"/>
  <c r="V88" i="12"/>
  <c r="G90" i="12"/>
  <c r="M90" i="12" s="1"/>
  <c r="I90" i="12"/>
  <c r="K90" i="12"/>
  <c r="O90" i="12"/>
  <c r="Q90" i="12"/>
  <c r="V90" i="12"/>
  <c r="G92" i="12"/>
  <c r="M92" i="12" s="1"/>
  <c r="I92" i="12"/>
  <c r="K92" i="12"/>
  <c r="O92" i="12"/>
  <c r="Q92" i="12"/>
  <c r="V92" i="12"/>
  <c r="G98" i="12"/>
  <c r="M98" i="12" s="1"/>
  <c r="I98" i="12"/>
  <c r="K98" i="12"/>
  <c r="O98" i="12"/>
  <c r="Q98" i="12"/>
  <c r="V98" i="12"/>
  <c r="G100" i="12"/>
  <c r="M100" i="12" s="1"/>
  <c r="I100" i="12"/>
  <c r="K100" i="12"/>
  <c r="O100" i="12"/>
  <c r="Q100" i="12"/>
  <c r="V100" i="12"/>
  <c r="G105" i="12"/>
  <c r="M105" i="12" s="1"/>
  <c r="I105" i="12"/>
  <c r="K105" i="12"/>
  <c r="O105" i="12"/>
  <c r="Q105" i="12"/>
  <c r="V105" i="12"/>
  <c r="G113" i="12"/>
  <c r="M113" i="12" s="1"/>
  <c r="I113" i="12"/>
  <c r="K113" i="12"/>
  <c r="O113" i="12"/>
  <c r="Q113" i="12"/>
  <c r="V113" i="12"/>
  <c r="G123" i="12"/>
  <c r="M123" i="12" s="1"/>
  <c r="I123" i="12"/>
  <c r="K123" i="12"/>
  <c r="O123" i="12"/>
  <c r="Q123" i="12"/>
  <c r="V123" i="12"/>
  <c r="G128" i="12"/>
  <c r="M128" i="12" s="1"/>
  <c r="I128" i="12"/>
  <c r="K128" i="12"/>
  <c r="O128" i="12"/>
  <c r="Q128" i="12"/>
  <c r="V128" i="12"/>
  <c r="G131" i="12"/>
  <c r="M131" i="12" s="1"/>
  <c r="I131" i="12"/>
  <c r="K131" i="12"/>
  <c r="O131" i="12"/>
  <c r="Q131" i="12"/>
  <c r="V131" i="12"/>
  <c r="G133" i="12"/>
  <c r="I133" i="12"/>
  <c r="K133" i="12"/>
  <c r="O133" i="12"/>
  <c r="Q133" i="12"/>
  <c r="V133" i="12"/>
  <c r="V132" i="12" s="1"/>
  <c r="G135" i="12"/>
  <c r="M135" i="12" s="1"/>
  <c r="I135" i="12"/>
  <c r="K135" i="12"/>
  <c r="O135" i="12"/>
  <c r="O132" i="12" s="1"/>
  <c r="Q135" i="12"/>
  <c r="Q132" i="12" s="1"/>
  <c r="V135" i="12"/>
  <c r="G139" i="12"/>
  <c r="M139" i="12" s="1"/>
  <c r="I139" i="12"/>
  <c r="K139" i="12"/>
  <c r="O139" i="12"/>
  <c r="Q139" i="12"/>
  <c r="V139" i="12"/>
  <c r="G141" i="12"/>
  <c r="M141" i="12" s="1"/>
  <c r="I141" i="12"/>
  <c r="K141" i="12"/>
  <c r="O141" i="12"/>
  <c r="Q141" i="12"/>
  <c r="V141" i="12"/>
  <c r="G143" i="12"/>
  <c r="I143" i="12"/>
  <c r="K143" i="12"/>
  <c r="M143" i="12"/>
  <c r="O143" i="12"/>
  <c r="Q143" i="12"/>
  <c r="V143" i="12"/>
  <c r="G145" i="12"/>
  <c r="M145" i="12" s="1"/>
  <c r="I145" i="12"/>
  <c r="K145" i="12"/>
  <c r="O145" i="12"/>
  <c r="Q145" i="12"/>
  <c r="V145" i="12"/>
  <c r="G147" i="12"/>
  <c r="M147" i="12" s="1"/>
  <c r="I147" i="12"/>
  <c r="K147" i="12"/>
  <c r="O147" i="12"/>
  <c r="Q147" i="12"/>
  <c r="V147" i="12"/>
  <c r="G148" i="12"/>
  <c r="M148" i="12" s="1"/>
  <c r="I148" i="12"/>
  <c r="K148" i="12"/>
  <c r="O148" i="12"/>
  <c r="Q148" i="12"/>
  <c r="V148" i="12"/>
  <c r="G154" i="12"/>
  <c r="M154" i="12" s="1"/>
  <c r="I154" i="12"/>
  <c r="K154" i="12"/>
  <c r="O154" i="12"/>
  <c r="Q154" i="12"/>
  <c r="V154" i="12"/>
  <c r="G158" i="12"/>
  <c r="G153" i="12" s="1"/>
  <c r="I67" i="1" s="1"/>
  <c r="I158" i="12"/>
  <c r="K158" i="12"/>
  <c r="O158" i="12"/>
  <c r="O153" i="12" s="1"/>
  <c r="Q158" i="12"/>
  <c r="Q153" i="12" s="1"/>
  <c r="V158" i="12"/>
  <c r="G163" i="12"/>
  <c r="M163" i="12" s="1"/>
  <c r="I163" i="12"/>
  <c r="K163" i="12"/>
  <c r="O163" i="12"/>
  <c r="Q163" i="12"/>
  <c r="V163" i="12"/>
  <c r="G166" i="12"/>
  <c r="I166" i="12"/>
  <c r="K166" i="12"/>
  <c r="O166" i="12"/>
  <c r="Q166" i="12"/>
  <c r="V166" i="12"/>
  <c r="G167" i="12"/>
  <c r="M167" i="12" s="1"/>
  <c r="I167" i="12"/>
  <c r="K167" i="12"/>
  <c r="O167" i="12"/>
  <c r="Q167" i="12"/>
  <c r="V167" i="12"/>
  <c r="V165" i="12" s="1"/>
  <c r="G168" i="12"/>
  <c r="M168" i="12" s="1"/>
  <c r="I168" i="12"/>
  <c r="K168" i="12"/>
  <c r="O168" i="12"/>
  <c r="Q168" i="12"/>
  <c r="V168" i="12"/>
  <c r="G169" i="12"/>
  <c r="M169" i="12" s="1"/>
  <c r="I169" i="12"/>
  <c r="K169" i="12"/>
  <c r="O169" i="12"/>
  <c r="Q169" i="12"/>
  <c r="V169" i="12"/>
  <c r="G170" i="12"/>
  <c r="M170" i="12" s="1"/>
  <c r="I170" i="12"/>
  <c r="K170" i="12"/>
  <c r="O170" i="12"/>
  <c r="Q170" i="12"/>
  <c r="V170" i="12"/>
  <c r="G171" i="12"/>
  <c r="M171" i="12" s="1"/>
  <c r="I171" i="12"/>
  <c r="K171" i="12"/>
  <c r="O171" i="12"/>
  <c r="Q171" i="12"/>
  <c r="V171" i="12"/>
  <c r="G172" i="12"/>
  <c r="M172" i="12" s="1"/>
  <c r="I172" i="12"/>
  <c r="K172" i="12"/>
  <c r="O172" i="12"/>
  <c r="Q172" i="12"/>
  <c r="V172" i="12"/>
  <c r="G173" i="12"/>
  <c r="M173" i="12" s="1"/>
  <c r="I173" i="12"/>
  <c r="K173" i="12"/>
  <c r="O173" i="12"/>
  <c r="Q173" i="12"/>
  <c r="V173" i="12"/>
  <c r="G175" i="12"/>
  <c r="I175" i="12"/>
  <c r="K175" i="12"/>
  <c r="O175" i="12"/>
  <c r="O174" i="12" s="1"/>
  <c r="Q175" i="12"/>
  <c r="Q174" i="12" s="1"/>
  <c r="V175" i="12"/>
  <c r="G176" i="12"/>
  <c r="M176" i="12" s="1"/>
  <c r="I176" i="12"/>
  <c r="K176" i="12"/>
  <c r="O176" i="12"/>
  <c r="Q176" i="12"/>
  <c r="V176" i="12"/>
  <c r="V174" i="12" s="1"/>
  <c r="G177" i="12"/>
  <c r="I177" i="12"/>
  <c r="K177" i="12"/>
  <c r="M177" i="12"/>
  <c r="O177" i="12"/>
  <c r="Q177" i="12"/>
  <c r="V177" i="12"/>
  <c r="G178" i="12"/>
  <c r="M178" i="12" s="1"/>
  <c r="I178" i="12"/>
  <c r="K178" i="12"/>
  <c r="O178" i="12"/>
  <c r="Q178" i="12"/>
  <c r="V178" i="12"/>
  <c r="G179" i="12"/>
  <c r="M179" i="12" s="1"/>
  <c r="I179" i="12"/>
  <c r="K179" i="12"/>
  <c r="O179" i="12"/>
  <c r="Q179" i="12"/>
  <c r="V179" i="12"/>
  <c r="G180" i="12"/>
  <c r="M180" i="12" s="1"/>
  <c r="I180" i="12"/>
  <c r="K180" i="12"/>
  <c r="O180" i="12"/>
  <c r="Q180" i="12"/>
  <c r="V180" i="12"/>
  <c r="G181" i="12"/>
  <c r="M181" i="12" s="1"/>
  <c r="I181" i="12"/>
  <c r="K181" i="12"/>
  <c r="O181" i="12"/>
  <c r="Q181" i="12"/>
  <c r="V181" i="12"/>
  <c r="G182" i="12"/>
  <c r="M182" i="12" s="1"/>
  <c r="I182" i="12"/>
  <c r="K182" i="12"/>
  <c r="O182" i="12"/>
  <c r="Q182" i="12"/>
  <c r="V182" i="12"/>
  <c r="AE184" i="12"/>
  <c r="F40" i="1" s="1"/>
  <c r="I20" i="1"/>
  <c r="I18" i="1"/>
  <c r="AZ45" i="1"/>
  <c r="G85" i="12" l="1"/>
  <c r="I64" i="1" s="1"/>
  <c r="G79" i="12"/>
  <c r="I63" i="1" s="1"/>
  <c r="M78" i="12"/>
  <c r="M77" i="12" s="1"/>
  <c r="K165" i="12"/>
  <c r="I132" i="12"/>
  <c r="K174" i="12"/>
  <c r="I165" i="12"/>
  <c r="K153" i="12"/>
  <c r="V140" i="12"/>
  <c r="K140" i="12"/>
  <c r="G132" i="12"/>
  <c r="I65" i="1" s="1"/>
  <c r="V85" i="12"/>
  <c r="K85" i="12"/>
  <c r="Q60" i="12"/>
  <c r="G60" i="12"/>
  <c r="I60" i="1" s="1"/>
  <c r="V54" i="12"/>
  <c r="I54" i="12"/>
  <c r="V46" i="12"/>
  <c r="K46" i="12"/>
  <c r="K26" i="12"/>
  <c r="I19" i="12"/>
  <c r="F39" i="1"/>
  <c r="F42" i="1" s="1"/>
  <c r="F41" i="1"/>
  <c r="I60" i="12"/>
  <c r="Q19" i="12"/>
  <c r="I174" i="12"/>
  <c r="Q165" i="12"/>
  <c r="G165" i="12"/>
  <c r="I68" i="1" s="1"/>
  <c r="V153" i="12"/>
  <c r="I153" i="12"/>
  <c r="Q140" i="12"/>
  <c r="G140" i="12"/>
  <c r="I66" i="1" s="1"/>
  <c r="Q85" i="12"/>
  <c r="I85" i="12"/>
  <c r="V79" i="12"/>
  <c r="K79" i="12"/>
  <c r="O60" i="12"/>
  <c r="Q54" i="12"/>
  <c r="M54" i="12"/>
  <c r="Q46" i="12"/>
  <c r="I46" i="12"/>
  <c r="V35" i="12"/>
  <c r="K35" i="12"/>
  <c r="M35" i="12"/>
  <c r="I26" i="12"/>
  <c r="G174" i="12"/>
  <c r="I69" i="1" s="1"/>
  <c r="I19" i="1" s="1"/>
  <c r="O165" i="12"/>
  <c r="I140" i="12"/>
  <c r="O140" i="12"/>
  <c r="K132" i="12"/>
  <c r="O85" i="12"/>
  <c r="K60" i="12"/>
  <c r="M26" i="12"/>
  <c r="V19" i="12"/>
  <c r="M140" i="12"/>
  <c r="M79" i="12"/>
  <c r="M19" i="12"/>
  <c r="M158" i="12"/>
  <c r="M153" i="12" s="1"/>
  <c r="M133" i="12"/>
  <c r="M132" i="12" s="1"/>
  <c r="M73" i="12"/>
  <c r="M72" i="12" s="1"/>
  <c r="M175" i="12"/>
  <c r="M174" i="12" s="1"/>
  <c r="G19" i="12"/>
  <c r="I55" i="1" s="1"/>
  <c r="M50" i="12"/>
  <c r="M46" i="12" s="1"/>
  <c r="G54" i="12"/>
  <c r="I59" i="1" s="1"/>
  <c r="G13" i="12"/>
  <c r="G26" i="12"/>
  <c r="I56" i="1" s="1"/>
  <c r="AF184" i="12"/>
  <c r="M166" i="12"/>
  <c r="M165" i="12" s="1"/>
  <c r="M61" i="12"/>
  <c r="M60" i="12" s="1"/>
  <c r="M88" i="12"/>
  <c r="M85" i="12" s="1"/>
  <c r="J28" i="1"/>
  <c r="J26" i="1"/>
  <c r="G38" i="1"/>
  <c r="F38" i="1"/>
  <c r="J23" i="1"/>
  <c r="J24" i="1"/>
  <c r="J25" i="1"/>
  <c r="J27" i="1"/>
  <c r="E24" i="1"/>
  <c r="E26" i="1"/>
  <c r="I17" i="1" l="1"/>
  <c r="G41" i="1"/>
  <c r="H41" i="1" s="1"/>
  <c r="I41" i="1" s="1"/>
  <c r="G39" i="1"/>
  <c r="G40" i="1"/>
  <c r="H40" i="1" s="1"/>
  <c r="I40" i="1" s="1"/>
  <c r="I54" i="1"/>
  <c r="G184" i="12"/>
  <c r="A23" i="1"/>
  <c r="G42" i="1" l="1"/>
  <c r="H39" i="1"/>
  <c r="H42" i="1" s="1"/>
  <c r="I16" i="1"/>
  <c r="I21" i="1" s="1"/>
  <c r="I70" i="1"/>
  <c r="A24" i="1"/>
  <c r="G24" i="1"/>
  <c r="I39" i="1" l="1"/>
  <c r="I42" i="1" s="1"/>
  <c r="J39" i="1" s="1"/>
  <c r="J42" i="1" s="1"/>
  <c r="J53" i="1"/>
  <c r="J55" i="1"/>
  <c r="J67" i="1"/>
  <c r="J63" i="1"/>
  <c r="J57" i="1"/>
  <c r="J54" i="1"/>
  <c r="J66" i="1"/>
  <c r="J59" i="1"/>
  <c r="J62" i="1"/>
  <c r="J69" i="1"/>
  <c r="J65" i="1"/>
  <c r="J61" i="1"/>
  <c r="J58" i="1"/>
  <c r="J56" i="1"/>
  <c r="J68" i="1"/>
  <c r="J64" i="1"/>
  <c r="J60" i="1"/>
  <c r="A25" i="1"/>
  <c r="G28" i="1"/>
  <c r="J41" i="1" l="1"/>
  <c r="J40" i="1"/>
  <c r="J70" i="1"/>
  <c r="A26" i="1"/>
  <c r="G26" i="1"/>
  <c r="A27" i="1" s="1"/>
  <c r="G29" i="1" l="1"/>
  <c r="G27" i="1" s="1"/>
  <c r="A2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7C45B512-0D3E-47CE-BDE9-E30EC0ACADC9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11BF6FDE-8EB0-4131-8A35-BDEA094CB553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ACDF0A66-040D-4EFC-9A46-FB45FE209996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</authors>
  <commentList>
    <comment ref="S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<sst xmlns="http://schemas.openxmlformats.org/spreadsheetml/2006/main" count="945" uniqueCount="355">
  <si>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</si>
  <si>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</si>
  <si>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</si>
  <si>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</si>
  <si>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</si>
  <si>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</si>
  <si>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</si>
  <si>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</si>
  <si>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</si>
  <si>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</si>
  <si>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</si>
  <si>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</si>
  <si>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</si>
  <si>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</si>
  <si>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</si>
  <si>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</si>
  <si>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</si>
  <si>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</si>
  <si>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</si>
  <si>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</si>
  <si>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</si>
  <si>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</si>
  <si>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</si>
  <si>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</si>
  <si>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</si>
  <si>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</si>
  <si>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</si>
  <si>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</si>
  <si>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</si>
  <si>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</si>
  <si>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</si>
  <si>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</si>
  <si>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</si>
  <si>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</si>
  <si>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</si>
  <si>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</si>
  <si>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</si>
  <si>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</si>
  <si>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</si>
  <si>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</si>
  <si>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</si>
  <si>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</si>
  <si>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</si>
  <si>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20260326</t>
  </si>
  <si>
    <t>Dodávky a montáže oken , příp.repassé , vč.zednick</t>
  </si>
  <si>
    <t>01</t>
  </si>
  <si>
    <t>Objekt - KOLUMBÁRIUM 2</t>
  </si>
  <si>
    <t>Objekt:</t>
  </si>
  <si>
    <t>Rozpočet:</t>
  </si>
  <si>
    <t>Stavba</t>
  </si>
  <si>
    <t>Celkem za stavbu</t>
  </si>
  <si>
    <t>CZK</t>
  </si>
  <si>
    <t>#POPS</t>
  </si>
  <si>
    <t xml:space="preserve">Popis stavby: 01 - Stavba - LOUCKÝ HŘBITOV </t>
  </si>
  <si>
    <t>Popis stavby: 01 - Stavba</t>
  </si>
  <si>
    <t>#POPO</t>
  </si>
  <si>
    <t>Popis objektu: 01 - Objekt - KOLUMBÁRIUM 2</t>
  </si>
  <si>
    <t>#POPR</t>
  </si>
  <si>
    <t>Popis rozpočtu: 20260326 - Dodávky a montáže oken , příp.repassé , vč.zednick</t>
  </si>
  <si>
    <t>Rekapitulace dílů</t>
  </si>
  <si>
    <t>Typ dílu</t>
  </si>
  <si>
    <t>0</t>
  </si>
  <si>
    <t>Přípravné a pomocné práce</t>
  </si>
  <si>
    <t>3</t>
  </si>
  <si>
    <t>Svislé a kompletní konstrukce</t>
  </si>
  <si>
    <t>61</t>
  </si>
  <si>
    <t>Upravy povrchů vnitřní</t>
  </si>
  <si>
    <t>62</t>
  </si>
  <si>
    <t>Úpravy povrchů vnější</t>
  </si>
  <si>
    <t>63</t>
  </si>
  <si>
    <t>Podlahy a podlahové konstrukce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</si>
  <si>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</si>
  <si>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</si>
  <si>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</si>
  <si>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</si>
  <si>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</si>
  <si>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</si>
  <si>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97</t>
  </si>
  <si>
    <t>Prorážení otvorů</t>
  </si>
  <si>
    <t>99</t>
  </si>
  <si>
    <t>Staveništní přesun hmot</t>
  </si>
  <si>
    <t>764</t>
  </si>
  <si>
    <t>Konstrukce klempířské</t>
  </si>
  <si>
    <t>766</t>
  </si>
  <si>
    <t>Konstrukce truhlářské</t>
  </si>
  <si>
    <t>767</t>
  </si>
  <si>
    <t>Konstrukce zámečnické</t>
  </si>
  <si>
    <t>783</t>
  </si>
  <si>
    <t>Nátěry</t>
  </si>
  <si>
    <t>784</t>
  </si>
  <si>
    <t>Malby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</si>
  <si>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</si>
  <si>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</si>
  <si>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</si>
  <si>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</si>
  <si>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</si>
  <si>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</si>
  <si>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</si>
  <si>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</si>
  <si>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</si>
  <si>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</si>
  <si>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</si>
  <si>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</si>
  <si>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</si>
  <si>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</si>
  <si>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</si>
  <si>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</si>
  <si>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</si>
  <si>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</si>
  <si>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</si>
  <si>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</si>
  <si>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</si>
  <si>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</si>
  <si>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</si>
  <si>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</si>
  <si>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</si>
  <si>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</si>
  <si>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</si>
  <si>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</si>
  <si>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</si>
  <si>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</si>
  <si>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</si>
  <si>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</si>
  <si>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</si>
  <si>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900      RT3</t>
  </si>
  <si>
    <t>HZS Práce v tarifní třídě 6 (tesař, klempíř, pokrývač, obkladač)</t>
  </si>
  <si>
    <t>h</t>
  </si>
  <si>
    <t>Prav.M</t>
  </si>
  <si>
    <t>RTS 26/ I</t>
  </si>
  <si>
    <t>HZS</t>
  </si>
  <si>
    <t>Běžná</t>
  </si>
  <si>
    <t>POL10_</t>
  </si>
  <si>
    <t>8,5</t>
  </si>
  <si>
    <t>VV</t>
  </si>
  <si>
    <t xml:space="preserve">pozn. : </t>
  </si>
  <si>
    <t xml:space="preserve">zaměření oken : </t>
  </si>
  <si>
    <t>310235241R00</t>
  </si>
  <si>
    <t>Zazdívka otvorů plochy do 0,0225 m2 cihlami, ve zdi do tl. 300 mm</t>
  </si>
  <si>
    <t>kus</t>
  </si>
  <si>
    <t>Práce</t>
  </si>
  <si>
    <t>POL1_1</t>
  </si>
  <si>
    <t xml:space="preserve">zazdívka kepes býv ukotvení oken kastl.oken : </t>
  </si>
  <si>
    <t>4   *26</t>
  </si>
  <si>
    <t xml:space="preserve">okno označ.04 : </t>
  </si>
  <si>
    <t>610991111R00</t>
  </si>
  <si>
    <t>Zakrývání výplní vnitřních otvorů</t>
  </si>
  <si>
    <t>m2</t>
  </si>
  <si>
    <t>1,22*2,08*26</t>
  </si>
  <si>
    <t>612409991RT2</t>
  </si>
  <si>
    <t>Začištění omítek kolem oken, dveří, obkladů apod. s použitím suché maltové směsi</t>
  </si>
  <si>
    <t>m</t>
  </si>
  <si>
    <t>(1,22+2,08)*2   *26</t>
  </si>
  <si>
    <t>612425931RT2</t>
  </si>
  <si>
    <t>Omítka vnitřní ostění, vápenná, štuková s použitím suché maltové směsi</t>
  </si>
  <si>
    <t>0,20*(1,22+2,08*2)   *26</t>
  </si>
  <si>
    <t>622412211R00</t>
  </si>
  <si>
    <t>Nátěr stěn vnějších, PCI, akrylátový, složitost 1 - 2</t>
  </si>
  <si>
    <t>27,976</t>
  </si>
  <si>
    <t>622421132R00</t>
  </si>
  <si>
    <t>Omítka vnější stěn, MVC, hladká, složitost 3</t>
  </si>
  <si>
    <t>622421144R00</t>
  </si>
  <si>
    <t>Omítka vnější stěn, MVC, štuková, složitost 3</t>
  </si>
  <si>
    <t xml:space="preserve">vně ostění : </t>
  </si>
  <si>
    <t>631351101R00</t>
  </si>
  <si>
    <t>Bednění stěn, rýh a otvorů v podlahách - zřízení</t>
  </si>
  <si>
    <t>0,15*1,22   *2             *26</t>
  </si>
  <si>
    <t xml:space="preserve">vně parapet a vnitřní : </t>
  </si>
  <si>
    <t>631351102R00</t>
  </si>
  <si>
    <t>Bednění stěn, rýh a otvorů v podlahách -odstranění</t>
  </si>
  <si>
    <t>9,516</t>
  </si>
  <si>
    <t>632451024R00</t>
  </si>
  <si>
    <t>Vyrovnávací potěr MC 15, v pásu, tl. 50 mm</t>
  </si>
  <si>
    <t>0,45*1,22   *26</t>
  </si>
  <si>
    <t xml:space="preserve">vně parapet a vnitř : </t>
  </si>
  <si>
    <t>941955001R00</t>
  </si>
  <si>
    <t>Lešení lehké pomocné, výška podlahy do 1,2 m</t>
  </si>
  <si>
    <t>1,50*1,20   *26</t>
  </si>
  <si>
    <t>1,50*1,20   *9</t>
  </si>
  <si>
    <t>941955002R00</t>
  </si>
  <si>
    <t>Lešení lehké pomocné, výška podlahy do 1,9 m</t>
  </si>
  <si>
    <t>1,50*2,5   *2</t>
  </si>
  <si>
    <t>1,50*3,00  *2</t>
  </si>
  <si>
    <t xml:space="preserve">1,50*2,00  *2 </t>
  </si>
  <si>
    <t>952901110R00</t>
  </si>
  <si>
    <t>Čištění mytím vnějších ploch oken a dveří</t>
  </si>
  <si>
    <t>1,22*2,08*2*2   *26</t>
  </si>
  <si>
    <t>1,50*2,06*2*2    *9</t>
  </si>
  <si>
    <t>952901111R00</t>
  </si>
  <si>
    <t>Vyčištění budov o výšce podlaží do 4 m</t>
  </si>
  <si>
    <t>63+22,5</t>
  </si>
  <si>
    <t>967042712R00</t>
  </si>
  <si>
    <t>Odsekání zdiva plošné z kamene, betonu do tl. 100 mm</t>
  </si>
  <si>
    <t xml:space="preserve">vně parapet a vniřní : </t>
  </si>
  <si>
    <t>968061112R00</t>
  </si>
  <si>
    <t>Vyvěšení dřevěných a plastových okenních křídel pl. do 1,5 m2</t>
  </si>
  <si>
    <t>4*2         *26</t>
  </si>
  <si>
    <t>3*2          *9</t>
  </si>
  <si>
    <t>968061126R00</t>
  </si>
  <si>
    <t>Vyvěšení dřevěných a plastových dveřních křídel pl. nad 2 m2</t>
  </si>
  <si>
    <t>968061136R00</t>
  </si>
  <si>
    <t>Vyvěšení dřevěných a plastových křídel vrat plochy do 4 m2</t>
  </si>
  <si>
    <t>968062356R00</t>
  </si>
  <si>
    <t>Vybourání dřevěných rámů oken dvojitých pl. 4 m2</t>
  </si>
  <si>
    <t>označ č.04 : 1,22*2,08    *26</t>
  </si>
  <si>
    <t>978013191R00</t>
  </si>
  <si>
    <t>Otlučení omítek vnitřních stěn v rozsahu do 100 %</t>
  </si>
  <si>
    <t xml:space="preserve">vnitř ostění : </t>
  </si>
  <si>
    <t>999281108R00</t>
  </si>
  <si>
    <t>Přesun hmot pro opravy a údržbu do výšky 12 m</t>
  </si>
  <si>
    <t>t</t>
  </si>
  <si>
    <t>764410250RT2</t>
  </si>
  <si>
    <t>Oplechování parapetů včetně rohů Pz, rš 330 mm lepení Enkolitem</t>
  </si>
  <si>
    <t>RTS 23/ II</t>
  </si>
  <si>
    <t>POL1_7</t>
  </si>
  <si>
    <t>(1,22+0,05*2)   *26</t>
  </si>
  <si>
    <t>764410850R00</t>
  </si>
  <si>
    <t>Demontáž oplechování parapetů, rš od 100 do 330 mm</t>
  </si>
  <si>
    <t>34,32</t>
  </si>
  <si>
    <t>998764102R00</t>
  </si>
  <si>
    <t>Přesun hmot pro klempířské konstrukce, v objektech výšky do 12 m</t>
  </si>
  <si>
    <t>766441821U00</t>
  </si>
  <si>
    <t>Dmtž parapet deska š -30cm dl 1m-</t>
  </si>
  <si>
    <t>Vlastní</t>
  </si>
  <si>
    <t>Indiv</t>
  </si>
  <si>
    <t>04 : 26</t>
  </si>
  <si>
    <t>766694112R00</t>
  </si>
  <si>
    <t>Montáž parapetních desek šířky do 300 mm, délky do 1600 mm</t>
  </si>
  <si>
    <t>26</t>
  </si>
  <si>
    <t>766711001R00</t>
  </si>
  <si>
    <t>Montáž plastových a dřevěných oken a balkonových dveří s vypěněním</t>
  </si>
  <si>
    <t>(1,22+2,08*2)   *26</t>
  </si>
  <si>
    <t>766-01</t>
  </si>
  <si>
    <t>Repase okno označ.č.03 kastlové</t>
  </si>
  <si>
    <t>9</t>
  </si>
  <si>
    <t xml:space="preserve">kontrola / opr těsnění / : </t>
  </si>
  <si>
    <t xml:space="preserve">seřízení , promazání : </t>
  </si>
  <si>
    <t>766-02</t>
  </si>
  <si>
    <t>Přípl.za parapet modřín</t>
  </si>
  <si>
    <t>37,752</t>
  </si>
  <si>
    <t>766-03</t>
  </si>
  <si>
    <t>Dodávka  okno dvojité / kastlové / 122x208 cm označ.04 , modřín, izolsklo 4-16-5</t>
  </si>
  <si>
    <t>Specifikace</t>
  </si>
  <si>
    <t>POL3_0</t>
  </si>
  <si>
    <t xml:space="preserve">viz pd : </t>
  </si>
  <si>
    <t xml:space="preserve">popis : </t>
  </si>
  <si>
    <t>766-04</t>
  </si>
  <si>
    <t>1</t>
  </si>
  <si>
    <t xml:space="preserve">broušení, tmelení,2x nátěr : </t>
  </si>
  <si>
    <t xml:space="preserve">seřízení, promazání : </t>
  </si>
  <si>
    <t>766-05</t>
  </si>
  <si>
    <t xml:space="preserve">doplnění hlavice klapačky : </t>
  </si>
  <si>
    <t xml:space="preserve">broušení , tmelení, 2x nátěr : </t>
  </si>
  <si>
    <t>R-položka</t>
  </si>
  <si>
    <t>POL12_0</t>
  </si>
  <si>
    <t>1+1</t>
  </si>
  <si>
    <t xml:space="preserve">broušení, tmelení, 2x nátěr, seřízení, promazání : </t>
  </si>
  <si>
    <t>61187552</t>
  </si>
  <si>
    <t>04 : (0,05*2+1,22)*26</t>
  </si>
  <si>
    <t>34,32*0,1</t>
  </si>
  <si>
    <t>998766202R00</t>
  </si>
  <si>
    <t>Přesun hmot pro truhlářské konstrukce, v objektech výšky do 12 m</t>
  </si>
  <si>
    <t>767662110R00</t>
  </si>
  <si>
    <t>Montáž mříží pevných - šroubováním</t>
  </si>
  <si>
    <t>03 : 1,50*2,06   *9</t>
  </si>
  <si>
    <t>767996801R00</t>
  </si>
  <si>
    <t>Demontáž atypických ocelových konstr. do 50 kg</t>
  </si>
  <si>
    <t>kg</t>
  </si>
  <si>
    <t>5   *9</t>
  </si>
  <si>
    <t xml:space="preserve">mříže kotvené do okna rámu-zdiva : </t>
  </si>
  <si>
    <t>998767202R00</t>
  </si>
  <si>
    <t>Přesun hmot pro zámečnické konstrukce, v objektech výšky do 12 m</t>
  </si>
  <si>
    <t>783601831R00</t>
  </si>
  <si>
    <t>Odstr. nátěrů z dřev.oken chemickými odstraňovači</t>
  </si>
  <si>
    <t>03 : 1,90*2,58*2   *2</t>
  </si>
  <si>
    <t>783626001R00</t>
  </si>
  <si>
    <t>Nátěr truhlářských výrobků impregnační BASF 1x</t>
  </si>
  <si>
    <t>v1 : 19,608</t>
  </si>
  <si>
    <t>783626020R00</t>
  </si>
  <si>
    <t>Nátěr syntetický truhlářských výrobků 2x lakování</t>
  </si>
  <si>
    <t>19,608</t>
  </si>
  <si>
    <t>783626028R00</t>
  </si>
  <si>
    <t>Tmelení defektů povrchu truhl. výrobků, Paulín</t>
  </si>
  <si>
    <t>783-01</t>
  </si>
  <si>
    <t>Mřížka repassé - broušení / pískování , 2x nátěr ú vč.dmtž a mtž</t>
  </si>
  <si>
    <t>01 : 1,00*0,50   *2                *2</t>
  </si>
  <si>
    <t xml:space="preserve">barva cihlová : </t>
  </si>
  <si>
    <t>02 : 0,65*0,30   *2                 *2</t>
  </si>
  <si>
    <t xml:space="preserve">barva hnědá : </t>
  </si>
  <si>
    <t>784011222R00</t>
  </si>
  <si>
    <t>Zakrytí podlah, včetně odstranění</t>
  </si>
  <si>
    <t>85,50</t>
  </si>
  <si>
    <t>784191101R00</t>
  </si>
  <si>
    <t>Penetrace podkladu univerzální Primalex 1x</t>
  </si>
  <si>
    <t>1,00*(1,50+2,06)*2    *9</t>
  </si>
  <si>
    <t>1,00*(1,22+2,08)*2   *26</t>
  </si>
  <si>
    <t xml:space="preserve">vnitř ostění + obvod kolem okna v š.1,0 m : </t>
  </si>
  <si>
    <t>784195312R00</t>
  </si>
  <si>
    <t>Malba Primalex Fortisimo, bílá, bez penetrace, 2 x</t>
  </si>
  <si>
    <t>RTS 23/ I</t>
  </si>
  <si>
    <t>235,68</t>
  </si>
  <si>
    <t>979011211R00</t>
  </si>
  <si>
    <t>Svislá doprava suti a vybour. hmot za 2.NP nošením</t>
  </si>
  <si>
    <t>POL1_9</t>
  </si>
  <si>
    <t>979011219R00</t>
  </si>
  <si>
    <t>Přípl.k svislé dopr.suti za každé další NP nošením</t>
  </si>
  <si>
    <t>979081111R00</t>
  </si>
  <si>
    <t>Odvoz suti a vybour. hmot na skládku do 1 km</t>
  </si>
  <si>
    <t>979081121R00</t>
  </si>
  <si>
    <t>Příplatek k odvozu za každý další 1 km</t>
  </si>
  <si>
    <t>979082111R00</t>
  </si>
  <si>
    <t>Vnitrostaveništní doprava suti do 10 m</t>
  </si>
  <si>
    <t>979082121R00</t>
  </si>
  <si>
    <t>Příplatek k vnitrost. dopravě suti za dalších 5 m</t>
  </si>
  <si>
    <t>979093111R00</t>
  </si>
  <si>
    <t>Uložení suti na skládku bez zhutnění</t>
  </si>
  <si>
    <t>979990001R00</t>
  </si>
  <si>
    <t>Poplatek za skládku stavební suti</t>
  </si>
  <si>
    <t>RTS 20/ I</t>
  </si>
  <si>
    <t>VRN0</t>
  </si>
  <si>
    <t>Soubor</t>
  </si>
  <si>
    <t>VRN</t>
  </si>
  <si>
    <t>POL99_8</t>
  </si>
  <si>
    <t>VRN1</t>
  </si>
  <si>
    <t>Oborová přirážka</t>
  </si>
  <si>
    <t>VRN2</t>
  </si>
  <si>
    <t>Přesun stavebních kapacit</t>
  </si>
  <si>
    <t>VRN3</t>
  </si>
  <si>
    <t>Mimostaveništní doprava</t>
  </si>
  <si>
    <t>005121 R</t>
  </si>
  <si>
    <t>Zařízení staveniště</t>
  </si>
  <si>
    <t>POL99_2</t>
  </si>
  <si>
    <t>VRN5</t>
  </si>
  <si>
    <t>Provoz investora</t>
  </si>
  <si>
    <t>VRN6</t>
  </si>
  <si>
    <t>Kompletační činnost (IČD)</t>
  </si>
  <si>
    <t>VRN7</t>
  </si>
  <si>
    <t>Rezerva rozpočtu</t>
  </si>
  <si>
    <t>SUM</t>
  </si>
  <si>
    <t>Poznámky uchazeče k zadání</t>
  </si>
  <si>
    <t>POPUZIV</t>
  </si>
  <si>
    <t>END</t>
  </si>
  <si>
    <t>STUDENTSKÁ 1 , ZNOJMO</t>
  </si>
  <si>
    <t>FASÁDA DO ULICE</t>
  </si>
  <si>
    <t>Dodávky a montáže oken , příp.repase , vč.zednick</t>
  </si>
  <si>
    <t>Dveře vstupní označ.D1 , repase</t>
  </si>
  <si>
    <t>Vrata označ. D2 , repase</t>
  </si>
  <si>
    <t>Výkladec označ V1 , repase</t>
  </si>
  <si>
    <t>Deska parapetní modřín šířka 30 cm</t>
  </si>
  <si>
    <t>Ztížené výrobní podmínky, výroba vzorků apod.</t>
  </si>
  <si>
    <t xml:space="preserve">u oken otvoru před malbou: </t>
  </si>
  <si>
    <t xml:space="preserve">repase kliky, zámku apod. : </t>
  </si>
  <si>
    <t xml:space="preserve">repase kování : </t>
  </si>
  <si>
    <t xml:space="preserve">doplnění okop plechu : </t>
  </si>
  <si>
    <t>Správa nemovitostí města Znojma</t>
  </si>
  <si>
    <t>OKNA FASÁDA DO ULICE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</si>
</sst>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19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indexed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6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30" xfId="0" applyNumberFormat="1" applyFont="1" applyFill="1" applyBorder="1" applyAlignment="1">
      <alignment vertical="center"/>
    </xf>
    <xf numFmtId="4" fontId="7" fillId="5" borderId="31" xfId="0" applyNumberFormat="1" applyFont="1" applyFill="1" applyBorder="1" applyAlignment="1">
      <alignment vertical="center" wrapText="1"/>
    </xf>
    <xf numFmtId="4" fontId="10" fillId="5" borderId="32" xfId="0" applyNumberFormat="1" applyFont="1" applyFill="1" applyBorder="1" applyAlignment="1">
      <alignment horizontal="center" vertical="center" wrapText="1" shrinkToFit="1"/>
    </xf>
    <xf numFmtId="4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5" xfId="0" applyNumberFormat="1" applyFont="1" applyBorder="1" applyAlignment="1">
      <alignment vertical="center" wrapText="1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15" fillId="0" borderId="0" xfId="0" applyFont="1" applyAlignment="1">
      <alignment wrapText="1"/>
    </xf>
    <xf numFmtId="0" fontId="6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6" fillId="5" borderId="30" xfId="0" applyFont="1" applyFill="1" applyBorder="1" applyAlignment="1">
      <alignment horizontal="center" vertical="center" wrapText="1"/>
    </xf>
    <xf numFmtId="0" fontId="16" fillId="5" borderId="31" xfId="0" applyFont="1" applyFill="1" applyBorder="1" applyAlignment="1">
      <alignment horizontal="center" vertical="center" wrapText="1"/>
    </xf>
    <xf numFmtId="0" fontId="16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vertical="center"/>
    </xf>
    <xf numFmtId="0" fontId="7" fillId="3" borderId="36" xfId="0" applyFont="1" applyFill="1" applyBorder="1" applyAlignment="1">
      <alignment vertical="center"/>
    </xf>
    <xf numFmtId="0" fontId="7" fillId="3" borderId="36" xfId="0" applyFont="1" applyFill="1" applyBorder="1" applyAlignment="1">
      <alignment vertical="center" wrapText="1"/>
    </xf>
    <xf numFmtId="0" fontId="7" fillId="3" borderId="37" xfId="0" applyFont="1" applyFill="1" applyBorder="1" applyAlignment="1">
      <alignment vertical="center" wrapText="1"/>
    </xf>
    <xf numFmtId="4" fontId="7" fillId="3" borderId="39" xfId="0" applyNumberFormat="1" applyFont="1" applyFill="1" applyBorder="1" applyAlignment="1">
      <alignment vertical="center"/>
    </xf>
    <xf numFmtId="164" fontId="7" fillId="0" borderId="35" xfId="0" applyNumberFormat="1" applyFont="1" applyBorder="1" applyAlignment="1">
      <alignment vertical="center"/>
    </xf>
    <xf numFmtId="164" fontId="7" fillId="3" borderId="39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5" xfId="0" applyNumberFormat="1" applyFont="1" applyBorder="1" applyAlignment="1">
      <alignment horizontal="center" vertical="center"/>
    </xf>
    <xf numFmtId="4" fontId="7" fillId="3" borderId="39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3" borderId="21" xfId="0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7" fillId="0" borderId="0" xfId="0" applyFont="1" applyAlignment="1">
      <alignment vertical="top"/>
    </xf>
    <xf numFmtId="49" fontId="17" fillId="0" borderId="0" xfId="0" applyNumberFormat="1" applyFont="1" applyAlignment="1">
      <alignment vertical="top"/>
    </xf>
    <xf numFmtId="165" fontId="17" fillId="0" borderId="0" xfId="0" applyNumberFormat="1" applyFont="1" applyAlignment="1">
      <alignment vertical="top" shrinkToFit="1"/>
    </xf>
    <xf numFmtId="4" fontId="17" fillId="0" borderId="0" xfId="0" applyNumberFormat="1" applyFont="1" applyAlignment="1">
      <alignment vertical="top" shrinkToFit="1"/>
    </xf>
    <xf numFmtId="4" fontId="17" fillId="4" borderId="0" xfId="0" applyNumberFormat="1" applyFont="1" applyFill="1" applyAlignment="1" applyProtection="1">
      <alignment vertical="top" shrinkToFit="1"/>
      <protection locked="0"/>
    </xf>
    <xf numFmtId="165" fontId="18" fillId="0" borderId="0" xfId="0" applyNumberFormat="1" applyFont="1" applyAlignment="1">
      <alignment horizontal="center" vertical="top" wrapText="1" shrinkToFit="1"/>
    </xf>
    <xf numFmtId="165" fontId="18" fillId="0" borderId="0" xfId="0" applyNumberFormat="1" applyFont="1" applyAlignment="1">
      <alignment vertical="top" wrapText="1" shrinkToFit="1"/>
    </xf>
    <xf numFmtId="165" fontId="8" fillId="3" borderId="0" xfId="0" applyNumberFormat="1" applyFont="1" applyFill="1" applyAlignment="1">
      <alignment vertical="top" shrinkToFit="1"/>
    </xf>
    <xf numFmtId="4" fontId="8" fillId="3" borderId="0" xfId="0" applyNumberFormat="1" applyFont="1" applyFill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40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7" fillId="0" borderId="41" xfId="0" applyFont="1" applyBorder="1" applyAlignment="1">
      <alignment vertical="top"/>
    </xf>
    <xf numFmtId="49" fontId="17" fillId="0" borderId="42" xfId="0" applyNumberFormat="1" applyFont="1" applyBorder="1" applyAlignment="1">
      <alignment vertical="top"/>
    </xf>
    <xf numFmtId="0" fontId="17" fillId="0" borderId="42" xfId="0" applyFont="1" applyBorder="1" applyAlignment="1">
      <alignment horizontal="center" vertical="top" shrinkToFit="1"/>
    </xf>
    <xf numFmtId="165" fontId="17" fillId="0" borderId="42" xfId="0" applyNumberFormat="1" applyFont="1" applyBorder="1" applyAlignment="1">
      <alignment vertical="top" shrinkToFit="1"/>
    </xf>
    <xf numFmtId="4" fontId="17" fillId="4" borderId="42" xfId="0" applyNumberFormat="1" applyFont="1" applyFill="1" applyBorder="1" applyAlignment="1" applyProtection="1">
      <alignment vertical="top" shrinkToFit="1"/>
      <protection locked="0"/>
    </xf>
    <xf numFmtId="4" fontId="17" fillId="0" borderId="43" xfId="0" applyNumberFormat="1" applyFont="1" applyBorder="1" applyAlignment="1">
      <alignment vertical="top" shrinkToFit="1"/>
    </xf>
    <xf numFmtId="0" fontId="17" fillId="0" borderId="44" xfId="0" applyFont="1" applyBorder="1" applyAlignment="1">
      <alignment vertical="top"/>
    </xf>
    <xf numFmtId="49" fontId="17" fillId="0" borderId="45" xfId="0" applyNumberFormat="1" applyFont="1" applyBorder="1" applyAlignment="1">
      <alignment vertical="top"/>
    </xf>
    <xf numFmtId="0" fontId="17" fillId="0" borderId="45" xfId="0" applyFont="1" applyBorder="1" applyAlignment="1">
      <alignment horizontal="center" vertical="top" shrinkToFit="1"/>
    </xf>
    <xf numFmtId="165" fontId="17" fillId="0" borderId="45" xfId="0" applyNumberFormat="1" applyFont="1" applyBorder="1" applyAlignment="1">
      <alignment vertical="top" shrinkToFit="1"/>
    </xf>
    <xf numFmtId="4" fontId="17" fillId="4" borderId="45" xfId="0" applyNumberFormat="1" applyFont="1" applyFill="1" applyBorder="1" applyAlignment="1" applyProtection="1">
      <alignment vertical="top" shrinkToFit="1"/>
      <protection locked="0"/>
    </xf>
    <xf numFmtId="4" fontId="17" fillId="0" borderId="46" xfId="0" applyNumberFormat="1" applyFont="1" applyBorder="1" applyAlignment="1">
      <alignment vertical="top" shrinkToFit="1"/>
    </xf>
    <xf numFmtId="49" fontId="8" fillId="3" borderId="18" xfId="0" applyNumberFormat="1" applyFont="1" applyFill="1" applyBorder="1" applyAlignment="1">
      <alignment horizontal="left" vertical="top" wrapText="1"/>
    </xf>
    <xf numFmtId="49" fontId="17" fillId="0" borderId="42" xfId="0" applyNumberFormat="1" applyFont="1" applyBorder="1" applyAlignment="1">
      <alignment horizontal="left" vertical="top" wrapText="1"/>
    </xf>
    <xf numFmtId="165" fontId="18" fillId="0" borderId="0" xfId="0" quotePrefix="1" applyNumberFormat="1" applyFont="1" applyAlignment="1">
      <alignment horizontal="left" vertical="top" wrapText="1"/>
    </xf>
    <xf numFmtId="49" fontId="17" fillId="0" borderId="45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4" borderId="0" xfId="0" applyFont="1" applyFill="1" applyAlignment="1" applyProtection="1">
      <alignment horizontal="left" vertical="center"/>
      <protection locked="0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0" fillId="0" borderId="34" xfId="0" applyNumberFormat="1" applyBorder="1" applyAlignment="1">
      <alignment vertical="center" wrapText="1"/>
    </xf>
    <xf numFmtId="4" fontId="8" fillId="0" borderId="34" xfId="0" applyNumberFormat="1" applyFont="1" applyBorder="1" applyAlignment="1">
      <alignment vertical="center" wrapText="1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4" fontId="0" fillId="3" borderId="38" xfId="0" applyNumberFormat="1" applyFill="1" applyBorder="1" applyAlignment="1">
      <alignment vertical="center"/>
    </xf>
    <xf numFmtId="0" fontId="0" fillId="0" borderId="0" xfId="0" applyAlignment="1">
      <alignment wrapText="1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Alignment="1" applyProtection="1">
      <alignment vertical="top" wrapText="1"/>
      <protection locked="0"/>
    </xf>
    <xf numFmtId="0" fontId="0" fillId="4" borderId="0" xfId="0" applyFill="1" applyAlignment="1" applyProtection="1">
      <alignment horizontal="left"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223\NASka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40</v>
      </c>
    </row>
    <row r="2" spans="1:7" ht="57.75" customHeight="1" x14ac:dyDescent="0.2">
      <c r="A2" s="190" t="s">
        <v>41</v>
      </c>
      <c r="B2" s="190"/>
      <c r="C2" s="190"/>
      <c r="D2" s="190"/>
      <c r="E2" s="190"/>
      <c r="F2" s="190"/>
      <c r="G2" s="190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AZ73"/>
  <sheetViews>
    <sheetView showGridLines="0" tabSelected="1" topLeftCell="B1" zoomScaleNormal="100" zoomScaleSheetLayoutView="75" workbookViewId="0">
      <selection activeCell="E4" sqref="E4:J4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  <col min="52" max="52" width="94.5703125" customWidth="1"/>
  </cols>
  <sheetData>
    <row r="1" spans="1:15" ht="33.75" customHeight="1" x14ac:dyDescent="0.2">
      <c r="A1" s="47" t="s">
        <v>38</v>
      </c>
      <c r="B1" s="191" t="s">
        <v>4</v>
      </c>
      <c r="C1" s="192"/>
      <c r="D1" s="192"/>
      <c r="E1" s="192"/>
      <c r="F1" s="192"/>
      <c r="G1" s="192"/>
      <c r="H1" s="192"/>
      <c r="I1" s="192"/>
      <c r="J1" s="193"/>
    </row>
    <row r="2" spans="1:15" ht="36" customHeight="1" x14ac:dyDescent="0.2">
      <c r="A2" s="2"/>
      <c r="B2" s="77" t="s">
        <v>24</v>
      </c>
      <c r="C2" s="78"/>
      <c r="D2" s="79" t="s">
        <v>45</v>
      </c>
      <c r="E2" s="200" t="s">
        <v>341</v>
      </c>
      <c r="F2" s="201"/>
      <c r="G2" s="201"/>
      <c r="H2" s="201"/>
      <c r="I2" s="201"/>
      <c r="J2" s="202"/>
      <c r="O2" s="1"/>
    </row>
    <row r="3" spans="1:15" ht="27" customHeight="1" x14ac:dyDescent="0.2">
      <c r="A3" s="2"/>
      <c r="B3" s="80" t="s">
        <v>47</v>
      </c>
      <c r="C3" s="78"/>
      <c r="D3" s="81" t="s">
        <v>45</v>
      </c>
      <c r="E3" s="203" t="s">
        <v>354</v>
      </c>
      <c r="F3" s="204"/>
      <c r="G3" s="204"/>
      <c r="H3" s="204"/>
      <c r="I3" s="204"/>
      <c r="J3" s="205"/>
    </row>
    <row r="4" spans="1:15" ht="23.25" customHeight="1" x14ac:dyDescent="0.2">
      <c r="A4" s="76">
        <v>844</v>
      </c>
      <c r="B4" s="82" t="s">
        <v>48</v>
      </c>
      <c r="C4" s="83"/>
      <c r="D4" s="84" t="s">
        <v>43</v>
      </c>
      <c r="E4" s="213" t="s">
        <v>343</v>
      </c>
      <c r="F4" s="214"/>
      <c r="G4" s="214"/>
      <c r="H4" s="214"/>
      <c r="I4" s="214"/>
      <c r="J4" s="215"/>
    </row>
    <row r="5" spans="1:15" ht="24" customHeight="1" x14ac:dyDescent="0.2">
      <c r="A5" s="2"/>
      <c r="B5" s="31" t="s">
        <v>23</v>
      </c>
      <c r="D5" s="218" t="s">
        <v>353</v>
      </c>
      <c r="E5" s="219"/>
      <c r="F5" s="219"/>
      <c r="G5" s="219"/>
      <c r="H5" s="18" t="s">
        <v>42</v>
      </c>
      <c r="I5" s="22">
        <v>839060</v>
      </c>
      <c r="J5" s="8"/>
    </row>
    <row r="6" spans="1:15" ht="15.75" customHeight="1" x14ac:dyDescent="0.2">
      <c r="A6" s="2"/>
      <c r="B6" s="28"/>
      <c r="C6" s="55"/>
      <c r="D6" s="220"/>
      <c r="E6" s="221"/>
      <c r="F6" s="221"/>
      <c r="G6" s="221"/>
      <c r="H6" s="18" t="s">
        <v>36</v>
      </c>
      <c r="I6" s="22">
        <v>839060</v>
      </c>
      <c r="J6" s="8"/>
    </row>
    <row r="7" spans="1:15" ht="15.75" customHeight="1" x14ac:dyDescent="0.2">
      <c r="A7" s="2"/>
      <c r="B7" s="29"/>
      <c r="C7" s="56"/>
      <c r="D7" s="53"/>
      <c r="E7" s="222"/>
      <c r="F7" s="223"/>
      <c r="G7" s="223"/>
      <c r="H7" s="24"/>
      <c r="I7" s="23"/>
      <c r="J7" s="34"/>
    </row>
    <row r="8" spans="1:15" ht="24" hidden="1" customHeight="1" x14ac:dyDescent="0.2">
      <c r="A8" s="2"/>
      <c r="B8" s="31" t="s">
        <v>21</v>
      </c>
      <c r="D8" s="51"/>
      <c r="H8" s="18" t="s">
        <v>42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20</v>
      </c>
      <c r="D11" s="207"/>
      <c r="E11" s="207"/>
      <c r="F11" s="207"/>
      <c r="G11" s="207"/>
      <c r="H11" s="18" t="s">
        <v>42</v>
      </c>
      <c r="I11" s="85"/>
      <c r="J11" s="8"/>
    </row>
    <row r="12" spans="1:15" ht="15.75" customHeight="1" x14ac:dyDescent="0.2">
      <c r="A12" s="2"/>
      <c r="B12" s="28"/>
      <c r="C12" s="55"/>
      <c r="D12" s="212"/>
      <c r="E12" s="212"/>
      <c r="F12" s="212"/>
      <c r="G12" s="212"/>
      <c r="H12" s="18" t="s">
        <v>36</v>
      </c>
      <c r="I12" s="85"/>
      <c r="J12" s="8"/>
    </row>
    <row r="13" spans="1:15" ht="15.75" customHeight="1" x14ac:dyDescent="0.2">
      <c r="A13" s="2"/>
      <c r="B13" s="29"/>
      <c r="C13" s="56"/>
      <c r="D13" s="86"/>
      <c r="E13" s="216"/>
      <c r="F13" s="217"/>
      <c r="G13" s="217"/>
      <c r="H13" s="19"/>
      <c r="I13" s="23"/>
      <c r="J13" s="34"/>
    </row>
    <row r="14" spans="1:15" ht="24" customHeight="1" x14ac:dyDescent="0.2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34</v>
      </c>
      <c r="C15" s="61"/>
      <c r="D15" s="54"/>
      <c r="E15" s="206"/>
      <c r="F15" s="206"/>
      <c r="G15" s="208"/>
      <c r="H15" s="208"/>
      <c r="I15" s="208" t="s">
        <v>31</v>
      </c>
      <c r="J15" s="209"/>
    </row>
    <row r="16" spans="1:15" ht="23.25" customHeight="1" x14ac:dyDescent="0.2">
      <c r="A16" s="140" t="s">
        <v>26</v>
      </c>
      <c r="B16" s="38" t="s">
        <v>26</v>
      </c>
      <c r="C16" s="62"/>
      <c r="D16" s="63"/>
      <c r="E16" s="197"/>
      <c r="F16" s="198"/>
      <c r="G16" s="197"/>
      <c r="H16" s="198"/>
      <c r="I16" s="197">
        <f>SUMIF(F53:F69,A16,I53:I69)+SUMIF(F53:F69,"PSU",I53:I69)</f>
        <v>0</v>
      </c>
      <c r="J16" s="199"/>
    </row>
    <row r="17" spans="1:10" ht="23.25" customHeight="1" x14ac:dyDescent="0.2">
      <c r="A17" s="140" t="s">
        <v>27</v>
      </c>
      <c r="B17" s="38" t="s">
        <v>27</v>
      </c>
      <c r="C17" s="62"/>
      <c r="D17" s="63"/>
      <c r="E17" s="197"/>
      <c r="F17" s="198"/>
      <c r="G17" s="197"/>
      <c r="H17" s="198"/>
      <c r="I17" s="197">
        <f>SUMIF(F53:F69,A17,I53:I69)</f>
        <v>0</v>
      </c>
      <c r="J17" s="199"/>
    </row>
    <row r="18" spans="1:10" ht="23.25" customHeight="1" x14ac:dyDescent="0.2">
      <c r="A18" s="140" t="s">
        <v>28</v>
      </c>
      <c r="B18" s="38" t="s">
        <v>28</v>
      </c>
      <c r="C18" s="62"/>
      <c r="D18" s="63"/>
      <c r="E18" s="197"/>
      <c r="F18" s="198"/>
      <c r="G18" s="197"/>
      <c r="H18" s="198"/>
      <c r="I18" s="197">
        <f>SUMIF(F53:F69,A18,I53:I69)</f>
        <v>0</v>
      </c>
      <c r="J18" s="199"/>
    </row>
    <row r="19" spans="1:10" ht="23.25" customHeight="1" x14ac:dyDescent="0.2">
      <c r="A19" s="140" t="s">
        <v>94</v>
      </c>
      <c r="B19" s="38" t="s">
        <v>29</v>
      </c>
      <c r="C19" s="62"/>
      <c r="D19" s="63"/>
      <c r="E19" s="197"/>
      <c r="F19" s="198"/>
      <c r="G19" s="197"/>
      <c r="H19" s="198"/>
      <c r="I19" s="197">
        <f>SUMIF(F53:F69,A19,I53:I69)</f>
        <v>0</v>
      </c>
      <c r="J19" s="199"/>
    </row>
    <row r="20" spans="1:10" ht="23.25" customHeight="1" x14ac:dyDescent="0.2">
      <c r="A20" s="140" t="s">
        <v>95</v>
      </c>
      <c r="B20" s="38" t="s">
        <v>30</v>
      </c>
      <c r="C20" s="62"/>
      <c r="D20" s="63"/>
      <c r="E20" s="197"/>
      <c r="F20" s="198"/>
      <c r="G20" s="197"/>
      <c r="H20" s="198"/>
      <c r="I20" s="197">
        <f>SUMIF(F53:F69,A20,I53:I69)</f>
        <v>0</v>
      </c>
      <c r="J20" s="199"/>
    </row>
    <row r="21" spans="1:10" ht="23.25" customHeight="1" x14ac:dyDescent="0.2">
      <c r="A21" s="2"/>
      <c r="B21" s="48" t="s">
        <v>31</v>
      </c>
      <c r="C21" s="64"/>
      <c r="D21" s="65"/>
      <c r="E21" s="210"/>
      <c r="F21" s="211"/>
      <c r="G21" s="210"/>
      <c r="H21" s="211"/>
      <c r="I21" s="210">
        <f>SUM(I16:J20)</f>
        <v>0</v>
      </c>
      <c r="J21" s="229"/>
    </row>
    <row r="22" spans="1:10" ht="33" customHeight="1" x14ac:dyDescent="0.2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13</v>
      </c>
      <c r="C23" s="62"/>
      <c r="D23" s="63"/>
      <c r="E23" s="67">
        <v>12</v>
      </c>
      <c r="F23" s="39" t="s">
        <v>0</v>
      </c>
      <c r="G23" s="227">
        <v>0</v>
      </c>
      <c r="H23" s="228"/>
      <c r="I23" s="228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14</v>
      </c>
      <c r="C24" s="62"/>
      <c r="D24" s="63"/>
      <c r="E24" s="67">
        <f>SazbaDPH1</f>
        <v>12</v>
      </c>
      <c r="F24" s="39" t="s">
        <v>0</v>
      </c>
      <c r="G24" s="225">
        <f>A23</f>
        <v>0</v>
      </c>
      <c r="H24" s="226"/>
      <c r="I24" s="226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15</v>
      </c>
      <c r="C25" s="62"/>
      <c r="D25" s="63"/>
      <c r="E25" s="67">
        <v>21</v>
      </c>
      <c r="F25" s="39" t="s">
        <v>0</v>
      </c>
      <c r="G25" s="227"/>
      <c r="H25" s="228"/>
      <c r="I25" s="228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16</v>
      </c>
      <c r="C26" s="68"/>
      <c r="D26" s="54"/>
      <c r="E26" s="69">
        <f>SazbaDPH2</f>
        <v>21</v>
      </c>
      <c r="F26" s="30" t="s">
        <v>0</v>
      </c>
      <c r="G26" s="194">
        <f>A25</f>
        <v>0</v>
      </c>
      <c r="H26" s="195"/>
      <c r="I26" s="195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5</v>
      </c>
      <c r="C27" s="70"/>
      <c r="D27" s="71"/>
      <c r="E27" s="70"/>
      <c r="F27" s="16"/>
      <c r="G27" s="196">
        <f>CenaCelkem-(ZakladDPHSni+DPHSni+ZakladDPHZakl+DPHZakl)</f>
        <v>0</v>
      </c>
      <c r="H27" s="196"/>
      <c r="I27" s="196"/>
      <c r="J27" s="41" t="str">
        <f t="shared" si="0"/>
        <v>CZK</v>
      </c>
    </row>
    <row r="28" spans="1:10" ht="27.75" hidden="1" customHeight="1" thickBot="1" x14ac:dyDescent="0.25">
      <c r="A28" s="2"/>
      <c r="B28" s="112" t="s">
        <v>25</v>
      </c>
      <c r="C28" s="113"/>
      <c r="D28" s="113"/>
      <c r="E28" s="114"/>
      <c r="F28" s="115"/>
      <c r="G28" s="230">
        <f>ZakladDPHSniVypocet+ZakladDPHZaklVypocet</f>
        <v>0</v>
      </c>
      <c r="H28" s="231"/>
      <c r="I28" s="231"/>
      <c r="J28" s="116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12" t="s">
        <v>37</v>
      </c>
      <c r="C29" s="117"/>
      <c r="D29" s="117"/>
      <c r="E29" s="117"/>
      <c r="F29" s="118"/>
      <c r="G29" s="230">
        <f>A27</f>
        <v>0</v>
      </c>
      <c r="H29" s="230"/>
      <c r="I29" s="230"/>
      <c r="J29" s="119" t="s">
        <v>51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52" ht="47.25" customHeight="1" x14ac:dyDescent="0.2">
      <c r="A33" s="2"/>
      <c r="B33" s="2"/>
      <c r="J33" s="9"/>
    </row>
    <row r="34" spans="1:52" s="21" customFormat="1" ht="18.75" customHeight="1" x14ac:dyDescent="0.2">
      <c r="A34" s="20"/>
      <c r="B34" s="20"/>
      <c r="C34" s="74"/>
      <c r="D34" s="232"/>
      <c r="E34" s="233"/>
      <c r="G34" s="234"/>
      <c r="H34" s="235"/>
      <c r="I34" s="235"/>
      <c r="J34" s="25"/>
    </row>
    <row r="35" spans="1:52" ht="12.75" customHeight="1" x14ac:dyDescent="0.2">
      <c r="A35" s="2"/>
      <c r="B35" s="2"/>
      <c r="D35" s="224" t="s">
        <v>2</v>
      </c>
      <c r="E35" s="224"/>
      <c r="H35" s="10" t="s">
        <v>3</v>
      </c>
      <c r="J35" s="9"/>
    </row>
    <row r="36" spans="1:52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52" ht="27" hidden="1" customHeight="1" x14ac:dyDescent="0.2">
      <c r="B37" s="89" t="s">
        <v>17</v>
      </c>
      <c r="C37" s="90"/>
      <c r="D37" s="90"/>
      <c r="E37" s="90"/>
      <c r="F37" s="91"/>
      <c r="G37" s="91"/>
      <c r="H37" s="91"/>
      <c r="I37" s="91"/>
      <c r="J37" s="92"/>
    </row>
    <row r="38" spans="1:52" ht="25.5" hidden="1" customHeight="1" x14ac:dyDescent="0.2">
      <c r="A38" s="88" t="s">
        <v>39</v>
      </c>
      <c r="B38" s="93" t="s">
        <v>18</v>
      </c>
      <c r="C38" s="94" t="s">
        <v>6</v>
      </c>
      <c r="D38" s="94"/>
      <c r="E38" s="94"/>
      <c r="F38" s="95" t="str">
        <f>B23</f>
        <v>Základ pro sníženou DPH</v>
      </c>
      <c r="G38" s="95" t="str">
        <f>B25</f>
        <v>Základ pro základní DPH</v>
      </c>
      <c r="H38" s="96" t="s">
        <v>19</v>
      </c>
      <c r="I38" s="96" t="s">
        <v>1</v>
      </c>
      <c r="J38" s="97" t="s">
        <v>0</v>
      </c>
    </row>
    <row r="39" spans="1:52" ht="25.5" hidden="1" customHeight="1" x14ac:dyDescent="0.2">
      <c r="A39" s="88">
        <v>1</v>
      </c>
      <c r="B39" s="98" t="s">
        <v>49</v>
      </c>
      <c r="C39" s="236"/>
      <c r="D39" s="236"/>
      <c r="E39" s="236"/>
      <c r="F39" s="99">
        <f>'01 20260326 Pol'!AE184</f>
        <v>0</v>
      </c>
      <c r="G39" s="100">
        <f>'01 20260326 Pol'!AF184</f>
        <v>0</v>
      </c>
      <c r="H39" s="101">
        <f>(F39*SazbaDPH1/100)+(G39*SazbaDPH2/100)</f>
        <v>0</v>
      </c>
      <c r="I39" s="101">
        <f>F39+G39+H39</f>
        <v>0</v>
      </c>
      <c r="J39" s="102" t="str">
        <f>IF(CenaCelkemVypocet=0,"",I39/CenaCelkemVypocet*100)</f>
        <v/>
      </c>
    </row>
    <row r="40" spans="1:52" ht="25.5" hidden="1" customHeight="1" x14ac:dyDescent="0.2">
      <c r="A40" s="88">
        <v>2</v>
      </c>
      <c r="B40" s="103" t="s">
        <v>45</v>
      </c>
      <c r="C40" s="237" t="s">
        <v>46</v>
      </c>
      <c r="D40" s="237"/>
      <c r="E40" s="237"/>
      <c r="F40" s="104">
        <f>'01 20260326 Pol'!AE184</f>
        <v>0</v>
      </c>
      <c r="G40" s="105">
        <f>'01 20260326 Pol'!AF184</f>
        <v>0</v>
      </c>
      <c r="H40" s="105">
        <f>(F40*SazbaDPH1/100)+(G40*SazbaDPH2/100)</f>
        <v>0</v>
      </c>
      <c r="I40" s="105">
        <f>F40+G40+H40</f>
        <v>0</v>
      </c>
      <c r="J40" s="106" t="str">
        <f>IF(CenaCelkemVypocet=0,"",I40/CenaCelkemVypocet*100)</f>
        <v/>
      </c>
    </row>
    <row r="41" spans="1:52" ht="25.5" hidden="1" customHeight="1" x14ac:dyDescent="0.2">
      <c r="A41" s="88">
        <v>3</v>
      </c>
      <c r="B41" s="107" t="s">
        <v>43</v>
      </c>
      <c r="C41" s="236" t="s">
        <v>44</v>
      </c>
      <c r="D41" s="236"/>
      <c r="E41" s="236"/>
      <c r="F41" s="108">
        <f>'01 20260326 Pol'!AE184</f>
        <v>0</v>
      </c>
      <c r="G41" s="101">
        <f>'01 20260326 Pol'!AF184</f>
        <v>0</v>
      </c>
      <c r="H41" s="101">
        <f>(F41*SazbaDPH1/100)+(G41*SazbaDPH2/100)</f>
        <v>0</v>
      </c>
      <c r="I41" s="101">
        <f>F41+G41+H41</f>
        <v>0</v>
      </c>
      <c r="J41" s="102" t="str">
        <f>IF(CenaCelkemVypocet=0,"",I41/CenaCelkemVypocet*100)</f>
        <v/>
      </c>
    </row>
    <row r="42" spans="1:52" ht="25.5" hidden="1" customHeight="1" x14ac:dyDescent="0.2">
      <c r="A42" s="88"/>
      <c r="B42" s="238" t="s">
        <v>50</v>
      </c>
      <c r="C42" s="239"/>
      <c r="D42" s="239"/>
      <c r="E42" s="240"/>
      <c r="F42" s="109">
        <f>SUMIF(A39:A41,"=1",F39:F41)</f>
        <v>0</v>
      </c>
      <c r="G42" s="110">
        <f>SUMIF(A39:A41,"=1",G39:G41)</f>
        <v>0</v>
      </c>
      <c r="H42" s="110">
        <f>SUMIF(A39:A41,"=1",H39:H41)</f>
        <v>0</v>
      </c>
      <c r="I42" s="110">
        <f>SUMIF(A39:A41,"=1",I39:I41)</f>
        <v>0</v>
      </c>
      <c r="J42" s="111">
        <f>SUMIF(A39:A41,"=1",J39:J41)</f>
        <v>0</v>
      </c>
    </row>
    <row r="44" spans="1:52" x14ac:dyDescent="0.2">
      <c r="A44" t="s">
        <v>52</v>
      </c>
      <c r="B44" t="s">
        <v>53</v>
      </c>
    </row>
    <row r="45" spans="1:52" x14ac:dyDescent="0.2">
      <c r="B45" s="241" t="s">
        <v>54</v>
      </c>
      <c r="C45" s="241"/>
      <c r="D45" s="241"/>
      <c r="E45" s="241"/>
      <c r="F45" s="241"/>
      <c r="G45" s="241"/>
      <c r="H45" s="241"/>
      <c r="I45" s="241"/>
      <c r="J45" s="241"/>
      <c r="AZ45" s="120" t="str">
        <f>B45</f>
        <v>Popis stavby: 01 - Stavba</v>
      </c>
    </row>
    <row r="46" spans="1:52" x14ac:dyDescent="0.2">
      <c r="A46" t="s">
        <v>55</v>
      </c>
      <c r="B46" t="s">
        <v>56</v>
      </c>
    </row>
    <row r="47" spans="1:52" x14ac:dyDescent="0.2">
      <c r="A47" t="s">
        <v>57</v>
      </c>
      <c r="B47" t="s">
        <v>58</v>
      </c>
    </row>
    <row r="50" spans="1:10" ht="15.75" x14ac:dyDescent="0.25">
      <c r="B50" s="121" t="s">
        <v>59</v>
      </c>
    </row>
    <row r="52" spans="1:10" ht="25.5" customHeight="1" x14ac:dyDescent="0.2">
      <c r="A52" s="123"/>
      <c r="B52" s="126" t="s">
        <v>18</v>
      </c>
      <c r="C52" s="126" t="s">
        <v>6</v>
      </c>
      <c r="D52" s="127"/>
      <c r="E52" s="127"/>
      <c r="F52" s="128" t="s">
        <v>60</v>
      </c>
      <c r="G52" s="128"/>
      <c r="H52" s="128"/>
      <c r="I52" s="128" t="s">
        <v>31</v>
      </c>
      <c r="J52" s="128" t="s">
        <v>0</v>
      </c>
    </row>
    <row r="53" spans="1:10" ht="36.75" customHeight="1" x14ac:dyDescent="0.2">
      <c r="A53" s="124"/>
      <c r="B53" s="129" t="s">
        <v>61</v>
      </c>
      <c r="C53" s="242" t="s">
        <v>62</v>
      </c>
      <c r="D53" s="243"/>
      <c r="E53" s="243"/>
      <c r="F53" s="138" t="s">
        <v>26</v>
      </c>
      <c r="G53" s="130"/>
      <c r="H53" s="130"/>
      <c r="I53" s="130">
        <f>'01 20260326 Pol'!G8</f>
        <v>0</v>
      </c>
      <c r="J53" s="135" t="str">
        <f>IF(I70=0,"",I53/I70*100)</f>
        <v/>
      </c>
    </row>
    <row r="54" spans="1:10" ht="36.75" customHeight="1" x14ac:dyDescent="0.2">
      <c r="A54" s="124"/>
      <c r="B54" s="129" t="s">
        <v>63</v>
      </c>
      <c r="C54" s="242" t="s">
        <v>64</v>
      </c>
      <c r="D54" s="243"/>
      <c r="E54" s="243"/>
      <c r="F54" s="138" t="s">
        <v>26</v>
      </c>
      <c r="G54" s="130"/>
      <c r="H54" s="130"/>
      <c r="I54" s="130">
        <f>'01 20260326 Pol'!G13</f>
        <v>0</v>
      </c>
      <c r="J54" s="135" t="str">
        <f>IF(I70=0,"",I54/I70*100)</f>
        <v/>
      </c>
    </row>
    <row r="55" spans="1:10" ht="36.75" customHeight="1" x14ac:dyDescent="0.2">
      <c r="A55" s="124"/>
      <c r="B55" s="129" t="s">
        <v>65</v>
      </c>
      <c r="C55" s="242" t="s">
        <v>66</v>
      </c>
      <c r="D55" s="243"/>
      <c r="E55" s="243"/>
      <c r="F55" s="138" t="s">
        <v>26</v>
      </c>
      <c r="G55" s="130"/>
      <c r="H55" s="130"/>
      <c r="I55" s="130">
        <f>'01 20260326 Pol'!G19</f>
        <v>0</v>
      </c>
      <c r="J55" s="135" t="str">
        <f>IF(I70=0,"",I55/I70*100)</f>
        <v/>
      </c>
    </row>
    <row r="56" spans="1:10" ht="36.75" customHeight="1" x14ac:dyDescent="0.2">
      <c r="A56" s="124"/>
      <c r="B56" s="129" t="s">
        <v>67</v>
      </c>
      <c r="C56" s="242" t="s">
        <v>68</v>
      </c>
      <c r="D56" s="243"/>
      <c r="E56" s="243"/>
      <c r="F56" s="138" t="s">
        <v>26</v>
      </c>
      <c r="G56" s="130"/>
      <c r="H56" s="130"/>
      <c r="I56" s="130">
        <f>'01 20260326 Pol'!G26</f>
        <v>0</v>
      </c>
      <c r="J56" s="135" t="str">
        <f>IF(I70=0,"",I56/I70*100)</f>
        <v/>
      </c>
    </row>
    <row r="57" spans="1:10" ht="36.75" customHeight="1" x14ac:dyDescent="0.2">
      <c r="A57" s="124"/>
      <c r="B57" s="129" t="s">
        <v>69</v>
      </c>
      <c r="C57" s="242" t="s">
        <v>70</v>
      </c>
      <c r="D57" s="243"/>
      <c r="E57" s="243"/>
      <c r="F57" s="138" t="s">
        <v>26</v>
      </c>
      <c r="G57" s="130"/>
      <c r="H57" s="130"/>
      <c r="I57" s="130">
        <f>'01 20260326 Pol'!G35</f>
        <v>0</v>
      </c>
      <c r="J57" s="135" t="str">
        <f>IF(I70=0,"",I57/I70*100)</f>
        <v/>
      </c>
    </row>
    <row r="58" spans="1:10" ht="36.75" customHeight="1" x14ac:dyDescent="0.2">
      <c r="A58" s="124"/>
      <c r="B58" s="129" t="s">
        <v>71</v>
      </c>
      <c r="C58" s="242" t="s">
        <v>72</v>
      </c>
      <c r="D58" s="243"/>
      <c r="E58" s="243"/>
      <c r="F58" s="138" t="s">
        <v>26</v>
      </c>
      <c r="G58" s="130"/>
      <c r="H58" s="130"/>
      <c r="I58" s="130">
        <f>'01 20260326 Pol'!G46</f>
        <v>0</v>
      </c>
      <c r="J58" s="135" t="str">
        <f>IF(I70=0,"",I58/I70*100)</f>
        <v/>
      </c>
    </row>
    <row r="59" spans="1:10" ht="36.75" customHeight="1" x14ac:dyDescent="0.2">
      <c r="A59" s="124"/>
      <c r="B59" s="129" t="s">
        <v>73</v>
      </c>
      <c r="C59" s="242" t="s">
        <v>74</v>
      </c>
      <c r="D59" s="243"/>
      <c r="E59" s="243"/>
      <c r="F59" s="138" t="s">
        <v>26</v>
      </c>
      <c r="G59" s="130"/>
      <c r="H59" s="130"/>
      <c r="I59" s="130">
        <f>'01 20260326 Pol'!G54</f>
        <v>0</v>
      </c>
      <c r="J59" s="135" t="str">
        <f>IF(I70=0,"",I59/I70*100)</f>
        <v/>
      </c>
    </row>
    <row r="60" spans="1:10" ht="36.75" customHeight="1" x14ac:dyDescent="0.2">
      <c r="A60" s="124"/>
      <c r="B60" s="129" t="s">
        <v>75</v>
      </c>
      <c r="C60" s="242" t="s">
        <v>76</v>
      </c>
      <c r="D60" s="243"/>
      <c r="E60" s="243"/>
      <c r="F60" s="138" t="s">
        <v>26</v>
      </c>
      <c r="G60" s="130"/>
      <c r="H60" s="130"/>
      <c r="I60" s="130">
        <f>'01 20260326 Pol'!G60</f>
        <v>0</v>
      </c>
      <c r="J60" s="135" t="str">
        <f>IF(I70=0,"",I60/I70*100)</f>
        <v/>
      </c>
    </row>
    <row r="61" spans="1:10" ht="36.75" customHeight="1" x14ac:dyDescent="0.2">
      <c r="A61" s="124"/>
      <c r="B61" s="129" t="s">
        <v>77</v>
      </c>
      <c r="C61" s="242" t="s">
        <v>78</v>
      </c>
      <c r="D61" s="243"/>
      <c r="E61" s="243"/>
      <c r="F61" s="138" t="s">
        <v>26</v>
      </c>
      <c r="G61" s="130"/>
      <c r="H61" s="130"/>
      <c r="I61" s="130">
        <f>'01 20260326 Pol'!G72</f>
        <v>0</v>
      </c>
      <c r="J61" s="135" t="str">
        <f>IF(I70=0,"",I61/I70*100)</f>
        <v/>
      </c>
    </row>
    <row r="62" spans="1:10" ht="36.75" customHeight="1" x14ac:dyDescent="0.2">
      <c r="A62" s="124"/>
      <c r="B62" s="129" t="s">
        <v>79</v>
      </c>
      <c r="C62" s="242" t="s">
        <v>80</v>
      </c>
      <c r="D62" s="243"/>
      <c r="E62" s="243"/>
      <c r="F62" s="138" t="s">
        <v>26</v>
      </c>
      <c r="G62" s="130"/>
      <c r="H62" s="130"/>
      <c r="I62" s="130">
        <f>'01 20260326 Pol'!G77</f>
        <v>0</v>
      </c>
      <c r="J62" s="135" t="str">
        <f>IF(I70=0,"",I62/I70*100)</f>
        <v/>
      </c>
    </row>
    <row r="63" spans="1:10" ht="36.75" customHeight="1" x14ac:dyDescent="0.2">
      <c r="A63" s="124"/>
      <c r="B63" s="129" t="s">
        <v>81</v>
      </c>
      <c r="C63" s="242" t="s">
        <v>82</v>
      </c>
      <c r="D63" s="243"/>
      <c r="E63" s="243"/>
      <c r="F63" s="138" t="s">
        <v>27</v>
      </c>
      <c r="G63" s="130"/>
      <c r="H63" s="130"/>
      <c r="I63" s="130">
        <f>'01 20260326 Pol'!G79</f>
        <v>0</v>
      </c>
      <c r="J63" s="135" t="str">
        <f>IF(I70=0,"",I63/I70*100)</f>
        <v/>
      </c>
    </row>
    <row r="64" spans="1:10" ht="36.75" customHeight="1" x14ac:dyDescent="0.2">
      <c r="A64" s="124"/>
      <c r="B64" s="129" t="s">
        <v>83</v>
      </c>
      <c r="C64" s="242" t="s">
        <v>84</v>
      </c>
      <c r="D64" s="243"/>
      <c r="E64" s="243"/>
      <c r="F64" s="138" t="s">
        <v>27</v>
      </c>
      <c r="G64" s="130"/>
      <c r="H64" s="130"/>
      <c r="I64" s="130">
        <f>'01 20260326 Pol'!G85</f>
        <v>0</v>
      </c>
      <c r="J64" s="135" t="str">
        <f>IF(I70=0,"",I64/I70*100)</f>
        <v/>
      </c>
    </row>
    <row r="65" spans="1:10" ht="36.75" customHeight="1" x14ac:dyDescent="0.2">
      <c r="A65" s="124"/>
      <c r="B65" s="129" t="s">
        <v>85</v>
      </c>
      <c r="C65" s="242" t="s">
        <v>86</v>
      </c>
      <c r="D65" s="243"/>
      <c r="E65" s="243"/>
      <c r="F65" s="138" t="s">
        <v>27</v>
      </c>
      <c r="G65" s="130"/>
      <c r="H65" s="130"/>
      <c r="I65" s="130">
        <f>'01 20260326 Pol'!G132</f>
        <v>0</v>
      </c>
      <c r="J65" s="135" t="str">
        <f>IF(I70=0,"",I65/I70*100)</f>
        <v/>
      </c>
    </row>
    <row r="66" spans="1:10" ht="36.75" customHeight="1" x14ac:dyDescent="0.2">
      <c r="A66" s="124"/>
      <c r="B66" s="129" t="s">
        <v>87</v>
      </c>
      <c r="C66" s="242" t="s">
        <v>88</v>
      </c>
      <c r="D66" s="243"/>
      <c r="E66" s="243"/>
      <c r="F66" s="138" t="s">
        <v>27</v>
      </c>
      <c r="G66" s="130"/>
      <c r="H66" s="130"/>
      <c r="I66" s="130">
        <f>'01 20260326 Pol'!G140</f>
        <v>0</v>
      </c>
      <c r="J66" s="135" t="str">
        <f>IF(I70=0,"",I66/I70*100)</f>
        <v/>
      </c>
    </row>
    <row r="67" spans="1:10" ht="36.75" customHeight="1" x14ac:dyDescent="0.2">
      <c r="A67" s="124"/>
      <c r="B67" s="129" t="s">
        <v>89</v>
      </c>
      <c r="C67" s="242" t="s">
        <v>90</v>
      </c>
      <c r="D67" s="243"/>
      <c r="E67" s="243"/>
      <c r="F67" s="138" t="s">
        <v>27</v>
      </c>
      <c r="G67" s="130"/>
      <c r="H67" s="130"/>
      <c r="I67" s="130">
        <f>'01 20260326 Pol'!G153</f>
        <v>0</v>
      </c>
      <c r="J67" s="135" t="str">
        <f>IF(I70=0,"",I67/I70*100)</f>
        <v/>
      </c>
    </row>
    <row r="68" spans="1:10" ht="36.75" customHeight="1" x14ac:dyDescent="0.2">
      <c r="A68" s="124"/>
      <c r="B68" s="129" t="s">
        <v>91</v>
      </c>
      <c r="C68" s="242" t="s">
        <v>92</v>
      </c>
      <c r="D68" s="243"/>
      <c r="E68" s="243"/>
      <c r="F68" s="138" t="s">
        <v>93</v>
      </c>
      <c r="G68" s="130"/>
      <c r="H68" s="130"/>
      <c r="I68" s="130">
        <f>'01 20260326 Pol'!G165</f>
        <v>0</v>
      </c>
      <c r="J68" s="135" t="str">
        <f>IF(I70=0,"",I68/I70*100)</f>
        <v/>
      </c>
    </row>
    <row r="69" spans="1:10" ht="36.75" customHeight="1" x14ac:dyDescent="0.2">
      <c r="A69" s="124"/>
      <c r="B69" s="129" t="s">
        <v>94</v>
      </c>
      <c r="C69" s="242" t="s">
        <v>29</v>
      </c>
      <c r="D69" s="243"/>
      <c r="E69" s="243"/>
      <c r="F69" s="138" t="s">
        <v>94</v>
      </c>
      <c r="G69" s="130"/>
      <c r="H69" s="130"/>
      <c r="I69" s="130">
        <f>'01 20260326 Pol'!G174</f>
        <v>0</v>
      </c>
      <c r="J69" s="135" t="str">
        <f>IF(I70=0,"",I69/I70*100)</f>
        <v/>
      </c>
    </row>
    <row r="70" spans="1:10" ht="25.5" customHeight="1" x14ac:dyDescent="0.2">
      <c r="A70" s="125"/>
      <c r="B70" s="131" t="s">
        <v>1</v>
      </c>
      <c r="C70" s="132"/>
      <c r="D70" s="133"/>
      <c r="E70" s="133"/>
      <c r="F70" s="139"/>
      <c r="G70" s="134"/>
      <c r="H70" s="134"/>
      <c r="I70" s="134">
        <f>SUM(I53:I69)</f>
        <v>0</v>
      </c>
      <c r="J70" s="136">
        <f>SUM(J53:J69)</f>
        <v>0</v>
      </c>
    </row>
    <row r="71" spans="1:10" x14ac:dyDescent="0.2">
      <c r="F71" s="87"/>
      <c r="G71" s="87"/>
      <c r="H71" s="87"/>
      <c r="I71" s="87"/>
      <c r="J71" s="137"/>
    </row>
    <row r="72" spans="1:10" x14ac:dyDescent="0.2">
      <c r="F72" s="87"/>
      <c r="G72" s="87"/>
      <c r="H72" s="87"/>
      <c r="I72" s="87"/>
      <c r="J72" s="137"/>
    </row>
    <row r="73" spans="1:10" x14ac:dyDescent="0.2">
      <c r="F73" s="87"/>
      <c r="G73" s="87"/>
      <c r="H73" s="87"/>
      <c r="I73" s="87"/>
      <c r="J73" s="137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3">
    <mergeCell ref="C68:E68"/>
    <mergeCell ref="C69:E69"/>
    <mergeCell ref="C63:E63"/>
    <mergeCell ref="C64:E64"/>
    <mergeCell ref="C65:E65"/>
    <mergeCell ref="C66:E66"/>
    <mergeCell ref="C67:E67"/>
    <mergeCell ref="C58:E58"/>
    <mergeCell ref="C59:E59"/>
    <mergeCell ref="C60:E60"/>
    <mergeCell ref="C61:E61"/>
    <mergeCell ref="C62:E62"/>
    <mergeCell ref="C53:E53"/>
    <mergeCell ref="C54:E54"/>
    <mergeCell ref="C55:E55"/>
    <mergeCell ref="C56:E56"/>
    <mergeCell ref="C57:E57"/>
    <mergeCell ref="C39:E39"/>
    <mergeCell ref="C40:E40"/>
    <mergeCell ref="C41:E41"/>
    <mergeCell ref="B42:E42"/>
    <mergeCell ref="B45:J45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47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44" t="s">
        <v>7</v>
      </c>
      <c r="B1" s="244"/>
      <c r="C1" s="245"/>
      <c r="D1" s="244"/>
      <c r="E1" s="244"/>
      <c r="F1" s="244"/>
      <c r="G1" s="244"/>
    </row>
    <row r="2" spans="1:7" ht="24.95" customHeight="1" x14ac:dyDescent="0.2">
      <c r="A2" s="50" t="s">
        <v>8</v>
      </c>
      <c r="B2" s="49"/>
      <c r="C2" s="246"/>
      <c r="D2" s="246"/>
      <c r="E2" s="246"/>
      <c r="F2" s="246"/>
      <c r="G2" s="247"/>
    </row>
    <row r="3" spans="1:7" ht="24.95" customHeight="1" x14ac:dyDescent="0.2">
      <c r="A3" s="50" t="s">
        <v>9</v>
      </c>
      <c r="B3" s="49"/>
      <c r="C3" s="246"/>
      <c r="D3" s="246"/>
      <c r="E3" s="246"/>
      <c r="F3" s="246"/>
      <c r="G3" s="247"/>
    </row>
    <row r="4" spans="1:7" ht="24.95" customHeight="1" x14ac:dyDescent="0.2">
      <c r="A4" s="50" t="s">
        <v>10</v>
      </c>
      <c r="B4" s="49"/>
      <c r="C4" s="246"/>
      <c r="D4" s="246"/>
      <c r="E4" s="246"/>
      <c r="F4" s="246"/>
      <c r="G4" s="247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BH5000"/>
  <sheetViews>
    <sheetView workbookViewId="0">
      <pane ySplit="7" topLeftCell="A179" activePane="bottomLeft" state="frozen"/>
      <selection pane="bottomLeft" activeCell="F180" sqref="F180"/>
    </sheetView>
  </sheetViews>
  <sheetFormatPr defaultRowHeight="12.75" outlineLevelRow="3" x14ac:dyDescent="0.2"/>
  <cols>
    <col min="1" max="1" width="3.42578125" customWidth="1"/>
    <col min="2" max="2" width="12.5703125" style="122" customWidth="1"/>
    <col min="3" max="3" width="38.28515625" style="122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8" t="s">
        <v>7</v>
      </c>
      <c r="B1" s="248"/>
      <c r="C1" s="248"/>
      <c r="D1" s="248"/>
      <c r="E1" s="248"/>
      <c r="F1" s="248"/>
      <c r="G1" s="248"/>
      <c r="AG1" t="s">
        <v>96</v>
      </c>
    </row>
    <row r="2" spans="1:60" ht="24.95" customHeight="1" x14ac:dyDescent="0.2">
      <c r="A2" s="50" t="s">
        <v>8</v>
      </c>
      <c r="B2" s="49" t="s">
        <v>45</v>
      </c>
      <c r="C2" s="200" t="s">
        <v>341</v>
      </c>
      <c r="D2" s="201"/>
      <c r="E2" s="201"/>
      <c r="F2" s="201"/>
      <c r="G2" s="201"/>
      <c r="H2" s="202"/>
      <c r="AG2" t="s">
        <v>97</v>
      </c>
    </row>
    <row r="3" spans="1:60" ht="24.95" customHeight="1" x14ac:dyDescent="0.2">
      <c r="A3" s="50" t="s">
        <v>9</v>
      </c>
      <c r="B3" s="49" t="s">
        <v>45</v>
      </c>
      <c r="C3" s="203" t="s">
        <v>342</v>
      </c>
      <c r="D3" s="204"/>
      <c r="E3" s="204"/>
      <c r="F3" s="204"/>
      <c r="G3" s="204"/>
      <c r="H3" s="205"/>
      <c r="AC3" s="122" t="s">
        <v>97</v>
      </c>
      <c r="AG3" t="s">
        <v>98</v>
      </c>
    </row>
    <row r="4" spans="1:60" ht="24.95" customHeight="1" x14ac:dyDescent="0.2">
      <c r="A4" s="141" t="s">
        <v>10</v>
      </c>
      <c r="B4" s="142" t="s">
        <v>43</v>
      </c>
      <c r="C4" s="249" t="s">
        <v>343</v>
      </c>
      <c r="D4" s="250"/>
      <c r="E4" s="250"/>
      <c r="F4" s="250"/>
      <c r="G4" s="251"/>
      <c r="AG4" t="s">
        <v>99</v>
      </c>
    </row>
    <row r="5" spans="1:60" x14ac:dyDescent="0.2">
      <c r="D5" s="10"/>
    </row>
    <row r="6" spans="1:60" ht="38.25" x14ac:dyDescent="0.2">
      <c r="A6" s="144" t="s">
        <v>100</v>
      </c>
      <c r="B6" s="146" t="s">
        <v>101</v>
      </c>
      <c r="C6" s="146" t="s">
        <v>102</v>
      </c>
      <c r="D6" s="145" t="s">
        <v>103</v>
      </c>
      <c r="E6" s="144" t="s">
        <v>104</v>
      </c>
      <c r="F6" s="143" t="s">
        <v>105</v>
      </c>
      <c r="G6" s="144" t="s">
        <v>31</v>
      </c>
      <c r="H6" s="147" t="s">
        <v>32</v>
      </c>
      <c r="I6" s="147" t="s">
        <v>106</v>
      </c>
      <c r="J6" s="147" t="s">
        <v>33</v>
      </c>
      <c r="K6" s="147" t="s">
        <v>107</v>
      </c>
      <c r="L6" s="147" t="s">
        <v>108</v>
      </c>
      <c r="M6" s="147" t="s">
        <v>109</v>
      </c>
      <c r="N6" s="147" t="s">
        <v>110</v>
      </c>
      <c r="O6" s="147" t="s">
        <v>111</v>
      </c>
      <c r="P6" s="147" t="s">
        <v>112</v>
      </c>
      <c r="Q6" s="147" t="s">
        <v>113</v>
      </c>
      <c r="R6" s="147" t="s">
        <v>114</v>
      </c>
      <c r="S6" s="147" t="s">
        <v>115</v>
      </c>
      <c r="T6" s="147" t="s">
        <v>116</v>
      </c>
      <c r="U6" s="147" t="s">
        <v>117</v>
      </c>
      <c r="V6" s="147" t="s">
        <v>118</v>
      </c>
      <c r="W6" s="147" t="s">
        <v>119</v>
      </c>
      <c r="X6" s="147" t="s">
        <v>120</v>
      </c>
      <c r="Y6" s="147" t="s">
        <v>121</v>
      </c>
    </row>
    <row r="7" spans="1:60" hidden="1" x14ac:dyDescent="0.2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49"/>
      <c r="O7" s="149"/>
      <c r="P7" s="149"/>
      <c r="Q7" s="149"/>
      <c r="R7" s="150"/>
      <c r="S7" s="150"/>
      <c r="T7" s="150"/>
      <c r="U7" s="150"/>
      <c r="V7" s="150"/>
      <c r="W7" s="150"/>
      <c r="X7" s="150"/>
      <c r="Y7" s="150"/>
    </row>
    <row r="8" spans="1:60" x14ac:dyDescent="0.2">
      <c r="A8" s="164" t="s">
        <v>122</v>
      </c>
      <c r="B8" s="165" t="s">
        <v>61</v>
      </c>
      <c r="C8" s="183" t="s">
        <v>62</v>
      </c>
      <c r="D8" s="166"/>
      <c r="E8" s="167"/>
      <c r="F8" s="168"/>
      <c r="G8" s="169">
        <f>SUMIF(AG9:AG12,"&lt;&gt;NOR",G9:G12)</f>
        <v>0</v>
      </c>
      <c r="H8" s="163"/>
      <c r="I8" s="163">
        <f>SUM(I9:I12)</f>
        <v>0</v>
      </c>
      <c r="J8" s="163"/>
      <c r="K8" s="163">
        <f>SUM(K9:K12)</f>
        <v>7310</v>
      </c>
      <c r="L8" s="163"/>
      <c r="M8" s="163">
        <f>SUM(M9:M12)</f>
        <v>0</v>
      </c>
      <c r="N8" s="162"/>
      <c r="O8" s="162">
        <f>SUM(O9:O12)</f>
        <v>0</v>
      </c>
      <c r="P8" s="162"/>
      <c r="Q8" s="162">
        <f>SUM(Q9:Q12)</f>
        <v>0</v>
      </c>
      <c r="R8" s="163"/>
      <c r="S8" s="163"/>
      <c r="T8" s="163"/>
      <c r="U8" s="163"/>
      <c r="V8" s="163">
        <f>SUM(V9:V12)</f>
        <v>8.5</v>
      </c>
      <c r="W8" s="163"/>
      <c r="X8" s="163"/>
      <c r="Y8" s="163"/>
      <c r="AG8" t="s">
        <v>123</v>
      </c>
    </row>
    <row r="9" spans="1:60" ht="22.5" outlineLevel="1" x14ac:dyDescent="0.2">
      <c r="A9" s="171">
        <v>1</v>
      </c>
      <c r="B9" s="172" t="s">
        <v>124</v>
      </c>
      <c r="C9" s="184" t="s">
        <v>125</v>
      </c>
      <c r="D9" s="173" t="s">
        <v>126</v>
      </c>
      <c r="E9" s="174">
        <v>8.5</v>
      </c>
      <c r="F9" s="175">
        <v>0</v>
      </c>
      <c r="G9" s="176">
        <f>ROUND(E9*F9,2)</f>
        <v>0</v>
      </c>
      <c r="H9" s="159">
        <v>0</v>
      </c>
      <c r="I9" s="158">
        <f>ROUND(E9*H9,2)</f>
        <v>0</v>
      </c>
      <c r="J9" s="159">
        <v>860</v>
      </c>
      <c r="K9" s="158">
        <f>ROUND(E9*J9,2)</f>
        <v>7310</v>
      </c>
      <c r="L9" s="158">
        <v>21</v>
      </c>
      <c r="M9" s="158">
        <f>G9*(1+L9/100)</f>
        <v>0</v>
      </c>
      <c r="N9" s="157">
        <v>0</v>
      </c>
      <c r="O9" s="157">
        <f>ROUND(E9*N9,2)</f>
        <v>0</v>
      </c>
      <c r="P9" s="157">
        <v>0</v>
      </c>
      <c r="Q9" s="157">
        <f>ROUND(E9*P9,2)</f>
        <v>0</v>
      </c>
      <c r="R9" s="158" t="s">
        <v>127</v>
      </c>
      <c r="S9" s="158" t="s">
        <v>128</v>
      </c>
      <c r="T9" s="158" t="s">
        <v>128</v>
      </c>
      <c r="U9" s="158">
        <v>1</v>
      </c>
      <c r="V9" s="158">
        <f>ROUND(E9*U9,2)</f>
        <v>8.5</v>
      </c>
      <c r="W9" s="158"/>
      <c r="X9" s="158" t="s">
        <v>129</v>
      </c>
      <c r="Y9" s="158" t="s">
        <v>130</v>
      </c>
      <c r="Z9" s="148"/>
      <c r="AA9" s="148"/>
      <c r="AB9" s="148"/>
      <c r="AC9" s="148"/>
      <c r="AD9" s="148"/>
      <c r="AE9" s="148"/>
      <c r="AF9" s="148"/>
      <c r="AG9" s="148" t="s">
        <v>131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2" x14ac:dyDescent="0.2">
      <c r="A10" s="155"/>
      <c r="B10" s="156"/>
      <c r="C10" s="185" t="s">
        <v>132</v>
      </c>
      <c r="D10" s="160"/>
      <c r="E10" s="161">
        <v>8.5</v>
      </c>
      <c r="F10" s="158"/>
      <c r="G10" s="158"/>
      <c r="H10" s="158"/>
      <c r="I10" s="158"/>
      <c r="J10" s="158"/>
      <c r="K10" s="158"/>
      <c r="L10" s="158"/>
      <c r="M10" s="158"/>
      <c r="N10" s="157"/>
      <c r="O10" s="157"/>
      <c r="P10" s="157"/>
      <c r="Q10" s="157"/>
      <c r="R10" s="158"/>
      <c r="S10" s="158"/>
      <c r="T10" s="158"/>
      <c r="U10" s="158"/>
      <c r="V10" s="158"/>
      <c r="W10" s="158"/>
      <c r="X10" s="158"/>
      <c r="Y10" s="158"/>
      <c r="Z10" s="148"/>
      <c r="AA10" s="148"/>
      <c r="AB10" s="148"/>
      <c r="AC10" s="148"/>
      <c r="AD10" s="148"/>
      <c r="AE10" s="148"/>
      <c r="AF10" s="148"/>
      <c r="AG10" s="148" t="s">
        <v>133</v>
      </c>
      <c r="AH10" s="148">
        <v>0</v>
      </c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3" x14ac:dyDescent="0.2">
      <c r="A11" s="155"/>
      <c r="B11" s="156"/>
      <c r="C11" s="185" t="s">
        <v>134</v>
      </c>
      <c r="D11" s="160"/>
      <c r="E11" s="161"/>
      <c r="F11" s="158"/>
      <c r="G11" s="158"/>
      <c r="H11" s="158"/>
      <c r="I11" s="158"/>
      <c r="J11" s="158"/>
      <c r="K11" s="158"/>
      <c r="L11" s="158"/>
      <c r="M11" s="158"/>
      <c r="N11" s="157"/>
      <c r="O11" s="157"/>
      <c r="P11" s="157"/>
      <c r="Q11" s="157"/>
      <c r="R11" s="158"/>
      <c r="S11" s="158"/>
      <c r="T11" s="158"/>
      <c r="U11" s="158"/>
      <c r="V11" s="158"/>
      <c r="W11" s="158"/>
      <c r="X11" s="158"/>
      <c r="Y11" s="158"/>
      <c r="Z11" s="148"/>
      <c r="AA11" s="148"/>
      <c r="AB11" s="148"/>
      <c r="AC11" s="148"/>
      <c r="AD11" s="148"/>
      <c r="AE11" s="148"/>
      <c r="AF11" s="148"/>
      <c r="AG11" s="148" t="s">
        <v>133</v>
      </c>
      <c r="AH11" s="148">
        <v>0</v>
      </c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3" x14ac:dyDescent="0.2">
      <c r="A12" s="155"/>
      <c r="B12" s="156"/>
      <c r="C12" s="185" t="s">
        <v>135</v>
      </c>
      <c r="D12" s="160"/>
      <c r="E12" s="161"/>
      <c r="F12" s="158"/>
      <c r="G12" s="158"/>
      <c r="H12" s="158"/>
      <c r="I12" s="158"/>
      <c r="J12" s="158"/>
      <c r="K12" s="158"/>
      <c r="L12" s="158"/>
      <c r="M12" s="158"/>
      <c r="N12" s="157"/>
      <c r="O12" s="157"/>
      <c r="P12" s="157"/>
      <c r="Q12" s="157"/>
      <c r="R12" s="158"/>
      <c r="S12" s="158"/>
      <c r="T12" s="158"/>
      <c r="U12" s="158"/>
      <c r="V12" s="158"/>
      <c r="W12" s="158"/>
      <c r="X12" s="158"/>
      <c r="Y12" s="158"/>
      <c r="Z12" s="148"/>
      <c r="AA12" s="148"/>
      <c r="AB12" s="148"/>
      <c r="AC12" s="148"/>
      <c r="AD12" s="148"/>
      <c r="AE12" s="148"/>
      <c r="AF12" s="148"/>
      <c r="AG12" s="148" t="s">
        <v>133</v>
      </c>
      <c r="AH12" s="148">
        <v>0</v>
      </c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x14ac:dyDescent="0.2">
      <c r="A13" s="164" t="s">
        <v>122</v>
      </c>
      <c r="B13" s="165" t="s">
        <v>63</v>
      </c>
      <c r="C13" s="183" t="s">
        <v>64</v>
      </c>
      <c r="D13" s="166"/>
      <c r="E13" s="167"/>
      <c r="F13" s="168"/>
      <c r="G13" s="169">
        <f>SUMIF(AG14:AG18,"&lt;&gt;NOR",G14:G18)</f>
        <v>0</v>
      </c>
      <c r="H13" s="163"/>
      <c r="I13" s="163">
        <f>SUM(I14:I18)</f>
        <v>5290.48</v>
      </c>
      <c r="J13" s="163"/>
      <c r="K13" s="163">
        <f>SUM(K14:K18)</f>
        <v>12129.52</v>
      </c>
      <c r="L13" s="163"/>
      <c r="M13" s="163">
        <f>SUM(M14:M18)</f>
        <v>0</v>
      </c>
      <c r="N13" s="162"/>
      <c r="O13" s="162">
        <f>SUM(O14:O18)</f>
        <v>1.51</v>
      </c>
      <c r="P13" s="162"/>
      <c r="Q13" s="162">
        <f>SUM(Q14:Q18)</f>
        <v>0</v>
      </c>
      <c r="R13" s="163"/>
      <c r="S13" s="163"/>
      <c r="T13" s="163"/>
      <c r="U13" s="163"/>
      <c r="V13" s="163">
        <f>SUM(V14:V18)</f>
        <v>16.64</v>
      </c>
      <c r="W13" s="163"/>
      <c r="X13" s="163"/>
      <c r="Y13" s="163"/>
      <c r="AG13" t="s">
        <v>123</v>
      </c>
    </row>
    <row r="14" spans="1:60" ht="22.5" outlineLevel="1" x14ac:dyDescent="0.2">
      <c r="A14" s="171">
        <v>2</v>
      </c>
      <c r="B14" s="172" t="s">
        <v>136</v>
      </c>
      <c r="C14" s="184" t="s">
        <v>137</v>
      </c>
      <c r="D14" s="173" t="s">
        <v>138</v>
      </c>
      <c r="E14" s="174">
        <v>104</v>
      </c>
      <c r="F14" s="175">
        <v>0</v>
      </c>
      <c r="G14" s="176">
        <f>ROUND(E14*F14,2)</f>
        <v>0</v>
      </c>
      <c r="H14" s="159">
        <v>50.87</v>
      </c>
      <c r="I14" s="158">
        <f>ROUND(E14*H14,2)</f>
        <v>5290.48</v>
      </c>
      <c r="J14" s="159">
        <v>116.63</v>
      </c>
      <c r="K14" s="158">
        <f>ROUND(E14*J14,2)</f>
        <v>12129.52</v>
      </c>
      <c r="L14" s="158">
        <v>21</v>
      </c>
      <c r="M14" s="158">
        <f>G14*(1+L14/100)</f>
        <v>0</v>
      </c>
      <c r="N14" s="157">
        <v>1.4489999999999999E-2</v>
      </c>
      <c r="O14" s="157">
        <f>ROUND(E14*N14,2)</f>
        <v>1.51</v>
      </c>
      <c r="P14" s="157">
        <v>0</v>
      </c>
      <c r="Q14" s="157">
        <f>ROUND(E14*P14,2)</f>
        <v>0</v>
      </c>
      <c r="R14" s="158"/>
      <c r="S14" s="158" t="s">
        <v>128</v>
      </c>
      <c r="T14" s="158" t="s">
        <v>128</v>
      </c>
      <c r="U14" s="158">
        <v>0.16</v>
      </c>
      <c r="V14" s="158">
        <f>ROUND(E14*U14,2)</f>
        <v>16.64</v>
      </c>
      <c r="W14" s="158"/>
      <c r="X14" s="158" t="s">
        <v>139</v>
      </c>
      <c r="Y14" s="158" t="s">
        <v>130</v>
      </c>
      <c r="Z14" s="148"/>
      <c r="AA14" s="148"/>
      <c r="AB14" s="148"/>
      <c r="AC14" s="148"/>
      <c r="AD14" s="148"/>
      <c r="AE14" s="148"/>
      <c r="AF14" s="148"/>
      <c r="AG14" s="148" t="s">
        <v>140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2" x14ac:dyDescent="0.2">
      <c r="A15" s="155"/>
      <c r="B15" s="156"/>
      <c r="C15" s="185" t="s">
        <v>141</v>
      </c>
      <c r="D15" s="160"/>
      <c r="E15" s="161"/>
      <c r="F15" s="158"/>
      <c r="G15" s="158"/>
      <c r="H15" s="158"/>
      <c r="I15" s="158"/>
      <c r="J15" s="158"/>
      <c r="K15" s="158"/>
      <c r="L15" s="158"/>
      <c r="M15" s="158"/>
      <c r="N15" s="157"/>
      <c r="O15" s="157"/>
      <c r="P15" s="157"/>
      <c r="Q15" s="157"/>
      <c r="R15" s="158"/>
      <c r="S15" s="158"/>
      <c r="T15" s="158"/>
      <c r="U15" s="158"/>
      <c r="V15" s="158"/>
      <c r="W15" s="158"/>
      <c r="X15" s="158"/>
      <c r="Y15" s="158"/>
      <c r="Z15" s="148"/>
      <c r="AA15" s="148"/>
      <c r="AB15" s="148"/>
      <c r="AC15" s="148"/>
      <c r="AD15" s="148"/>
      <c r="AE15" s="148"/>
      <c r="AF15" s="148"/>
      <c r="AG15" s="148" t="s">
        <v>133</v>
      </c>
      <c r="AH15" s="148">
        <v>0</v>
      </c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3" x14ac:dyDescent="0.2">
      <c r="A16" s="155"/>
      <c r="B16" s="156"/>
      <c r="C16" s="185" t="s">
        <v>142</v>
      </c>
      <c r="D16" s="160"/>
      <c r="E16" s="161">
        <v>104</v>
      </c>
      <c r="F16" s="158"/>
      <c r="G16" s="158"/>
      <c r="H16" s="158"/>
      <c r="I16" s="158"/>
      <c r="J16" s="158"/>
      <c r="K16" s="158"/>
      <c r="L16" s="158"/>
      <c r="M16" s="158"/>
      <c r="N16" s="157"/>
      <c r="O16" s="157"/>
      <c r="P16" s="157"/>
      <c r="Q16" s="157"/>
      <c r="R16" s="158"/>
      <c r="S16" s="158"/>
      <c r="T16" s="158"/>
      <c r="U16" s="158"/>
      <c r="V16" s="158"/>
      <c r="W16" s="158"/>
      <c r="X16" s="158"/>
      <c r="Y16" s="158"/>
      <c r="Z16" s="148"/>
      <c r="AA16" s="148"/>
      <c r="AB16" s="148"/>
      <c r="AC16" s="148"/>
      <c r="AD16" s="148"/>
      <c r="AE16" s="148"/>
      <c r="AF16" s="148"/>
      <c r="AG16" s="148" t="s">
        <v>133</v>
      </c>
      <c r="AH16" s="148">
        <v>0</v>
      </c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3" x14ac:dyDescent="0.2">
      <c r="A17" s="155"/>
      <c r="B17" s="156"/>
      <c r="C17" s="185" t="s">
        <v>134</v>
      </c>
      <c r="D17" s="160"/>
      <c r="E17" s="161"/>
      <c r="F17" s="158"/>
      <c r="G17" s="158"/>
      <c r="H17" s="158"/>
      <c r="I17" s="158"/>
      <c r="J17" s="158"/>
      <c r="K17" s="158"/>
      <c r="L17" s="158"/>
      <c r="M17" s="158"/>
      <c r="N17" s="157"/>
      <c r="O17" s="157"/>
      <c r="P17" s="157"/>
      <c r="Q17" s="157"/>
      <c r="R17" s="158"/>
      <c r="S17" s="158"/>
      <c r="T17" s="158"/>
      <c r="U17" s="158"/>
      <c r="V17" s="158"/>
      <c r="W17" s="158"/>
      <c r="X17" s="158"/>
      <c r="Y17" s="158"/>
      <c r="Z17" s="148"/>
      <c r="AA17" s="148"/>
      <c r="AB17" s="148"/>
      <c r="AC17" s="148"/>
      <c r="AD17" s="148"/>
      <c r="AE17" s="148"/>
      <c r="AF17" s="148"/>
      <c r="AG17" s="148" t="s">
        <v>133</v>
      </c>
      <c r="AH17" s="148">
        <v>0</v>
      </c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3" x14ac:dyDescent="0.2">
      <c r="A18" s="155"/>
      <c r="B18" s="156"/>
      <c r="C18" s="185" t="s">
        <v>143</v>
      </c>
      <c r="D18" s="160"/>
      <c r="E18" s="161"/>
      <c r="F18" s="158"/>
      <c r="G18" s="158"/>
      <c r="H18" s="158"/>
      <c r="I18" s="158"/>
      <c r="J18" s="158"/>
      <c r="K18" s="158"/>
      <c r="L18" s="158"/>
      <c r="M18" s="158"/>
      <c r="N18" s="157"/>
      <c r="O18" s="157"/>
      <c r="P18" s="157"/>
      <c r="Q18" s="157"/>
      <c r="R18" s="158"/>
      <c r="S18" s="158"/>
      <c r="T18" s="158"/>
      <c r="U18" s="158"/>
      <c r="V18" s="158"/>
      <c r="W18" s="158"/>
      <c r="X18" s="158"/>
      <c r="Y18" s="158"/>
      <c r="Z18" s="148"/>
      <c r="AA18" s="148"/>
      <c r="AB18" s="148"/>
      <c r="AC18" s="148"/>
      <c r="AD18" s="148"/>
      <c r="AE18" s="148"/>
      <c r="AF18" s="148"/>
      <c r="AG18" s="148" t="s">
        <v>133</v>
      </c>
      <c r="AH18" s="148">
        <v>0</v>
      </c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x14ac:dyDescent="0.2">
      <c r="A19" s="164" t="s">
        <v>122</v>
      </c>
      <c r="B19" s="165" t="s">
        <v>65</v>
      </c>
      <c r="C19" s="183" t="s">
        <v>66</v>
      </c>
      <c r="D19" s="166"/>
      <c r="E19" s="167"/>
      <c r="F19" s="168"/>
      <c r="G19" s="169">
        <f>SUMIF(AG20:AG25,"&lt;&gt;NOR",G20:G25)</f>
        <v>0</v>
      </c>
      <c r="H19" s="163"/>
      <c r="I19" s="163">
        <f>SUM(I20:I25)</f>
        <v>15060.32</v>
      </c>
      <c r="J19" s="163"/>
      <c r="K19" s="163">
        <f>SUM(K20:K25)</f>
        <v>51495.770000000004</v>
      </c>
      <c r="L19" s="163"/>
      <c r="M19" s="163">
        <f>SUM(M20:M25)</f>
        <v>0</v>
      </c>
      <c r="N19" s="162"/>
      <c r="O19" s="162">
        <f>SUM(O20:O25)</f>
        <v>1.43</v>
      </c>
      <c r="P19" s="162"/>
      <c r="Q19" s="162">
        <f>SUM(Q20:Q25)</f>
        <v>0</v>
      </c>
      <c r="R19" s="163"/>
      <c r="S19" s="163"/>
      <c r="T19" s="163"/>
      <c r="U19" s="163"/>
      <c r="V19" s="163">
        <f>SUM(V20:V25)</f>
        <v>69.569999999999993</v>
      </c>
      <c r="W19" s="163"/>
      <c r="X19" s="163"/>
      <c r="Y19" s="163"/>
      <c r="AG19" t="s">
        <v>123</v>
      </c>
    </row>
    <row r="20" spans="1:60" outlineLevel="1" x14ac:dyDescent="0.2">
      <c r="A20" s="171">
        <v>3</v>
      </c>
      <c r="B20" s="172" t="s">
        <v>144</v>
      </c>
      <c r="C20" s="184" t="s">
        <v>145</v>
      </c>
      <c r="D20" s="173" t="s">
        <v>146</v>
      </c>
      <c r="E20" s="174">
        <v>65.977599999999995</v>
      </c>
      <c r="F20" s="175">
        <v>0</v>
      </c>
      <c r="G20" s="176">
        <f>ROUND(E20*F20,2)</f>
        <v>0</v>
      </c>
      <c r="H20" s="159">
        <v>17.79</v>
      </c>
      <c r="I20" s="158">
        <f>ROUND(E20*H20,2)</f>
        <v>1173.74</v>
      </c>
      <c r="J20" s="159">
        <v>54.11</v>
      </c>
      <c r="K20" s="158">
        <f>ROUND(E20*J20,2)</f>
        <v>3570.05</v>
      </c>
      <c r="L20" s="158">
        <v>21</v>
      </c>
      <c r="M20" s="158">
        <f>G20*(1+L20/100)</f>
        <v>0</v>
      </c>
      <c r="N20" s="157">
        <v>4.0000000000000003E-5</v>
      </c>
      <c r="O20" s="157">
        <f>ROUND(E20*N20,2)</f>
        <v>0</v>
      </c>
      <c r="P20" s="157">
        <v>0</v>
      </c>
      <c r="Q20" s="157">
        <f>ROUND(E20*P20,2)</f>
        <v>0</v>
      </c>
      <c r="R20" s="158"/>
      <c r="S20" s="158" t="s">
        <v>128</v>
      </c>
      <c r="T20" s="158" t="s">
        <v>128</v>
      </c>
      <c r="U20" s="158">
        <v>7.8E-2</v>
      </c>
      <c r="V20" s="158">
        <f>ROUND(E20*U20,2)</f>
        <v>5.15</v>
      </c>
      <c r="W20" s="158"/>
      <c r="X20" s="158" t="s">
        <v>139</v>
      </c>
      <c r="Y20" s="158" t="s">
        <v>130</v>
      </c>
      <c r="Z20" s="148"/>
      <c r="AA20" s="148"/>
      <c r="AB20" s="148"/>
      <c r="AC20" s="148"/>
      <c r="AD20" s="148"/>
      <c r="AE20" s="148"/>
      <c r="AF20" s="148"/>
      <c r="AG20" s="148" t="s">
        <v>140</v>
      </c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2" x14ac:dyDescent="0.2">
      <c r="A21" s="155"/>
      <c r="B21" s="156"/>
      <c r="C21" s="185" t="s">
        <v>147</v>
      </c>
      <c r="D21" s="160"/>
      <c r="E21" s="161">
        <v>65.98</v>
      </c>
      <c r="F21" s="158"/>
      <c r="G21" s="158"/>
      <c r="H21" s="158"/>
      <c r="I21" s="158"/>
      <c r="J21" s="158"/>
      <c r="K21" s="158"/>
      <c r="L21" s="158"/>
      <c r="M21" s="158"/>
      <c r="N21" s="157"/>
      <c r="O21" s="157"/>
      <c r="P21" s="157"/>
      <c r="Q21" s="157"/>
      <c r="R21" s="158"/>
      <c r="S21" s="158"/>
      <c r="T21" s="158"/>
      <c r="U21" s="158"/>
      <c r="V21" s="158"/>
      <c r="W21" s="158"/>
      <c r="X21" s="158"/>
      <c r="Y21" s="158"/>
      <c r="Z21" s="148"/>
      <c r="AA21" s="148"/>
      <c r="AB21" s="148"/>
      <c r="AC21" s="148"/>
      <c r="AD21" s="148"/>
      <c r="AE21" s="148"/>
      <c r="AF21" s="148"/>
      <c r="AG21" s="148" t="s">
        <v>133</v>
      </c>
      <c r="AH21" s="148">
        <v>0</v>
      </c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ht="22.5" outlineLevel="1" x14ac:dyDescent="0.2">
      <c r="A22" s="171">
        <v>4</v>
      </c>
      <c r="B22" s="172" t="s">
        <v>148</v>
      </c>
      <c r="C22" s="184" t="s">
        <v>149</v>
      </c>
      <c r="D22" s="173" t="s">
        <v>150</v>
      </c>
      <c r="E22" s="174">
        <v>171.6</v>
      </c>
      <c r="F22" s="175">
        <v>0</v>
      </c>
      <c r="G22" s="176">
        <f>ROUND(E22*F22,2)</f>
        <v>0</v>
      </c>
      <c r="H22" s="159">
        <v>26.71</v>
      </c>
      <c r="I22" s="158">
        <f>ROUND(E22*H22,2)</f>
        <v>4583.4399999999996</v>
      </c>
      <c r="J22" s="159">
        <v>126.29</v>
      </c>
      <c r="K22" s="158">
        <f>ROUND(E22*J22,2)</f>
        <v>21671.360000000001</v>
      </c>
      <c r="L22" s="158">
        <v>21</v>
      </c>
      <c r="M22" s="158">
        <f>G22*(1+L22/100)</f>
        <v>0</v>
      </c>
      <c r="N22" s="157">
        <v>2.5100000000000001E-3</v>
      </c>
      <c r="O22" s="157">
        <f>ROUND(E22*N22,2)</f>
        <v>0.43</v>
      </c>
      <c r="P22" s="157">
        <v>0</v>
      </c>
      <c r="Q22" s="157">
        <f>ROUND(E22*P22,2)</f>
        <v>0</v>
      </c>
      <c r="R22" s="158"/>
      <c r="S22" s="158" t="s">
        <v>128</v>
      </c>
      <c r="T22" s="158" t="s">
        <v>128</v>
      </c>
      <c r="U22" s="158">
        <v>0.18232999999999999</v>
      </c>
      <c r="V22" s="158">
        <f>ROUND(E22*U22,2)</f>
        <v>31.29</v>
      </c>
      <c r="W22" s="158"/>
      <c r="X22" s="158" t="s">
        <v>139</v>
      </c>
      <c r="Y22" s="158" t="s">
        <v>130</v>
      </c>
      <c r="Z22" s="148"/>
      <c r="AA22" s="148"/>
      <c r="AB22" s="148"/>
      <c r="AC22" s="148"/>
      <c r="AD22" s="148"/>
      <c r="AE22" s="148"/>
      <c r="AF22" s="148"/>
      <c r="AG22" s="148" t="s">
        <v>140</v>
      </c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2" x14ac:dyDescent="0.2">
      <c r="A23" s="155"/>
      <c r="B23" s="156"/>
      <c r="C23" s="185" t="s">
        <v>151</v>
      </c>
      <c r="D23" s="160"/>
      <c r="E23" s="161">
        <v>171.6</v>
      </c>
      <c r="F23" s="158"/>
      <c r="G23" s="158"/>
      <c r="H23" s="158"/>
      <c r="I23" s="158"/>
      <c r="J23" s="158"/>
      <c r="K23" s="158"/>
      <c r="L23" s="158"/>
      <c r="M23" s="158"/>
      <c r="N23" s="157"/>
      <c r="O23" s="157"/>
      <c r="P23" s="157"/>
      <c r="Q23" s="157"/>
      <c r="R23" s="158"/>
      <c r="S23" s="158"/>
      <c r="T23" s="158"/>
      <c r="U23" s="158"/>
      <c r="V23" s="158"/>
      <c r="W23" s="158"/>
      <c r="X23" s="158"/>
      <c r="Y23" s="158"/>
      <c r="Z23" s="148"/>
      <c r="AA23" s="148"/>
      <c r="AB23" s="148"/>
      <c r="AC23" s="148"/>
      <c r="AD23" s="148"/>
      <c r="AE23" s="148"/>
      <c r="AF23" s="148"/>
      <c r="AG23" s="148" t="s">
        <v>133</v>
      </c>
      <c r="AH23" s="148">
        <v>0</v>
      </c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ht="22.5" outlineLevel="1" x14ac:dyDescent="0.2">
      <c r="A24" s="171">
        <v>5</v>
      </c>
      <c r="B24" s="172" t="s">
        <v>152</v>
      </c>
      <c r="C24" s="184" t="s">
        <v>153</v>
      </c>
      <c r="D24" s="173" t="s">
        <v>146</v>
      </c>
      <c r="E24" s="174">
        <v>27.975999999999999</v>
      </c>
      <c r="F24" s="175">
        <v>0</v>
      </c>
      <c r="G24" s="176">
        <f>ROUND(E24*F24,2)</f>
        <v>0</v>
      </c>
      <c r="H24" s="159">
        <v>332.54</v>
      </c>
      <c r="I24" s="158">
        <f>ROUND(E24*H24,2)</f>
        <v>9303.14</v>
      </c>
      <c r="J24" s="159">
        <v>938.46</v>
      </c>
      <c r="K24" s="158">
        <f>ROUND(E24*J24,2)</f>
        <v>26254.36</v>
      </c>
      <c r="L24" s="158">
        <v>21</v>
      </c>
      <c r="M24" s="158">
        <f>G24*(1+L24/100)</f>
        <v>0</v>
      </c>
      <c r="N24" s="157">
        <v>3.5659999999999997E-2</v>
      </c>
      <c r="O24" s="157">
        <f>ROUND(E24*N24,2)</f>
        <v>1</v>
      </c>
      <c r="P24" s="157">
        <v>0</v>
      </c>
      <c r="Q24" s="157">
        <f>ROUND(E24*P24,2)</f>
        <v>0</v>
      </c>
      <c r="R24" s="158"/>
      <c r="S24" s="158" t="s">
        <v>128</v>
      </c>
      <c r="T24" s="158" t="s">
        <v>128</v>
      </c>
      <c r="U24" s="158">
        <v>1.1841699999999999</v>
      </c>
      <c r="V24" s="158">
        <f>ROUND(E24*U24,2)</f>
        <v>33.130000000000003</v>
      </c>
      <c r="W24" s="158"/>
      <c r="X24" s="158" t="s">
        <v>139</v>
      </c>
      <c r="Y24" s="158" t="s">
        <v>130</v>
      </c>
      <c r="Z24" s="148"/>
      <c r="AA24" s="148"/>
      <c r="AB24" s="148"/>
      <c r="AC24" s="148"/>
      <c r="AD24" s="148"/>
      <c r="AE24" s="148"/>
      <c r="AF24" s="148"/>
      <c r="AG24" s="148" t="s">
        <v>140</v>
      </c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2" x14ac:dyDescent="0.2">
      <c r="A25" s="155"/>
      <c r="B25" s="156"/>
      <c r="C25" s="185" t="s">
        <v>154</v>
      </c>
      <c r="D25" s="160"/>
      <c r="E25" s="161">
        <v>27.98</v>
      </c>
      <c r="F25" s="158"/>
      <c r="G25" s="158"/>
      <c r="H25" s="158"/>
      <c r="I25" s="158"/>
      <c r="J25" s="158"/>
      <c r="K25" s="158"/>
      <c r="L25" s="158"/>
      <c r="M25" s="158"/>
      <c r="N25" s="157"/>
      <c r="O25" s="157"/>
      <c r="P25" s="157"/>
      <c r="Q25" s="157"/>
      <c r="R25" s="158"/>
      <c r="S25" s="158"/>
      <c r="T25" s="158"/>
      <c r="U25" s="158"/>
      <c r="V25" s="158"/>
      <c r="W25" s="158"/>
      <c r="X25" s="158"/>
      <c r="Y25" s="158"/>
      <c r="Z25" s="148"/>
      <c r="AA25" s="148"/>
      <c r="AB25" s="148"/>
      <c r="AC25" s="148"/>
      <c r="AD25" s="148"/>
      <c r="AE25" s="148"/>
      <c r="AF25" s="148"/>
      <c r="AG25" s="148" t="s">
        <v>133</v>
      </c>
      <c r="AH25" s="148">
        <v>0</v>
      </c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x14ac:dyDescent="0.2">
      <c r="A26" s="164" t="s">
        <v>122</v>
      </c>
      <c r="B26" s="165" t="s">
        <v>67</v>
      </c>
      <c r="C26" s="183" t="s">
        <v>68</v>
      </c>
      <c r="D26" s="166"/>
      <c r="E26" s="167"/>
      <c r="F26" s="168"/>
      <c r="G26" s="169">
        <f>SUMIF(AG27:AG34,"&lt;&gt;NOR",G27:G34)</f>
        <v>0</v>
      </c>
      <c r="H26" s="163"/>
      <c r="I26" s="163">
        <f>SUM(I27:I34)</f>
        <v>7256.7</v>
      </c>
      <c r="J26" s="163"/>
      <c r="K26" s="163">
        <f>SUM(K27:K34)</f>
        <v>63690.44</v>
      </c>
      <c r="L26" s="163"/>
      <c r="M26" s="163">
        <f>SUM(M27:M34)</f>
        <v>0</v>
      </c>
      <c r="N26" s="162"/>
      <c r="O26" s="162">
        <f>SUM(O27:O34)</f>
        <v>3.0700000000000003</v>
      </c>
      <c r="P26" s="162"/>
      <c r="Q26" s="162">
        <f>SUM(Q27:Q34)</f>
        <v>0</v>
      </c>
      <c r="R26" s="163"/>
      <c r="S26" s="163"/>
      <c r="T26" s="163"/>
      <c r="U26" s="163"/>
      <c r="V26" s="163">
        <f>SUM(V27:V34)</f>
        <v>81.02</v>
      </c>
      <c r="W26" s="163"/>
      <c r="X26" s="163"/>
      <c r="Y26" s="163"/>
      <c r="AG26" t="s">
        <v>123</v>
      </c>
    </row>
    <row r="27" spans="1:60" outlineLevel="1" x14ac:dyDescent="0.2">
      <c r="A27" s="171">
        <v>6</v>
      </c>
      <c r="B27" s="172" t="s">
        <v>155</v>
      </c>
      <c r="C27" s="184" t="s">
        <v>156</v>
      </c>
      <c r="D27" s="173" t="s">
        <v>146</v>
      </c>
      <c r="E27" s="174">
        <v>27.975999999999999</v>
      </c>
      <c r="F27" s="175">
        <v>0</v>
      </c>
      <c r="G27" s="176">
        <f>ROUND(E27*F27,2)</f>
        <v>0</v>
      </c>
      <c r="H27" s="159">
        <v>118.41</v>
      </c>
      <c r="I27" s="158">
        <f>ROUND(E27*H27,2)</f>
        <v>3312.64</v>
      </c>
      <c r="J27" s="159">
        <v>155.59</v>
      </c>
      <c r="K27" s="158">
        <f>ROUND(E27*J27,2)</f>
        <v>4352.79</v>
      </c>
      <c r="L27" s="158">
        <v>21</v>
      </c>
      <c r="M27" s="158">
        <f>G27*(1+L27/100)</f>
        <v>0</v>
      </c>
      <c r="N27" s="157">
        <v>6.4999999999999997E-4</v>
      </c>
      <c r="O27" s="157">
        <f>ROUND(E27*N27,2)</f>
        <v>0.02</v>
      </c>
      <c r="P27" s="157">
        <v>0</v>
      </c>
      <c r="Q27" s="157">
        <f>ROUND(E27*P27,2)</f>
        <v>0</v>
      </c>
      <c r="R27" s="158"/>
      <c r="S27" s="158" t="s">
        <v>128</v>
      </c>
      <c r="T27" s="158" t="s">
        <v>128</v>
      </c>
      <c r="U27" s="158">
        <v>0.21</v>
      </c>
      <c r="V27" s="158">
        <f>ROUND(E27*U27,2)</f>
        <v>5.87</v>
      </c>
      <c r="W27" s="158"/>
      <c r="X27" s="158" t="s">
        <v>139</v>
      </c>
      <c r="Y27" s="158" t="s">
        <v>130</v>
      </c>
      <c r="Z27" s="148"/>
      <c r="AA27" s="148"/>
      <c r="AB27" s="148"/>
      <c r="AC27" s="148"/>
      <c r="AD27" s="148"/>
      <c r="AE27" s="148"/>
      <c r="AF27" s="148"/>
      <c r="AG27" s="148" t="s">
        <v>140</v>
      </c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outlineLevel="2" x14ac:dyDescent="0.2">
      <c r="A28" s="155"/>
      <c r="B28" s="156"/>
      <c r="C28" s="185" t="s">
        <v>157</v>
      </c>
      <c r="D28" s="160"/>
      <c r="E28" s="161">
        <v>27.98</v>
      </c>
      <c r="F28" s="158"/>
      <c r="G28" s="158"/>
      <c r="H28" s="158"/>
      <c r="I28" s="158"/>
      <c r="J28" s="158"/>
      <c r="K28" s="158"/>
      <c r="L28" s="158"/>
      <c r="M28" s="158"/>
      <c r="N28" s="157"/>
      <c r="O28" s="157"/>
      <c r="P28" s="157"/>
      <c r="Q28" s="157"/>
      <c r="R28" s="158"/>
      <c r="S28" s="158"/>
      <c r="T28" s="158"/>
      <c r="U28" s="158"/>
      <c r="V28" s="158"/>
      <c r="W28" s="158"/>
      <c r="X28" s="158"/>
      <c r="Y28" s="158"/>
      <c r="Z28" s="148"/>
      <c r="AA28" s="148"/>
      <c r="AB28" s="148"/>
      <c r="AC28" s="148"/>
      <c r="AD28" s="148"/>
      <c r="AE28" s="148"/>
      <c r="AF28" s="148"/>
      <c r="AG28" s="148" t="s">
        <v>133</v>
      </c>
      <c r="AH28" s="148">
        <v>0</v>
      </c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outlineLevel="1" x14ac:dyDescent="0.2">
      <c r="A29" s="171">
        <v>7</v>
      </c>
      <c r="B29" s="172" t="s">
        <v>158</v>
      </c>
      <c r="C29" s="184" t="s">
        <v>159</v>
      </c>
      <c r="D29" s="173" t="s">
        <v>146</v>
      </c>
      <c r="E29" s="174">
        <v>27.975999999999999</v>
      </c>
      <c r="F29" s="175">
        <v>0</v>
      </c>
      <c r="G29" s="176">
        <f>ROUND(E29*F29,2)</f>
        <v>0</v>
      </c>
      <c r="H29" s="159">
        <v>66.83</v>
      </c>
      <c r="I29" s="158">
        <f>ROUND(E29*H29,2)</f>
        <v>1869.64</v>
      </c>
      <c r="J29" s="159">
        <v>1038.17</v>
      </c>
      <c r="K29" s="158">
        <f>ROUND(E29*J29,2)</f>
        <v>29043.84</v>
      </c>
      <c r="L29" s="158">
        <v>21</v>
      </c>
      <c r="M29" s="158">
        <f>G29*(1+L29/100)</f>
        <v>0</v>
      </c>
      <c r="N29" s="157">
        <v>5.1720000000000002E-2</v>
      </c>
      <c r="O29" s="157">
        <f>ROUND(E29*N29,2)</f>
        <v>1.45</v>
      </c>
      <c r="P29" s="157">
        <v>0</v>
      </c>
      <c r="Q29" s="157">
        <f>ROUND(E29*P29,2)</f>
        <v>0</v>
      </c>
      <c r="R29" s="158"/>
      <c r="S29" s="158" t="s">
        <v>128</v>
      </c>
      <c r="T29" s="158" t="s">
        <v>128</v>
      </c>
      <c r="U29" s="158">
        <v>1.365</v>
      </c>
      <c r="V29" s="158">
        <f>ROUND(E29*U29,2)</f>
        <v>38.19</v>
      </c>
      <c r="W29" s="158"/>
      <c r="X29" s="158" t="s">
        <v>139</v>
      </c>
      <c r="Y29" s="158" t="s">
        <v>130</v>
      </c>
      <c r="Z29" s="148"/>
      <c r="AA29" s="148"/>
      <c r="AB29" s="148"/>
      <c r="AC29" s="148"/>
      <c r="AD29" s="148"/>
      <c r="AE29" s="148"/>
      <c r="AF29" s="148"/>
      <c r="AG29" s="148" t="s">
        <v>140</v>
      </c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outlineLevel="2" x14ac:dyDescent="0.2">
      <c r="A30" s="155"/>
      <c r="B30" s="156"/>
      <c r="C30" s="185" t="s">
        <v>157</v>
      </c>
      <c r="D30" s="160"/>
      <c r="E30" s="161">
        <v>27.98</v>
      </c>
      <c r="F30" s="158"/>
      <c r="G30" s="158"/>
      <c r="H30" s="158"/>
      <c r="I30" s="158"/>
      <c r="J30" s="158"/>
      <c r="K30" s="158"/>
      <c r="L30" s="158"/>
      <c r="M30" s="158"/>
      <c r="N30" s="157"/>
      <c r="O30" s="157"/>
      <c r="P30" s="157"/>
      <c r="Q30" s="157"/>
      <c r="R30" s="158"/>
      <c r="S30" s="158"/>
      <c r="T30" s="158"/>
      <c r="U30" s="158"/>
      <c r="V30" s="158"/>
      <c r="W30" s="158"/>
      <c r="X30" s="158"/>
      <c r="Y30" s="158"/>
      <c r="Z30" s="148"/>
      <c r="AA30" s="148"/>
      <c r="AB30" s="148"/>
      <c r="AC30" s="148"/>
      <c r="AD30" s="148"/>
      <c r="AE30" s="148"/>
      <c r="AF30" s="148"/>
      <c r="AG30" s="148" t="s">
        <v>133</v>
      </c>
      <c r="AH30" s="148">
        <v>0</v>
      </c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outlineLevel="1" x14ac:dyDescent="0.2">
      <c r="A31" s="171">
        <v>8</v>
      </c>
      <c r="B31" s="172" t="s">
        <v>160</v>
      </c>
      <c r="C31" s="184" t="s">
        <v>161</v>
      </c>
      <c r="D31" s="173" t="s">
        <v>146</v>
      </c>
      <c r="E31" s="174">
        <v>27.975999999999999</v>
      </c>
      <c r="F31" s="175">
        <v>0</v>
      </c>
      <c r="G31" s="176">
        <f>ROUND(E31*F31,2)</f>
        <v>0</v>
      </c>
      <c r="H31" s="159">
        <v>74.150000000000006</v>
      </c>
      <c r="I31" s="158">
        <f>ROUND(E31*H31,2)</f>
        <v>2074.42</v>
      </c>
      <c r="J31" s="159">
        <v>1082.8499999999999</v>
      </c>
      <c r="K31" s="158">
        <f>ROUND(E31*J31,2)</f>
        <v>30293.81</v>
      </c>
      <c r="L31" s="158">
        <v>21</v>
      </c>
      <c r="M31" s="158">
        <f>G31*(1+L31/100)</f>
        <v>0</v>
      </c>
      <c r="N31" s="157">
        <v>5.7230000000000003E-2</v>
      </c>
      <c r="O31" s="157">
        <f>ROUND(E31*N31,2)</f>
        <v>1.6</v>
      </c>
      <c r="P31" s="157">
        <v>0</v>
      </c>
      <c r="Q31" s="157">
        <f>ROUND(E31*P31,2)</f>
        <v>0</v>
      </c>
      <c r="R31" s="158"/>
      <c r="S31" s="158" t="s">
        <v>128</v>
      </c>
      <c r="T31" s="158" t="s">
        <v>128</v>
      </c>
      <c r="U31" s="158">
        <v>1.321</v>
      </c>
      <c r="V31" s="158">
        <f>ROUND(E31*U31,2)</f>
        <v>36.96</v>
      </c>
      <c r="W31" s="158"/>
      <c r="X31" s="158" t="s">
        <v>139</v>
      </c>
      <c r="Y31" s="158" t="s">
        <v>130</v>
      </c>
      <c r="Z31" s="148"/>
      <c r="AA31" s="148"/>
      <c r="AB31" s="148"/>
      <c r="AC31" s="148"/>
      <c r="AD31" s="148"/>
      <c r="AE31" s="148"/>
      <c r="AF31" s="148"/>
      <c r="AG31" s="148" t="s">
        <v>140</v>
      </c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outlineLevel="2" x14ac:dyDescent="0.2">
      <c r="A32" s="155"/>
      <c r="B32" s="156"/>
      <c r="C32" s="185" t="s">
        <v>157</v>
      </c>
      <c r="D32" s="160"/>
      <c r="E32" s="161">
        <v>27.98</v>
      </c>
      <c r="F32" s="158"/>
      <c r="G32" s="158"/>
      <c r="H32" s="158"/>
      <c r="I32" s="158"/>
      <c r="J32" s="158"/>
      <c r="K32" s="158"/>
      <c r="L32" s="158"/>
      <c r="M32" s="158"/>
      <c r="N32" s="157"/>
      <c r="O32" s="157"/>
      <c r="P32" s="157"/>
      <c r="Q32" s="157"/>
      <c r="R32" s="158"/>
      <c r="S32" s="158"/>
      <c r="T32" s="158"/>
      <c r="U32" s="158"/>
      <c r="V32" s="158"/>
      <c r="W32" s="158"/>
      <c r="X32" s="158"/>
      <c r="Y32" s="158"/>
      <c r="Z32" s="148"/>
      <c r="AA32" s="148"/>
      <c r="AB32" s="148"/>
      <c r="AC32" s="148"/>
      <c r="AD32" s="148"/>
      <c r="AE32" s="148"/>
      <c r="AF32" s="148"/>
      <c r="AG32" s="148" t="s">
        <v>133</v>
      </c>
      <c r="AH32" s="148">
        <v>0</v>
      </c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outlineLevel="3" x14ac:dyDescent="0.2">
      <c r="A33" s="155"/>
      <c r="B33" s="156"/>
      <c r="C33" s="185" t="s">
        <v>134</v>
      </c>
      <c r="D33" s="160"/>
      <c r="E33" s="161"/>
      <c r="F33" s="158"/>
      <c r="G33" s="158"/>
      <c r="H33" s="158"/>
      <c r="I33" s="158"/>
      <c r="J33" s="158"/>
      <c r="K33" s="158"/>
      <c r="L33" s="158"/>
      <c r="M33" s="158"/>
      <c r="N33" s="157"/>
      <c r="O33" s="157"/>
      <c r="P33" s="157"/>
      <c r="Q33" s="157"/>
      <c r="R33" s="158"/>
      <c r="S33" s="158"/>
      <c r="T33" s="158"/>
      <c r="U33" s="158"/>
      <c r="V33" s="158"/>
      <c r="W33" s="158"/>
      <c r="X33" s="158"/>
      <c r="Y33" s="158"/>
      <c r="Z33" s="148"/>
      <c r="AA33" s="148"/>
      <c r="AB33" s="148"/>
      <c r="AC33" s="148"/>
      <c r="AD33" s="148"/>
      <c r="AE33" s="148"/>
      <c r="AF33" s="148"/>
      <c r="AG33" s="148" t="s">
        <v>133</v>
      </c>
      <c r="AH33" s="148">
        <v>0</v>
      </c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outlineLevel="3" x14ac:dyDescent="0.2">
      <c r="A34" s="155"/>
      <c r="B34" s="156"/>
      <c r="C34" s="185" t="s">
        <v>162</v>
      </c>
      <c r="D34" s="160"/>
      <c r="E34" s="161"/>
      <c r="F34" s="158"/>
      <c r="G34" s="158"/>
      <c r="H34" s="158"/>
      <c r="I34" s="158"/>
      <c r="J34" s="158"/>
      <c r="K34" s="158"/>
      <c r="L34" s="158"/>
      <c r="M34" s="158"/>
      <c r="N34" s="157"/>
      <c r="O34" s="157"/>
      <c r="P34" s="157"/>
      <c r="Q34" s="157"/>
      <c r="R34" s="158"/>
      <c r="S34" s="158"/>
      <c r="T34" s="158"/>
      <c r="U34" s="158"/>
      <c r="V34" s="158"/>
      <c r="W34" s="158"/>
      <c r="X34" s="158"/>
      <c r="Y34" s="158"/>
      <c r="Z34" s="148"/>
      <c r="AA34" s="148"/>
      <c r="AB34" s="148"/>
      <c r="AC34" s="148"/>
      <c r="AD34" s="148"/>
      <c r="AE34" s="148"/>
      <c r="AF34" s="148"/>
      <c r="AG34" s="148" t="s">
        <v>133</v>
      </c>
      <c r="AH34" s="148">
        <v>0</v>
      </c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x14ac:dyDescent="0.2">
      <c r="A35" s="164" t="s">
        <v>122</v>
      </c>
      <c r="B35" s="165" t="s">
        <v>69</v>
      </c>
      <c r="C35" s="183" t="s">
        <v>70</v>
      </c>
      <c r="D35" s="166"/>
      <c r="E35" s="167"/>
      <c r="F35" s="168"/>
      <c r="G35" s="169">
        <f>SUMIF(AG36:AG45,"&lt;&gt;NOR",G36:G45)</f>
        <v>0</v>
      </c>
      <c r="H35" s="163"/>
      <c r="I35" s="163">
        <f>SUM(I36:I45)</f>
        <v>4870.24</v>
      </c>
      <c r="J35" s="163"/>
      <c r="K35" s="163">
        <f>SUM(K36:K45)</f>
        <v>9284.7999999999993</v>
      </c>
      <c r="L35" s="163"/>
      <c r="M35" s="163">
        <f>SUM(M36:M45)</f>
        <v>0</v>
      </c>
      <c r="N35" s="162"/>
      <c r="O35" s="162">
        <f>SUM(O36:O45)</f>
        <v>1.8900000000000001</v>
      </c>
      <c r="P35" s="162"/>
      <c r="Q35" s="162">
        <f>SUM(Q36:Q45)</f>
        <v>0</v>
      </c>
      <c r="R35" s="163"/>
      <c r="S35" s="163"/>
      <c r="T35" s="163"/>
      <c r="U35" s="163"/>
      <c r="V35" s="163">
        <f>SUM(V36:V45)</f>
        <v>12.469999999999999</v>
      </c>
      <c r="W35" s="163"/>
      <c r="X35" s="163"/>
      <c r="Y35" s="163"/>
      <c r="AG35" t="s">
        <v>123</v>
      </c>
    </row>
    <row r="36" spans="1:60" outlineLevel="1" x14ac:dyDescent="0.2">
      <c r="A36" s="171">
        <v>9</v>
      </c>
      <c r="B36" s="172" t="s">
        <v>163</v>
      </c>
      <c r="C36" s="184" t="s">
        <v>164</v>
      </c>
      <c r="D36" s="173" t="s">
        <v>146</v>
      </c>
      <c r="E36" s="174">
        <v>9.516</v>
      </c>
      <c r="F36" s="175">
        <v>0</v>
      </c>
      <c r="G36" s="176">
        <f>ROUND(E36*F36,2)</f>
        <v>0</v>
      </c>
      <c r="H36" s="159">
        <v>247.09</v>
      </c>
      <c r="I36" s="158">
        <f>ROUND(E36*H36,2)</f>
        <v>2351.31</v>
      </c>
      <c r="J36" s="159">
        <v>302.91000000000003</v>
      </c>
      <c r="K36" s="158">
        <f>ROUND(E36*J36,2)</f>
        <v>2882.49</v>
      </c>
      <c r="L36" s="158">
        <v>21</v>
      </c>
      <c r="M36" s="158">
        <f>G36*(1+L36/100)</f>
        <v>0</v>
      </c>
      <c r="N36" s="157">
        <v>1.4080000000000001E-2</v>
      </c>
      <c r="O36" s="157">
        <f>ROUND(E36*N36,2)</f>
        <v>0.13</v>
      </c>
      <c r="P36" s="157">
        <v>0</v>
      </c>
      <c r="Q36" s="157">
        <f>ROUND(E36*P36,2)</f>
        <v>0</v>
      </c>
      <c r="R36" s="158"/>
      <c r="S36" s="158" t="s">
        <v>128</v>
      </c>
      <c r="T36" s="158" t="s">
        <v>128</v>
      </c>
      <c r="U36" s="158">
        <v>0.39600000000000002</v>
      </c>
      <c r="V36" s="158">
        <f>ROUND(E36*U36,2)</f>
        <v>3.77</v>
      </c>
      <c r="W36" s="158"/>
      <c r="X36" s="158" t="s">
        <v>139</v>
      </c>
      <c r="Y36" s="158" t="s">
        <v>130</v>
      </c>
      <c r="Z36" s="148"/>
      <c r="AA36" s="148"/>
      <c r="AB36" s="148"/>
      <c r="AC36" s="148"/>
      <c r="AD36" s="148"/>
      <c r="AE36" s="148"/>
      <c r="AF36" s="148"/>
      <c r="AG36" s="148" t="s">
        <v>140</v>
      </c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outlineLevel="2" x14ac:dyDescent="0.2">
      <c r="A37" s="155"/>
      <c r="B37" s="156"/>
      <c r="C37" s="185" t="s">
        <v>165</v>
      </c>
      <c r="D37" s="160"/>
      <c r="E37" s="161">
        <v>9.52</v>
      </c>
      <c r="F37" s="158"/>
      <c r="G37" s="158"/>
      <c r="H37" s="158"/>
      <c r="I37" s="158"/>
      <c r="J37" s="158"/>
      <c r="K37" s="158"/>
      <c r="L37" s="158"/>
      <c r="M37" s="158"/>
      <c r="N37" s="157"/>
      <c r="O37" s="157"/>
      <c r="P37" s="157"/>
      <c r="Q37" s="157"/>
      <c r="R37" s="158"/>
      <c r="S37" s="158"/>
      <c r="T37" s="158"/>
      <c r="U37" s="158"/>
      <c r="V37" s="158"/>
      <c r="W37" s="158"/>
      <c r="X37" s="158"/>
      <c r="Y37" s="158"/>
      <c r="Z37" s="148"/>
      <c r="AA37" s="148"/>
      <c r="AB37" s="148"/>
      <c r="AC37" s="148"/>
      <c r="AD37" s="148"/>
      <c r="AE37" s="148"/>
      <c r="AF37" s="148"/>
      <c r="AG37" s="148" t="s">
        <v>133</v>
      </c>
      <c r="AH37" s="148">
        <v>0</v>
      </c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outlineLevel="3" x14ac:dyDescent="0.2">
      <c r="A38" s="155"/>
      <c r="B38" s="156"/>
      <c r="C38" s="185" t="s">
        <v>134</v>
      </c>
      <c r="D38" s="160"/>
      <c r="E38" s="161"/>
      <c r="F38" s="158"/>
      <c r="G38" s="158"/>
      <c r="H38" s="158"/>
      <c r="I38" s="158"/>
      <c r="J38" s="158"/>
      <c r="K38" s="158"/>
      <c r="L38" s="158"/>
      <c r="M38" s="158"/>
      <c r="N38" s="157"/>
      <c r="O38" s="157"/>
      <c r="P38" s="157"/>
      <c r="Q38" s="157"/>
      <c r="R38" s="158"/>
      <c r="S38" s="158"/>
      <c r="T38" s="158"/>
      <c r="U38" s="158"/>
      <c r="V38" s="158"/>
      <c r="W38" s="158"/>
      <c r="X38" s="158"/>
      <c r="Y38" s="158"/>
      <c r="Z38" s="148"/>
      <c r="AA38" s="148"/>
      <c r="AB38" s="148"/>
      <c r="AC38" s="148"/>
      <c r="AD38" s="148"/>
      <c r="AE38" s="148"/>
      <c r="AF38" s="148"/>
      <c r="AG38" s="148" t="s">
        <v>133</v>
      </c>
      <c r="AH38" s="148">
        <v>0</v>
      </c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outlineLevel="3" x14ac:dyDescent="0.2">
      <c r="A39" s="155"/>
      <c r="B39" s="156"/>
      <c r="C39" s="185" t="s">
        <v>166</v>
      </c>
      <c r="D39" s="160"/>
      <c r="E39" s="161"/>
      <c r="F39" s="158"/>
      <c r="G39" s="158"/>
      <c r="H39" s="158"/>
      <c r="I39" s="158"/>
      <c r="J39" s="158"/>
      <c r="K39" s="158"/>
      <c r="L39" s="158"/>
      <c r="M39" s="158"/>
      <c r="N39" s="157"/>
      <c r="O39" s="157"/>
      <c r="P39" s="157"/>
      <c r="Q39" s="157"/>
      <c r="R39" s="158"/>
      <c r="S39" s="158"/>
      <c r="T39" s="158"/>
      <c r="U39" s="158"/>
      <c r="V39" s="158"/>
      <c r="W39" s="158"/>
      <c r="X39" s="158"/>
      <c r="Y39" s="158"/>
      <c r="Z39" s="148"/>
      <c r="AA39" s="148"/>
      <c r="AB39" s="148"/>
      <c r="AC39" s="148"/>
      <c r="AD39" s="148"/>
      <c r="AE39" s="148"/>
      <c r="AF39" s="148"/>
      <c r="AG39" s="148" t="s">
        <v>133</v>
      </c>
      <c r="AH39" s="148">
        <v>0</v>
      </c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outlineLevel="1" x14ac:dyDescent="0.2">
      <c r="A40" s="171">
        <v>10</v>
      </c>
      <c r="B40" s="172" t="s">
        <v>167</v>
      </c>
      <c r="C40" s="184" t="s">
        <v>168</v>
      </c>
      <c r="D40" s="173" t="s">
        <v>146</v>
      </c>
      <c r="E40" s="174">
        <v>9.516</v>
      </c>
      <c r="F40" s="175">
        <v>0</v>
      </c>
      <c r="G40" s="176">
        <f>ROUND(E40*F40,2)</f>
        <v>0</v>
      </c>
      <c r="H40" s="159">
        <v>0</v>
      </c>
      <c r="I40" s="158">
        <f>ROUND(E40*H40,2)</f>
        <v>0</v>
      </c>
      <c r="J40" s="159">
        <v>166.5</v>
      </c>
      <c r="K40" s="158">
        <f>ROUND(E40*J40,2)</f>
        <v>1584.41</v>
      </c>
      <c r="L40" s="158">
        <v>21</v>
      </c>
      <c r="M40" s="158">
        <f>G40*(1+L40/100)</f>
        <v>0</v>
      </c>
      <c r="N40" s="157">
        <v>0</v>
      </c>
      <c r="O40" s="157">
        <f>ROUND(E40*N40,2)</f>
        <v>0</v>
      </c>
      <c r="P40" s="157">
        <v>0</v>
      </c>
      <c r="Q40" s="157">
        <f>ROUND(E40*P40,2)</f>
        <v>0</v>
      </c>
      <c r="R40" s="158"/>
      <c r="S40" s="158" t="s">
        <v>128</v>
      </c>
      <c r="T40" s="158" t="s">
        <v>128</v>
      </c>
      <c r="U40" s="158">
        <v>0.24</v>
      </c>
      <c r="V40" s="158">
        <f>ROUND(E40*U40,2)</f>
        <v>2.2799999999999998</v>
      </c>
      <c r="W40" s="158"/>
      <c r="X40" s="158" t="s">
        <v>139</v>
      </c>
      <c r="Y40" s="158" t="s">
        <v>130</v>
      </c>
      <c r="Z40" s="148"/>
      <c r="AA40" s="148"/>
      <c r="AB40" s="148"/>
      <c r="AC40" s="148"/>
      <c r="AD40" s="148"/>
      <c r="AE40" s="148"/>
      <c r="AF40" s="148"/>
      <c r="AG40" s="148" t="s">
        <v>140</v>
      </c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outlineLevel="2" x14ac:dyDescent="0.2">
      <c r="A41" s="155"/>
      <c r="B41" s="156"/>
      <c r="C41" s="185" t="s">
        <v>169</v>
      </c>
      <c r="D41" s="160"/>
      <c r="E41" s="161">
        <v>9.52</v>
      </c>
      <c r="F41" s="158"/>
      <c r="G41" s="158"/>
      <c r="H41" s="158"/>
      <c r="I41" s="158"/>
      <c r="J41" s="158"/>
      <c r="K41" s="158"/>
      <c r="L41" s="158"/>
      <c r="M41" s="158"/>
      <c r="N41" s="157"/>
      <c r="O41" s="157"/>
      <c r="P41" s="157"/>
      <c r="Q41" s="157"/>
      <c r="R41" s="158"/>
      <c r="S41" s="158"/>
      <c r="T41" s="158"/>
      <c r="U41" s="158"/>
      <c r="V41" s="158"/>
      <c r="W41" s="158"/>
      <c r="X41" s="158"/>
      <c r="Y41" s="158"/>
      <c r="Z41" s="148"/>
      <c r="AA41" s="148"/>
      <c r="AB41" s="148"/>
      <c r="AC41" s="148"/>
      <c r="AD41" s="148"/>
      <c r="AE41" s="148"/>
      <c r="AF41" s="148"/>
      <c r="AG41" s="148" t="s">
        <v>133</v>
      </c>
      <c r="AH41" s="148">
        <v>0</v>
      </c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outlineLevel="1" x14ac:dyDescent="0.2">
      <c r="A42" s="171">
        <v>11</v>
      </c>
      <c r="B42" s="172" t="s">
        <v>170</v>
      </c>
      <c r="C42" s="184" t="s">
        <v>171</v>
      </c>
      <c r="D42" s="173" t="s">
        <v>146</v>
      </c>
      <c r="E42" s="174">
        <v>14.273999999999999</v>
      </c>
      <c r="F42" s="175">
        <v>0</v>
      </c>
      <c r="G42" s="176">
        <f>ROUND(E42*F42,2)</f>
        <v>0</v>
      </c>
      <c r="H42" s="159">
        <v>176.47</v>
      </c>
      <c r="I42" s="158">
        <f>ROUND(E42*H42,2)</f>
        <v>2518.9299999999998</v>
      </c>
      <c r="J42" s="159">
        <v>337.53</v>
      </c>
      <c r="K42" s="158">
        <f>ROUND(E42*J42,2)</f>
        <v>4817.8999999999996</v>
      </c>
      <c r="L42" s="158">
        <v>21</v>
      </c>
      <c r="M42" s="158">
        <f>G42*(1+L42/100)</f>
        <v>0</v>
      </c>
      <c r="N42" s="157">
        <v>0.1231</v>
      </c>
      <c r="O42" s="157">
        <f>ROUND(E42*N42,2)</f>
        <v>1.76</v>
      </c>
      <c r="P42" s="157">
        <v>0</v>
      </c>
      <c r="Q42" s="157">
        <f>ROUND(E42*P42,2)</f>
        <v>0</v>
      </c>
      <c r="R42" s="158"/>
      <c r="S42" s="158" t="s">
        <v>128</v>
      </c>
      <c r="T42" s="158" t="s">
        <v>128</v>
      </c>
      <c r="U42" s="158">
        <v>0.45</v>
      </c>
      <c r="V42" s="158">
        <f>ROUND(E42*U42,2)</f>
        <v>6.42</v>
      </c>
      <c r="W42" s="158"/>
      <c r="X42" s="158" t="s">
        <v>139</v>
      </c>
      <c r="Y42" s="158" t="s">
        <v>130</v>
      </c>
      <c r="Z42" s="148"/>
      <c r="AA42" s="148"/>
      <c r="AB42" s="148"/>
      <c r="AC42" s="148"/>
      <c r="AD42" s="148"/>
      <c r="AE42" s="148"/>
      <c r="AF42" s="148"/>
      <c r="AG42" s="148" t="s">
        <v>140</v>
      </c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outlineLevel="2" x14ac:dyDescent="0.2">
      <c r="A43" s="155"/>
      <c r="B43" s="156"/>
      <c r="C43" s="185" t="s">
        <v>172</v>
      </c>
      <c r="D43" s="160"/>
      <c r="E43" s="161">
        <v>14.27</v>
      </c>
      <c r="F43" s="158"/>
      <c r="G43" s="158"/>
      <c r="H43" s="158"/>
      <c r="I43" s="158"/>
      <c r="J43" s="158"/>
      <c r="K43" s="158"/>
      <c r="L43" s="158"/>
      <c r="M43" s="158"/>
      <c r="N43" s="157"/>
      <c r="O43" s="157"/>
      <c r="P43" s="157"/>
      <c r="Q43" s="157"/>
      <c r="R43" s="158"/>
      <c r="S43" s="158"/>
      <c r="T43" s="158"/>
      <c r="U43" s="158"/>
      <c r="V43" s="158"/>
      <c r="W43" s="158"/>
      <c r="X43" s="158"/>
      <c r="Y43" s="158"/>
      <c r="Z43" s="148"/>
      <c r="AA43" s="148"/>
      <c r="AB43" s="148"/>
      <c r="AC43" s="148"/>
      <c r="AD43" s="148"/>
      <c r="AE43" s="148"/>
      <c r="AF43" s="148"/>
      <c r="AG43" s="148" t="s">
        <v>133</v>
      </c>
      <c r="AH43" s="148">
        <v>0</v>
      </c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outlineLevel="3" x14ac:dyDescent="0.2">
      <c r="A44" s="155"/>
      <c r="B44" s="156"/>
      <c r="C44" s="185" t="s">
        <v>134</v>
      </c>
      <c r="D44" s="160"/>
      <c r="E44" s="161"/>
      <c r="F44" s="158"/>
      <c r="G44" s="158"/>
      <c r="H44" s="158"/>
      <c r="I44" s="158"/>
      <c r="J44" s="158"/>
      <c r="K44" s="158"/>
      <c r="L44" s="158"/>
      <c r="M44" s="158"/>
      <c r="N44" s="157"/>
      <c r="O44" s="157"/>
      <c r="P44" s="157"/>
      <c r="Q44" s="157"/>
      <c r="R44" s="158"/>
      <c r="S44" s="158"/>
      <c r="T44" s="158"/>
      <c r="U44" s="158"/>
      <c r="V44" s="158"/>
      <c r="W44" s="158"/>
      <c r="X44" s="158"/>
      <c r="Y44" s="158"/>
      <c r="Z44" s="148"/>
      <c r="AA44" s="148"/>
      <c r="AB44" s="148"/>
      <c r="AC44" s="148"/>
      <c r="AD44" s="148"/>
      <c r="AE44" s="148"/>
      <c r="AF44" s="148"/>
      <c r="AG44" s="148" t="s">
        <v>133</v>
      </c>
      <c r="AH44" s="148">
        <v>0</v>
      </c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outlineLevel="3" x14ac:dyDescent="0.2">
      <c r="A45" s="155"/>
      <c r="B45" s="156"/>
      <c r="C45" s="185" t="s">
        <v>173</v>
      </c>
      <c r="D45" s="160"/>
      <c r="E45" s="161"/>
      <c r="F45" s="158"/>
      <c r="G45" s="158"/>
      <c r="H45" s="158"/>
      <c r="I45" s="158"/>
      <c r="J45" s="158"/>
      <c r="K45" s="158"/>
      <c r="L45" s="158"/>
      <c r="M45" s="158"/>
      <c r="N45" s="157"/>
      <c r="O45" s="157"/>
      <c r="P45" s="157"/>
      <c r="Q45" s="157"/>
      <c r="R45" s="158"/>
      <c r="S45" s="158"/>
      <c r="T45" s="158"/>
      <c r="U45" s="158"/>
      <c r="V45" s="158"/>
      <c r="W45" s="158"/>
      <c r="X45" s="158"/>
      <c r="Y45" s="158"/>
      <c r="Z45" s="148"/>
      <c r="AA45" s="148"/>
      <c r="AB45" s="148"/>
      <c r="AC45" s="148"/>
      <c r="AD45" s="148"/>
      <c r="AE45" s="148"/>
      <c r="AF45" s="148"/>
      <c r="AG45" s="148" t="s">
        <v>133</v>
      </c>
      <c r="AH45" s="148">
        <v>0</v>
      </c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x14ac:dyDescent="0.2">
      <c r="A46" s="164" t="s">
        <v>122</v>
      </c>
      <c r="B46" s="165" t="s">
        <v>71</v>
      </c>
      <c r="C46" s="183" t="s">
        <v>72</v>
      </c>
      <c r="D46" s="166"/>
      <c r="E46" s="167"/>
      <c r="F46" s="168"/>
      <c r="G46" s="169">
        <f>SUMIF(AG47:AG53,"&lt;&gt;NOR",G47:G53)</f>
        <v>0</v>
      </c>
      <c r="H46" s="163"/>
      <c r="I46" s="163">
        <f>SUM(I47:I53)</f>
        <v>4565.4799999999996</v>
      </c>
      <c r="J46" s="163"/>
      <c r="K46" s="163">
        <f>SUM(K47:K53)</f>
        <v>10700.78</v>
      </c>
      <c r="L46" s="163"/>
      <c r="M46" s="163">
        <f>SUM(M47:M53)</f>
        <v>0</v>
      </c>
      <c r="N46" s="162"/>
      <c r="O46" s="162">
        <f>SUM(O47:O53)</f>
        <v>0.12</v>
      </c>
      <c r="P46" s="162"/>
      <c r="Q46" s="162">
        <f>SUM(Q47:Q53)</f>
        <v>0</v>
      </c>
      <c r="R46" s="163"/>
      <c r="S46" s="163"/>
      <c r="T46" s="163"/>
      <c r="U46" s="163"/>
      <c r="V46" s="163">
        <f>SUM(V47:V53)</f>
        <v>15.97</v>
      </c>
      <c r="W46" s="163"/>
      <c r="X46" s="163"/>
      <c r="Y46" s="163"/>
      <c r="AG46" t="s">
        <v>123</v>
      </c>
    </row>
    <row r="47" spans="1:60" outlineLevel="1" x14ac:dyDescent="0.2">
      <c r="A47" s="171">
        <v>12</v>
      </c>
      <c r="B47" s="172" t="s">
        <v>174</v>
      </c>
      <c r="C47" s="184" t="s">
        <v>175</v>
      </c>
      <c r="D47" s="173" t="s">
        <v>146</v>
      </c>
      <c r="E47" s="174">
        <v>63</v>
      </c>
      <c r="F47" s="175">
        <v>0</v>
      </c>
      <c r="G47" s="176">
        <f>ROUND(E47*F47,2)</f>
        <v>0</v>
      </c>
      <c r="H47" s="159">
        <v>48.8</v>
      </c>
      <c r="I47" s="158">
        <f>ROUND(E47*H47,2)</f>
        <v>3074.4</v>
      </c>
      <c r="J47" s="159">
        <v>118.7</v>
      </c>
      <c r="K47" s="158">
        <f>ROUND(E47*J47,2)</f>
        <v>7478.1</v>
      </c>
      <c r="L47" s="158">
        <v>21</v>
      </c>
      <c r="M47" s="158">
        <f>G47*(1+L47/100)</f>
        <v>0</v>
      </c>
      <c r="N47" s="157">
        <v>1.2099999999999999E-3</v>
      </c>
      <c r="O47" s="157">
        <f>ROUND(E47*N47,2)</f>
        <v>0.08</v>
      </c>
      <c r="P47" s="157">
        <v>0</v>
      </c>
      <c r="Q47" s="157">
        <f>ROUND(E47*P47,2)</f>
        <v>0</v>
      </c>
      <c r="R47" s="158"/>
      <c r="S47" s="158" t="s">
        <v>128</v>
      </c>
      <c r="T47" s="158" t="s">
        <v>128</v>
      </c>
      <c r="U47" s="158">
        <v>0.17699999999999999</v>
      </c>
      <c r="V47" s="158">
        <f>ROUND(E47*U47,2)</f>
        <v>11.15</v>
      </c>
      <c r="W47" s="158"/>
      <c r="X47" s="158" t="s">
        <v>139</v>
      </c>
      <c r="Y47" s="158" t="s">
        <v>130</v>
      </c>
      <c r="Z47" s="148"/>
      <c r="AA47" s="148"/>
      <c r="AB47" s="148"/>
      <c r="AC47" s="148"/>
      <c r="AD47" s="148"/>
      <c r="AE47" s="148"/>
      <c r="AF47" s="148"/>
      <c r="AG47" s="148" t="s">
        <v>140</v>
      </c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outlineLevel="2" x14ac:dyDescent="0.2">
      <c r="A48" s="155"/>
      <c r="B48" s="156"/>
      <c r="C48" s="185" t="s">
        <v>176</v>
      </c>
      <c r="D48" s="160"/>
      <c r="E48" s="161">
        <v>46.8</v>
      </c>
      <c r="F48" s="158"/>
      <c r="G48" s="158"/>
      <c r="H48" s="158"/>
      <c r="I48" s="158"/>
      <c r="J48" s="158"/>
      <c r="K48" s="158"/>
      <c r="L48" s="158"/>
      <c r="M48" s="158"/>
      <c r="N48" s="157"/>
      <c r="O48" s="157"/>
      <c r="P48" s="157"/>
      <c r="Q48" s="157"/>
      <c r="R48" s="158"/>
      <c r="S48" s="158"/>
      <c r="T48" s="158"/>
      <c r="U48" s="158"/>
      <c r="V48" s="158"/>
      <c r="W48" s="158"/>
      <c r="X48" s="158"/>
      <c r="Y48" s="158"/>
      <c r="Z48" s="148"/>
      <c r="AA48" s="148"/>
      <c r="AB48" s="148"/>
      <c r="AC48" s="148"/>
      <c r="AD48" s="148"/>
      <c r="AE48" s="148"/>
      <c r="AF48" s="148"/>
      <c r="AG48" s="148" t="s">
        <v>133</v>
      </c>
      <c r="AH48" s="148">
        <v>0</v>
      </c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outlineLevel="3" x14ac:dyDescent="0.2">
      <c r="A49" s="155"/>
      <c r="B49" s="156"/>
      <c r="C49" s="185" t="s">
        <v>177</v>
      </c>
      <c r="D49" s="160"/>
      <c r="E49" s="161">
        <v>16.2</v>
      </c>
      <c r="F49" s="158"/>
      <c r="G49" s="158"/>
      <c r="H49" s="158"/>
      <c r="I49" s="158"/>
      <c r="J49" s="158"/>
      <c r="K49" s="158"/>
      <c r="L49" s="158"/>
      <c r="M49" s="158"/>
      <c r="N49" s="157"/>
      <c r="O49" s="157"/>
      <c r="P49" s="157"/>
      <c r="Q49" s="157"/>
      <c r="R49" s="158"/>
      <c r="S49" s="158"/>
      <c r="T49" s="158"/>
      <c r="U49" s="158"/>
      <c r="V49" s="158"/>
      <c r="W49" s="158"/>
      <c r="X49" s="158"/>
      <c r="Y49" s="158"/>
      <c r="Z49" s="148"/>
      <c r="AA49" s="148"/>
      <c r="AB49" s="148"/>
      <c r="AC49" s="148"/>
      <c r="AD49" s="148"/>
      <c r="AE49" s="148"/>
      <c r="AF49" s="148"/>
      <c r="AG49" s="148" t="s">
        <v>133</v>
      </c>
      <c r="AH49" s="148">
        <v>0</v>
      </c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outlineLevel="1" x14ac:dyDescent="0.2">
      <c r="A50" s="171">
        <v>13</v>
      </c>
      <c r="B50" s="172" t="s">
        <v>178</v>
      </c>
      <c r="C50" s="184" t="s">
        <v>179</v>
      </c>
      <c r="D50" s="173" t="s">
        <v>146</v>
      </c>
      <c r="E50" s="174">
        <v>22.5</v>
      </c>
      <c r="F50" s="175">
        <v>0</v>
      </c>
      <c r="G50" s="176">
        <f>ROUND(E50*F50,2)</f>
        <v>0</v>
      </c>
      <c r="H50" s="159">
        <v>66.27</v>
      </c>
      <c r="I50" s="158">
        <f>ROUND(E50*H50,2)</f>
        <v>1491.08</v>
      </c>
      <c r="J50" s="159">
        <v>143.22999999999999</v>
      </c>
      <c r="K50" s="158">
        <f>ROUND(E50*J50,2)</f>
        <v>3222.68</v>
      </c>
      <c r="L50" s="158">
        <v>21</v>
      </c>
      <c r="M50" s="158">
        <f>G50*(1+L50/100)</f>
        <v>0</v>
      </c>
      <c r="N50" s="157">
        <v>1.58E-3</v>
      </c>
      <c r="O50" s="157">
        <f>ROUND(E50*N50,2)</f>
        <v>0.04</v>
      </c>
      <c r="P50" s="157">
        <v>0</v>
      </c>
      <c r="Q50" s="157">
        <f>ROUND(E50*P50,2)</f>
        <v>0</v>
      </c>
      <c r="R50" s="158"/>
      <c r="S50" s="158" t="s">
        <v>128</v>
      </c>
      <c r="T50" s="158" t="s">
        <v>128</v>
      </c>
      <c r="U50" s="158">
        <v>0.214</v>
      </c>
      <c r="V50" s="158">
        <f>ROUND(E50*U50,2)</f>
        <v>4.82</v>
      </c>
      <c r="W50" s="158"/>
      <c r="X50" s="158" t="s">
        <v>139</v>
      </c>
      <c r="Y50" s="158" t="s">
        <v>130</v>
      </c>
      <c r="Z50" s="148"/>
      <c r="AA50" s="148"/>
      <c r="AB50" s="148"/>
      <c r="AC50" s="148"/>
      <c r="AD50" s="148"/>
      <c r="AE50" s="148"/>
      <c r="AF50" s="148"/>
      <c r="AG50" s="148" t="s">
        <v>140</v>
      </c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outlineLevel="2" x14ac:dyDescent="0.2">
      <c r="A51" s="155"/>
      <c r="B51" s="156"/>
      <c r="C51" s="185" t="s">
        <v>180</v>
      </c>
      <c r="D51" s="160"/>
      <c r="E51" s="161">
        <v>7.5</v>
      </c>
      <c r="F51" s="158"/>
      <c r="G51" s="158"/>
      <c r="H51" s="158"/>
      <c r="I51" s="158"/>
      <c r="J51" s="158"/>
      <c r="K51" s="158"/>
      <c r="L51" s="158"/>
      <c r="M51" s="158"/>
      <c r="N51" s="157"/>
      <c r="O51" s="157"/>
      <c r="P51" s="157"/>
      <c r="Q51" s="157"/>
      <c r="R51" s="158"/>
      <c r="S51" s="158"/>
      <c r="T51" s="158"/>
      <c r="U51" s="158"/>
      <c r="V51" s="158"/>
      <c r="W51" s="158"/>
      <c r="X51" s="158"/>
      <c r="Y51" s="158"/>
      <c r="Z51" s="148"/>
      <c r="AA51" s="148"/>
      <c r="AB51" s="148"/>
      <c r="AC51" s="148"/>
      <c r="AD51" s="148"/>
      <c r="AE51" s="148"/>
      <c r="AF51" s="148"/>
      <c r="AG51" s="148" t="s">
        <v>133</v>
      </c>
      <c r="AH51" s="148">
        <v>0</v>
      </c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outlineLevel="3" x14ac:dyDescent="0.2">
      <c r="A52" s="155"/>
      <c r="B52" s="156"/>
      <c r="C52" s="185" t="s">
        <v>181</v>
      </c>
      <c r="D52" s="160"/>
      <c r="E52" s="161">
        <v>9</v>
      </c>
      <c r="F52" s="158"/>
      <c r="G52" s="158"/>
      <c r="H52" s="158"/>
      <c r="I52" s="158"/>
      <c r="J52" s="158"/>
      <c r="K52" s="158"/>
      <c r="L52" s="158"/>
      <c r="M52" s="158"/>
      <c r="N52" s="157"/>
      <c r="O52" s="157"/>
      <c r="P52" s="157"/>
      <c r="Q52" s="157"/>
      <c r="R52" s="158"/>
      <c r="S52" s="158"/>
      <c r="T52" s="158"/>
      <c r="U52" s="158"/>
      <c r="V52" s="158"/>
      <c r="W52" s="158"/>
      <c r="X52" s="158"/>
      <c r="Y52" s="158"/>
      <c r="Z52" s="148"/>
      <c r="AA52" s="148"/>
      <c r="AB52" s="148"/>
      <c r="AC52" s="148"/>
      <c r="AD52" s="148"/>
      <c r="AE52" s="148"/>
      <c r="AF52" s="148"/>
      <c r="AG52" s="148" t="s">
        <v>133</v>
      </c>
      <c r="AH52" s="148">
        <v>0</v>
      </c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outlineLevel="3" x14ac:dyDescent="0.2">
      <c r="A53" s="155"/>
      <c r="B53" s="156"/>
      <c r="C53" s="185" t="s">
        <v>182</v>
      </c>
      <c r="D53" s="160"/>
      <c r="E53" s="161">
        <v>6</v>
      </c>
      <c r="F53" s="158"/>
      <c r="G53" s="158"/>
      <c r="H53" s="158"/>
      <c r="I53" s="158"/>
      <c r="J53" s="158"/>
      <c r="K53" s="158"/>
      <c r="L53" s="158"/>
      <c r="M53" s="158"/>
      <c r="N53" s="157"/>
      <c r="O53" s="157"/>
      <c r="P53" s="157"/>
      <c r="Q53" s="157"/>
      <c r="R53" s="158"/>
      <c r="S53" s="158"/>
      <c r="T53" s="158"/>
      <c r="U53" s="158"/>
      <c r="V53" s="158"/>
      <c r="W53" s="158"/>
      <c r="X53" s="158"/>
      <c r="Y53" s="158"/>
      <c r="Z53" s="148"/>
      <c r="AA53" s="148"/>
      <c r="AB53" s="148"/>
      <c r="AC53" s="148"/>
      <c r="AD53" s="148"/>
      <c r="AE53" s="148"/>
      <c r="AF53" s="148"/>
      <c r="AG53" s="148" t="s">
        <v>133</v>
      </c>
      <c r="AH53" s="148">
        <v>0</v>
      </c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ht="25.5" x14ac:dyDescent="0.2">
      <c r="A54" s="164" t="s">
        <v>122</v>
      </c>
      <c r="B54" s="165" t="s">
        <v>73</v>
      </c>
      <c r="C54" s="183" t="s">
        <v>74</v>
      </c>
      <c r="D54" s="166"/>
      <c r="E54" s="167"/>
      <c r="F54" s="168"/>
      <c r="G54" s="169">
        <f>SUMIF(AG55:AG59,"&lt;&gt;NOR",G55:G59)</f>
        <v>0</v>
      </c>
      <c r="H54" s="163"/>
      <c r="I54" s="163">
        <f>SUM(I55:I59)</f>
        <v>738.39</v>
      </c>
      <c r="J54" s="163"/>
      <c r="K54" s="163">
        <f>SUM(K55:K59)</f>
        <v>47232.130000000005</v>
      </c>
      <c r="L54" s="163"/>
      <c r="M54" s="163">
        <f>SUM(M55:M59)</f>
        <v>0</v>
      </c>
      <c r="N54" s="162"/>
      <c r="O54" s="162">
        <f>SUM(O55:O59)</f>
        <v>0</v>
      </c>
      <c r="P54" s="162"/>
      <c r="Q54" s="162">
        <f>SUM(Q55:Q59)</f>
        <v>0</v>
      </c>
      <c r="R54" s="163"/>
      <c r="S54" s="163"/>
      <c r="T54" s="163"/>
      <c r="U54" s="163"/>
      <c r="V54" s="163">
        <f>SUM(V55:V59)</f>
        <v>75.099999999999994</v>
      </c>
      <c r="W54" s="163"/>
      <c r="X54" s="163"/>
      <c r="Y54" s="163"/>
      <c r="AG54" t="s">
        <v>123</v>
      </c>
    </row>
    <row r="55" spans="1:60" outlineLevel="1" x14ac:dyDescent="0.2">
      <c r="A55" s="171">
        <v>14</v>
      </c>
      <c r="B55" s="172" t="s">
        <v>183</v>
      </c>
      <c r="C55" s="184" t="s">
        <v>184</v>
      </c>
      <c r="D55" s="173" t="s">
        <v>146</v>
      </c>
      <c r="E55" s="174">
        <v>375.15039999999999</v>
      </c>
      <c r="F55" s="175">
        <v>0</v>
      </c>
      <c r="G55" s="176">
        <f>ROUND(E55*F55,2)</f>
        <v>0</v>
      </c>
      <c r="H55" s="159">
        <v>1.46</v>
      </c>
      <c r="I55" s="158">
        <f>ROUND(E55*H55,2)</f>
        <v>547.72</v>
      </c>
      <c r="J55" s="159">
        <v>81.739999999999995</v>
      </c>
      <c r="K55" s="158">
        <f>ROUND(E55*J55,2)</f>
        <v>30664.79</v>
      </c>
      <c r="L55" s="158">
        <v>21</v>
      </c>
      <c r="M55" s="158">
        <f>G55*(1+L55/100)</f>
        <v>0</v>
      </c>
      <c r="N55" s="157">
        <v>1.0000000000000001E-5</v>
      </c>
      <c r="O55" s="157">
        <f>ROUND(E55*N55,2)</f>
        <v>0</v>
      </c>
      <c r="P55" s="157">
        <v>0</v>
      </c>
      <c r="Q55" s="157">
        <f>ROUND(E55*P55,2)</f>
        <v>0</v>
      </c>
      <c r="R55" s="158"/>
      <c r="S55" s="158" t="s">
        <v>128</v>
      </c>
      <c r="T55" s="158" t="s">
        <v>128</v>
      </c>
      <c r="U55" s="158">
        <v>0.13</v>
      </c>
      <c r="V55" s="158">
        <f>ROUND(E55*U55,2)</f>
        <v>48.77</v>
      </c>
      <c r="W55" s="158"/>
      <c r="X55" s="158" t="s">
        <v>139</v>
      </c>
      <c r="Y55" s="158" t="s">
        <v>130</v>
      </c>
      <c r="Z55" s="148"/>
      <c r="AA55" s="148"/>
      <c r="AB55" s="148"/>
      <c r="AC55" s="148"/>
      <c r="AD55" s="148"/>
      <c r="AE55" s="148"/>
      <c r="AF55" s="148"/>
      <c r="AG55" s="148" t="s">
        <v>140</v>
      </c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outlineLevel="2" x14ac:dyDescent="0.2">
      <c r="A56" s="155"/>
      <c r="B56" s="156"/>
      <c r="C56" s="185" t="s">
        <v>185</v>
      </c>
      <c r="D56" s="160"/>
      <c r="E56" s="161">
        <v>263.91000000000003</v>
      </c>
      <c r="F56" s="158"/>
      <c r="G56" s="158"/>
      <c r="H56" s="158"/>
      <c r="I56" s="158"/>
      <c r="J56" s="158"/>
      <c r="K56" s="158"/>
      <c r="L56" s="158"/>
      <c r="M56" s="158"/>
      <c r="N56" s="157"/>
      <c r="O56" s="157"/>
      <c r="P56" s="157"/>
      <c r="Q56" s="157"/>
      <c r="R56" s="158"/>
      <c r="S56" s="158"/>
      <c r="T56" s="158"/>
      <c r="U56" s="158"/>
      <c r="V56" s="158"/>
      <c r="W56" s="158"/>
      <c r="X56" s="158"/>
      <c r="Y56" s="158"/>
      <c r="Z56" s="148"/>
      <c r="AA56" s="148"/>
      <c r="AB56" s="148"/>
      <c r="AC56" s="148"/>
      <c r="AD56" s="148"/>
      <c r="AE56" s="148"/>
      <c r="AF56" s="148"/>
      <c r="AG56" s="148" t="s">
        <v>133</v>
      </c>
      <c r="AH56" s="148">
        <v>0</v>
      </c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outlineLevel="3" x14ac:dyDescent="0.2">
      <c r="A57" s="155"/>
      <c r="B57" s="156"/>
      <c r="C57" s="185" t="s">
        <v>186</v>
      </c>
      <c r="D57" s="160"/>
      <c r="E57" s="161">
        <v>111.24</v>
      </c>
      <c r="F57" s="158"/>
      <c r="G57" s="158"/>
      <c r="H57" s="158"/>
      <c r="I57" s="158"/>
      <c r="J57" s="158"/>
      <c r="K57" s="158"/>
      <c r="L57" s="158"/>
      <c r="M57" s="158"/>
      <c r="N57" s="157"/>
      <c r="O57" s="157"/>
      <c r="P57" s="157"/>
      <c r="Q57" s="157"/>
      <c r="R57" s="158"/>
      <c r="S57" s="158"/>
      <c r="T57" s="158"/>
      <c r="U57" s="158"/>
      <c r="V57" s="158"/>
      <c r="W57" s="158"/>
      <c r="X57" s="158"/>
      <c r="Y57" s="158"/>
      <c r="Z57" s="148"/>
      <c r="AA57" s="148"/>
      <c r="AB57" s="148"/>
      <c r="AC57" s="148"/>
      <c r="AD57" s="148"/>
      <c r="AE57" s="148"/>
      <c r="AF57" s="148"/>
      <c r="AG57" s="148" t="s">
        <v>133</v>
      </c>
      <c r="AH57" s="148">
        <v>0</v>
      </c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outlineLevel="1" x14ac:dyDescent="0.2">
      <c r="A58" s="171">
        <v>15</v>
      </c>
      <c r="B58" s="172" t="s">
        <v>187</v>
      </c>
      <c r="C58" s="184" t="s">
        <v>188</v>
      </c>
      <c r="D58" s="173" t="s">
        <v>146</v>
      </c>
      <c r="E58" s="174">
        <v>85.5</v>
      </c>
      <c r="F58" s="175">
        <v>0</v>
      </c>
      <c r="G58" s="176">
        <f>ROUND(E58*F58,2)</f>
        <v>0</v>
      </c>
      <c r="H58" s="159">
        <v>2.23</v>
      </c>
      <c r="I58" s="158">
        <f>ROUND(E58*H58,2)</f>
        <v>190.67</v>
      </c>
      <c r="J58" s="159">
        <v>193.77</v>
      </c>
      <c r="K58" s="158">
        <f>ROUND(E58*J58,2)</f>
        <v>16567.34</v>
      </c>
      <c r="L58" s="158">
        <v>21</v>
      </c>
      <c r="M58" s="158">
        <f>G58*(1+L58/100)</f>
        <v>0</v>
      </c>
      <c r="N58" s="157">
        <v>4.0000000000000003E-5</v>
      </c>
      <c r="O58" s="157">
        <f>ROUND(E58*N58,2)</f>
        <v>0</v>
      </c>
      <c r="P58" s="157">
        <v>0</v>
      </c>
      <c r="Q58" s="157">
        <f>ROUND(E58*P58,2)</f>
        <v>0</v>
      </c>
      <c r="R58" s="158"/>
      <c r="S58" s="158" t="s">
        <v>128</v>
      </c>
      <c r="T58" s="158" t="s">
        <v>128</v>
      </c>
      <c r="U58" s="158">
        <v>0.308</v>
      </c>
      <c r="V58" s="158">
        <f>ROUND(E58*U58,2)</f>
        <v>26.33</v>
      </c>
      <c r="W58" s="158"/>
      <c r="X58" s="158" t="s">
        <v>139</v>
      </c>
      <c r="Y58" s="158" t="s">
        <v>130</v>
      </c>
      <c r="Z58" s="148"/>
      <c r="AA58" s="148"/>
      <c r="AB58" s="148"/>
      <c r="AC58" s="148"/>
      <c r="AD58" s="148"/>
      <c r="AE58" s="148"/>
      <c r="AF58" s="148"/>
      <c r="AG58" s="148" t="s">
        <v>140</v>
      </c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outlineLevel="2" x14ac:dyDescent="0.2">
      <c r="A59" s="155"/>
      <c r="B59" s="156"/>
      <c r="C59" s="185" t="s">
        <v>189</v>
      </c>
      <c r="D59" s="160"/>
      <c r="E59" s="161">
        <v>85.5</v>
      </c>
      <c r="F59" s="158"/>
      <c r="G59" s="158"/>
      <c r="H59" s="158"/>
      <c r="I59" s="158"/>
      <c r="J59" s="158"/>
      <c r="K59" s="158"/>
      <c r="L59" s="158"/>
      <c r="M59" s="158"/>
      <c r="N59" s="157"/>
      <c r="O59" s="157"/>
      <c r="P59" s="157"/>
      <c r="Q59" s="157"/>
      <c r="R59" s="158"/>
      <c r="S59" s="158"/>
      <c r="T59" s="158"/>
      <c r="U59" s="158"/>
      <c r="V59" s="158"/>
      <c r="W59" s="158"/>
      <c r="X59" s="158"/>
      <c r="Y59" s="158"/>
      <c r="Z59" s="148"/>
      <c r="AA59" s="148"/>
      <c r="AB59" s="148"/>
      <c r="AC59" s="148"/>
      <c r="AD59" s="148"/>
      <c r="AE59" s="148"/>
      <c r="AF59" s="148"/>
      <c r="AG59" s="148" t="s">
        <v>133</v>
      </c>
      <c r="AH59" s="148">
        <v>0</v>
      </c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x14ac:dyDescent="0.2">
      <c r="A60" s="164" t="s">
        <v>122</v>
      </c>
      <c r="B60" s="165" t="s">
        <v>75</v>
      </c>
      <c r="C60" s="183" t="s">
        <v>76</v>
      </c>
      <c r="D60" s="166"/>
      <c r="E60" s="167"/>
      <c r="F60" s="168"/>
      <c r="G60" s="169">
        <f>SUMIF(AG61:AG71,"&lt;&gt;NOR",G61:G71)</f>
        <v>0</v>
      </c>
      <c r="H60" s="163"/>
      <c r="I60" s="163">
        <f>SUM(I61:I71)</f>
        <v>1912.4199999999998</v>
      </c>
      <c r="J60" s="163"/>
      <c r="K60" s="163">
        <f>SUM(K61:K71)</f>
        <v>36975.1</v>
      </c>
      <c r="L60" s="163"/>
      <c r="M60" s="163">
        <f>SUM(M61:M71)</f>
        <v>0</v>
      </c>
      <c r="N60" s="162"/>
      <c r="O60" s="162">
        <f>SUM(O61:O71)</f>
        <v>0.06</v>
      </c>
      <c r="P60" s="162"/>
      <c r="Q60" s="162">
        <f>SUM(Q61:Q71)</f>
        <v>7.13</v>
      </c>
      <c r="R60" s="163"/>
      <c r="S60" s="163"/>
      <c r="T60" s="163"/>
      <c r="U60" s="163"/>
      <c r="V60" s="163">
        <f>SUM(V61:V71)</f>
        <v>58.92</v>
      </c>
      <c r="W60" s="163"/>
      <c r="X60" s="163"/>
      <c r="Y60" s="163"/>
      <c r="AG60" t="s">
        <v>123</v>
      </c>
    </row>
    <row r="61" spans="1:60" ht="22.5" outlineLevel="1" x14ac:dyDescent="0.2">
      <c r="A61" s="171">
        <v>16</v>
      </c>
      <c r="B61" s="172" t="s">
        <v>190</v>
      </c>
      <c r="C61" s="184" t="s">
        <v>191</v>
      </c>
      <c r="D61" s="173" t="s">
        <v>146</v>
      </c>
      <c r="E61" s="174">
        <v>14.273999999999999</v>
      </c>
      <c r="F61" s="175">
        <v>0</v>
      </c>
      <c r="G61" s="176">
        <f>ROUND(E61*F61,2)</f>
        <v>0</v>
      </c>
      <c r="H61" s="159">
        <v>9.7799999999999994</v>
      </c>
      <c r="I61" s="158">
        <f>ROUND(E61*H61,2)</f>
        <v>139.6</v>
      </c>
      <c r="J61" s="159">
        <v>871.22</v>
      </c>
      <c r="K61" s="158">
        <f>ROUND(E61*J61,2)</f>
        <v>12435.79</v>
      </c>
      <c r="L61" s="158">
        <v>21</v>
      </c>
      <c r="M61" s="158">
        <f>G61*(1+L61/100)</f>
        <v>0</v>
      </c>
      <c r="N61" s="157">
        <v>3.4000000000000002E-4</v>
      </c>
      <c r="O61" s="157">
        <f>ROUND(E61*N61,2)</f>
        <v>0</v>
      </c>
      <c r="P61" s="157">
        <v>0.25</v>
      </c>
      <c r="Q61" s="157">
        <f>ROUND(E61*P61,2)</f>
        <v>3.57</v>
      </c>
      <c r="R61" s="158"/>
      <c r="S61" s="158" t="s">
        <v>128</v>
      </c>
      <c r="T61" s="158" t="s">
        <v>128</v>
      </c>
      <c r="U61" s="158">
        <v>1.383</v>
      </c>
      <c r="V61" s="158">
        <f>ROUND(E61*U61,2)</f>
        <v>19.739999999999998</v>
      </c>
      <c r="W61" s="158"/>
      <c r="X61" s="158" t="s">
        <v>139</v>
      </c>
      <c r="Y61" s="158" t="s">
        <v>130</v>
      </c>
      <c r="Z61" s="148"/>
      <c r="AA61" s="148"/>
      <c r="AB61" s="148"/>
      <c r="AC61" s="148"/>
      <c r="AD61" s="148"/>
      <c r="AE61" s="148"/>
      <c r="AF61" s="148"/>
      <c r="AG61" s="148" t="s">
        <v>140</v>
      </c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outlineLevel="2" x14ac:dyDescent="0.2">
      <c r="A62" s="155"/>
      <c r="B62" s="156"/>
      <c r="C62" s="185" t="s">
        <v>172</v>
      </c>
      <c r="D62" s="160"/>
      <c r="E62" s="161">
        <v>14.27</v>
      </c>
      <c r="F62" s="158"/>
      <c r="G62" s="158"/>
      <c r="H62" s="158"/>
      <c r="I62" s="158"/>
      <c r="J62" s="158"/>
      <c r="K62" s="158"/>
      <c r="L62" s="158"/>
      <c r="M62" s="158"/>
      <c r="N62" s="157"/>
      <c r="O62" s="157"/>
      <c r="P62" s="157"/>
      <c r="Q62" s="157"/>
      <c r="R62" s="158"/>
      <c r="S62" s="158"/>
      <c r="T62" s="158"/>
      <c r="U62" s="158"/>
      <c r="V62" s="158"/>
      <c r="W62" s="158"/>
      <c r="X62" s="158"/>
      <c r="Y62" s="158"/>
      <c r="Z62" s="148"/>
      <c r="AA62" s="148"/>
      <c r="AB62" s="148"/>
      <c r="AC62" s="148"/>
      <c r="AD62" s="148"/>
      <c r="AE62" s="148"/>
      <c r="AF62" s="148"/>
      <c r="AG62" s="148" t="s">
        <v>133</v>
      </c>
      <c r="AH62" s="148">
        <v>0</v>
      </c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outlineLevel="3" x14ac:dyDescent="0.2">
      <c r="A63" s="155"/>
      <c r="B63" s="156"/>
      <c r="C63" s="185" t="s">
        <v>134</v>
      </c>
      <c r="D63" s="160"/>
      <c r="E63" s="161"/>
      <c r="F63" s="158"/>
      <c r="G63" s="158"/>
      <c r="H63" s="158"/>
      <c r="I63" s="158"/>
      <c r="J63" s="158"/>
      <c r="K63" s="158"/>
      <c r="L63" s="158"/>
      <c r="M63" s="158"/>
      <c r="N63" s="157"/>
      <c r="O63" s="157"/>
      <c r="P63" s="157"/>
      <c r="Q63" s="157"/>
      <c r="R63" s="158"/>
      <c r="S63" s="158"/>
      <c r="T63" s="158"/>
      <c r="U63" s="158"/>
      <c r="V63" s="158"/>
      <c r="W63" s="158"/>
      <c r="X63" s="158"/>
      <c r="Y63" s="158"/>
      <c r="Z63" s="148"/>
      <c r="AA63" s="148"/>
      <c r="AB63" s="148"/>
      <c r="AC63" s="148"/>
      <c r="AD63" s="148"/>
      <c r="AE63" s="148"/>
      <c r="AF63" s="148"/>
      <c r="AG63" s="148" t="s">
        <v>133</v>
      </c>
      <c r="AH63" s="148">
        <v>0</v>
      </c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outlineLevel="3" x14ac:dyDescent="0.2">
      <c r="A64" s="155"/>
      <c r="B64" s="156"/>
      <c r="C64" s="185" t="s">
        <v>192</v>
      </c>
      <c r="D64" s="160"/>
      <c r="E64" s="161"/>
      <c r="F64" s="158"/>
      <c r="G64" s="158"/>
      <c r="H64" s="158"/>
      <c r="I64" s="158"/>
      <c r="J64" s="158"/>
      <c r="K64" s="158"/>
      <c r="L64" s="158"/>
      <c r="M64" s="158"/>
      <c r="N64" s="157"/>
      <c r="O64" s="157"/>
      <c r="P64" s="157"/>
      <c r="Q64" s="157"/>
      <c r="R64" s="158"/>
      <c r="S64" s="158"/>
      <c r="T64" s="158"/>
      <c r="U64" s="158"/>
      <c r="V64" s="158"/>
      <c r="W64" s="158"/>
      <c r="X64" s="158"/>
      <c r="Y64" s="158"/>
      <c r="Z64" s="148"/>
      <c r="AA64" s="148"/>
      <c r="AB64" s="148"/>
      <c r="AC64" s="148"/>
      <c r="AD64" s="148"/>
      <c r="AE64" s="148"/>
      <c r="AF64" s="148"/>
      <c r="AG64" s="148" t="s">
        <v>133</v>
      </c>
      <c r="AH64" s="148">
        <v>0</v>
      </c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ht="22.5" outlineLevel="1" x14ac:dyDescent="0.2">
      <c r="A65" s="171">
        <v>17</v>
      </c>
      <c r="B65" s="172" t="s">
        <v>193</v>
      </c>
      <c r="C65" s="184" t="s">
        <v>194</v>
      </c>
      <c r="D65" s="173" t="s">
        <v>138</v>
      </c>
      <c r="E65" s="174">
        <v>262</v>
      </c>
      <c r="F65" s="175">
        <v>0</v>
      </c>
      <c r="G65" s="176">
        <f>ROUND(E65*F65,2)</f>
        <v>0</v>
      </c>
      <c r="H65" s="159">
        <v>0</v>
      </c>
      <c r="I65" s="158">
        <f>ROUND(E65*H65,2)</f>
        <v>0</v>
      </c>
      <c r="J65" s="159">
        <v>17.3</v>
      </c>
      <c r="K65" s="158">
        <f>ROUND(E65*J65,2)</f>
        <v>4532.6000000000004</v>
      </c>
      <c r="L65" s="158">
        <v>21</v>
      </c>
      <c r="M65" s="158">
        <f>G65*(1+L65/100)</f>
        <v>0</v>
      </c>
      <c r="N65" s="157">
        <v>0</v>
      </c>
      <c r="O65" s="157">
        <f>ROUND(E65*N65,2)</f>
        <v>0</v>
      </c>
      <c r="P65" s="157">
        <v>0</v>
      </c>
      <c r="Q65" s="157">
        <f>ROUND(E65*P65,2)</f>
        <v>0</v>
      </c>
      <c r="R65" s="158"/>
      <c r="S65" s="158" t="s">
        <v>128</v>
      </c>
      <c r="T65" s="158" t="s">
        <v>128</v>
      </c>
      <c r="U65" s="158">
        <v>0.03</v>
      </c>
      <c r="V65" s="158">
        <f>ROUND(E65*U65,2)</f>
        <v>7.86</v>
      </c>
      <c r="W65" s="158"/>
      <c r="X65" s="158" t="s">
        <v>139</v>
      </c>
      <c r="Y65" s="158" t="s">
        <v>130</v>
      </c>
      <c r="Z65" s="148"/>
      <c r="AA65" s="148"/>
      <c r="AB65" s="148"/>
      <c r="AC65" s="148"/>
      <c r="AD65" s="148"/>
      <c r="AE65" s="148"/>
      <c r="AF65" s="148"/>
      <c r="AG65" s="148" t="s">
        <v>140</v>
      </c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</row>
    <row r="66" spans="1:60" outlineLevel="2" x14ac:dyDescent="0.2">
      <c r="A66" s="155"/>
      <c r="B66" s="156"/>
      <c r="C66" s="185" t="s">
        <v>195</v>
      </c>
      <c r="D66" s="160"/>
      <c r="E66" s="161">
        <v>208</v>
      </c>
      <c r="F66" s="158"/>
      <c r="G66" s="158"/>
      <c r="H66" s="158"/>
      <c r="I66" s="158"/>
      <c r="J66" s="158"/>
      <c r="K66" s="158"/>
      <c r="L66" s="158"/>
      <c r="M66" s="158"/>
      <c r="N66" s="157"/>
      <c r="O66" s="157"/>
      <c r="P66" s="157"/>
      <c r="Q66" s="157"/>
      <c r="R66" s="158"/>
      <c r="S66" s="158"/>
      <c r="T66" s="158"/>
      <c r="U66" s="158"/>
      <c r="V66" s="158"/>
      <c r="W66" s="158"/>
      <c r="X66" s="158"/>
      <c r="Y66" s="158"/>
      <c r="Z66" s="148"/>
      <c r="AA66" s="148"/>
      <c r="AB66" s="148"/>
      <c r="AC66" s="148"/>
      <c r="AD66" s="148"/>
      <c r="AE66" s="148"/>
      <c r="AF66" s="148"/>
      <c r="AG66" s="148" t="s">
        <v>133</v>
      </c>
      <c r="AH66" s="148">
        <v>0</v>
      </c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outlineLevel="3" x14ac:dyDescent="0.2">
      <c r="A67" s="155"/>
      <c r="B67" s="156"/>
      <c r="C67" s="185" t="s">
        <v>196</v>
      </c>
      <c r="D67" s="160"/>
      <c r="E67" s="161">
        <v>54</v>
      </c>
      <c r="F67" s="158"/>
      <c r="G67" s="158"/>
      <c r="H67" s="158"/>
      <c r="I67" s="158"/>
      <c r="J67" s="158"/>
      <c r="K67" s="158"/>
      <c r="L67" s="158"/>
      <c r="M67" s="158"/>
      <c r="N67" s="157"/>
      <c r="O67" s="157"/>
      <c r="P67" s="157"/>
      <c r="Q67" s="157"/>
      <c r="R67" s="158"/>
      <c r="S67" s="158"/>
      <c r="T67" s="158"/>
      <c r="U67" s="158"/>
      <c r="V67" s="158"/>
      <c r="W67" s="158"/>
      <c r="X67" s="158"/>
      <c r="Y67" s="158"/>
      <c r="Z67" s="148"/>
      <c r="AA67" s="148"/>
      <c r="AB67" s="148"/>
      <c r="AC67" s="148"/>
      <c r="AD67" s="148"/>
      <c r="AE67" s="148"/>
      <c r="AF67" s="148"/>
      <c r="AG67" s="148" t="s">
        <v>133</v>
      </c>
      <c r="AH67" s="148">
        <v>0</v>
      </c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ht="22.5" outlineLevel="1" x14ac:dyDescent="0.2">
      <c r="A68" s="177">
        <v>18</v>
      </c>
      <c r="B68" s="178" t="s">
        <v>197</v>
      </c>
      <c r="C68" s="186" t="s">
        <v>198</v>
      </c>
      <c r="D68" s="179" t="s">
        <v>138</v>
      </c>
      <c r="E68" s="180">
        <v>2</v>
      </c>
      <c r="F68" s="181">
        <v>0</v>
      </c>
      <c r="G68" s="182">
        <f>ROUND(E68*F68,2)</f>
        <v>0</v>
      </c>
      <c r="H68" s="159">
        <v>0</v>
      </c>
      <c r="I68" s="158">
        <f>ROUND(E68*H68,2)</f>
        <v>0</v>
      </c>
      <c r="J68" s="159">
        <v>51.9</v>
      </c>
      <c r="K68" s="158">
        <f>ROUND(E68*J68,2)</f>
        <v>103.8</v>
      </c>
      <c r="L68" s="158">
        <v>21</v>
      </c>
      <c r="M68" s="158">
        <f>G68*(1+L68/100)</f>
        <v>0</v>
      </c>
      <c r="N68" s="157">
        <v>0</v>
      </c>
      <c r="O68" s="157">
        <f>ROUND(E68*N68,2)</f>
        <v>0</v>
      </c>
      <c r="P68" s="157">
        <v>0</v>
      </c>
      <c r="Q68" s="157">
        <f>ROUND(E68*P68,2)</f>
        <v>0</v>
      </c>
      <c r="R68" s="158"/>
      <c r="S68" s="158" t="s">
        <v>128</v>
      </c>
      <c r="T68" s="158" t="s">
        <v>128</v>
      </c>
      <c r="U68" s="158">
        <v>0.09</v>
      </c>
      <c r="V68" s="158">
        <f>ROUND(E68*U68,2)</f>
        <v>0.18</v>
      </c>
      <c r="W68" s="158"/>
      <c r="X68" s="158" t="s">
        <v>139</v>
      </c>
      <c r="Y68" s="158" t="s">
        <v>130</v>
      </c>
      <c r="Z68" s="148"/>
      <c r="AA68" s="148"/>
      <c r="AB68" s="148"/>
      <c r="AC68" s="148"/>
      <c r="AD68" s="148"/>
      <c r="AE68" s="148"/>
      <c r="AF68" s="148"/>
      <c r="AG68" s="148" t="s">
        <v>140</v>
      </c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ht="22.5" outlineLevel="1" x14ac:dyDescent="0.2">
      <c r="A69" s="177">
        <v>19</v>
      </c>
      <c r="B69" s="178" t="s">
        <v>199</v>
      </c>
      <c r="C69" s="186" t="s">
        <v>200</v>
      </c>
      <c r="D69" s="179" t="s">
        <v>138</v>
      </c>
      <c r="E69" s="180">
        <v>2</v>
      </c>
      <c r="F69" s="181">
        <v>0</v>
      </c>
      <c r="G69" s="182">
        <f>ROUND(E69*F69,2)</f>
        <v>0</v>
      </c>
      <c r="H69" s="159">
        <v>0</v>
      </c>
      <c r="I69" s="158">
        <f>ROUND(E69*H69,2)</f>
        <v>0</v>
      </c>
      <c r="J69" s="159">
        <v>133</v>
      </c>
      <c r="K69" s="158">
        <f>ROUND(E69*J69,2)</f>
        <v>266</v>
      </c>
      <c r="L69" s="158">
        <v>21</v>
      </c>
      <c r="M69" s="158">
        <f>G69*(1+L69/100)</f>
        <v>0</v>
      </c>
      <c r="N69" s="157">
        <v>0</v>
      </c>
      <c r="O69" s="157">
        <f>ROUND(E69*N69,2)</f>
        <v>0</v>
      </c>
      <c r="P69" s="157">
        <v>0</v>
      </c>
      <c r="Q69" s="157">
        <f>ROUND(E69*P69,2)</f>
        <v>0</v>
      </c>
      <c r="R69" s="158"/>
      <c r="S69" s="158" t="s">
        <v>128</v>
      </c>
      <c r="T69" s="158" t="s">
        <v>128</v>
      </c>
      <c r="U69" s="158">
        <v>0.23</v>
      </c>
      <c r="V69" s="158">
        <f>ROUND(E69*U69,2)</f>
        <v>0.46</v>
      </c>
      <c r="W69" s="158"/>
      <c r="X69" s="158" t="s">
        <v>139</v>
      </c>
      <c r="Y69" s="158" t="s">
        <v>130</v>
      </c>
      <c r="Z69" s="148"/>
      <c r="AA69" s="148"/>
      <c r="AB69" s="148"/>
      <c r="AC69" s="148"/>
      <c r="AD69" s="148"/>
      <c r="AE69" s="148"/>
      <c r="AF69" s="148"/>
      <c r="AG69" s="148" t="s">
        <v>140</v>
      </c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outlineLevel="1" x14ac:dyDescent="0.2">
      <c r="A70" s="171">
        <v>20</v>
      </c>
      <c r="B70" s="172" t="s">
        <v>201</v>
      </c>
      <c r="C70" s="184" t="s">
        <v>202</v>
      </c>
      <c r="D70" s="173" t="s">
        <v>146</v>
      </c>
      <c r="E70" s="174">
        <v>65.977599999999995</v>
      </c>
      <c r="F70" s="175">
        <v>0</v>
      </c>
      <c r="G70" s="176">
        <f>ROUND(E70*F70,2)</f>
        <v>0</v>
      </c>
      <c r="H70" s="159">
        <v>26.87</v>
      </c>
      <c r="I70" s="158">
        <f>ROUND(E70*H70,2)</f>
        <v>1772.82</v>
      </c>
      <c r="J70" s="159">
        <v>297.63</v>
      </c>
      <c r="K70" s="158">
        <f>ROUND(E70*J70,2)</f>
        <v>19636.91</v>
      </c>
      <c r="L70" s="158">
        <v>21</v>
      </c>
      <c r="M70" s="158">
        <f>G70*(1+L70/100)</f>
        <v>0</v>
      </c>
      <c r="N70" s="157">
        <v>9.2000000000000003E-4</v>
      </c>
      <c r="O70" s="157">
        <f>ROUND(E70*N70,2)</f>
        <v>0.06</v>
      </c>
      <c r="P70" s="157">
        <v>5.3999999999999999E-2</v>
      </c>
      <c r="Q70" s="157">
        <f>ROUND(E70*P70,2)</f>
        <v>3.56</v>
      </c>
      <c r="R70" s="158"/>
      <c r="S70" s="158" t="s">
        <v>128</v>
      </c>
      <c r="T70" s="158" t="s">
        <v>128</v>
      </c>
      <c r="U70" s="158">
        <v>0.46500000000000002</v>
      </c>
      <c r="V70" s="158">
        <f>ROUND(E70*U70,2)</f>
        <v>30.68</v>
      </c>
      <c r="W70" s="158"/>
      <c r="X70" s="158" t="s">
        <v>139</v>
      </c>
      <c r="Y70" s="158" t="s">
        <v>130</v>
      </c>
      <c r="Z70" s="148"/>
      <c r="AA70" s="148"/>
      <c r="AB70" s="148"/>
      <c r="AC70" s="148"/>
      <c r="AD70" s="148"/>
      <c r="AE70" s="148"/>
      <c r="AF70" s="148"/>
      <c r="AG70" s="148" t="s">
        <v>140</v>
      </c>
      <c r="AH70" s="148"/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</row>
    <row r="71" spans="1:60" outlineLevel="2" x14ac:dyDescent="0.2">
      <c r="A71" s="155"/>
      <c r="B71" s="156"/>
      <c r="C71" s="185" t="s">
        <v>203</v>
      </c>
      <c r="D71" s="160"/>
      <c r="E71" s="161">
        <v>65.98</v>
      </c>
      <c r="F71" s="158"/>
      <c r="G71" s="158"/>
      <c r="H71" s="158"/>
      <c r="I71" s="158"/>
      <c r="J71" s="158"/>
      <c r="K71" s="158"/>
      <c r="L71" s="158"/>
      <c r="M71" s="158"/>
      <c r="N71" s="157"/>
      <c r="O71" s="157"/>
      <c r="P71" s="157"/>
      <c r="Q71" s="157"/>
      <c r="R71" s="158"/>
      <c r="S71" s="158"/>
      <c r="T71" s="158"/>
      <c r="U71" s="158"/>
      <c r="V71" s="158"/>
      <c r="W71" s="158"/>
      <c r="X71" s="158"/>
      <c r="Y71" s="158"/>
      <c r="Z71" s="148"/>
      <c r="AA71" s="148"/>
      <c r="AB71" s="148"/>
      <c r="AC71" s="148"/>
      <c r="AD71" s="148"/>
      <c r="AE71" s="148"/>
      <c r="AF71" s="148"/>
      <c r="AG71" s="148" t="s">
        <v>133</v>
      </c>
      <c r="AH71" s="148">
        <v>0</v>
      </c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</row>
    <row r="72" spans="1:60" x14ac:dyDescent="0.2">
      <c r="A72" s="164" t="s">
        <v>122</v>
      </c>
      <c r="B72" s="165" t="s">
        <v>77</v>
      </c>
      <c r="C72" s="183" t="s">
        <v>78</v>
      </c>
      <c r="D72" s="166"/>
      <c r="E72" s="167"/>
      <c r="F72" s="168"/>
      <c r="G72" s="169">
        <f>SUMIF(AG73:AG76,"&lt;&gt;NOR",G73:G76)</f>
        <v>0</v>
      </c>
      <c r="H72" s="163"/>
      <c r="I72" s="163">
        <f>SUM(I73:I76)</f>
        <v>0</v>
      </c>
      <c r="J72" s="163"/>
      <c r="K72" s="163">
        <f>SUM(K73:K76)</f>
        <v>4196.3999999999996</v>
      </c>
      <c r="L72" s="163"/>
      <c r="M72" s="163">
        <f>SUM(M73:M76)</f>
        <v>0</v>
      </c>
      <c r="N72" s="162"/>
      <c r="O72" s="162">
        <f>SUM(O73:O76)</f>
        <v>0</v>
      </c>
      <c r="P72" s="162"/>
      <c r="Q72" s="162">
        <f>SUM(Q73:Q76)</f>
        <v>1.29</v>
      </c>
      <c r="R72" s="163"/>
      <c r="S72" s="163"/>
      <c r="T72" s="163"/>
      <c r="U72" s="163"/>
      <c r="V72" s="163">
        <f>SUM(V73:V76)</f>
        <v>7.27</v>
      </c>
      <c r="W72" s="163"/>
      <c r="X72" s="163"/>
      <c r="Y72" s="163"/>
      <c r="AG72" t="s">
        <v>123</v>
      </c>
    </row>
    <row r="73" spans="1:60" outlineLevel="1" x14ac:dyDescent="0.2">
      <c r="A73" s="171">
        <v>21</v>
      </c>
      <c r="B73" s="172" t="s">
        <v>204</v>
      </c>
      <c r="C73" s="184" t="s">
        <v>205</v>
      </c>
      <c r="D73" s="173" t="s">
        <v>146</v>
      </c>
      <c r="E73" s="174">
        <v>27.975999999999999</v>
      </c>
      <c r="F73" s="175">
        <v>0</v>
      </c>
      <c r="G73" s="176">
        <f>ROUND(E73*F73,2)</f>
        <v>0</v>
      </c>
      <c r="H73" s="159">
        <v>0</v>
      </c>
      <c r="I73" s="158">
        <f>ROUND(E73*H73,2)</f>
        <v>0</v>
      </c>
      <c r="J73" s="159">
        <v>150</v>
      </c>
      <c r="K73" s="158">
        <f>ROUND(E73*J73,2)</f>
        <v>4196.3999999999996</v>
      </c>
      <c r="L73" s="158">
        <v>21</v>
      </c>
      <c r="M73" s="158">
        <f>G73*(1+L73/100)</f>
        <v>0</v>
      </c>
      <c r="N73" s="157">
        <v>0</v>
      </c>
      <c r="O73" s="157">
        <f>ROUND(E73*N73,2)</f>
        <v>0</v>
      </c>
      <c r="P73" s="157">
        <v>4.5999999999999999E-2</v>
      </c>
      <c r="Q73" s="157">
        <f>ROUND(E73*P73,2)</f>
        <v>1.29</v>
      </c>
      <c r="R73" s="158"/>
      <c r="S73" s="158" t="s">
        <v>128</v>
      </c>
      <c r="T73" s="158" t="s">
        <v>128</v>
      </c>
      <c r="U73" s="158">
        <v>0.26</v>
      </c>
      <c r="V73" s="158">
        <f>ROUND(E73*U73,2)</f>
        <v>7.27</v>
      </c>
      <c r="W73" s="158"/>
      <c r="X73" s="158" t="s">
        <v>139</v>
      </c>
      <c r="Y73" s="158" t="s">
        <v>130</v>
      </c>
      <c r="Z73" s="148"/>
      <c r="AA73" s="148"/>
      <c r="AB73" s="148"/>
      <c r="AC73" s="148"/>
      <c r="AD73" s="148"/>
      <c r="AE73" s="148"/>
      <c r="AF73" s="148"/>
      <c r="AG73" s="148" t="s">
        <v>140</v>
      </c>
      <c r="AH73" s="148"/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</row>
    <row r="74" spans="1:60" outlineLevel="2" x14ac:dyDescent="0.2">
      <c r="A74" s="155"/>
      <c r="B74" s="156"/>
      <c r="C74" s="185" t="s">
        <v>157</v>
      </c>
      <c r="D74" s="160"/>
      <c r="E74" s="161">
        <v>27.98</v>
      </c>
      <c r="F74" s="158"/>
      <c r="G74" s="158"/>
      <c r="H74" s="158"/>
      <c r="I74" s="158"/>
      <c r="J74" s="158"/>
      <c r="K74" s="158"/>
      <c r="L74" s="158"/>
      <c r="M74" s="158"/>
      <c r="N74" s="157"/>
      <c r="O74" s="157"/>
      <c r="P74" s="157"/>
      <c r="Q74" s="157"/>
      <c r="R74" s="158"/>
      <c r="S74" s="158"/>
      <c r="T74" s="158"/>
      <c r="U74" s="158"/>
      <c r="V74" s="158"/>
      <c r="W74" s="158"/>
      <c r="X74" s="158"/>
      <c r="Y74" s="158"/>
      <c r="Z74" s="148"/>
      <c r="AA74" s="148"/>
      <c r="AB74" s="148"/>
      <c r="AC74" s="148"/>
      <c r="AD74" s="148"/>
      <c r="AE74" s="148"/>
      <c r="AF74" s="148"/>
      <c r="AG74" s="148" t="s">
        <v>133</v>
      </c>
      <c r="AH74" s="148">
        <v>0</v>
      </c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</row>
    <row r="75" spans="1:60" outlineLevel="3" x14ac:dyDescent="0.2">
      <c r="A75" s="155"/>
      <c r="B75" s="156"/>
      <c r="C75" s="185" t="s">
        <v>134</v>
      </c>
      <c r="D75" s="160"/>
      <c r="E75" s="161"/>
      <c r="F75" s="158"/>
      <c r="G75" s="158"/>
      <c r="H75" s="158"/>
      <c r="I75" s="158"/>
      <c r="J75" s="158"/>
      <c r="K75" s="158"/>
      <c r="L75" s="158"/>
      <c r="M75" s="158"/>
      <c r="N75" s="157"/>
      <c r="O75" s="157"/>
      <c r="P75" s="157"/>
      <c r="Q75" s="157"/>
      <c r="R75" s="158"/>
      <c r="S75" s="158"/>
      <c r="T75" s="158"/>
      <c r="U75" s="158"/>
      <c r="V75" s="158"/>
      <c r="W75" s="158"/>
      <c r="X75" s="158"/>
      <c r="Y75" s="158"/>
      <c r="Z75" s="148"/>
      <c r="AA75" s="148"/>
      <c r="AB75" s="148"/>
      <c r="AC75" s="148"/>
      <c r="AD75" s="148"/>
      <c r="AE75" s="148"/>
      <c r="AF75" s="148"/>
      <c r="AG75" s="148" t="s">
        <v>133</v>
      </c>
      <c r="AH75" s="148">
        <v>0</v>
      </c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</row>
    <row r="76" spans="1:60" outlineLevel="3" x14ac:dyDescent="0.2">
      <c r="A76" s="155"/>
      <c r="B76" s="156"/>
      <c r="C76" s="185" t="s">
        <v>206</v>
      </c>
      <c r="D76" s="160"/>
      <c r="E76" s="161"/>
      <c r="F76" s="158"/>
      <c r="G76" s="158"/>
      <c r="H76" s="158"/>
      <c r="I76" s="158"/>
      <c r="J76" s="158"/>
      <c r="K76" s="158"/>
      <c r="L76" s="158"/>
      <c r="M76" s="158"/>
      <c r="N76" s="157"/>
      <c r="O76" s="157"/>
      <c r="P76" s="157"/>
      <c r="Q76" s="157"/>
      <c r="R76" s="158"/>
      <c r="S76" s="158"/>
      <c r="T76" s="158"/>
      <c r="U76" s="158"/>
      <c r="V76" s="158"/>
      <c r="W76" s="158"/>
      <c r="X76" s="158"/>
      <c r="Y76" s="158"/>
      <c r="Z76" s="148"/>
      <c r="AA76" s="148"/>
      <c r="AB76" s="148"/>
      <c r="AC76" s="148"/>
      <c r="AD76" s="148"/>
      <c r="AE76" s="148"/>
      <c r="AF76" s="148"/>
      <c r="AG76" s="148" t="s">
        <v>133</v>
      </c>
      <c r="AH76" s="148">
        <v>0</v>
      </c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 x14ac:dyDescent="0.2">
      <c r="A77" s="164" t="s">
        <v>122</v>
      </c>
      <c r="B77" s="165" t="s">
        <v>79</v>
      </c>
      <c r="C77" s="183" t="s">
        <v>80</v>
      </c>
      <c r="D77" s="166"/>
      <c r="E77" s="167"/>
      <c r="F77" s="168"/>
      <c r="G77" s="169">
        <f>SUMIF(AG78:AG78,"&lt;&gt;NOR",G78:G78)</f>
        <v>0</v>
      </c>
      <c r="H77" s="163"/>
      <c r="I77" s="163">
        <f>SUM(I78:I78)</f>
        <v>0</v>
      </c>
      <c r="J77" s="163"/>
      <c r="K77" s="163">
        <f>SUM(K78:K78)</f>
        <v>9999.68</v>
      </c>
      <c r="L77" s="163"/>
      <c r="M77" s="163">
        <f>SUM(M78:M78)</f>
        <v>0</v>
      </c>
      <c r="N77" s="162"/>
      <c r="O77" s="162">
        <f>SUM(O78:O78)</f>
        <v>0</v>
      </c>
      <c r="P77" s="162"/>
      <c r="Q77" s="162">
        <f>SUM(Q78:Q78)</f>
        <v>0</v>
      </c>
      <c r="R77" s="163"/>
      <c r="S77" s="163"/>
      <c r="T77" s="163"/>
      <c r="U77" s="163"/>
      <c r="V77" s="163">
        <f>SUM(V78:V78)</f>
        <v>15.09</v>
      </c>
      <c r="W77" s="163"/>
      <c r="X77" s="163"/>
      <c r="Y77" s="163"/>
      <c r="AG77" t="s">
        <v>123</v>
      </c>
    </row>
    <row r="78" spans="1:60" outlineLevel="1" x14ac:dyDescent="0.2">
      <c r="A78" s="177">
        <v>22</v>
      </c>
      <c r="B78" s="178" t="s">
        <v>207</v>
      </c>
      <c r="C78" s="186" t="s">
        <v>208</v>
      </c>
      <c r="D78" s="179" t="s">
        <v>209</v>
      </c>
      <c r="E78" s="180">
        <v>7.9742300000000004</v>
      </c>
      <c r="F78" s="181">
        <v>0</v>
      </c>
      <c r="G78" s="182">
        <f>ROUND(E78*F78,2)</f>
        <v>0</v>
      </c>
      <c r="H78" s="159">
        <v>0</v>
      </c>
      <c r="I78" s="158">
        <f>ROUND(E78*H78,2)</f>
        <v>0</v>
      </c>
      <c r="J78" s="159">
        <v>1254</v>
      </c>
      <c r="K78" s="158">
        <f>ROUND(E78*J78,2)</f>
        <v>9999.68</v>
      </c>
      <c r="L78" s="158">
        <v>21</v>
      </c>
      <c r="M78" s="158">
        <f>G78*(1+L78/100)</f>
        <v>0</v>
      </c>
      <c r="N78" s="157">
        <v>0</v>
      </c>
      <c r="O78" s="157">
        <f>ROUND(E78*N78,2)</f>
        <v>0</v>
      </c>
      <c r="P78" s="157">
        <v>0</v>
      </c>
      <c r="Q78" s="157">
        <f>ROUND(E78*P78,2)</f>
        <v>0</v>
      </c>
      <c r="R78" s="158"/>
      <c r="S78" s="158" t="s">
        <v>128</v>
      </c>
      <c r="T78" s="158" t="s">
        <v>128</v>
      </c>
      <c r="U78" s="158">
        <v>1.8919999999999999</v>
      </c>
      <c r="V78" s="158">
        <f>ROUND(E78*U78,2)</f>
        <v>15.09</v>
      </c>
      <c r="W78" s="158"/>
      <c r="X78" s="158" t="s">
        <v>139</v>
      </c>
      <c r="Y78" s="158" t="s">
        <v>130</v>
      </c>
      <c r="Z78" s="148"/>
      <c r="AA78" s="148"/>
      <c r="AB78" s="148"/>
      <c r="AC78" s="148"/>
      <c r="AD78" s="148"/>
      <c r="AE78" s="148"/>
      <c r="AF78" s="148"/>
      <c r="AG78" s="148" t="s">
        <v>140</v>
      </c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</row>
    <row r="79" spans="1:60" x14ac:dyDescent="0.2">
      <c r="A79" s="164" t="s">
        <v>122</v>
      </c>
      <c r="B79" s="165" t="s">
        <v>81</v>
      </c>
      <c r="C79" s="183" t="s">
        <v>82</v>
      </c>
      <c r="D79" s="166"/>
      <c r="E79" s="167"/>
      <c r="F79" s="168"/>
      <c r="G79" s="169">
        <f>SUMIF(AG80:AG84,"&lt;&gt;NOR",G80:G84)</f>
        <v>0</v>
      </c>
      <c r="H79" s="163"/>
      <c r="I79" s="163">
        <f>SUM(I80:I84)</f>
        <v>7821.18</v>
      </c>
      <c r="J79" s="163"/>
      <c r="K79" s="163">
        <f>SUM(K80:K84)</f>
        <v>21490.620000000003</v>
      </c>
      <c r="L79" s="163"/>
      <c r="M79" s="163">
        <f>SUM(M80:M84)</f>
        <v>0</v>
      </c>
      <c r="N79" s="162"/>
      <c r="O79" s="162">
        <f>SUM(O80:O84)</f>
        <v>0.1</v>
      </c>
      <c r="P79" s="162"/>
      <c r="Q79" s="162">
        <f>SUM(Q80:Q84)</f>
        <v>0.05</v>
      </c>
      <c r="R79" s="163"/>
      <c r="S79" s="163"/>
      <c r="T79" s="163"/>
      <c r="U79" s="163"/>
      <c r="V79" s="163">
        <f>SUM(V80:V84)</f>
        <v>31.689999999999998</v>
      </c>
      <c r="W79" s="163"/>
      <c r="X79" s="163"/>
      <c r="Y79" s="163"/>
      <c r="AG79" t="s">
        <v>123</v>
      </c>
    </row>
    <row r="80" spans="1:60" ht="22.5" outlineLevel="1" x14ac:dyDescent="0.2">
      <c r="A80" s="171">
        <v>23</v>
      </c>
      <c r="B80" s="172" t="s">
        <v>210</v>
      </c>
      <c r="C80" s="184" t="s">
        <v>211</v>
      </c>
      <c r="D80" s="173" t="s">
        <v>150</v>
      </c>
      <c r="E80" s="174">
        <v>34.32</v>
      </c>
      <c r="F80" s="175">
        <v>0</v>
      </c>
      <c r="G80" s="176">
        <f>ROUND(E80*F80,2)</f>
        <v>0</v>
      </c>
      <c r="H80" s="159">
        <v>227.89</v>
      </c>
      <c r="I80" s="158">
        <f>ROUND(E80*H80,2)</f>
        <v>7821.18</v>
      </c>
      <c r="J80" s="159">
        <v>531.11</v>
      </c>
      <c r="K80" s="158">
        <f>ROUND(E80*J80,2)</f>
        <v>18227.7</v>
      </c>
      <c r="L80" s="158">
        <v>21</v>
      </c>
      <c r="M80" s="158">
        <f>G80*(1+L80/100)</f>
        <v>0</v>
      </c>
      <c r="N80" s="157">
        <v>2.8400000000000001E-3</v>
      </c>
      <c r="O80" s="157">
        <f>ROUND(E80*N80,2)</f>
        <v>0.1</v>
      </c>
      <c r="P80" s="157">
        <v>0</v>
      </c>
      <c r="Q80" s="157">
        <f>ROUND(E80*P80,2)</f>
        <v>0</v>
      </c>
      <c r="R80" s="158"/>
      <c r="S80" s="158" t="s">
        <v>212</v>
      </c>
      <c r="T80" s="158" t="s">
        <v>212</v>
      </c>
      <c r="U80" s="158">
        <v>0.81764999999999999</v>
      </c>
      <c r="V80" s="158">
        <f>ROUND(E80*U80,2)</f>
        <v>28.06</v>
      </c>
      <c r="W80" s="158"/>
      <c r="X80" s="158" t="s">
        <v>139</v>
      </c>
      <c r="Y80" s="158" t="s">
        <v>130</v>
      </c>
      <c r="Z80" s="148"/>
      <c r="AA80" s="148"/>
      <c r="AB80" s="148"/>
      <c r="AC80" s="148"/>
      <c r="AD80" s="148"/>
      <c r="AE80" s="148"/>
      <c r="AF80" s="148"/>
      <c r="AG80" s="148" t="s">
        <v>213</v>
      </c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</row>
    <row r="81" spans="1:60" outlineLevel="2" x14ac:dyDescent="0.2">
      <c r="A81" s="155"/>
      <c r="B81" s="156"/>
      <c r="C81" s="185" t="s">
        <v>214</v>
      </c>
      <c r="D81" s="160"/>
      <c r="E81" s="161">
        <v>34.32</v>
      </c>
      <c r="F81" s="158"/>
      <c r="G81" s="158"/>
      <c r="H81" s="158"/>
      <c r="I81" s="158"/>
      <c r="J81" s="158"/>
      <c r="K81" s="158"/>
      <c r="L81" s="158"/>
      <c r="M81" s="158"/>
      <c r="N81" s="157"/>
      <c r="O81" s="157"/>
      <c r="P81" s="157"/>
      <c r="Q81" s="157"/>
      <c r="R81" s="158"/>
      <c r="S81" s="158"/>
      <c r="T81" s="158"/>
      <c r="U81" s="158"/>
      <c r="V81" s="158"/>
      <c r="W81" s="158"/>
      <c r="X81" s="158"/>
      <c r="Y81" s="158"/>
      <c r="Z81" s="148"/>
      <c r="AA81" s="148"/>
      <c r="AB81" s="148"/>
      <c r="AC81" s="148"/>
      <c r="AD81" s="148"/>
      <c r="AE81" s="148"/>
      <c r="AF81" s="148"/>
      <c r="AG81" s="148" t="s">
        <v>133</v>
      </c>
      <c r="AH81" s="148">
        <v>0</v>
      </c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</row>
    <row r="82" spans="1:60" ht="22.5" outlineLevel="1" x14ac:dyDescent="0.2">
      <c r="A82" s="171">
        <v>24</v>
      </c>
      <c r="B82" s="172" t="s">
        <v>215</v>
      </c>
      <c r="C82" s="184" t="s">
        <v>216</v>
      </c>
      <c r="D82" s="173" t="s">
        <v>150</v>
      </c>
      <c r="E82" s="174">
        <v>34.32</v>
      </c>
      <c r="F82" s="175">
        <v>0</v>
      </c>
      <c r="G82" s="176">
        <f>ROUND(E82*F82,2)</f>
        <v>0</v>
      </c>
      <c r="H82" s="159">
        <v>0</v>
      </c>
      <c r="I82" s="158">
        <f>ROUND(E82*H82,2)</f>
        <v>0</v>
      </c>
      <c r="J82" s="159">
        <v>85.9</v>
      </c>
      <c r="K82" s="158">
        <f>ROUND(E82*J82,2)</f>
        <v>2948.09</v>
      </c>
      <c r="L82" s="158">
        <v>21</v>
      </c>
      <c r="M82" s="158">
        <f>G82*(1+L82/100)</f>
        <v>0</v>
      </c>
      <c r="N82" s="157">
        <v>0</v>
      </c>
      <c r="O82" s="157">
        <f>ROUND(E82*N82,2)</f>
        <v>0</v>
      </c>
      <c r="P82" s="157">
        <v>1.3500000000000001E-3</v>
      </c>
      <c r="Q82" s="157">
        <f>ROUND(E82*P82,2)</f>
        <v>0.05</v>
      </c>
      <c r="R82" s="158"/>
      <c r="S82" s="158" t="s">
        <v>128</v>
      </c>
      <c r="T82" s="158" t="s">
        <v>128</v>
      </c>
      <c r="U82" s="158">
        <v>9.1999999999999998E-2</v>
      </c>
      <c r="V82" s="158">
        <f>ROUND(E82*U82,2)</f>
        <v>3.16</v>
      </c>
      <c r="W82" s="158"/>
      <c r="X82" s="158" t="s">
        <v>139</v>
      </c>
      <c r="Y82" s="158" t="s">
        <v>130</v>
      </c>
      <c r="Z82" s="148"/>
      <c r="AA82" s="148"/>
      <c r="AB82" s="148"/>
      <c r="AC82" s="148"/>
      <c r="AD82" s="148"/>
      <c r="AE82" s="148"/>
      <c r="AF82" s="148"/>
      <c r="AG82" s="148" t="s">
        <v>213</v>
      </c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</row>
    <row r="83" spans="1:60" outlineLevel="2" x14ac:dyDescent="0.2">
      <c r="A83" s="155"/>
      <c r="B83" s="156"/>
      <c r="C83" s="185" t="s">
        <v>217</v>
      </c>
      <c r="D83" s="160"/>
      <c r="E83" s="161">
        <v>34.32</v>
      </c>
      <c r="F83" s="158"/>
      <c r="G83" s="158"/>
      <c r="H83" s="158"/>
      <c r="I83" s="158"/>
      <c r="J83" s="158"/>
      <c r="K83" s="158"/>
      <c r="L83" s="158"/>
      <c r="M83" s="158"/>
      <c r="N83" s="157"/>
      <c r="O83" s="157"/>
      <c r="P83" s="157"/>
      <c r="Q83" s="157"/>
      <c r="R83" s="158"/>
      <c r="S83" s="158"/>
      <c r="T83" s="158"/>
      <c r="U83" s="158"/>
      <c r="V83" s="158"/>
      <c r="W83" s="158"/>
      <c r="X83" s="158"/>
      <c r="Y83" s="158"/>
      <c r="Z83" s="148"/>
      <c r="AA83" s="148"/>
      <c r="AB83" s="148"/>
      <c r="AC83" s="148"/>
      <c r="AD83" s="148"/>
      <c r="AE83" s="148"/>
      <c r="AF83" s="148"/>
      <c r="AG83" s="148" t="s">
        <v>133</v>
      </c>
      <c r="AH83" s="148">
        <v>0</v>
      </c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</row>
    <row r="84" spans="1:60" ht="22.5" outlineLevel="1" x14ac:dyDescent="0.2">
      <c r="A84" s="177">
        <v>25</v>
      </c>
      <c r="B84" s="178" t="s">
        <v>218</v>
      </c>
      <c r="C84" s="186" t="s">
        <v>219</v>
      </c>
      <c r="D84" s="179" t="s">
        <v>209</v>
      </c>
      <c r="E84" s="180">
        <v>9.7470000000000001E-2</v>
      </c>
      <c r="F84" s="181">
        <v>0</v>
      </c>
      <c r="G84" s="182">
        <f>ROUND(E84*F84,2)</f>
        <v>0</v>
      </c>
      <c r="H84" s="159">
        <v>0</v>
      </c>
      <c r="I84" s="158">
        <f>ROUND(E84*H84,2)</f>
        <v>0</v>
      </c>
      <c r="J84" s="159">
        <v>3230</v>
      </c>
      <c r="K84" s="158">
        <f>ROUND(E84*J84,2)</f>
        <v>314.83</v>
      </c>
      <c r="L84" s="158">
        <v>21</v>
      </c>
      <c r="M84" s="158">
        <f>G84*(1+L84/100)</f>
        <v>0</v>
      </c>
      <c r="N84" s="157">
        <v>0</v>
      </c>
      <c r="O84" s="157">
        <f>ROUND(E84*N84,2)</f>
        <v>0</v>
      </c>
      <c r="P84" s="157">
        <v>0</v>
      </c>
      <c r="Q84" s="157">
        <f>ROUND(E84*P84,2)</f>
        <v>0</v>
      </c>
      <c r="R84" s="158"/>
      <c r="S84" s="158" t="s">
        <v>128</v>
      </c>
      <c r="T84" s="158" t="s">
        <v>128</v>
      </c>
      <c r="U84" s="158">
        <v>4.82</v>
      </c>
      <c r="V84" s="158">
        <f>ROUND(E84*U84,2)</f>
        <v>0.47</v>
      </c>
      <c r="W84" s="158"/>
      <c r="X84" s="158" t="s">
        <v>139</v>
      </c>
      <c r="Y84" s="158" t="s">
        <v>130</v>
      </c>
      <c r="Z84" s="148"/>
      <c r="AA84" s="148"/>
      <c r="AB84" s="148"/>
      <c r="AC84" s="148"/>
      <c r="AD84" s="148"/>
      <c r="AE84" s="148"/>
      <c r="AF84" s="148"/>
      <c r="AG84" s="148" t="s">
        <v>213</v>
      </c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</row>
    <row r="85" spans="1:60" x14ac:dyDescent="0.2">
      <c r="A85" s="164" t="s">
        <v>122</v>
      </c>
      <c r="B85" s="165" t="s">
        <v>83</v>
      </c>
      <c r="C85" s="183" t="s">
        <v>84</v>
      </c>
      <c r="D85" s="166"/>
      <c r="E85" s="167"/>
      <c r="F85" s="168"/>
      <c r="G85" s="169">
        <f>SUMIF(AG86:AG131,"&lt;&gt;NOR",G86:G131)</f>
        <v>0</v>
      </c>
      <c r="H85" s="163"/>
      <c r="I85" s="163">
        <f>SUM(I86:I131)</f>
        <v>1437767.0399999998</v>
      </c>
      <c r="J85" s="163"/>
      <c r="K85" s="163">
        <f>SUM(K86:K131)</f>
        <v>160160.13999999998</v>
      </c>
      <c r="L85" s="163"/>
      <c r="M85" s="163">
        <f>SUM(M86:M131)</f>
        <v>0</v>
      </c>
      <c r="N85" s="162"/>
      <c r="O85" s="162">
        <f>SUM(O86:O131)</f>
        <v>0.2</v>
      </c>
      <c r="P85" s="162"/>
      <c r="Q85" s="162">
        <f>SUM(Q86:Q131)</f>
        <v>0</v>
      </c>
      <c r="R85" s="163"/>
      <c r="S85" s="163"/>
      <c r="T85" s="163"/>
      <c r="U85" s="163"/>
      <c r="V85" s="163">
        <f>SUM(V86:V131)</f>
        <v>82.77000000000001</v>
      </c>
      <c r="W85" s="163"/>
      <c r="X85" s="163"/>
      <c r="Y85" s="163"/>
      <c r="AG85" t="s">
        <v>123</v>
      </c>
    </row>
    <row r="86" spans="1:60" outlineLevel="1" x14ac:dyDescent="0.2">
      <c r="A86" s="171">
        <v>26</v>
      </c>
      <c r="B86" s="172" t="s">
        <v>220</v>
      </c>
      <c r="C86" s="184" t="s">
        <v>221</v>
      </c>
      <c r="D86" s="173" t="s">
        <v>138</v>
      </c>
      <c r="E86" s="174">
        <v>26</v>
      </c>
      <c r="F86" s="175">
        <v>0</v>
      </c>
      <c r="G86" s="176">
        <f>ROUND(E86*F86,2)</f>
        <v>0</v>
      </c>
      <c r="H86" s="159">
        <v>0</v>
      </c>
      <c r="I86" s="158">
        <f>ROUND(E86*H86,2)</f>
        <v>0</v>
      </c>
      <c r="J86" s="159">
        <v>34.299999999999997</v>
      </c>
      <c r="K86" s="158">
        <f>ROUND(E86*J86,2)</f>
        <v>891.8</v>
      </c>
      <c r="L86" s="158">
        <v>21</v>
      </c>
      <c r="M86" s="158">
        <f>G86*(1+L86/100)</f>
        <v>0</v>
      </c>
      <c r="N86" s="157">
        <v>0</v>
      </c>
      <c r="O86" s="157">
        <f>ROUND(E86*N86,2)</f>
        <v>0</v>
      </c>
      <c r="P86" s="157">
        <v>0</v>
      </c>
      <c r="Q86" s="157">
        <f>ROUND(E86*P86,2)</f>
        <v>0</v>
      </c>
      <c r="R86" s="158"/>
      <c r="S86" s="158" t="s">
        <v>222</v>
      </c>
      <c r="T86" s="158" t="s">
        <v>223</v>
      </c>
      <c r="U86" s="158">
        <v>0</v>
      </c>
      <c r="V86" s="158">
        <f>ROUND(E86*U86,2)</f>
        <v>0</v>
      </c>
      <c r="W86" s="158"/>
      <c r="X86" s="158" t="s">
        <v>139</v>
      </c>
      <c r="Y86" s="158" t="s">
        <v>130</v>
      </c>
      <c r="Z86" s="148"/>
      <c r="AA86" s="148"/>
      <c r="AB86" s="148"/>
      <c r="AC86" s="148"/>
      <c r="AD86" s="148"/>
      <c r="AE86" s="148"/>
      <c r="AF86" s="148"/>
      <c r="AG86" s="148" t="s">
        <v>213</v>
      </c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</row>
    <row r="87" spans="1:60" outlineLevel="2" x14ac:dyDescent="0.2">
      <c r="A87" s="155"/>
      <c r="B87" s="156"/>
      <c r="C87" s="185" t="s">
        <v>224</v>
      </c>
      <c r="D87" s="160"/>
      <c r="E87" s="161">
        <v>26</v>
      </c>
      <c r="F87" s="158"/>
      <c r="G87" s="158"/>
      <c r="H87" s="158"/>
      <c r="I87" s="158"/>
      <c r="J87" s="158"/>
      <c r="K87" s="158"/>
      <c r="L87" s="158"/>
      <c r="M87" s="158"/>
      <c r="N87" s="157"/>
      <c r="O87" s="157"/>
      <c r="P87" s="157"/>
      <c r="Q87" s="157"/>
      <c r="R87" s="158"/>
      <c r="S87" s="158"/>
      <c r="T87" s="158"/>
      <c r="U87" s="158"/>
      <c r="V87" s="158"/>
      <c r="W87" s="158"/>
      <c r="X87" s="158"/>
      <c r="Y87" s="158"/>
      <c r="Z87" s="148"/>
      <c r="AA87" s="148"/>
      <c r="AB87" s="148"/>
      <c r="AC87" s="148"/>
      <c r="AD87" s="148"/>
      <c r="AE87" s="148"/>
      <c r="AF87" s="148"/>
      <c r="AG87" s="148" t="s">
        <v>133</v>
      </c>
      <c r="AH87" s="148">
        <v>0</v>
      </c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</row>
    <row r="88" spans="1:60" ht="22.5" outlineLevel="1" x14ac:dyDescent="0.2">
      <c r="A88" s="171">
        <v>27</v>
      </c>
      <c r="B88" s="172" t="s">
        <v>225</v>
      </c>
      <c r="C88" s="184" t="s">
        <v>226</v>
      </c>
      <c r="D88" s="173" t="s">
        <v>138</v>
      </c>
      <c r="E88" s="174">
        <v>26</v>
      </c>
      <c r="F88" s="175">
        <v>0</v>
      </c>
      <c r="G88" s="176">
        <f>ROUND(E88*F88,2)</f>
        <v>0</v>
      </c>
      <c r="H88" s="159">
        <v>7.59</v>
      </c>
      <c r="I88" s="158">
        <f>ROUND(E88*H88,2)</f>
        <v>197.34</v>
      </c>
      <c r="J88" s="159">
        <v>388.41</v>
      </c>
      <c r="K88" s="158">
        <f>ROUND(E88*J88,2)</f>
        <v>10098.66</v>
      </c>
      <c r="L88" s="158">
        <v>21</v>
      </c>
      <c r="M88" s="158">
        <f>G88*(1+L88/100)</f>
        <v>0</v>
      </c>
      <c r="N88" s="157">
        <v>1.0000000000000001E-5</v>
      </c>
      <c r="O88" s="157">
        <f>ROUND(E88*N88,2)</f>
        <v>0</v>
      </c>
      <c r="P88" s="157">
        <v>0</v>
      </c>
      <c r="Q88" s="157">
        <f>ROUND(E88*P88,2)</f>
        <v>0</v>
      </c>
      <c r="R88" s="158"/>
      <c r="S88" s="158" t="s">
        <v>128</v>
      </c>
      <c r="T88" s="158" t="s">
        <v>128</v>
      </c>
      <c r="U88" s="158">
        <v>0.54730000000000001</v>
      </c>
      <c r="V88" s="158">
        <f>ROUND(E88*U88,2)</f>
        <v>14.23</v>
      </c>
      <c r="W88" s="158"/>
      <c r="X88" s="158" t="s">
        <v>139</v>
      </c>
      <c r="Y88" s="158" t="s">
        <v>130</v>
      </c>
      <c r="Z88" s="148"/>
      <c r="AA88" s="148"/>
      <c r="AB88" s="148"/>
      <c r="AC88" s="148"/>
      <c r="AD88" s="148"/>
      <c r="AE88" s="148"/>
      <c r="AF88" s="148"/>
      <c r="AG88" s="148" t="s">
        <v>213</v>
      </c>
      <c r="AH88" s="148"/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</row>
    <row r="89" spans="1:60" outlineLevel="2" x14ac:dyDescent="0.2">
      <c r="A89" s="155"/>
      <c r="B89" s="156"/>
      <c r="C89" s="185" t="s">
        <v>227</v>
      </c>
      <c r="D89" s="160"/>
      <c r="E89" s="161">
        <v>26</v>
      </c>
      <c r="F89" s="158"/>
      <c r="G89" s="158"/>
      <c r="H89" s="158"/>
      <c r="I89" s="158"/>
      <c r="J89" s="158"/>
      <c r="K89" s="158"/>
      <c r="L89" s="158"/>
      <c r="M89" s="158"/>
      <c r="N89" s="157"/>
      <c r="O89" s="157"/>
      <c r="P89" s="157"/>
      <c r="Q89" s="157"/>
      <c r="R89" s="158"/>
      <c r="S89" s="158"/>
      <c r="T89" s="158"/>
      <c r="U89" s="158"/>
      <c r="V89" s="158"/>
      <c r="W89" s="158"/>
      <c r="X89" s="158"/>
      <c r="Y89" s="158"/>
      <c r="Z89" s="148"/>
      <c r="AA89" s="148"/>
      <c r="AB89" s="148"/>
      <c r="AC89" s="148"/>
      <c r="AD89" s="148"/>
      <c r="AE89" s="148"/>
      <c r="AF89" s="148"/>
      <c r="AG89" s="148" t="s">
        <v>133</v>
      </c>
      <c r="AH89" s="148">
        <v>0</v>
      </c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</row>
    <row r="90" spans="1:60" ht="22.5" outlineLevel="1" x14ac:dyDescent="0.2">
      <c r="A90" s="171">
        <v>28</v>
      </c>
      <c r="B90" s="172" t="s">
        <v>228</v>
      </c>
      <c r="C90" s="184" t="s">
        <v>229</v>
      </c>
      <c r="D90" s="173" t="s">
        <v>150</v>
      </c>
      <c r="E90" s="174">
        <v>139.88</v>
      </c>
      <c r="F90" s="175">
        <v>0</v>
      </c>
      <c r="G90" s="176">
        <f>ROUND(E90*F90,2)</f>
        <v>0</v>
      </c>
      <c r="H90" s="159">
        <v>20.45</v>
      </c>
      <c r="I90" s="158">
        <f>ROUND(E90*H90,2)</f>
        <v>2860.55</v>
      </c>
      <c r="J90" s="159">
        <v>389.05</v>
      </c>
      <c r="K90" s="158">
        <f>ROUND(E90*J90,2)</f>
        <v>54420.31</v>
      </c>
      <c r="L90" s="158">
        <v>21</v>
      </c>
      <c r="M90" s="158">
        <f>G90*(1+L90/100)</f>
        <v>0</v>
      </c>
      <c r="N90" s="157">
        <v>6.0000000000000002E-5</v>
      </c>
      <c r="O90" s="157">
        <f>ROUND(E90*N90,2)</f>
        <v>0.01</v>
      </c>
      <c r="P90" s="157">
        <v>0</v>
      </c>
      <c r="Q90" s="157">
        <f>ROUND(E90*P90,2)</f>
        <v>0</v>
      </c>
      <c r="R90" s="158"/>
      <c r="S90" s="158" t="s">
        <v>128</v>
      </c>
      <c r="T90" s="158" t="s">
        <v>128</v>
      </c>
      <c r="U90" s="158">
        <v>0.49</v>
      </c>
      <c r="V90" s="158">
        <f>ROUND(E90*U90,2)</f>
        <v>68.540000000000006</v>
      </c>
      <c r="W90" s="158"/>
      <c r="X90" s="158" t="s">
        <v>139</v>
      </c>
      <c r="Y90" s="158" t="s">
        <v>130</v>
      </c>
      <c r="Z90" s="148"/>
      <c r="AA90" s="148"/>
      <c r="AB90" s="148"/>
      <c r="AC90" s="148"/>
      <c r="AD90" s="148"/>
      <c r="AE90" s="148"/>
      <c r="AF90" s="148"/>
      <c r="AG90" s="148" t="s">
        <v>213</v>
      </c>
      <c r="AH90" s="148"/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</row>
    <row r="91" spans="1:60" outlineLevel="2" x14ac:dyDescent="0.2">
      <c r="A91" s="155"/>
      <c r="B91" s="156"/>
      <c r="C91" s="185" t="s">
        <v>230</v>
      </c>
      <c r="D91" s="160"/>
      <c r="E91" s="161">
        <v>139.88</v>
      </c>
      <c r="F91" s="158"/>
      <c r="G91" s="158"/>
      <c r="H91" s="158"/>
      <c r="I91" s="158"/>
      <c r="J91" s="158"/>
      <c r="K91" s="158"/>
      <c r="L91" s="158"/>
      <c r="M91" s="158"/>
      <c r="N91" s="157"/>
      <c r="O91" s="157"/>
      <c r="P91" s="157"/>
      <c r="Q91" s="157"/>
      <c r="R91" s="158"/>
      <c r="S91" s="158"/>
      <c r="T91" s="158"/>
      <c r="U91" s="158"/>
      <c r="V91" s="158"/>
      <c r="W91" s="158"/>
      <c r="X91" s="158"/>
      <c r="Y91" s="158"/>
      <c r="Z91" s="148"/>
      <c r="AA91" s="148"/>
      <c r="AB91" s="148"/>
      <c r="AC91" s="148"/>
      <c r="AD91" s="148"/>
      <c r="AE91" s="148"/>
      <c r="AF91" s="148"/>
      <c r="AG91" s="148" t="s">
        <v>133</v>
      </c>
      <c r="AH91" s="148">
        <v>0</v>
      </c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</row>
    <row r="92" spans="1:60" outlineLevel="1" x14ac:dyDescent="0.2">
      <c r="A92" s="171">
        <v>29</v>
      </c>
      <c r="B92" s="172" t="s">
        <v>231</v>
      </c>
      <c r="C92" s="184" t="s">
        <v>232</v>
      </c>
      <c r="D92" s="173" t="s">
        <v>138</v>
      </c>
      <c r="E92" s="174">
        <v>9</v>
      </c>
      <c r="F92" s="175">
        <v>0</v>
      </c>
      <c r="G92" s="176">
        <f>ROUND(E92*F92,2)</f>
        <v>0</v>
      </c>
      <c r="H92" s="159">
        <v>0</v>
      </c>
      <c r="I92" s="158">
        <f>ROUND(E92*H92,2)</f>
        <v>0</v>
      </c>
      <c r="J92" s="159">
        <v>3500</v>
      </c>
      <c r="K92" s="158">
        <f>ROUND(E92*J92,2)</f>
        <v>31500</v>
      </c>
      <c r="L92" s="158">
        <v>21</v>
      </c>
      <c r="M92" s="158">
        <f>G92*(1+L92/100)</f>
        <v>0</v>
      </c>
      <c r="N92" s="157">
        <v>0</v>
      </c>
      <c r="O92" s="157">
        <f>ROUND(E92*N92,2)</f>
        <v>0</v>
      </c>
      <c r="P92" s="157">
        <v>0</v>
      </c>
      <c r="Q92" s="157">
        <f>ROUND(E92*P92,2)</f>
        <v>0</v>
      </c>
      <c r="R92" s="158"/>
      <c r="S92" s="158" t="s">
        <v>222</v>
      </c>
      <c r="T92" s="158" t="s">
        <v>223</v>
      </c>
      <c r="U92" s="158">
        <v>0</v>
      </c>
      <c r="V92" s="158">
        <f>ROUND(E92*U92,2)</f>
        <v>0</v>
      </c>
      <c r="W92" s="158"/>
      <c r="X92" s="158" t="s">
        <v>139</v>
      </c>
      <c r="Y92" s="158" t="s">
        <v>130</v>
      </c>
      <c r="Z92" s="148"/>
      <c r="AA92" s="148"/>
      <c r="AB92" s="148"/>
      <c r="AC92" s="148"/>
      <c r="AD92" s="148"/>
      <c r="AE92" s="148"/>
      <c r="AF92" s="148"/>
      <c r="AG92" s="148" t="s">
        <v>213</v>
      </c>
      <c r="AH92" s="148"/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</row>
    <row r="93" spans="1:60" outlineLevel="2" x14ac:dyDescent="0.2">
      <c r="A93" s="155"/>
      <c r="B93" s="156"/>
      <c r="C93" s="185" t="s">
        <v>233</v>
      </c>
      <c r="D93" s="160"/>
      <c r="E93" s="161">
        <v>9</v>
      </c>
      <c r="F93" s="158"/>
      <c r="G93" s="158"/>
      <c r="H93" s="158"/>
      <c r="I93" s="158"/>
      <c r="J93" s="158"/>
      <c r="K93" s="158"/>
      <c r="L93" s="158"/>
      <c r="M93" s="158"/>
      <c r="N93" s="157"/>
      <c r="O93" s="157"/>
      <c r="P93" s="157"/>
      <c r="Q93" s="157"/>
      <c r="R93" s="158"/>
      <c r="S93" s="158"/>
      <c r="T93" s="158"/>
      <c r="U93" s="158"/>
      <c r="V93" s="158"/>
      <c r="W93" s="158"/>
      <c r="X93" s="158"/>
      <c r="Y93" s="158"/>
      <c r="Z93" s="148"/>
      <c r="AA93" s="148"/>
      <c r="AB93" s="148"/>
      <c r="AC93" s="148"/>
      <c r="AD93" s="148"/>
      <c r="AE93" s="148"/>
      <c r="AF93" s="148"/>
      <c r="AG93" s="148" t="s">
        <v>133</v>
      </c>
      <c r="AH93" s="148">
        <v>0</v>
      </c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</row>
    <row r="94" spans="1:60" outlineLevel="3" x14ac:dyDescent="0.2">
      <c r="A94" s="155"/>
      <c r="B94" s="156"/>
      <c r="C94" s="185" t="s">
        <v>134</v>
      </c>
      <c r="D94" s="160"/>
      <c r="E94" s="161"/>
      <c r="F94" s="158"/>
      <c r="G94" s="158"/>
      <c r="H94" s="158"/>
      <c r="I94" s="158"/>
      <c r="J94" s="158"/>
      <c r="K94" s="158"/>
      <c r="L94" s="158"/>
      <c r="M94" s="158"/>
      <c r="N94" s="157"/>
      <c r="O94" s="157"/>
      <c r="P94" s="157"/>
      <c r="Q94" s="157"/>
      <c r="R94" s="158"/>
      <c r="S94" s="158"/>
      <c r="T94" s="158"/>
      <c r="U94" s="158"/>
      <c r="V94" s="158"/>
      <c r="W94" s="158"/>
      <c r="X94" s="158"/>
      <c r="Y94" s="158"/>
      <c r="Z94" s="148"/>
      <c r="AA94" s="148"/>
      <c r="AB94" s="148"/>
      <c r="AC94" s="148"/>
      <c r="AD94" s="148"/>
      <c r="AE94" s="148"/>
      <c r="AF94" s="148"/>
      <c r="AG94" s="148" t="s">
        <v>133</v>
      </c>
      <c r="AH94" s="148">
        <v>0</v>
      </c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</row>
    <row r="95" spans="1:60" outlineLevel="3" x14ac:dyDescent="0.2">
      <c r="A95" s="155"/>
      <c r="B95" s="156"/>
      <c r="C95" s="185" t="s">
        <v>351</v>
      </c>
      <c r="D95" s="160"/>
      <c r="E95" s="161"/>
      <c r="F95" s="158"/>
      <c r="G95" s="158"/>
      <c r="H95" s="158"/>
      <c r="I95" s="158"/>
      <c r="J95" s="158"/>
      <c r="K95" s="158"/>
      <c r="L95" s="158"/>
      <c r="M95" s="158"/>
      <c r="N95" s="157"/>
      <c r="O95" s="157"/>
      <c r="P95" s="157"/>
      <c r="Q95" s="157"/>
      <c r="R95" s="158"/>
      <c r="S95" s="158"/>
      <c r="T95" s="158"/>
      <c r="U95" s="158"/>
      <c r="V95" s="158"/>
      <c r="W95" s="158"/>
      <c r="X95" s="158"/>
      <c r="Y95" s="158"/>
      <c r="Z95" s="148"/>
      <c r="AA95" s="148"/>
      <c r="AB95" s="148"/>
      <c r="AC95" s="148"/>
      <c r="AD95" s="148"/>
      <c r="AE95" s="148"/>
      <c r="AF95" s="148"/>
      <c r="AG95" s="148" t="s">
        <v>133</v>
      </c>
      <c r="AH95" s="148">
        <v>0</v>
      </c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</row>
    <row r="96" spans="1:60" outlineLevel="3" x14ac:dyDescent="0.2">
      <c r="A96" s="155"/>
      <c r="B96" s="156"/>
      <c r="C96" s="185" t="s">
        <v>234</v>
      </c>
      <c r="D96" s="160"/>
      <c r="E96" s="161"/>
      <c r="F96" s="158"/>
      <c r="G96" s="158"/>
      <c r="H96" s="158"/>
      <c r="I96" s="158"/>
      <c r="J96" s="158"/>
      <c r="K96" s="158"/>
      <c r="L96" s="158"/>
      <c r="M96" s="158"/>
      <c r="N96" s="157"/>
      <c r="O96" s="157"/>
      <c r="P96" s="157"/>
      <c r="Q96" s="157"/>
      <c r="R96" s="158"/>
      <c r="S96" s="158"/>
      <c r="T96" s="158"/>
      <c r="U96" s="158"/>
      <c r="V96" s="158"/>
      <c r="W96" s="158"/>
      <c r="X96" s="158"/>
      <c r="Y96" s="158"/>
      <c r="Z96" s="148"/>
      <c r="AA96" s="148"/>
      <c r="AB96" s="148"/>
      <c r="AC96" s="148"/>
      <c r="AD96" s="148"/>
      <c r="AE96" s="148"/>
      <c r="AF96" s="148"/>
      <c r="AG96" s="148" t="s">
        <v>133</v>
      </c>
      <c r="AH96" s="148">
        <v>0</v>
      </c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</row>
    <row r="97" spans="1:60" outlineLevel="3" x14ac:dyDescent="0.2">
      <c r="A97" s="155"/>
      <c r="B97" s="156"/>
      <c r="C97" s="185" t="s">
        <v>235</v>
      </c>
      <c r="D97" s="160"/>
      <c r="E97" s="161"/>
      <c r="F97" s="158"/>
      <c r="G97" s="158"/>
      <c r="H97" s="158"/>
      <c r="I97" s="158"/>
      <c r="J97" s="158"/>
      <c r="K97" s="158"/>
      <c r="L97" s="158"/>
      <c r="M97" s="158"/>
      <c r="N97" s="157"/>
      <c r="O97" s="157"/>
      <c r="P97" s="157"/>
      <c r="Q97" s="157"/>
      <c r="R97" s="158"/>
      <c r="S97" s="158"/>
      <c r="T97" s="158"/>
      <c r="U97" s="158"/>
      <c r="V97" s="158"/>
      <c r="W97" s="158"/>
      <c r="X97" s="158"/>
      <c r="Y97" s="158"/>
      <c r="Z97" s="148"/>
      <c r="AA97" s="148"/>
      <c r="AB97" s="148"/>
      <c r="AC97" s="148"/>
      <c r="AD97" s="148"/>
      <c r="AE97" s="148"/>
      <c r="AF97" s="148"/>
      <c r="AG97" s="148" t="s">
        <v>133</v>
      </c>
      <c r="AH97" s="148">
        <v>0</v>
      </c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</row>
    <row r="98" spans="1:60" outlineLevel="1" x14ac:dyDescent="0.2">
      <c r="A98" s="171">
        <v>30</v>
      </c>
      <c r="B98" s="172" t="s">
        <v>236</v>
      </c>
      <c r="C98" s="184" t="s">
        <v>237</v>
      </c>
      <c r="D98" s="173" t="s">
        <v>150</v>
      </c>
      <c r="E98" s="174">
        <v>37.752000000000002</v>
      </c>
      <c r="F98" s="175">
        <v>0</v>
      </c>
      <c r="G98" s="176">
        <f>ROUND(E98*F98,2)</f>
        <v>0</v>
      </c>
      <c r="H98" s="159">
        <v>0</v>
      </c>
      <c r="I98" s="158">
        <f>ROUND(E98*H98,2)</f>
        <v>0</v>
      </c>
      <c r="J98" s="159">
        <v>800</v>
      </c>
      <c r="K98" s="158">
        <f>ROUND(E98*J98,2)</f>
        <v>30201.599999999999</v>
      </c>
      <c r="L98" s="158">
        <v>21</v>
      </c>
      <c r="M98" s="158">
        <f>G98*(1+L98/100)</f>
        <v>0</v>
      </c>
      <c r="N98" s="157">
        <v>0</v>
      </c>
      <c r="O98" s="157">
        <f>ROUND(E98*N98,2)</f>
        <v>0</v>
      </c>
      <c r="P98" s="157">
        <v>0</v>
      </c>
      <c r="Q98" s="157">
        <f>ROUND(E98*P98,2)</f>
        <v>0</v>
      </c>
      <c r="R98" s="158"/>
      <c r="S98" s="158" t="s">
        <v>222</v>
      </c>
      <c r="T98" s="158" t="s">
        <v>223</v>
      </c>
      <c r="U98" s="158">
        <v>0</v>
      </c>
      <c r="V98" s="158">
        <f>ROUND(E98*U98,2)</f>
        <v>0</v>
      </c>
      <c r="W98" s="158"/>
      <c r="X98" s="158" t="s">
        <v>139</v>
      </c>
      <c r="Y98" s="158" t="s">
        <v>130</v>
      </c>
      <c r="Z98" s="148"/>
      <c r="AA98" s="148"/>
      <c r="AB98" s="148"/>
      <c r="AC98" s="148"/>
      <c r="AD98" s="148"/>
      <c r="AE98" s="148"/>
      <c r="AF98" s="148"/>
      <c r="AG98" s="148" t="s">
        <v>213</v>
      </c>
      <c r="AH98" s="148"/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</row>
    <row r="99" spans="1:60" outlineLevel="2" x14ac:dyDescent="0.2">
      <c r="A99" s="155"/>
      <c r="B99" s="156"/>
      <c r="C99" s="185" t="s">
        <v>238</v>
      </c>
      <c r="D99" s="160"/>
      <c r="E99" s="161">
        <v>37.75</v>
      </c>
      <c r="F99" s="158"/>
      <c r="G99" s="158"/>
      <c r="H99" s="158"/>
      <c r="I99" s="158"/>
      <c r="J99" s="158"/>
      <c r="K99" s="158"/>
      <c r="L99" s="158"/>
      <c r="M99" s="158"/>
      <c r="N99" s="157"/>
      <c r="O99" s="157"/>
      <c r="P99" s="157"/>
      <c r="Q99" s="157"/>
      <c r="R99" s="158"/>
      <c r="S99" s="158"/>
      <c r="T99" s="158"/>
      <c r="U99" s="158"/>
      <c r="V99" s="158"/>
      <c r="W99" s="158"/>
      <c r="X99" s="158"/>
      <c r="Y99" s="158"/>
      <c r="Z99" s="148"/>
      <c r="AA99" s="148"/>
      <c r="AB99" s="148"/>
      <c r="AC99" s="148"/>
      <c r="AD99" s="148"/>
      <c r="AE99" s="148"/>
      <c r="AF99" s="148"/>
      <c r="AG99" s="148" t="s">
        <v>133</v>
      </c>
      <c r="AH99" s="148">
        <v>0</v>
      </c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</row>
    <row r="100" spans="1:60" ht="22.5" outlineLevel="1" x14ac:dyDescent="0.2">
      <c r="A100" s="171">
        <v>31</v>
      </c>
      <c r="B100" s="172" t="s">
        <v>239</v>
      </c>
      <c r="C100" s="184" t="s">
        <v>240</v>
      </c>
      <c r="D100" s="173" t="s">
        <v>138</v>
      </c>
      <c r="E100" s="174">
        <v>26</v>
      </c>
      <c r="F100" s="175">
        <v>0</v>
      </c>
      <c r="G100" s="176">
        <f>ROUND(E100*F100,2)</f>
        <v>0</v>
      </c>
      <c r="H100" s="159">
        <v>50750</v>
      </c>
      <c r="I100" s="158">
        <f>ROUND(E100*H100,2)</f>
        <v>1319500</v>
      </c>
      <c r="J100" s="159">
        <v>0</v>
      </c>
      <c r="K100" s="158">
        <f>ROUND(E100*J100,2)</f>
        <v>0</v>
      </c>
      <c r="L100" s="158">
        <v>21</v>
      </c>
      <c r="M100" s="158">
        <f>G100*(1+L100/100)</f>
        <v>0</v>
      </c>
      <c r="N100" s="157">
        <v>0</v>
      </c>
      <c r="O100" s="157">
        <f>ROUND(E100*N100,2)</f>
        <v>0</v>
      </c>
      <c r="P100" s="157">
        <v>0</v>
      </c>
      <c r="Q100" s="157">
        <f>ROUND(E100*P100,2)</f>
        <v>0</v>
      </c>
      <c r="R100" s="158"/>
      <c r="S100" s="158" t="s">
        <v>222</v>
      </c>
      <c r="T100" s="158" t="s">
        <v>223</v>
      </c>
      <c r="U100" s="158">
        <v>0</v>
      </c>
      <c r="V100" s="158">
        <f>ROUND(E100*U100,2)</f>
        <v>0</v>
      </c>
      <c r="W100" s="158"/>
      <c r="X100" s="158" t="s">
        <v>241</v>
      </c>
      <c r="Y100" s="158" t="s">
        <v>130</v>
      </c>
      <c r="Z100" s="148"/>
      <c r="AA100" s="148"/>
      <c r="AB100" s="148"/>
      <c r="AC100" s="148"/>
      <c r="AD100" s="148"/>
      <c r="AE100" s="148"/>
      <c r="AF100" s="148"/>
      <c r="AG100" s="148" t="s">
        <v>242</v>
      </c>
      <c r="AH100" s="148"/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</row>
    <row r="101" spans="1:60" outlineLevel="2" x14ac:dyDescent="0.2">
      <c r="A101" s="155"/>
      <c r="B101" s="156"/>
      <c r="C101" s="185" t="s">
        <v>227</v>
      </c>
      <c r="D101" s="160"/>
      <c r="E101" s="161">
        <v>26</v>
      </c>
      <c r="F101" s="158"/>
      <c r="G101" s="158"/>
      <c r="H101" s="158"/>
      <c r="I101" s="158"/>
      <c r="J101" s="158"/>
      <c r="K101" s="158"/>
      <c r="L101" s="158"/>
      <c r="M101" s="158"/>
      <c r="N101" s="157"/>
      <c r="O101" s="157"/>
      <c r="P101" s="157"/>
      <c r="Q101" s="157"/>
      <c r="R101" s="158"/>
      <c r="S101" s="158"/>
      <c r="T101" s="158"/>
      <c r="U101" s="158"/>
      <c r="V101" s="158"/>
      <c r="W101" s="158"/>
      <c r="X101" s="158"/>
      <c r="Y101" s="158"/>
      <c r="Z101" s="148"/>
      <c r="AA101" s="148"/>
      <c r="AB101" s="148"/>
      <c r="AC101" s="148"/>
      <c r="AD101" s="148"/>
      <c r="AE101" s="148"/>
      <c r="AF101" s="148"/>
      <c r="AG101" s="148" t="s">
        <v>133</v>
      </c>
      <c r="AH101" s="148">
        <v>0</v>
      </c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</row>
    <row r="102" spans="1:60" outlineLevel="3" x14ac:dyDescent="0.2">
      <c r="A102" s="155"/>
      <c r="B102" s="156"/>
      <c r="C102" s="185" t="s">
        <v>134</v>
      </c>
      <c r="D102" s="160"/>
      <c r="E102" s="161"/>
      <c r="F102" s="158"/>
      <c r="G102" s="158"/>
      <c r="H102" s="158"/>
      <c r="I102" s="158"/>
      <c r="J102" s="158"/>
      <c r="K102" s="158"/>
      <c r="L102" s="158"/>
      <c r="M102" s="158"/>
      <c r="N102" s="157"/>
      <c r="O102" s="157"/>
      <c r="P102" s="157"/>
      <c r="Q102" s="157"/>
      <c r="R102" s="158"/>
      <c r="S102" s="158"/>
      <c r="T102" s="158"/>
      <c r="U102" s="158"/>
      <c r="V102" s="158"/>
      <c r="W102" s="158"/>
      <c r="X102" s="158"/>
      <c r="Y102" s="158"/>
      <c r="Z102" s="148"/>
      <c r="AA102" s="148"/>
      <c r="AB102" s="148"/>
      <c r="AC102" s="148"/>
      <c r="AD102" s="148"/>
      <c r="AE102" s="148"/>
      <c r="AF102" s="148"/>
      <c r="AG102" s="148" t="s">
        <v>133</v>
      </c>
      <c r="AH102" s="148">
        <v>0</v>
      </c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</row>
    <row r="103" spans="1:60" outlineLevel="3" x14ac:dyDescent="0.2">
      <c r="A103" s="155"/>
      <c r="B103" s="156"/>
      <c r="C103" s="185" t="s">
        <v>243</v>
      </c>
      <c r="D103" s="160"/>
      <c r="E103" s="161"/>
      <c r="F103" s="158"/>
      <c r="G103" s="158"/>
      <c r="H103" s="158"/>
      <c r="I103" s="158"/>
      <c r="J103" s="158"/>
      <c r="K103" s="158"/>
      <c r="L103" s="158"/>
      <c r="M103" s="158"/>
      <c r="N103" s="157"/>
      <c r="O103" s="157"/>
      <c r="P103" s="157"/>
      <c r="Q103" s="157"/>
      <c r="R103" s="158"/>
      <c r="S103" s="158"/>
      <c r="T103" s="158"/>
      <c r="U103" s="158"/>
      <c r="V103" s="158"/>
      <c r="W103" s="158"/>
      <c r="X103" s="158"/>
      <c r="Y103" s="158"/>
      <c r="Z103" s="148"/>
      <c r="AA103" s="148"/>
      <c r="AB103" s="148"/>
      <c r="AC103" s="148"/>
      <c r="AD103" s="148"/>
      <c r="AE103" s="148"/>
      <c r="AF103" s="148"/>
      <c r="AG103" s="148" t="s">
        <v>133</v>
      </c>
      <c r="AH103" s="148">
        <v>0</v>
      </c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</row>
    <row r="104" spans="1:60" outlineLevel="3" x14ac:dyDescent="0.2">
      <c r="A104" s="155"/>
      <c r="B104" s="156"/>
      <c r="C104" s="185" t="s">
        <v>244</v>
      </c>
      <c r="D104" s="160"/>
      <c r="E104" s="161"/>
      <c r="F104" s="158"/>
      <c r="G104" s="158"/>
      <c r="H104" s="158"/>
      <c r="I104" s="158"/>
      <c r="J104" s="158"/>
      <c r="K104" s="158"/>
      <c r="L104" s="158"/>
      <c r="M104" s="158"/>
      <c r="N104" s="157"/>
      <c r="O104" s="157"/>
      <c r="P104" s="157"/>
      <c r="Q104" s="157"/>
      <c r="R104" s="158"/>
      <c r="S104" s="158"/>
      <c r="T104" s="158"/>
      <c r="U104" s="158"/>
      <c r="V104" s="158"/>
      <c r="W104" s="158"/>
      <c r="X104" s="158"/>
      <c r="Y104" s="158"/>
      <c r="Z104" s="148"/>
      <c r="AA104" s="148"/>
      <c r="AB104" s="148"/>
      <c r="AC104" s="148"/>
      <c r="AD104" s="148"/>
      <c r="AE104" s="148"/>
      <c r="AF104" s="148"/>
      <c r="AG104" s="148" t="s">
        <v>133</v>
      </c>
      <c r="AH104" s="148">
        <v>0</v>
      </c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</row>
    <row r="105" spans="1:60" outlineLevel="1" x14ac:dyDescent="0.2">
      <c r="A105" s="171">
        <v>32</v>
      </c>
      <c r="B105" s="172" t="s">
        <v>245</v>
      </c>
      <c r="C105" s="184" t="s">
        <v>344</v>
      </c>
      <c r="D105" s="173" t="s">
        <v>138</v>
      </c>
      <c r="E105" s="174">
        <v>1</v>
      </c>
      <c r="F105" s="175">
        <v>0</v>
      </c>
      <c r="G105" s="176">
        <f>ROUND(E105*F105,2)</f>
        <v>0</v>
      </c>
      <c r="H105" s="159">
        <v>15000</v>
      </c>
      <c r="I105" s="158">
        <f>ROUND(E105*H105,2)</f>
        <v>15000</v>
      </c>
      <c r="J105" s="159">
        <v>0</v>
      </c>
      <c r="K105" s="158">
        <f>ROUND(E105*J105,2)</f>
        <v>0</v>
      </c>
      <c r="L105" s="158">
        <v>21</v>
      </c>
      <c r="M105" s="158">
        <f>G105*(1+L105/100)</f>
        <v>0</v>
      </c>
      <c r="N105" s="157">
        <v>0</v>
      </c>
      <c r="O105" s="157">
        <f>ROUND(E105*N105,2)</f>
        <v>0</v>
      </c>
      <c r="P105" s="157">
        <v>0</v>
      </c>
      <c r="Q105" s="157">
        <f>ROUND(E105*P105,2)</f>
        <v>0</v>
      </c>
      <c r="R105" s="158"/>
      <c r="S105" s="158" t="s">
        <v>222</v>
      </c>
      <c r="T105" s="158" t="s">
        <v>223</v>
      </c>
      <c r="U105" s="158">
        <v>0</v>
      </c>
      <c r="V105" s="158">
        <f>ROUND(E105*U105,2)</f>
        <v>0</v>
      </c>
      <c r="W105" s="158"/>
      <c r="X105" s="158" t="s">
        <v>241</v>
      </c>
      <c r="Y105" s="158" t="s">
        <v>130</v>
      </c>
      <c r="Z105" s="148"/>
      <c r="AA105" s="148"/>
      <c r="AB105" s="148"/>
      <c r="AC105" s="148"/>
      <c r="AD105" s="148"/>
      <c r="AE105" s="148"/>
      <c r="AF105" s="148"/>
      <c r="AG105" s="148" t="s">
        <v>242</v>
      </c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</row>
    <row r="106" spans="1:60" outlineLevel="2" x14ac:dyDescent="0.2">
      <c r="A106" s="155"/>
      <c r="B106" s="156"/>
      <c r="C106" s="185" t="s">
        <v>246</v>
      </c>
      <c r="D106" s="160"/>
      <c r="E106" s="161">
        <v>1</v>
      </c>
      <c r="F106" s="158"/>
      <c r="G106" s="158"/>
      <c r="H106" s="158"/>
      <c r="I106" s="158"/>
      <c r="J106" s="158"/>
      <c r="K106" s="158"/>
      <c r="L106" s="158"/>
      <c r="M106" s="158"/>
      <c r="N106" s="157"/>
      <c r="O106" s="157"/>
      <c r="P106" s="157"/>
      <c r="Q106" s="157"/>
      <c r="R106" s="158"/>
      <c r="S106" s="158"/>
      <c r="T106" s="158"/>
      <c r="U106" s="158"/>
      <c r="V106" s="158"/>
      <c r="W106" s="158"/>
      <c r="X106" s="158"/>
      <c r="Y106" s="158"/>
      <c r="Z106" s="148"/>
      <c r="AA106" s="148"/>
      <c r="AB106" s="148"/>
      <c r="AC106" s="148"/>
      <c r="AD106" s="148"/>
      <c r="AE106" s="148"/>
      <c r="AF106" s="148"/>
      <c r="AG106" s="148" t="s">
        <v>133</v>
      </c>
      <c r="AH106" s="148">
        <v>0</v>
      </c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</row>
    <row r="107" spans="1:60" outlineLevel="3" x14ac:dyDescent="0.2">
      <c r="A107" s="155"/>
      <c r="B107" s="156"/>
      <c r="C107" s="185" t="s">
        <v>134</v>
      </c>
      <c r="D107" s="160"/>
      <c r="E107" s="161"/>
      <c r="F107" s="158"/>
      <c r="G107" s="158"/>
      <c r="H107" s="158"/>
      <c r="I107" s="158"/>
      <c r="J107" s="158"/>
      <c r="K107" s="158"/>
      <c r="L107" s="158"/>
      <c r="M107" s="158"/>
      <c r="N107" s="157"/>
      <c r="O107" s="157"/>
      <c r="P107" s="157"/>
      <c r="Q107" s="157"/>
      <c r="R107" s="158"/>
      <c r="S107" s="158"/>
      <c r="T107" s="158"/>
      <c r="U107" s="158"/>
      <c r="V107" s="158"/>
      <c r="W107" s="158"/>
      <c r="X107" s="158"/>
      <c r="Y107" s="158"/>
      <c r="Z107" s="148"/>
      <c r="AA107" s="148"/>
      <c r="AB107" s="148"/>
      <c r="AC107" s="148"/>
      <c r="AD107" s="148"/>
      <c r="AE107" s="148"/>
      <c r="AF107" s="148"/>
      <c r="AG107" s="148" t="s">
        <v>133</v>
      </c>
      <c r="AH107" s="148">
        <v>0</v>
      </c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</row>
    <row r="108" spans="1:60" outlineLevel="3" x14ac:dyDescent="0.2">
      <c r="A108" s="155"/>
      <c r="B108" s="156"/>
      <c r="C108" s="185" t="s">
        <v>243</v>
      </c>
      <c r="D108" s="160"/>
      <c r="E108" s="161"/>
      <c r="F108" s="158"/>
      <c r="G108" s="158"/>
      <c r="H108" s="158"/>
      <c r="I108" s="158"/>
      <c r="J108" s="158"/>
      <c r="K108" s="158"/>
      <c r="L108" s="158"/>
      <c r="M108" s="158"/>
      <c r="N108" s="157"/>
      <c r="O108" s="157"/>
      <c r="P108" s="157"/>
      <c r="Q108" s="157"/>
      <c r="R108" s="158"/>
      <c r="S108" s="158"/>
      <c r="T108" s="158"/>
      <c r="U108" s="158"/>
      <c r="V108" s="158"/>
      <c r="W108" s="158"/>
      <c r="X108" s="158"/>
      <c r="Y108" s="158"/>
      <c r="Z108" s="148"/>
      <c r="AA108" s="148"/>
      <c r="AB108" s="148"/>
      <c r="AC108" s="148"/>
      <c r="AD108" s="148"/>
      <c r="AE108" s="148"/>
      <c r="AF108" s="148"/>
      <c r="AG108" s="148" t="s">
        <v>133</v>
      </c>
      <c r="AH108" s="148">
        <v>0</v>
      </c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</row>
    <row r="109" spans="1:60" outlineLevel="3" x14ac:dyDescent="0.2">
      <c r="A109" s="155"/>
      <c r="B109" s="156"/>
      <c r="C109" s="185" t="s">
        <v>61</v>
      </c>
      <c r="D109" s="160"/>
      <c r="E109" s="161"/>
      <c r="F109" s="158"/>
      <c r="G109" s="158"/>
      <c r="H109" s="158"/>
      <c r="I109" s="158"/>
      <c r="J109" s="158"/>
      <c r="K109" s="158"/>
      <c r="L109" s="158"/>
      <c r="M109" s="158"/>
      <c r="N109" s="157"/>
      <c r="O109" s="157"/>
      <c r="P109" s="157"/>
      <c r="Q109" s="157"/>
      <c r="R109" s="158"/>
      <c r="S109" s="158"/>
      <c r="T109" s="158"/>
      <c r="U109" s="158"/>
      <c r="V109" s="158"/>
      <c r="W109" s="158"/>
      <c r="X109" s="158"/>
      <c r="Y109" s="158"/>
      <c r="Z109" s="148"/>
      <c r="AA109" s="148"/>
      <c r="AB109" s="148"/>
      <c r="AC109" s="148"/>
      <c r="AD109" s="148"/>
      <c r="AE109" s="148"/>
      <c r="AF109" s="148"/>
      <c r="AG109" s="148" t="s">
        <v>133</v>
      </c>
      <c r="AH109" s="148">
        <v>0</v>
      </c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  <c r="BH109" s="148"/>
    </row>
    <row r="110" spans="1:60" outlineLevel="3" x14ac:dyDescent="0.2">
      <c r="A110" s="155"/>
      <c r="B110" s="156"/>
      <c r="C110" s="185" t="s">
        <v>247</v>
      </c>
      <c r="D110" s="160"/>
      <c r="E110" s="161"/>
      <c r="F110" s="158"/>
      <c r="G110" s="158"/>
      <c r="H110" s="158"/>
      <c r="I110" s="158"/>
      <c r="J110" s="158"/>
      <c r="K110" s="158"/>
      <c r="L110" s="158"/>
      <c r="M110" s="158"/>
      <c r="N110" s="157"/>
      <c r="O110" s="157"/>
      <c r="P110" s="157"/>
      <c r="Q110" s="157"/>
      <c r="R110" s="158"/>
      <c r="S110" s="158"/>
      <c r="T110" s="158"/>
      <c r="U110" s="158"/>
      <c r="V110" s="158"/>
      <c r="W110" s="158"/>
      <c r="X110" s="158"/>
      <c r="Y110" s="158"/>
      <c r="Z110" s="148"/>
      <c r="AA110" s="148"/>
      <c r="AB110" s="148"/>
      <c r="AC110" s="148"/>
      <c r="AD110" s="148"/>
      <c r="AE110" s="148"/>
      <c r="AF110" s="148"/>
      <c r="AG110" s="148" t="s">
        <v>133</v>
      </c>
      <c r="AH110" s="148">
        <v>0</v>
      </c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48"/>
      <c r="BD110" s="148"/>
      <c r="BE110" s="148"/>
      <c r="BF110" s="148"/>
      <c r="BG110" s="148"/>
      <c r="BH110" s="148"/>
    </row>
    <row r="111" spans="1:60" outlineLevel="3" x14ac:dyDescent="0.2">
      <c r="A111" s="155"/>
      <c r="B111" s="156"/>
      <c r="C111" s="185" t="s">
        <v>350</v>
      </c>
      <c r="D111" s="160"/>
      <c r="E111" s="161"/>
      <c r="F111" s="158"/>
      <c r="G111" s="158"/>
      <c r="H111" s="158"/>
      <c r="I111" s="158"/>
      <c r="J111" s="158"/>
      <c r="K111" s="158"/>
      <c r="L111" s="158"/>
      <c r="M111" s="158"/>
      <c r="N111" s="157"/>
      <c r="O111" s="157"/>
      <c r="P111" s="157"/>
      <c r="Q111" s="157"/>
      <c r="R111" s="158"/>
      <c r="S111" s="158"/>
      <c r="T111" s="158"/>
      <c r="U111" s="158"/>
      <c r="V111" s="158"/>
      <c r="W111" s="158"/>
      <c r="X111" s="158"/>
      <c r="Y111" s="158"/>
      <c r="Z111" s="148"/>
      <c r="AA111" s="148"/>
      <c r="AB111" s="148"/>
      <c r="AC111" s="148"/>
      <c r="AD111" s="148"/>
      <c r="AE111" s="148"/>
      <c r="AF111" s="148"/>
      <c r="AG111" s="148" t="s">
        <v>133</v>
      </c>
      <c r="AH111" s="148">
        <v>0</v>
      </c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48"/>
      <c r="BD111" s="148"/>
      <c r="BE111" s="148"/>
      <c r="BF111" s="148"/>
      <c r="BG111" s="148"/>
      <c r="BH111" s="148"/>
    </row>
    <row r="112" spans="1:60" outlineLevel="3" x14ac:dyDescent="0.2">
      <c r="A112" s="155"/>
      <c r="B112" s="156"/>
      <c r="C112" s="185" t="s">
        <v>248</v>
      </c>
      <c r="D112" s="160"/>
      <c r="E112" s="161"/>
      <c r="F112" s="158"/>
      <c r="G112" s="158"/>
      <c r="H112" s="158"/>
      <c r="I112" s="158"/>
      <c r="J112" s="158"/>
      <c r="K112" s="158"/>
      <c r="L112" s="158"/>
      <c r="M112" s="158"/>
      <c r="N112" s="157"/>
      <c r="O112" s="157"/>
      <c r="P112" s="157"/>
      <c r="Q112" s="157"/>
      <c r="R112" s="158"/>
      <c r="S112" s="158"/>
      <c r="T112" s="158"/>
      <c r="U112" s="158"/>
      <c r="V112" s="158"/>
      <c r="W112" s="158"/>
      <c r="X112" s="158"/>
      <c r="Y112" s="158"/>
      <c r="Z112" s="148"/>
      <c r="AA112" s="148"/>
      <c r="AB112" s="148"/>
      <c r="AC112" s="148"/>
      <c r="AD112" s="148"/>
      <c r="AE112" s="148"/>
      <c r="AF112" s="148"/>
      <c r="AG112" s="148" t="s">
        <v>133</v>
      </c>
      <c r="AH112" s="148">
        <v>0</v>
      </c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</row>
    <row r="113" spans="1:60" outlineLevel="1" x14ac:dyDescent="0.2">
      <c r="A113" s="171">
        <v>33</v>
      </c>
      <c r="B113" s="172" t="s">
        <v>249</v>
      </c>
      <c r="C113" s="184" t="s">
        <v>345</v>
      </c>
      <c r="D113" s="173" t="s">
        <v>138</v>
      </c>
      <c r="E113" s="174">
        <v>1</v>
      </c>
      <c r="F113" s="175">
        <v>0</v>
      </c>
      <c r="G113" s="176">
        <f>ROUND(E113*F113,2)</f>
        <v>0</v>
      </c>
      <c r="H113" s="159">
        <v>45000</v>
      </c>
      <c r="I113" s="158">
        <f>ROUND(E113*H113,2)</f>
        <v>45000</v>
      </c>
      <c r="J113" s="159">
        <v>0</v>
      </c>
      <c r="K113" s="158">
        <f>ROUND(E113*J113,2)</f>
        <v>0</v>
      </c>
      <c r="L113" s="158">
        <v>21</v>
      </c>
      <c r="M113" s="158">
        <f>G113*(1+L113/100)</f>
        <v>0</v>
      </c>
      <c r="N113" s="157">
        <v>0</v>
      </c>
      <c r="O113" s="157">
        <f>ROUND(E113*N113,2)</f>
        <v>0</v>
      </c>
      <c r="P113" s="157">
        <v>0</v>
      </c>
      <c r="Q113" s="157">
        <f>ROUND(E113*P113,2)</f>
        <v>0</v>
      </c>
      <c r="R113" s="158"/>
      <c r="S113" s="158" t="s">
        <v>222</v>
      </c>
      <c r="T113" s="158" t="s">
        <v>223</v>
      </c>
      <c r="U113" s="158">
        <v>0</v>
      </c>
      <c r="V113" s="158">
        <f>ROUND(E113*U113,2)</f>
        <v>0</v>
      </c>
      <c r="W113" s="158"/>
      <c r="X113" s="158" t="s">
        <v>241</v>
      </c>
      <c r="Y113" s="158" t="s">
        <v>130</v>
      </c>
      <c r="Z113" s="148"/>
      <c r="AA113" s="148"/>
      <c r="AB113" s="148"/>
      <c r="AC113" s="148"/>
      <c r="AD113" s="148"/>
      <c r="AE113" s="148"/>
      <c r="AF113" s="148"/>
      <c r="AG113" s="148" t="s">
        <v>242</v>
      </c>
      <c r="AH113" s="148"/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48"/>
      <c r="AZ113" s="148"/>
      <c r="BA113" s="148"/>
      <c r="BB113" s="148"/>
      <c r="BC113" s="148"/>
      <c r="BD113" s="148"/>
      <c r="BE113" s="148"/>
      <c r="BF113" s="148"/>
      <c r="BG113" s="148"/>
      <c r="BH113" s="148"/>
    </row>
    <row r="114" spans="1:60" outlineLevel="2" x14ac:dyDescent="0.2">
      <c r="A114" s="155"/>
      <c r="B114" s="156"/>
      <c r="C114" s="185" t="s">
        <v>246</v>
      </c>
      <c r="D114" s="160"/>
      <c r="E114" s="161">
        <v>1</v>
      </c>
      <c r="F114" s="158"/>
      <c r="G114" s="158"/>
      <c r="H114" s="158"/>
      <c r="I114" s="158"/>
      <c r="J114" s="158"/>
      <c r="K114" s="158"/>
      <c r="L114" s="158"/>
      <c r="M114" s="158"/>
      <c r="N114" s="157"/>
      <c r="O114" s="157"/>
      <c r="P114" s="157"/>
      <c r="Q114" s="157"/>
      <c r="R114" s="158"/>
      <c r="S114" s="158"/>
      <c r="T114" s="158"/>
      <c r="U114" s="158"/>
      <c r="V114" s="158"/>
      <c r="W114" s="158"/>
      <c r="X114" s="158"/>
      <c r="Y114" s="158"/>
      <c r="Z114" s="148"/>
      <c r="AA114" s="148"/>
      <c r="AB114" s="148"/>
      <c r="AC114" s="148"/>
      <c r="AD114" s="148"/>
      <c r="AE114" s="148"/>
      <c r="AF114" s="148"/>
      <c r="AG114" s="148" t="s">
        <v>133</v>
      </c>
      <c r="AH114" s="148">
        <v>0</v>
      </c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</row>
    <row r="115" spans="1:60" outlineLevel="3" x14ac:dyDescent="0.2">
      <c r="A115" s="155"/>
      <c r="B115" s="156"/>
      <c r="C115" s="185" t="s">
        <v>134</v>
      </c>
      <c r="D115" s="160"/>
      <c r="E115" s="161"/>
      <c r="F115" s="158"/>
      <c r="G115" s="158"/>
      <c r="H115" s="158"/>
      <c r="I115" s="158"/>
      <c r="J115" s="158"/>
      <c r="K115" s="158"/>
      <c r="L115" s="158"/>
      <c r="M115" s="158"/>
      <c r="N115" s="157"/>
      <c r="O115" s="157"/>
      <c r="P115" s="157"/>
      <c r="Q115" s="157"/>
      <c r="R115" s="158"/>
      <c r="S115" s="158"/>
      <c r="T115" s="158"/>
      <c r="U115" s="158"/>
      <c r="V115" s="158"/>
      <c r="W115" s="158"/>
      <c r="X115" s="158"/>
      <c r="Y115" s="158"/>
      <c r="Z115" s="148"/>
      <c r="AA115" s="148"/>
      <c r="AB115" s="148"/>
      <c r="AC115" s="148"/>
      <c r="AD115" s="148"/>
      <c r="AE115" s="148"/>
      <c r="AF115" s="148"/>
      <c r="AG115" s="148" t="s">
        <v>133</v>
      </c>
      <c r="AH115" s="148">
        <v>0</v>
      </c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</row>
    <row r="116" spans="1:60" outlineLevel="3" x14ac:dyDescent="0.2">
      <c r="A116" s="155"/>
      <c r="B116" s="156"/>
      <c r="C116" s="185" t="s">
        <v>243</v>
      </c>
      <c r="D116" s="160"/>
      <c r="E116" s="161"/>
      <c r="F116" s="158"/>
      <c r="G116" s="158"/>
      <c r="H116" s="158"/>
      <c r="I116" s="158"/>
      <c r="J116" s="158"/>
      <c r="K116" s="158"/>
      <c r="L116" s="158"/>
      <c r="M116" s="158"/>
      <c r="N116" s="157"/>
      <c r="O116" s="157"/>
      <c r="P116" s="157"/>
      <c r="Q116" s="157"/>
      <c r="R116" s="158"/>
      <c r="S116" s="158"/>
      <c r="T116" s="158"/>
      <c r="U116" s="158"/>
      <c r="V116" s="158"/>
      <c r="W116" s="158"/>
      <c r="X116" s="158"/>
      <c r="Y116" s="158"/>
      <c r="Z116" s="148"/>
      <c r="AA116" s="148"/>
      <c r="AB116" s="148"/>
      <c r="AC116" s="148"/>
      <c r="AD116" s="148"/>
      <c r="AE116" s="148"/>
      <c r="AF116" s="148"/>
      <c r="AG116" s="148" t="s">
        <v>133</v>
      </c>
      <c r="AH116" s="148">
        <v>0</v>
      </c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</row>
    <row r="117" spans="1:60" outlineLevel="3" x14ac:dyDescent="0.2">
      <c r="A117" s="155"/>
      <c r="B117" s="156"/>
      <c r="C117" s="185" t="s">
        <v>61</v>
      </c>
      <c r="D117" s="160"/>
      <c r="E117" s="161"/>
      <c r="F117" s="158"/>
      <c r="G117" s="158"/>
      <c r="H117" s="158"/>
      <c r="I117" s="158"/>
      <c r="J117" s="158"/>
      <c r="K117" s="158"/>
      <c r="L117" s="158"/>
      <c r="M117" s="158"/>
      <c r="N117" s="157"/>
      <c r="O117" s="157"/>
      <c r="P117" s="157"/>
      <c r="Q117" s="157"/>
      <c r="R117" s="158"/>
      <c r="S117" s="158"/>
      <c r="T117" s="158"/>
      <c r="U117" s="158"/>
      <c r="V117" s="158"/>
      <c r="W117" s="158"/>
      <c r="X117" s="158"/>
      <c r="Y117" s="158"/>
      <c r="Z117" s="148"/>
      <c r="AA117" s="148"/>
      <c r="AB117" s="148"/>
      <c r="AC117" s="148"/>
      <c r="AD117" s="148"/>
      <c r="AE117" s="148"/>
      <c r="AF117" s="148"/>
      <c r="AG117" s="148" t="s">
        <v>133</v>
      </c>
      <c r="AH117" s="148">
        <v>0</v>
      </c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</row>
    <row r="118" spans="1:60" outlineLevel="3" x14ac:dyDescent="0.2">
      <c r="A118" s="155"/>
      <c r="B118" s="156"/>
      <c r="C118" s="185" t="s">
        <v>250</v>
      </c>
      <c r="D118" s="160"/>
      <c r="E118" s="161"/>
      <c r="F118" s="158"/>
      <c r="G118" s="158"/>
      <c r="H118" s="158"/>
      <c r="I118" s="158"/>
      <c r="J118" s="158"/>
      <c r="K118" s="158"/>
      <c r="L118" s="158"/>
      <c r="M118" s="158"/>
      <c r="N118" s="157"/>
      <c r="O118" s="157"/>
      <c r="P118" s="157"/>
      <c r="Q118" s="157"/>
      <c r="R118" s="158"/>
      <c r="S118" s="158"/>
      <c r="T118" s="158"/>
      <c r="U118" s="158"/>
      <c r="V118" s="158"/>
      <c r="W118" s="158"/>
      <c r="X118" s="158"/>
      <c r="Y118" s="158"/>
      <c r="Z118" s="148"/>
      <c r="AA118" s="148"/>
      <c r="AB118" s="148"/>
      <c r="AC118" s="148"/>
      <c r="AD118" s="148"/>
      <c r="AE118" s="148"/>
      <c r="AF118" s="148"/>
      <c r="AG118" s="148" t="s">
        <v>133</v>
      </c>
      <c r="AH118" s="148">
        <v>0</v>
      </c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</row>
    <row r="119" spans="1:60" outlineLevel="3" x14ac:dyDescent="0.2">
      <c r="A119" s="155"/>
      <c r="B119" s="156"/>
      <c r="C119" s="185" t="s">
        <v>352</v>
      </c>
      <c r="D119" s="160"/>
      <c r="E119" s="161"/>
      <c r="F119" s="158"/>
      <c r="G119" s="158"/>
      <c r="H119" s="158"/>
      <c r="I119" s="158"/>
      <c r="J119" s="158"/>
      <c r="K119" s="158"/>
      <c r="L119" s="158"/>
      <c r="M119" s="158"/>
      <c r="N119" s="157"/>
      <c r="O119" s="157"/>
      <c r="P119" s="157"/>
      <c r="Q119" s="157"/>
      <c r="R119" s="158"/>
      <c r="S119" s="158"/>
      <c r="T119" s="158"/>
      <c r="U119" s="158"/>
      <c r="V119" s="158"/>
      <c r="W119" s="158"/>
      <c r="X119" s="158"/>
      <c r="Y119" s="158"/>
      <c r="Z119" s="148"/>
      <c r="AA119" s="148"/>
      <c r="AB119" s="148"/>
      <c r="AC119" s="148"/>
      <c r="AD119" s="148"/>
      <c r="AE119" s="148"/>
      <c r="AF119" s="148"/>
      <c r="AG119" s="148" t="s">
        <v>133</v>
      </c>
      <c r="AH119" s="148">
        <v>0</v>
      </c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</row>
    <row r="120" spans="1:60" outlineLevel="3" x14ac:dyDescent="0.2">
      <c r="A120" s="155"/>
      <c r="B120" s="156"/>
      <c r="C120" s="185" t="s">
        <v>251</v>
      </c>
      <c r="D120" s="160"/>
      <c r="E120" s="161"/>
      <c r="F120" s="158"/>
      <c r="G120" s="158"/>
      <c r="H120" s="158"/>
      <c r="I120" s="158"/>
      <c r="J120" s="158"/>
      <c r="K120" s="158"/>
      <c r="L120" s="158"/>
      <c r="M120" s="158"/>
      <c r="N120" s="157"/>
      <c r="O120" s="157"/>
      <c r="P120" s="157"/>
      <c r="Q120" s="157"/>
      <c r="R120" s="158"/>
      <c r="S120" s="158"/>
      <c r="T120" s="158"/>
      <c r="U120" s="158"/>
      <c r="V120" s="158"/>
      <c r="W120" s="158"/>
      <c r="X120" s="158"/>
      <c r="Y120" s="158"/>
      <c r="Z120" s="148"/>
      <c r="AA120" s="148"/>
      <c r="AB120" s="148"/>
      <c r="AC120" s="148"/>
      <c r="AD120" s="148"/>
      <c r="AE120" s="148"/>
      <c r="AF120" s="148"/>
      <c r="AG120" s="148" t="s">
        <v>133</v>
      </c>
      <c r="AH120" s="148">
        <v>0</v>
      </c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</row>
    <row r="121" spans="1:60" outlineLevel="3" x14ac:dyDescent="0.2">
      <c r="A121" s="155"/>
      <c r="B121" s="156"/>
      <c r="C121" s="185" t="s">
        <v>350</v>
      </c>
      <c r="D121" s="160"/>
      <c r="E121" s="161"/>
      <c r="F121" s="158"/>
      <c r="G121" s="158"/>
      <c r="H121" s="158"/>
      <c r="I121" s="158"/>
      <c r="J121" s="158"/>
      <c r="K121" s="158"/>
      <c r="L121" s="158"/>
      <c r="M121" s="158"/>
      <c r="N121" s="157"/>
      <c r="O121" s="157"/>
      <c r="P121" s="157"/>
      <c r="Q121" s="157"/>
      <c r="R121" s="158"/>
      <c r="S121" s="158"/>
      <c r="T121" s="158"/>
      <c r="U121" s="158"/>
      <c r="V121" s="158"/>
      <c r="W121" s="158"/>
      <c r="X121" s="158"/>
      <c r="Y121" s="158"/>
      <c r="Z121" s="148"/>
      <c r="AA121" s="148"/>
      <c r="AB121" s="148"/>
      <c r="AC121" s="148"/>
      <c r="AD121" s="148"/>
      <c r="AE121" s="148"/>
      <c r="AF121" s="148"/>
      <c r="AG121" s="148" t="s">
        <v>133</v>
      </c>
      <c r="AH121" s="148">
        <v>0</v>
      </c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</row>
    <row r="122" spans="1:60" outlineLevel="3" x14ac:dyDescent="0.2">
      <c r="A122" s="155"/>
      <c r="B122" s="156"/>
      <c r="C122" s="185" t="s">
        <v>248</v>
      </c>
      <c r="D122" s="160"/>
      <c r="E122" s="161"/>
      <c r="F122" s="158"/>
      <c r="G122" s="158"/>
      <c r="H122" s="158"/>
      <c r="I122" s="158"/>
      <c r="J122" s="158"/>
      <c r="K122" s="158"/>
      <c r="L122" s="158"/>
      <c r="M122" s="158"/>
      <c r="N122" s="157"/>
      <c r="O122" s="157"/>
      <c r="P122" s="157"/>
      <c r="Q122" s="157"/>
      <c r="R122" s="158"/>
      <c r="S122" s="158"/>
      <c r="T122" s="158"/>
      <c r="U122" s="158"/>
      <c r="V122" s="158"/>
      <c r="W122" s="158"/>
      <c r="X122" s="158"/>
      <c r="Y122" s="158"/>
      <c r="Z122" s="148"/>
      <c r="AA122" s="148"/>
      <c r="AB122" s="148"/>
      <c r="AC122" s="148"/>
      <c r="AD122" s="148"/>
      <c r="AE122" s="148"/>
      <c r="AF122" s="148"/>
      <c r="AG122" s="148" t="s">
        <v>133</v>
      </c>
      <c r="AH122" s="148">
        <v>0</v>
      </c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</row>
    <row r="123" spans="1:60" outlineLevel="1" x14ac:dyDescent="0.2">
      <c r="A123" s="171">
        <v>34</v>
      </c>
      <c r="B123" s="172" t="s">
        <v>249</v>
      </c>
      <c r="C123" s="184" t="s">
        <v>346</v>
      </c>
      <c r="D123" s="173" t="s">
        <v>138</v>
      </c>
      <c r="E123" s="174">
        <v>2</v>
      </c>
      <c r="F123" s="175">
        <v>0</v>
      </c>
      <c r="G123" s="176">
        <f>ROUND(E123*F123,2)</f>
        <v>0</v>
      </c>
      <c r="H123" s="159">
        <v>20000</v>
      </c>
      <c r="I123" s="158">
        <f>ROUND(E123*H123,2)</f>
        <v>40000</v>
      </c>
      <c r="J123" s="159">
        <v>0</v>
      </c>
      <c r="K123" s="158">
        <f>ROUND(E123*J123,2)</f>
        <v>0</v>
      </c>
      <c r="L123" s="158">
        <v>21</v>
      </c>
      <c r="M123" s="158">
        <f>G123*(1+L123/100)</f>
        <v>0</v>
      </c>
      <c r="N123" s="157">
        <v>0</v>
      </c>
      <c r="O123" s="157">
        <f>ROUND(E123*N123,2)</f>
        <v>0</v>
      </c>
      <c r="P123" s="157">
        <v>0</v>
      </c>
      <c r="Q123" s="157">
        <f>ROUND(E123*P123,2)</f>
        <v>0</v>
      </c>
      <c r="R123" s="158"/>
      <c r="S123" s="158" t="s">
        <v>222</v>
      </c>
      <c r="T123" s="158" t="s">
        <v>223</v>
      </c>
      <c r="U123" s="158">
        <v>0</v>
      </c>
      <c r="V123" s="158">
        <f>ROUND(E123*U123,2)</f>
        <v>0</v>
      </c>
      <c r="W123" s="158"/>
      <c r="X123" s="158" t="s">
        <v>252</v>
      </c>
      <c r="Y123" s="158" t="s">
        <v>130</v>
      </c>
      <c r="Z123" s="148"/>
      <c r="AA123" s="148"/>
      <c r="AB123" s="148"/>
      <c r="AC123" s="148"/>
      <c r="AD123" s="148"/>
      <c r="AE123" s="148"/>
      <c r="AF123" s="148"/>
      <c r="AG123" s="148" t="s">
        <v>253</v>
      </c>
      <c r="AH123" s="148"/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</row>
    <row r="124" spans="1:60" outlineLevel="2" x14ac:dyDescent="0.2">
      <c r="A124" s="155"/>
      <c r="B124" s="156"/>
      <c r="C124" s="185" t="s">
        <v>254</v>
      </c>
      <c r="D124" s="160"/>
      <c r="E124" s="161">
        <v>2</v>
      </c>
      <c r="F124" s="158"/>
      <c r="G124" s="158"/>
      <c r="H124" s="158"/>
      <c r="I124" s="158"/>
      <c r="J124" s="158"/>
      <c r="K124" s="158"/>
      <c r="L124" s="158"/>
      <c r="M124" s="158"/>
      <c r="N124" s="157"/>
      <c r="O124" s="157"/>
      <c r="P124" s="157"/>
      <c r="Q124" s="157"/>
      <c r="R124" s="158"/>
      <c r="S124" s="158"/>
      <c r="T124" s="158"/>
      <c r="U124" s="158"/>
      <c r="V124" s="158"/>
      <c r="W124" s="158"/>
      <c r="X124" s="158"/>
      <c r="Y124" s="158"/>
      <c r="Z124" s="148"/>
      <c r="AA124" s="148"/>
      <c r="AB124" s="148"/>
      <c r="AC124" s="148"/>
      <c r="AD124" s="148"/>
      <c r="AE124" s="148"/>
      <c r="AF124" s="148"/>
      <c r="AG124" s="148" t="s">
        <v>133</v>
      </c>
      <c r="AH124" s="148">
        <v>0</v>
      </c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</row>
    <row r="125" spans="1:60" outlineLevel="3" x14ac:dyDescent="0.2">
      <c r="A125" s="155"/>
      <c r="B125" s="156"/>
      <c r="C125" s="185" t="s">
        <v>134</v>
      </c>
      <c r="D125" s="160"/>
      <c r="E125" s="161"/>
      <c r="F125" s="158"/>
      <c r="G125" s="158"/>
      <c r="H125" s="158"/>
      <c r="I125" s="158"/>
      <c r="J125" s="158"/>
      <c r="K125" s="158"/>
      <c r="L125" s="158"/>
      <c r="M125" s="158"/>
      <c r="N125" s="157"/>
      <c r="O125" s="157"/>
      <c r="P125" s="157"/>
      <c r="Q125" s="157"/>
      <c r="R125" s="158"/>
      <c r="S125" s="158"/>
      <c r="T125" s="158"/>
      <c r="U125" s="158"/>
      <c r="V125" s="158"/>
      <c r="W125" s="158"/>
      <c r="X125" s="158"/>
      <c r="Y125" s="158"/>
      <c r="Z125" s="148"/>
      <c r="AA125" s="148"/>
      <c r="AB125" s="148"/>
      <c r="AC125" s="148"/>
      <c r="AD125" s="148"/>
      <c r="AE125" s="148"/>
      <c r="AF125" s="148"/>
      <c r="AG125" s="148" t="s">
        <v>133</v>
      </c>
      <c r="AH125" s="148">
        <v>0</v>
      </c>
      <c r="AI125" s="148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148"/>
      <c r="AT125" s="148"/>
      <c r="AU125" s="148"/>
      <c r="AV125" s="148"/>
      <c r="AW125" s="148"/>
      <c r="AX125" s="148"/>
      <c r="AY125" s="148"/>
      <c r="AZ125" s="148"/>
      <c r="BA125" s="148"/>
      <c r="BB125" s="148"/>
      <c r="BC125" s="148"/>
      <c r="BD125" s="148"/>
      <c r="BE125" s="148"/>
      <c r="BF125" s="148"/>
      <c r="BG125" s="148"/>
      <c r="BH125" s="148"/>
    </row>
    <row r="126" spans="1:60" outlineLevel="3" x14ac:dyDescent="0.2">
      <c r="A126" s="155"/>
      <c r="B126" s="156"/>
      <c r="C126" s="185" t="s">
        <v>243</v>
      </c>
      <c r="D126" s="160"/>
      <c r="E126" s="161"/>
      <c r="F126" s="158"/>
      <c r="G126" s="158"/>
      <c r="H126" s="158"/>
      <c r="I126" s="158"/>
      <c r="J126" s="158"/>
      <c r="K126" s="158"/>
      <c r="L126" s="158"/>
      <c r="M126" s="158"/>
      <c r="N126" s="157"/>
      <c r="O126" s="157"/>
      <c r="P126" s="157"/>
      <c r="Q126" s="157"/>
      <c r="R126" s="158"/>
      <c r="S126" s="158"/>
      <c r="T126" s="158"/>
      <c r="U126" s="158"/>
      <c r="V126" s="158"/>
      <c r="W126" s="158"/>
      <c r="X126" s="158"/>
      <c r="Y126" s="158"/>
      <c r="Z126" s="148"/>
      <c r="AA126" s="148"/>
      <c r="AB126" s="148"/>
      <c r="AC126" s="148"/>
      <c r="AD126" s="148"/>
      <c r="AE126" s="148"/>
      <c r="AF126" s="148"/>
      <c r="AG126" s="148" t="s">
        <v>133</v>
      </c>
      <c r="AH126" s="148">
        <v>0</v>
      </c>
      <c r="AI126" s="148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48"/>
      <c r="BB126" s="148"/>
      <c r="BC126" s="148"/>
      <c r="BD126" s="148"/>
      <c r="BE126" s="148"/>
      <c r="BF126" s="148"/>
      <c r="BG126" s="148"/>
      <c r="BH126" s="148"/>
    </row>
    <row r="127" spans="1:60" outlineLevel="3" x14ac:dyDescent="0.2">
      <c r="A127" s="155"/>
      <c r="B127" s="156"/>
      <c r="C127" s="185" t="s">
        <v>255</v>
      </c>
      <c r="D127" s="160"/>
      <c r="E127" s="161"/>
      <c r="F127" s="158"/>
      <c r="G127" s="158"/>
      <c r="H127" s="158"/>
      <c r="I127" s="158"/>
      <c r="J127" s="158"/>
      <c r="K127" s="158"/>
      <c r="L127" s="158"/>
      <c r="M127" s="158"/>
      <c r="N127" s="157"/>
      <c r="O127" s="157"/>
      <c r="P127" s="157"/>
      <c r="Q127" s="157"/>
      <c r="R127" s="158"/>
      <c r="S127" s="158"/>
      <c r="T127" s="158"/>
      <c r="U127" s="158"/>
      <c r="V127" s="158"/>
      <c r="W127" s="158"/>
      <c r="X127" s="158"/>
      <c r="Y127" s="158"/>
      <c r="Z127" s="148"/>
      <c r="AA127" s="148"/>
      <c r="AB127" s="148"/>
      <c r="AC127" s="148"/>
      <c r="AD127" s="148"/>
      <c r="AE127" s="148"/>
      <c r="AF127" s="148"/>
      <c r="AG127" s="148" t="s">
        <v>133</v>
      </c>
      <c r="AH127" s="148">
        <v>0</v>
      </c>
      <c r="AI127" s="148"/>
      <c r="AJ127" s="148"/>
      <c r="AK127" s="148"/>
      <c r="AL127" s="148"/>
      <c r="AM127" s="148"/>
      <c r="AN127" s="148"/>
      <c r="AO127" s="148"/>
      <c r="AP127" s="148"/>
      <c r="AQ127" s="148"/>
      <c r="AR127" s="148"/>
      <c r="AS127" s="148"/>
      <c r="AT127" s="148"/>
      <c r="AU127" s="148"/>
      <c r="AV127" s="148"/>
      <c r="AW127" s="148"/>
      <c r="AX127" s="148"/>
      <c r="AY127" s="148"/>
      <c r="AZ127" s="148"/>
      <c r="BA127" s="148"/>
      <c r="BB127" s="148"/>
      <c r="BC127" s="148"/>
      <c r="BD127" s="148"/>
      <c r="BE127" s="148"/>
      <c r="BF127" s="148"/>
      <c r="BG127" s="148"/>
      <c r="BH127" s="148"/>
    </row>
    <row r="128" spans="1:60" outlineLevel="1" x14ac:dyDescent="0.2">
      <c r="A128" s="171">
        <v>35</v>
      </c>
      <c r="B128" s="172" t="s">
        <v>256</v>
      </c>
      <c r="C128" s="184" t="s">
        <v>347</v>
      </c>
      <c r="D128" s="173" t="s">
        <v>150</v>
      </c>
      <c r="E128" s="174">
        <v>37.752000000000002</v>
      </c>
      <c r="F128" s="175">
        <v>0</v>
      </c>
      <c r="G128" s="176">
        <f>ROUND(E128*F128,2)</f>
        <v>0</v>
      </c>
      <c r="H128" s="159">
        <v>402.87</v>
      </c>
      <c r="I128" s="158">
        <f>ROUND(E128*H128,2)</f>
        <v>15209.15</v>
      </c>
      <c r="J128" s="159">
        <v>0</v>
      </c>
      <c r="K128" s="158">
        <f>ROUND(E128*J128,2)</f>
        <v>0</v>
      </c>
      <c r="L128" s="158">
        <v>21</v>
      </c>
      <c r="M128" s="158">
        <f>G128*(1+L128/100)</f>
        <v>0</v>
      </c>
      <c r="N128" s="157">
        <v>4.9500000000000004E-3</v>
      </c>
      <c r="O128" s="157">
        <f>ROUND(E128*N128,2)</f>
        <v>0.19</v>
      </c>
      <c r="P128" s="157">
        <v>0</v>
      </c>
      <c r="Q128" s="157">
        <f>ROUND(E128*P128,2)</f>
        <v>0</v>
      </c>
      <c r="R128" s="158"/>
      <c r="S128" s="158" t="s">
        <v>222</v>
      </c>
      <c r="T128" s="158" t="s">
        <v>223</v>
      </c>
      <c r="U128" s="158">
        <v>0</v>
      </c>
      <c r="V128" s="158">
        <f>ROUND(E128*U128,2)</f>
        <v>0</v>
      </c>
      <c r="W128" s="158"/>
      <c r="X128" s="158" t="s">
        <v>241</v>
      </c>
      <c r="Y128" s="158" t="s">
        <v>130</v>
      </c>
      <c r="Z128" s="148"/>
      <c r="AA128" s="148"/>
      <c r="AB128" s="148"/>
      <c r="AC128" s="148"/>
      <c r="AD128" s="148"/>
      <c r="AE128" s="148"/>
      <c r="AF128" s="148"/>
      <c r="AG128" s="148" t="s">
        <v>242</v>
      </c>
      <c r="AH128" s="148"/>
      <c r="AI128" s="148"/>
      <c r="AJ128" s="148"/>
      <c r="AK128" s="148"/>
      <c r="AL128" s="148"/>
      <c r="AM128" s="148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</row>
    <row r="129" spans="1:60" outlineLevel="2" x14ac:dyDescent="0.2">
      <c r="A129" s="155"/>
      <c r="B129" s="156"/>
      <c r="C129" s="185" t="s">
        <v>257</v>
      </c>
      <c r="D129" s="160"/>
      <c r="E129" s="161">
        <v>34.32</v>
      </c>
      <c r="F129" s="158"/>
      <c r="G129" s="158"/>
      <c r="H129" s="158"/>
      <c r="I129" s="158"/>
      <c r="J129" s="158"/>
      <c r="K129" s="158"/>
      <c r="L129" s="158"/>
      <c r="M129" s="158"/>
      <c r="N129" s="157"/>
      <c r="O129" s="157"/>
      <c r="P129" s="157"/>
      <c r="Q129" s="157"/>
      <c r="R129" s="158"/>
      <c r="S129" s="158"/>
      <c r="T129" s="158"/>
      <c r="U129" s="158"/>
      <c r="V129" s="158"/>
      <c r="W129" s="158"/>
      <c r="X129" s="158"/>
      <c r="Y129" s="158"/>
      <c r="Z129" s="148"/>
      <c r="AA129" s="148"/>
      <c r="AB129" s="148"/>
      <c r="AC129" s="148"/>
      <c r="AD129" s="148"/>
      <c r="AE129" s="148"/>
      <c r="AF129" s="148"/>
      <c r="AG129" s="148" t="s">
        <v>133</v>
      </c>
      <c r="AH129" s="148">
        <v>0</v>
      </c>
      <c r="AI129" s="148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</row>
    <row r="130" spans="1:60" outlineLevel="3" x14ac:dyDescent="0.2">
      <c r="A130" s="155"/>
      <c r="B130" s="156"/>
      <c r="C130" s="185" t="s">
        <v>258</v>
      </c>
      <c r="D130" s="160"/>
      <c r="E130" s="161">
        <v>3.43</v>
      </c>
      <c r="F130" s="158"/>
      <c r="G130" s="158"/>
      <c r="H130" s="158"/>
      <c r="I130" s="158"/>
      <c r="J130" s="158"/>
      <c r="K130" s="158"/>
      <c r="L130" s="158"/>
      <c r="M130" s="158"/>
      <c r="N130" s="157"/>
      <c r="O130" s="157"/>
      <c r="P130" s="157"/>
      <c r="Q130" s="157"/>
      <c r="R130" s="158"/>
      <c r="S130" s="158"/>
      <c r="T130" s="158"/>
      <c r="U130" s="158"/>
      <c r="V130" s="158"/>
      <c r="W130" s="158"/>
      <c r="X130" s="158"/>
      <c r="Y130" s="158"/>
      <c r="Z130" s="148"/>
      <c r="AA130" s="148"/>
      <c r="AB130" s="148"/>
      <c r="AC130" s="148"/>
      <c r="AD130" s="148"/>
      <c r="AE130" s="148"/>
      <c r="AF130" s="148"/>
      <c r="AG130" s="148" t="s">
        <v>133</v>
      </c>
      <c r="AH130" s="148">
        <v>0</v>
      </c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48"/>
      <c r="BB130" s="148"/>
      <c r="BC130" s="148"/>
      <c r="BD130" s="148"/>
      <c r="BE130" s="148"/>
      <c r="BF130" s="148"/>
      <c r="BG130" s="148"/>
      <c r="BH130" s="148"/>
    </row>
    <row r="131" spans="1:60" ht="22.5" outlineLevel="1" x14ac:dyDescent="0.2">
      <c r="A131" s="177">
        <v>36</v>
      </c>
      <c r="B131" s="178" t="s">
        <v>259</v>
      </c>
      <c r="C131" s="186" t="s">
        <v>260</v>
      </c>
      <c r="D131" s="179" t="s">
        <v>0</v>
      </c>
      <c r="E131" s="180">
        <v>15371.05688</v>
      </c>
      <c r="F131" s="181">
        <v>0</v>
      </c>
      <c r="G131" s="182">
        <f>ROUND(E131*F131,2)</f>
        <v>0</v>
      </c>
      <c r="H131" s="159">
        <v>0</v>
      </c>
      <c r="I131" s="158">
        <f>ROUND(E131*H131,2)</f>
        <v>0</v>
      </c>
      <c r="J131" s="159">
        <v>2.15</v>
      </c>
      <c r="K131" s="158">
        <f>ROUND(E131*J131,2)</f>
        <v>33047.769999999997</v>
      </c>
      <c r="L131" s="158">
        <v>21</v>
      </c>
      <c r="M131" s="158">
        <f>G131*(1+L131/100)</f>
        <v>0</v>
      </c>
      <c r="N131" s="157">
        <v>0</v>
      </c>
      <c r="O131" s="157">
        <f>ROUND(E131*N131,2)</f>
        <v>0</v>
      </c>
      <c r="P131" s="157">
        <v>0</v>
      </c>
      <c r="Q131" s="157">
        <f>ROUND(E131*P131,2)</f>
        <v>0</v>
      </c>
      <c r="R131" s="158"/>
      <c r="S131" s="158" t="s">
        <v>128</v>
      </c>
      <c r="T131" s="158" t="s">
        <v>128</v>
      </c>
      <c r="U131" s="158">
        <v>0</v>
      </c>
      <c r="V131" s="158">
        <f>ROUND(E131*U131,2)</f>
        <v>0</v>
      </c>
      <c r="W131" s="158"/>
      <c r="X131" s="158" t="s">
        <v>139</v>
      </c>
      <c r="Y131" s="158" t="s">
        <v>130</v>
      </c>
      <c r="Z131" s="148"/>
      <c r="AA131" s="148"/>
      <c r="AB131" s="148"/>
      <c r="AC131" s="148"/>
      <c r="AD131" s="148"/>
      <c r="AE131" s="148"/>
      <c r="AF131" s="148"/>
      <c r="AG131" s="148" t="s">
        <v>213</v>
      </c>
      <c r="AH131" s="148"/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48"/>
      <c r="BD131" s="148"/>
      <c r="BE131" s="148"/>
      <c r="BF131" s="148"/>
      <c r="BG131" s="148"/>
      <c r="BH131" s="148"/>
    </row>
    <row r="132" spans="1:60" x14ac:dyDescent="0.2">
      <c r="A132" s="164" t="s">
        <v>122</v>
      </c>
      <c r="B132" s="165" t="s">
        <v>85</v>
      </c>
      <c r="C132" s="183" t="s">
        <v>86</v>
      </c>
      <c r="D132" s="166"/>
      <c r="E132" s="167"/>
      <c r="F132" s="168"/>
      <c r="G132" s="169">
        <f>SUMIF(AG133:AG139,"&lt;&gt;NOR",G133:G139)</f>
        <v>0</v>
      </c>
      <c r="H132" s="163"/>
      <c r="I132" s="163">
        <f>SUM(I133:I139)</f>
        <v>549.34</v>
      </c>
      <c r="J132" s="163"/>
      <c r="K132" s="163">
        <f>SUM(K133:K139)</f>
        <v>18616.929999999997</v>
      </c>
      <c r="L132" s="163"/>
      <c r="M132" s="163">
        <f>SUM(M133:M139)</f>
        <v>0</v>
      </c>
      <c r="N132" s="162"/>
      <c r="O132" s="162">
        <f>SUM(O133:O139)</f>
        <v>0</v>
      </c>
      <c r="P132" s="162"/>
      <c r="Q132" s="162">
        <f>SUM(Q133:Q139)</f>
        <v>0.05</v>
      </c>
      <c r="R132" s="163"/>
      <c r="S132" s="163"/>
      <c r="T132" s="163"/>
      <c r="U132" s="163"/>
      <c r="V132" s="163">
        <f>SUM(V133:V139)</f>
        <v>23.23</v>
      </c>
      <c r="W132" s="163"/>
      <c r="X132" s="163"/>
      <c r="Y132" s="163"/>
      <c r="AG132" t="s">
        <v>123</v>
      </c>
    </row>
    <row r="133" spans="1:60" outlineLevel="1" x14ac:dyDescent="0.2">
      <c r="A133" s="171">
        <v>37</v>
      </c>
      <c r="B133" s="172" t="s">
        <v>261</v>
      </c>
      <c r="C133" s="184" t="s">
        <v>262</v>
      </c>
      <c r="D133" s="173" t="s">
        <v>146</v>
      </c>
      <c r="E133" s="174">
        <v>27.81</v>
      </c>
      <c r="F133" s="175">
        <v>0</v>
      </c>
      <c r="G133" s="176">
        <f>ROUND(E133*F133,2)</f>
        <v>0</v>
      </c>
      <c r="H133" s="159">
        <v>2.86</v>
      </c>
      <c r="I133" s="158">
        <f>ROUND(E133*H133,2)</f>
        <v>79.540000000000006</v>
      </c>
      <c r="J133" s="159">
        <v>543.14</v>
      </c>
      <c r="K133" s="158">
        <f>ROUND(E133*J133,2)</f>
        <v>15104.72</v>
      </c>
      <c r="L133" s="158">
        <v>21</v>
      </c>
      <c r="M133" s="158">
        <f>G133*(1+L133/100)</f>
        <v>0</v>
      </c>
      <c r="N133" s="157">
        <v>0</v>
      </c>
      <c r="O133" s="157">
        <f>ROUND(E133*N133,2)</f>
        <v>0</v>
      </c>
      <c r="P133" s="157">
        <v>0</v>
      </c>
      <c r="Q133" s="157">
        <f>ROUND(E133*P133,2)</f>
        <v>0</v>
      </c>
      <c r="R133" s="158"/>
      <c r="S133" s="158" t="s">
        <v>128</v>
      </c>
      <c r="T133" s="158" t="s">
        <v>128</v>
      </c>
      <c r="U133" s="158">
        <v>0.67800000000000005</v>
      </c>
      <c r="V133" s="158">
        <f>ROUND(E133*U133,2)</f>
        <v>18.86</v>
      </c>
      <c r="W133" s="158"/>
      <c r="X133" s="158" t="s">
        <v>139</v>
      </c>
      <c r="Y133" s="158" t="s">
        <v>130</v>
      </c>
      <c r="Z133" s="148"/>
      <c r="AA133" s="148"/>
      <c r="AB133" s="148"/>
      <c r="AC133" s="148"/>
      <c r="AD133" s="148"/>
      <c r="AE133" s="148"/>
      <c r="AF133" s="148"/>
      <c r="AG133" s="148" t="s">
        <v>213</v>
      </c>
      <c r="AH133" s="148"/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</row>
    <row r="134" spans="1:60" outlineLevel="2" x14ac:dyDescent="0.2">
      <c r="A134" s="155"/>
      <c r="B134" s="156"/>
      <c r="C134" s="185" t="s">
        <v>263</v>
      </c>
      <c r="D134" s="160"/>
      <c r="E134" s="161">
        <v>27.81</v>
      </c>
      <c r="F134" s="158"/>
      <c r="G134" s="158"/>
      <c r="H134" s="158"/>
      <c r="I134" s="158"/>
      <c r="J134" s="158"/>
      <c r="K134" s="158"/>
      <c r="L134" s="158"/>
      <c r="M134" s="158"/>
      <c r="N134" s="157"/>
      <c r="O134" s="157"/>
      <c r="P134" s="157"/>
      <c r="Q134" s="157"/>
      <c r="R134" s="158"/>
      <c r="S134" s="158"/>
      <c r="T134" s="158"/>
      <c r="U134" s="158"/>
      <c r="V134" s="158"/>
      <c r="W134" s="158"/>
      <c r="X134" s="158"/>
      <c r="Y134" s="158"/>
      <c r="Z134" s="148"/>
      <c r="AA134" s="148"/>
      <c r="AB134" s="148"/>
      <c r="AC134" s="148"/>
      <c r="AD134" s="148"/>
      <c r="AE134" s="148"/>
      <c r="AF134" s="148"/>
      <c r="AG134" s="148" t="s">
        <v>133</v>
      </c>
      <c r="AH134" s="148">
        <v>0</v>
      </c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</row>
    <row r="135" spans="1:60" outlineLevel="1" x14ac:dyDescent="0.2">
      <c r="A135" s="171">
        <v>38</v>
      </c>
      <c r="B135" s="172" t="s">
        <v>264</v>
      </c>
      <c r="C135" s="184" t="s">
        <v>265</v>
      </c>
      <c r="D135" s="173" t="s">
        <v>266</v>
      </c>
      <c r="E135" s="174">
        <v>45</v>
      </c>
      <c r="F135" s="175">
        <v>0</v>
      </c>
      <c r="G135" s="176">
        <f>ROUND(E135*F135,2)</f>
        <v>0</v>
      </c>
      <c r="H135" s="159">
        <v>10.44</v>
      </c>
      <c r="I135" s="158">
        <f>ROUND(E135*H135,2)</f>
        <v>469.8</v>
      </c>
      <c r="J135" s="159">
        <v>70.86</v>
      </c>
      <c r="K135" s="158">
        <f>ROUND(E135*J135,2)</f>
        <v>3188.7</v>
      </c>
      <c r="L135" s="158">
        <v>21</v>
      </c>
      <c r="M135" s="158">
        <f>G135*(1+L135/100)</f>
        <v>0</v>
      </c>
      <c r="N135" s="157">
        <v>5.0000000000000002E-5</v>
      </c>
      <c r="O135" s="157">
        <f>ROUND(E135*N135,2)</f>
        <v>0</v>
      </c>
      <c r="P135" s="157">
        <v>1E-3</v>
      </c>
      <c r="Q135" s="157">
        <f>ROUND(E135*P135,2)</f>
        <v>0.05</v>
      </c>
      <c r="R135" s="158"/>
      <c r="S135" s="158" t="s">
        <v>128</v>
      </c>
      <c r="T135" s="158" t="s">
        <v>128</v>
      </c>
      <c r="U135" s="158">
        <v>9.7000000000000003E-2</v>
      </c>
      <c r="V135" s="158">
        <f>ROUND(E135*U135,2)</f>
        <v>4.37</v>
      </c>
      <c r="W135" s="158"/>
      <c r="X135" s="158" t="s">
        <v>139</v>
      </c>
      <c r="Y135" s="158" t="s">
        <v>130</v>
      </c>
      <c r="Z135" s="148"/>
      <c r="AA135" s="148"/>
      <c r="AB135" s="148"/>
      <c r="AC135" s="148"/>
      <c r="AD135" s="148"/>
      <c r="AE135" s="148"/>
      <c r="AF135" s="148"/>
      <c r="AG135" s="148" t="s">
        <v>213</v>
      </c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</row>
    <row r="136" spans="1:60" outlineLevel="2" x14ac:dyDescent="0.2">
      <c r="A136" s="155"/>
      <c r="B136" s="156"/>
      <c r="C136" s="185" t="s">
        <v>267</v>
      </c>
      <c r="D136" s="160"/>
      <c r="E136" s="161">
        <v>45</v>
      </c>
      <c r="F136" s="158"/>
      <c r="G136" s="158"/>
      <c r="H136" s="158"/>
      <c r="I136" s="158"/>
      <c r="J136" s="158"/>
      <c r="K136" s="158"/>
      <c r="L136" s="158"/>
      <c r="M136" s="158"/>
      <c r="N136" s="157"/>
      <c r="O136" s="157"/>
      <c r="P136" s="157"/>
      <c r="Q136" s="157"/>
      <c r="R136" s="158"/>
      <c r="S136" s="158"/>
      <c r="T136" s="158"/>
      <c r="U136" s="158"/>
      <c r="V136" s="158"/>
      <c r="W136" s="158"/>
      <c r="X136" s="158"/>
      <c r="Y136" s="158"/>
      <c r="Z136" s="148"/>
      <c r="AA136" s="148"/>
      <c r="AB136" s="148"/>
      <c r="AC136" s="148"/>
      <c r="AD136" s="148"/>
      <c r="AE136" s="148"/>
      <c r="AF136" s="148"/>
      <c r="AG136" s="148" t="s">
        <v>133</v>
      </c>
      <c r="AH136" s="148">
        <v>0</v>
      </c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</row>
    <row r="137" spans="1:60" outlineLevel="3" x14ac:dyDescent="0.2">
      <c r="A137" s="155"/>
      <c r="B137" s="156"/>
      <c r="C137" s="185" t="s">
        <v>134</v>
      </c>
      <c r="D137" s="160"/>
      <c r="E137" s="161"/>
      <c r="F137" s="158"/>
      <c r="G137" s="158"/>
      <c r="H137" s="158"/>
      <c r="I137" s="158"/>
      <c r="J137" s="158"/>
      <c r="K137" s="158"/>
      <c r="L137" s="158"/>
      <c r="M137" s="158"/>
      <c r="N137" s="157"/>
      <c r="O137" s="157"/>
      <c r="P137" s="157"/>
      <c r="Q137" s="157"/>
      <c r="R137" s="158"/>
      <c r="S137" s="158"/>
      <c r="T137" s="158"/>
      <c r="U137" s="158"/>
      <c r="V137" s="158"/>
      <c r="W137" s="158"/>
      <c r="X137" s="158"/>
      <c r="Y137" s="158"/>
      <c r="Z137" s="148"/>
      <c r="AA137" s="148"/>
      <c r="AB137" s="148"/>
      <c r="AC137" s="148"/>
      <c r="AD137" s="148"/>
      <c r="AE137" s="148"/>
      <c r="AF137" s="148"/>
      <c r="AG137" s="148" t="s">
        <v>133</v>
      </c>
      <c r="AH137" s="148">
        <v>0</v>
      </c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</row>
    <row r="138" spans="1:60" outlineLevel="3" x14ac:dyDescent="0.2">
      <c r="A138" s="155"/>
      <c r="B138" s="156"/>
      <c r="C138" s="185" t="s">
        <v>268</v>
      </c>
      <c r="D138" s="160"/>
      <c r="E138" s="161"/>
      <c r="F138" s="158"/>
      <c r="G138" s="158"/>
      <c r="H138" s="158"/>
      <c r="I138" s="158"/>
      <c r="J138" s="158"/>
      <c r="K138" s="158"/>
      <c r="L138" s="158"/>
      <c r="M138" s="158"/>
      <c r="N138" s="157"/>
      <c r="O138" s="157"/>
      <c r="P138" s="157"/>
      <c r="Q138" s="157"/>
      <c r="R138" s="158"/>
      <c r="S138" s="158"/>
      <c r="T138" s="158"/>
      <c r="U138" s="158"/>
      <c r="V138" s="158"/>
      <c r="W138" s="158"/>
      <c r="X138" s="158"/>
      <c r="Y138" s="158"/>
      <c r="Z138" s="148"/>
      <c r="AA138" s="148"/>
      <c r="AB138" s="148"/>
      <c r="AC138" s="148"/>
      <c r="AD138" s="148"/>
      <c r="AE138" s="148"/>
      <c r="AF138" s="148"/>
      <c r="AG138" s="148" t="s">
        <v>133</v>
      </c>
      <c r="AH138" s="148">
        <v>0</v>
      </c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</row>
    <row r="139" spans="1:60" ht="22.5" outlineLevel="1" x14ac:dyDescent="0.2">
      <c r="A139" s="177">
        <v>39</v>
      </c>
      <c r="B139" s="178" t="s">
        <v>269</v>
      </c>
      <c r="C139" s="186" t="s">
        <v>270</v>
      </c>
      <c r="D139" s="179" t="s">
        <v>0</v>
      </c>
      <c r="E139" s="180">
        <v>113.51205</v>
      </c>
      <c r="F139" s="181">
        <v>0</v>
      </c>
      <c r="G139" s="182">
        <f>ROUND(E139*F139,2)</f>
        <v>0</v>
      </c>
      <c r="H139" s="159">
        <v>0</v>
      </c>
      <c r="I139" s="158">
        <f>ROUND(E139*H139,2)</f>
        <v>0</v>
      </c>
      <c r="J139" s="159">
        <v>2.85</v>
      </c>
      <c r="K139" s="158">
        <f>ROUND(E139*J139,2)</f>
        <v>323.51</v>
      </c>
      <c r="L139" s="158">
        <v>21</v>
      </c>
      <c r="M139" s="158">
        <f>G139*(1+L139/100)</f>
        <v>0</v>
      </c>
      <c r="N139" s="157">
        <v>0</v>
      </c>
      <c r="O139" s="157">
        <f>ROUND(E139*N139,2)</f>
        <v>0</v>
      </c>
      <c r="P139" s="157">
        <v>0</v>
      </c>
      <c r="Q139" s="157">
        <f>ROUND(E139*P139,2)</f>
        <v>0</v>
      </c>
      <c r="R139" s="158"/>
      <c r="S139" s="158" t="s">
        <v>128</v>
      </c>
      <c r="T139" s="158" t="s">
        <v>128</v>
      </c>
      <c r="U139" s="158">
        <v>0</v>
      </c>
      <c r="V139" s="158">
        <f>ROUND(E139*U139,2)</f>
        <v>0</v>
      </c>
      <c r="W139" s="158"/>
      <c r="X139" s="158" t="s">
        <v>139</v>
      </c>
      <c r="Y139" s="158" t="s">
        <v>130</v>
      </c>
      <c r="Z139" s="148"/>
      <c r="AA139" s="148"/>
      <c r="AB139" s="148"/>
      <c r="AC139" s="148"/>
      <c r="AD139" s="148"/>
      <c r="AE139" s="148"/>
      <c r="AF139" s="148"/>
      <c r="AG139" s="148" t="s">
        <v>213</v>
      </c>
      <c r="AH139" s="148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</row>
    <row r="140" spans="1:60" x14ac:dyDescent="0.2">
      <c r="A140" s="164" t="s">
        <v>122</v>
      </c>
      <c r="B140" s="165" t="s">
        <v>87</v>
      </c>
      <c r="C140" s="183" t="s">
        <v>88</v>
      </c>
      <c r="D140" s="166"/>
      <c r="E140" s="167"/>
      <c r="F140" s="168"/>
      <c r="G140" s="169">
        <f>SUMIF(AG141:AG152,"&lt;&gt;NOR",G141:G152)</f>
        <v>0</v>
      </c>
      <c r="H140" s="163"/>
      <c r="I140" s="163">
        <f>SUM(I141:I152)</f>
        <v>6755.35</v>
      </c>
      <c r="J140" s="163"/>
      <c r="K140" s="163">
        <f>SUM(K141:K152)</f>
        <v>12572.060000000001</v>
      </c>
      <c r="L140" s="163"/>
      <c r="M140" s="163">
        <f>SUM(M141:M152)</f>
        <v>0</v>
      </c>
      <c r="N140" s="162"/>
      <c r="O140" s="162">
        <f>SUM(O141:O152)</f>
        <v>0.01</v>
      </c>
      <c r="P140" s="162"/>
      <c r="Q140" s="162">
        <f>SUM(Q141:Q152)</f>
        <v>0</v>
      </c>
      <c r="R140" s="163"/>
      <c r="S140" s="163"/>
      <c r="T140" s="163"/>
      <c r="U140" s="163"/>
      <c r="V140" s="163">
        <f>SUM(V141:V152)</f>
        <v>18.11</v>
      </c>
      <c r="W140" s="163"/>
      <c r="X140" s="163"/>
      <c r="Y140" s="163"/>
      <c r="AG140" t="s">
        <v>123</v>
      </c>
    </row>
    <row r="141" spans="1:60" outlineLevel="1" x14ac:dyDescent="0.2">
      <c r="A141" s="171">
        <v>40</v>
      </c>
      <c r="B141" s="172" t="s">
        <v>271</v>
      </c>
      <c r="C141" s="184" t="s">
        <v>272</v>
      </c>
      <c r="D141" s="173" t="s">
        <v>146</v>
      </c>
      <c r="E141" s="174">
        <v>19.608000000000001</v>
      </c>
      <c r="F141" s="175">
        <v>0</v>
      </c>
      <c r="G141" s="176">
        <f>ROUND(E141*F141,2)</f>
        <v>0</v>
      </c>
      <c r="H141" s="159">
        <v>79.16</v>
      </c>
      <c r="I141" s="158">
        <f>ROUND(E141*H141,2)</f>
        <v>1552.17</v>
      </c>
      <c r="J141" s="159">
        <v>182.84</v>
      </c>
      <c r="K141" s="158">
        <f>ROUND(E141*J141,2)</f>
        <v>3585.13</v>
      </c>
      <c r="L141" s="158">
        <v>21</v>
      </c>
      <c r="M141" s="158">
        <f>G141*(1+L141/100)</f>
        <v>0</v>
      </c>
      <c r="N141" s="157">
        <v>2.0000000000000001E-4</v>
      </c>
      <c r="O141" s="157">
        <f>ROUND(E141*N141,2)</f>
        <v>0</v>
      </c>
      <c r="P141" s="157">
        <v>0</v>
      </c>
      <c r="Q141" s="157">
        <f>ROUND(E141*P141,2)</f>
        <v>0</v>
      </c>
      <c r="R141" s="158"/>
      <c r="S141" s="158" t="s">
        <v>128</v>
      </c>
      <c r="T141" s="158" t="s">
        <v>128</v>
      </c>
      <c r="U141" s="158">
        <v>0.29099999999999998</v>
      </c>
      <c r="V141" s="158">
        <f>ROUND(E141*U141,2)</f>
        <v>5.71</v>
      </c>
      <c r="W141" s="158"/>
      <c r="X141" s="158" t="s">
        <v>139</v>
      </c>
      <c r="Y141" s="158" t="s">
        <v>130</v>
      </c>
      <c r="Z141" s="148"/>
      <c r="AA141" s="148"/>
      <c r="AB141" s="148"/>
      <c r="AC141" s="148"/>
      <c r="AD141" s="148"/>
      <c r="AE141" s="148"/>
      <c r="AF141" s="148"/>
      <c r="AG141" s="148" t="s">
        <v>213</v>
      </c>
      <c r="AH141" s="148"/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</row>
    <row r="142" spans="1:60" outlineLevel="2" x14ac:dyDescent="0.2">
      <c r="A142" s="155"/>
      <c r="B142" s="156"/>
      <c r="C142" s="185" t="s">
        <v>273</v>
      </c>
      <c r="D142" s="160"/>
      <c r="E142" s="161">
        <v>19.61</v>
      </c>
      <c r="F142" s="158"/>
      <c r="G142" s="158"/>
      <c r="H142" s="158"/>
      <c r="I142" s="158"/>
      <c r="J142" s="158"/>
      <c r="K142" s="158"/>
      <c r="L142" s="158"/>
      <c r="M142" s="158"/>
      <c r="N142" s="157"/>
      <c r="O142" s="157"/>
      <c r="P142" s="157"/>
      <c r="Q142" s="157"/>
      <c r="R142" s="158"/>
      <c r="S142" s="158"/>
      <c r="T142" s="158"/>
      <c r="U142" s="158"/>
      <c r="V142" s="158"/>
      <c r="W142" s="158"/>
      <c r="X142" s="158"/>
      <c r="Y142" s="158"/>
      <c r="Z142" s="148"/>
      <c r="AA142" s="148"/>
      <c r="AB142" s="148"/>
      <c r="AC142" s="148"/>
      <c r="AD142" s="148"/>
      <c r="AE142" s="148"/>
      <c r="AF142" s="148"/>
      <c r="AG142" s="148" t="s">
        <v>133</v>
      </c>
      <c r="AH142" s="148">
        <v>0</v>
      </c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</row>
    <row r="143" spans="1:60" outlineLevel="1" x14ac:dyDescent="0.2">
      <c r="A143" s="171">
        <v>41</v>
      </c>
      <c r="B143" s="172" t="s">
        <v>274</v>
      </c>
      <c r="C143" s="184" t="s">
        <v>275</v>
      </c>
      <c r="D143" s="173" t="s">
        <v>146</v>
      </c>
      <c r="E143" s="174">
        <v>19.608000000000001</v>
      </c>
      <c r="F143" s="175">
        <v>0</v>
      </c>
      <c r="G143" s="176">
        <f>ROUND(E143*F143,2)</f>
        <v>0</v>
      </c>
      <c r="H143" s="159">
        <v>65.2</v>
      </c>
      <c r="I143" s="158">
        <f>ROUND(E143*H143,2)</f>
        <v>1278.44</v>
      </c>
      <c r="J143" s="159">
        <v>82.3</v>
      </c>
      <c r="K143" s="158">
        <f>ROUND(E143*J143,2)</f>
        <v>1613.74</v>
      </c>
      <c r="L143" s="158">
        <v>21</v>
      </c>
      <c r="M143" s="158">
        <f>G143*(1+L143/100)</f>
        <v>0</v>
      </c>
      <c r="N143" s="157">
        <v>1.2999999999999999E-4</v>
      </c>
      <c r="O143" s="157">
        <f>ROUND(E143*N143,2)</f>
        <v>0</v>
      </c>
      <c r="P143" s="157">
        <v>0</v>
      </c>
      <c r="Q143" s="157">
        <f>ROUND(E143*P143,2)</f>
        <v>0</v>
      </c>
      <c r="R143" s="158"/>
      <c r="S143" s="158" t="s">
        <v>128</v>
      </c>
      <c r="T143" s="158" t="s">
        <v>128</v>
      </c>
      <c r="U143" s="158">
        <v>0.13100000000000001</v>
      </c>
      <c r="V143" s="158">
        <f>ROUND(E143*U143,2)</f>
        <v>2.57</v>
      </c>
      <c r="W143" s="158"/>
      <c r="X143" s="158" t="s">
        <v>139</v>
      </c>
      <c r="Y143" s="158" t="s">
        <v>130</v>
      </c>
      <c r="Z143" s="148"/>
      <c r="AA143" s="148"/>
      <c r="AB143" s="148"/>
      <c r="AC143" s="148"/>
      <c r="AD143" s="148"/>
      <c r="AE143" s="148"/>
      <c r="AF143" s="148"/>
      <c r="AG143" s="148" t="s">
        <v>213</v>
      </c>
      <c r="AH143" s="148"/>
      <c r="AI143" s="148"/>
      <c r="AJ143" s="148"/>
      <c r="AK143" s="148"/>
      <c r="AL143" s="148"/>
      <c r="AM143" s="148"/>
      <c r="AN143" s="148"/>
      <c r="AO143" s="148"/>
      <c r="AP143" s="148"/>
      <c r="AQ143" s="148"/>
      <c r="AR143" s="148"/>
      <c r="AS143" s="148"/>
      <c r="AT143" s="148"/>
      <c r="AU143" s="148"/>
      <c r="AV143" s="148"/>
      <c r="AW143" s="148"/>
      <c r="AX143" s="148"/>
      <c r="AY143" s="148"/>
      <c r="AZ143" s="148"/>
      <c r="BA143" s="148"/>
      <c r="BB143" s="148"/>
      <c r="BC143" s="148"/>
      <c r="BD143" s="148"/>
      <c r="BE143" s="148"/>
      <c r="BF143" s="148"/>
      <c r="BG143" s="148"/>
      <c r="BH143" s="148"/>
    </row>
    <row r="144" spans="1:60" outlineLevel="2" x14ac:dyDescent="0.2">
      <c r="A144" s="155"/>
      <c r="B144" s="156"/>
      <c r="C144" s="185" t="s">
        <v>276</v>
      </c>
      <c r="D144" s="160"/>
      <c r="E144" s="161">
        <v>19.61</v>
      </c>
      <c r="F144" s="158"/>
      <c r="G144" s="158"/>
      <c r="H144" s="158"/>
      <c r="I144" s="158"/>
      <c r="J144" s="158"/>
      <c r="K144" s="158"/>
      <c r="L144" s="158"/>
      <c r="M144" s="158"/>
      <c r="N144" s="157"/>
      <c r="O144" s="157"/>
      <c r="P144" s="157"/>
      <c r="Q144" s="157"/>
      <c r="R144" s="158"/>
      <c r="S144" s="158"/>
      <c r="T144" s="158"/>
      <c r="U144" s="158"/>
      <c r="V144" s="158"/>
      <c r="W144" s="158"/>
      <c r="X144" s="158"/>
      <c r="Y144" s="158"/>
      <c r="Z144" s="148"/>
      <c r="AA144" s="148"/>
      <c r="AB144" s="148"/>
      <c r="AC144" s="148"/>
      <c r="AD144" s="148"/>
      <c r="AE144" s="148"/>
      <c r="AF144" s="148"/>
      <c r="AG144" s="148" t="s">
        <v>133</v>
      </c>
      <c r="AH144" s="148">
        <v>0</v>
      </c>
      <c r="AI144" s="148"/>
      <c r="AJ144" s="148"/>
      <c r="AK144" s="148"/>
      <c r="AL144" s="148"/>
      <c r="AM144" s="148"/>
      <c r="AN144" s="148"/>
      <c r="AO144" s="148"/>
      <c r="AP144" s="148"/>
      <c r="AQ144" s="148"/>
      <c r="AR144" s="148"/>
      <c r="AS144" s="148"/>
      <c r="AT144" s="148"/>
      <c r="AU144" s="148"/>
      <c r="AV144" s="148"/>
      <c r="AW144" s="148"/>
      <c r="AX144" s="148"/>
      <c r="AY144" s="148"/>
      <c r="AZ144" s="148"/>
      <c r="BA144" s="148"/>
      <c r="BB144" s="148"/>
      <c r="BC144" s="148"/>
      <c r="BD144" s="148"/>
      <c r="BE144" s="148"/>
      <c r="BF144" s="148"/>
      <c r="BG144" s="148"/>
      <c r="BH144" s="148"/>
    </row>
    <row r="145" spans="1:60" outlineLevel="1" x14ac:dyDescent="0.2">
      <c r="A145" s="171">
        <v>42</v>
      </c>
      <c r="B145" s="172" t="s">
        <v>277</v>
      </c>
      <c r="C145" s="184" t="s">
        <v>278</v>
      </c>
      <c r="D145" s="173" t="s">
        <v>146</v>
      </c>
      <c r="E145" s="174">
        <v>19.608000000000001</v>
      </c>
      <c r="F145" s="175">
        <v>0</v>
      </c>
      <c r="G145" s="176">
        <f>ROUND(E145*F145,2)</f>
        <v>0</v>
      </c>
      <c r="H145" s="159">
        <v>59.83</v>
      </c>
      <c r="I145" s="158">
        <f>ROUND(E145*H145,2)</f>
        <v>1173.1500000000001</v>
      </c>
      <c r="J145" s="159">
        <v>248.67</v>
      </c>
      <c r="K145" s="158">
        <f>ROUND(E145*J145,2)</f>
        <v>4875.92</v>
      </c>
      <c r="L145" s="158">
        <v>21</v>
      </c>
      <c r="M145" s="158">
        <f>G145*(1+L145/100)</f>
        <v>0</v>
      </c>
      <c r="N145" s="157">
        <v>3.4000000000000002E-4</v>
      </c>
      <c r="O145" s="157">
        <f>ROUND(E145*N145,2)</f>
        <v>0.01</v>
      </c>
      <c r="P145" s="157">
        <v>0</v>
      </c>
      <c r="Q145" s="157">
        <f>ROUND(E145*P145,2)</f>
        <v>0</v>
      </c>
      <c r="R145" s="158"/>
      <c r="S145" s="158" t="s">
        <v>128</v>
      </c>
      <c r="T145" s="158" t="s">
        <v>128</v>
      </c>
      <c r="U145" s="158">
        <v>0.34100000000000003</v>
      </c>
      <c r="V145" s="158">
        <f>ROUND(E145*U145,2)</f>
        <v>6.69</v>
      </c>
      <c r="W145" s="158"/>
      <c r="X145" s="158" t="s">
        <v>139</v>
      </c>
      <c r="Y145" s="158" t="s">
        <v>130</v>
      </c>
      <c r="Z145" s="148"/>
      <c r="AA145" s="148"/>
      <c r="AB145" s="148"/>
      <c r="AC145" s="148"/>
      <c r="AD145" s="148"/>
      <c r="AE145" s="148"/>
      <c r="AF145" s="148"/>
      <c r="AG145" s="148" t="s">
        <v>213</v>
      </c>
      <c r="AH145" s="148"/>
      <c r="AI145" s="148"/>
      <c r="AJ145" s="148"/>
      <c r="AK145" s="148"/>
      <c r="AL145" s="148"/>
      <c r="AM145" s="148"/>
      <c r="AN145" s="148"/>
      <c r="AO145" s="148"/>
      <c r="AP145" s="148"/>
      <c r="AQ145" s="148"/>
      <c r="AR145" s="148"/>
      <c r="AS145" s="148"/>
      <c r="AT145" s="148"/>
      <c r="AU145" s="148"/>
      <c r="AV145" s="148"/>
      <c r="AW145" s="148"/>
      <c r="AX145" s="148"/>
      <c r="AY145" s="148"/>
      <c r="AZ145" s="148"/>
      <c r="BA145" s="148"/>
      <c r="BB145" s="148"/>
      <c r="BC145" s="148"/>
      <c r="BD145" s="148"/>
      <c r="BE145" s="148"/>
      <c r="BF145" s="148"/>
      <c r="BG145" s="148"/>
      <c r="BH145" s="148"/>
    </row>
    <row r="146" spans="1:60" outlineLevel="2" x14ac:dyDescent="0.2">
      <c r="A146" s="155"/>
      <c r="B146" s="156"/>
      <c r="C146" s="185" t="s">
        <v>279</v>
      </c>
      <c r="D146" s="160"/>
      <c r="E146" s="161">
        <v>19.61</v>
      </c>
      <c r="F146" s="158"/>
      <c r="G146" s="158"/>
      <c r="H146" s="158"/>
      <c r="I146" s="158"/>
      <c r="J146" s="158"/>
      <c r="K146" s="158"/>
      <c r="L146" s="158"/>
      <c r="M146" s="158"/>
      <c r="N146" s="157"/>
      <c r="O146" s="157"/>
      <c r="P146" s="157"/>
      <c r="Q146" s="157"/>
      <c r="R146" s="158"/>
      <c r="S146" s="158"/>
      <c r="T146" s="158"/>
      <c r="U146" s="158"/>
      <c r="V146" s="158"/>
      <c r="W146" s="158"/>
      <c r="X146" s="158"/>
      <c r="Y146" s="158"/>
      <c r="Z146" s="148"/>
      <c r="AA146" s="148"/>
      <c r="AB146" s="148"/>
      <c r="AC146" s="148"/>
      <c r="AD146" s="148"/>
      <c r="AE146" s="148"/>
      <c r="AF146" s="148"/>
      <c r="AG146" s="148" t="s">
        <v>133</v>
      </c>
      <c r="AH146" s="148">
        <v>0</v>
      </c>
      <c r="AI146" s="148"/>
      <c r="AJ146" s="148"/>
      <c r="AK146" s="148"/>
      <c r="AL146" s="148"/>
      <c r="AM146" s="148"/>
      <c r="AN146" s="148"/>
      <c r="AO146" s="148"/>
      <c r="AP146" s="148"/>
      <c r="AQ146" s="148"/>
      <c r="AR146" s="148"/>
      <c r="AS146" s="148"/>
      <c r="AT146" s="148"/>
      <c r="AU146" s="148"/>
      <c r="AV146" s="148"/>
      <c r="AW146" s="148"/>
      <c r="AX146" s="148"/>
      <c r="AY146" s="148"/>
      <c r="AZ146" s="148"/>
      <c r="BA146" s="148"/>
      <c r="BB146" s="148"/>
      <c r="BC146" s="148"/>
      <c r="BD146" s="148"/>
      <c r="BE146" s="148"/>
      <c r="BF146" s="148"/>
      <c r="BG146" s="148"/>
      <c r="BH146" s="148"/>
    </row>
    <row r="147" spans="1:60" outlineLevel="1" x14ac:dyDescent="0.2">
      <c r="A147" s="177">
        <v>43</v>
      </c>
      <c r="B147" s="178" t="s">
        <v>280</v>
      </c>
      <c r="C147" s="186" t="s">
        <v>281</v>
      </c>
      <c r="D147" s="179" t="s">
        <v>146</v>
      </c>
      <c r="E147" s="180">
        <v>19.608000000000001</v>
      </c>
      <c r="F147" s="181">
        <v>0</v>
      </c>
      <c r="G147" s="182">
        <f>ROUND(E147*F147,2)</f>
        <v>0</v>
      </c>
      <c r="H147" s="159">
        <v>5.64</v>
      </c>
      <c r="I147" s="158">
        <f>ROUND(E147*H147,2)</f>
        <v>110.59</v>
      </c>
      <c r="J147" s="159">
        <v>127.36</v>
      </c>
      <c r="K147" s="158">
        <f>ROUND(E147*J147,2)</f>
        <v>2497.27</v>
      </c>
      <c r="L147" s="158">
        <v>21</v>
      </c>
      <c r="M147" s="158">
        <f>G147*(1+L147/100)</f>
        <v>0</v>
      </c>
      <c r="N147" s="157">
        <v>6.0000000000000002E-5</v>
      </c>
      <c r="O147" s="157">
        <f>ROUND(E147*N147,2)</f>
        <v>0</v>
      </c>
      <c r="P147" s="157">
        <v>0</v>
      </c>
      <c r="Q147" s="157">
        <f>ROUND(E147*P147,2)</f>
        <v>0</v>
      </c>
      <c r="R147" s="158"/>
      <c r="S147" s="158" t="s">
        <v>128</v>
      </c>
      <c r="T147" s="158" t="s">
        <v>128</v>
      </c>
      <c r="U147" s="158">
        <v>0.16</v>
      </c>
      <c r="V147" s="158">
        <f>ROUND(E147*U147,2)</f>
        <v>3.14</v>
      </c>
      <c r="W147" s="158"/>
      <c r="X147" s="158" t="s">
        <v>139</v>
      </c>
      <c r="Y147" s="158" t="s">
        <v>130</v>
      </c>
      <c r="Z147" s="148"/>
      <c r="AA147" s="148"/>
      <c r="AB147" s="148"/>
      <c r="AC147" s="148"/>
      <c r="AD147" s="148"/>
      <c r="AE147" s="148"/>
      <c r="AF147" s="148"/>
      <c r="AG147" s="148" t="s">
        <v>213</v>
      </c>
      <c r="AH147" s="148"/>
      <c r="AI147" s="148"/>
      <c r="AJ147" s="148"/>
      <c r="AK147" s="148"/>
      <c r="AL147" s="148"/>
      <c r="AM147" s="148"/>
      <c r="AN147" s="148"/>
      <c r="AO147" s="148"/>
      <c r="AP147" s="148"/>
      <c r="AQ147" s="148"/>
      <c r="AR147" s="148"/>
      <c r="AS147" s="148"/>
      <c r="AT147" s="148"/>
      <c r="AU147" s="148"/>
      <c r="AV147" s="148"/>
      <c r="AW147" s="148"/>
      <c r="AX147" s="148"/>
      <c r="AY147" s="148"/>
      <c r="AZ147" s="148"/>
      <c r="BA147" s="148"/>
      <c r="BB147" s="148"/>
      <c r="BC147" s="148"/>
      <c r="BD147" s="148"/>
      <c r="BE147" s="148"/>
      <c r="BF147" s="148"/>
      <c r="BG147" s="148"/>
      <c r="BH147" s="148"/>
    </row>
    <row r="148" spans="1:60" ht="22.5" outlineLevel="1" x14ac:dyDescent="0.2">
      <c r="A148" s="171">
        <v>44</v>
      </c>
      <c r="B148" s="172" t="s">
        <v>282</v>
      </c>
      <c r="C148" s="184" t="s">
        <v>283</v>
      </c>
      <c r="D148" s="173" t="s">
        <v>146</v>
      </c>
      <c r="E148" s="174">
        <v>2.78</v>
      </c>
      <c r="F148" s="175">
        <v>0</v>
      </c>
      <c r="G148" s="176">
        <f>ROUND(E148*F148,2)</f>
        <v>0</v>
      </c>
      <c r="H148" s="159">
        <v>950</v>
      </c>
      <c r="I148" s="158">
        <f>ROUND(E148*H148,2)</f>
        <v>2641</v>
      </c>
      <c r="J148" s="159">
        <v>0</v>
      </c>
      <c r="K148" s="158">
        <f>ROUND(E148*J148,2)</f>
        <v>0</v>
      </c>
      <c r="L148" s="158">
        <v>21</v>
      </c>
      <c r="M148" s="158">
        <f>G148*(1+L148/100)</f>
        <v>0</v>
      </c>
      <c r="N148" s="157">
        <v>0</v>
      </c>
      <c r="O148" s="157">
        <f>ROUND(E148*N148,2)</f>
        <v>0</v>
      </c>
      <c r="P148" s="157">
        <v>0</v>
      </c>
      <c r="Q148" s="157">
        <f>ROUND(E148*P148,2)</f>
        <v>0</v>
      </c>
      <c r="R148" s="158"/>
      <c r="S148" s="158" t="s">
        <v>222</v>
      </c>
      <c r="T148" s="158" t="s">
        <v>223</v>
      </c>
      <c r="U148" s="158">
        <v>0</v>
      </c>
      <c r="V148" s="158">
        <f>ROUND(E148*U148,2)</f>
        <v>0</v>
      </c>
      <c r="W148" s="158"/>
      <c r="X148" s="158" t="s">
        <v>241</v>
      </c>
      <c r="Y148" s="158" t="s">
        <v>130</v>
      </c>
      <c r="Z148" s="148"/>
      <c r="AA148" s="148"/>
      <c r="AB148" s="148"/>
      <c r="AC148" s="148"/>
      <c r="AD148" s="148"/>
      <c r="AE148" s="148"/>
      <c r="AF148" s="148"/>
      <c r="AG148" s="148" t="s">
        <v>242</v>
      </c>
      <c r="AH148" s="148"/>
      <c r="AI148" s="148"/>
      <c r="AJ148" s="148"/>
      <c r="AK148" s="148"/>
      <c r="AL148" s="148"/>
      <c r="AM148" s="148"/>
      <c r="AN148" s="148"/>
      <c r="AO148" s="148"/>
      <c r="AP148" s="148"/>
      <c r="AQ148" s="148"/>
      <c r="AR148" s="148"/>
      <c r="AS148" s="148"/>
      <c r="AT148" s="148"/>
      <c r="AU148" s="148"/>
      <c r="AV148" s="148"/>
      <c r="AW148" s="148"/>
      <c r="AX148" s="148"/>
      <c r="AY148" s="148"/>
      <c r="AZ148" s="148"/>
      <c r="BA148" s="148"/>
      <c r="BB148" s="148"/>
      <c r="BC148" s="148"/>
      <c r="BD148" s="148"/>
      <c r="BE148" s="148"/>
      <c r="BF148" s="148"/>
      <c r="BG148" s="148"/>
      <c r="BH148" s="148"/>
    </row>
    <row r="149" spans="1:60" outlineLevel="2" x14ac:dyDescent="0.2">
      <c r="A149" s="155"/>
      <c r="B149" s="156"/>
      <c r="C149" s="185" t="s">
        <v>284</v>
      </c>
      <c r="D149" s="160"/>
      <c r="E149" s="161">
        <v>2</v>
      </c>
      <c r="F149" s="158"/>
      <c r="G149" s="158"/>
      <c r="H149" s="158"/>
      <c r="I149" s="158"/>
      <c r="J149" s="158"/>
      <c r="K149" s="158"/>
      <c r="L149" s="158"/>
      <c r="M149" s="158"/>
      <c r="N149" s="157"/>
      <c r="O149" s="157"/>
      <c r="P149" s="157"/>
      <c r="Q149" s="157"/>
      <c r="R149" s="158"/>
      <c r="S149" s="158"/>
      <c r="T149" s="158"/>
      <c r="U149" s="158"/>
      <c r="V149" s="158"/>
      <c r="W149" s="158"/>
      <c r="X149" s="158"/>
      <c r="Y149" s="158"/>
      <c r="Z149" s="148"/>
      <c r="AA149" s="148"/>
      <c r="AB149" s="148"/>
      <c r="AC149" s="148"/>
      <c r="AD149" s="148"/>
      <c r="AE149" s="148"/>
      <c r="AF149" s="148"/>
      <c r="AG149" s="148" t="s">
        <v>133</v>
      </c>
      <c r="AH149" s="148">
        <v>0</v>
      </c>
      <c r="AI149" s="148"/>
      <c r="AJ149" s="148"/>
      <c r="AK149" s="148"/>
      <c r="AL149" s="148"/>
      <c r="AM149" s="148"/>
      <c r="AN149" s="148"/>
      <c r="AO149" s="148"/>
      <c r="AP149" s="148"/>
      <c r="AQ149" s="148"/>
      <c r="AR149" s="148"/>
      <c r="AS149" s="148"/>
      <c r="AT149" s="148"/>
      <c r="AU149" s="148"/>
      <c r="AV149" s="148"/>
      <c r="AW149" s="148"/>
      <c r="AX149" s="148"/>
      <c r="AY149" s="148"/>
      <c r="AZ149" s="148"/>
      <c r="BA149" s="148"/>
      <c r="BB149" s="148"/>
      <c r="BC149" s="148"/>
      <c r="BD149" s="148"/>
      <c r="BE149" s="148"/>
      <c r="BF149" s="148"/>
      <c r="BG149" s="148"/>
      <c r="BH149" s="148"/>
    </row>
    <row r="150" spans="1:60" outlineLevel="3" x14ac:dyDescent="0.2">
      <c r="A150" s="155"/>
      <c r="B150" s="156"/>
      <c r="C150" s="185" t="s">
        <v>285</v>
      </c>
      <c r="D150" s="160"/>
      <c r="E150" s="161"/>
      <c r="F150" s="158"/>
      <c r="G150" s="158"/>
      <c r="H150" s="158"/>
      <c r="I150" s="158"/>
      <c r="J150" s="158"/>
      <c r="K150" s="158"/>
      <c r="L150" s="158"/>
      <c r="M150" s="158"/>
      <c r="N150" s="157"/>
      <c r="O150" s="157"/>
      <c r="P150" s="157"/>
      <c r="Q150" s="157"/>
      <c r="R150" s="158"/>
      <c r="S150" s="158"/>
      <c r="T150" s="158"/>
      <c r="U150" s="158"/>
      <c r="V150" s="158"/>
      <c r="W150" s="158"/>
      <c r="X150" s="158"/>
      <c r="Y150" s="158"/>
      <c r="Z150" s="148"/>
      <c r="AA150" s="148"/>
      <c r="AB150" s="148"/>
      <c r="AC150" s="148"/>
      <c r="AD150" s="148"/>
      <c r="AE150" s="148"/>
      <c r="AF150" s="148"/>
      <c r="AG150" s="148" t="s">
        <v>133</v>
      </c>
      <c r="AH150" s="148">
        <v>0</v>
      </c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</row>
    <row r="151" spans="1:60" outlineLevel="3" x14ac:dyDescent="0.2">
      <c r="A151" s="155"/>
      <c r="B151" s="156"/>
      <c r="C151" s="185" t="s">
        <v>286</v>
      </c>
      <c r="D151" s="160"/>
      <c r="E151" s="161">
        <v>0.78</v>
      </c>
      <c r="F151" s="158"/>
      <c r="G151" s="158"/>
      <c r="H151" s="158"/>
      <c r="I151" s="158"/>
      <c r="J151" s="158"/>
      <c r="K151" s="158"/>
      <c r="L151" s="158"/>
      <c r="M151" s="158"/>
      <c r="N151" s="157"/>
      <c r="O151" s="157"/>
      <c r="P151" s="157"/>
      <c r="Q151" s="157"/>
      <c r="R151" s="158"/>
      <c r="S151" s="158"/>
      <c r="T151" s="158"/>
      <c r="U151" s="158"/>
      <c r="V151" s="158"/>
      <c r="W151" s="158"/>
      <c r="X151" s="158"/>
      <c r="Y151" s="158"/>
      <c r="Z151" s="148"/>
      <c r="AA151" s="148"/>
      <c r="AB151" s="148"/>
      <c r="AC151" s="148"/>
      <c r="AD151" s="148"/>
      <c r="AE151" s="148"/>
      <c r="AF151" s="148"/>
      <c r="AG151" s="148" t="s">
        <v>133</v>
      </c>
      <c r="AH151" s="148">
        <v>0</v>
      </c>
      <c r="AI151" s="148"/>
      <c r="AJ151" s="148"/>
      <c r="AK151" s="148"/>
      <c r="AL151" s="148"/>
      <c r="AM151" s="148"/>
      <c r="AN151" s="148"/>
      <c r="AO151" s="148"/>
      <c r="AP151" s="148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48"/>
      <c r="BB151" s="148"/>
      <c r="BC151" s="148"/>
      <c r="BD151" s="148"/>
      <c r="BE151" s="148"/>
      <c r="BF151" s="148"/>
      <c r="BG151" s="148"/>
      <c r="BH151" s="148"/>
    </row>
    <row r="152" spans="1:60" outlineLevel="3" x14ac:dyDescent="0.2">
      <c r="A152" s="155"/>
      <c r="B152" s="156"/>
      <c r="C152" s="185" t="s">
        <v>287</v>
      </c>
      <c r="D152" s="160"/>
      <c r="E152" s="161"/>
      <c r="F152" s="158"/>
      <c r="G152" s="158"/>
      <c r="H152" s="158"/>
      <c r="I152" s="158"/>
      <c r="J152" s="158"/>
      <c r="K152" s="158"/>
      <c r="L152" s="158"/>
      <c r="M152" s="158"/>
      <c r="N152" s="157"/>
      <c r="O152" s="157"/>
      <c r="P152" s="157"/>
      <c r="Q152" s="157"/>
      <c r="R152" s="158"/>
      <c r="S152" s="158"/>
      <c r="T152" s="158"/>
      <c r="U152" s="158"/>
      <c r="V152" s="158"/>
      <c r="W152" s="158"/>
      <c r="X152" s="158"/>
      <c r="Y152" s="158"/>
      <c r="Z152" s="148"/>
      <c r="AA152" s="148"/>
      <c r="AB152" s="148"/>
      <c r="AC152" s="148"/>
      <c r="AD152" s="148"/>
      <c r="AE152" s="148"/>
      <c r="AF152" s="148"/>
      <c r="AG152" s="148" t="s">
        <v>133</v>
      </c>
      <c r="AH152" s="148">
        <v>0</v>
      </c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</row>
    <row r="153" spans="1:60" x14ac:dyDescent="0.2">
      <c r="A153" s="164" t="s">
        <v>122</v>
      </c>
      <c r="B153" s="165" t="s">
        <v>89</v>
      </c>
      <c r="C153" s="183" t="s">
        <v>90</v>
      </c>
      <c r="D153" s="166"/>
      <c r="E153" s="167"/>
      <c r="F153" s="168"/>
      <c r="G153" s="169">
        <f>SUMIF(AG154:AG164,"&lt;&gt;NOR",G154:G164)</f>
        <v>0</v>
      </c>
      <c r="H153" s="163"/>
      <c r="I153" s="163">
        <f>SUM(I154:I164)</f>
        <v>5644.5300000000007</v>
      </c>
      <c r="J153" s="163"/>
      <c r="K153" s="163">
        <f>SUM(K154:K164)</f>
        <v>20070.32</v>
      </c>
      <c r="L153" s="163"/>
      <c r="M153" s="163">
        <f>SUM(M154:M164)</f>
        <v>0</v>
      </c>
      <c r="N153" s="162"/>
      <c r="O153" s="162">
        <f>SUM(O154:O164)</f>
        <v>7.0000000000000007E-2</v>
      </c>
      <c r="P153" s="162"/>
      <c r="Q153" s="162">
        <f>SUM(Q154:Q164)</f>
        <v>0</v>
      </c>
      <c r="R153" s="163"/>
      <c r="S153" s="163"/>
      <c r="T153" s="163"/>
      <c r="U153" s="163"/>
      <c r="V153" s="163">
        <f>SUM(V154:V164)</f>
        <v>32.82</v>
      </c>
      <c r="W153" s="163"/>
      <c r="X153" s="163"/>
      <c r="Y153" s="163"/>
      <c r="AG153" t="s">
        <v>123</v>
      </c>
    </row>
    <row r="154" spans="1:60" outlineLevel="1" x14ac:dyDescent="0.2">
      <c r="A154" s="171">
        <v>45</v>
      </c>
      <c r="B154" s="172" t="s">
        <v>288</v>
      </c>
      <c r="C154" s="184" t="s">
        <v>289</v>
      </c>
      <c r="D154" s="173" t="s">
        <v>146</v>
      </c>
      <c r="E154" s="174">
        <v>85.5</v>
      </c>
      <c r="F154" s="175">
        <v>0</v>
      </c>
      <c r="G154" s="176">
        <f>ROUND(E154*F154,2)</f>
        <v>0</v>
      </c>
      <c r="H154" s="159">
        <v>0</v>
      </c>
      <c r="I154" s="158">
        <f>ROUND(E154*H154,2)</f>
        <v>0</v>
      </c>
      <c r="J154" s="159">
        <v>10.5</v>
      </c>
      <c r="K154" s="158">
        <f>ROUND(E154*J154,2)</f>
        <v>897.75</v>
      </c>
      <c r="L154" s="158">
        <v>21</v>
      </c>
      <c r="M154" s="158">
        <f>G154*(1+L154/100)</f>
        <v>0</v>
      </c>
      <c r="N154" s="157">
        <v>0</v>
      </c>
      <c r="O154" s="157">
        <f>ROUND(E154*N154,2)</f>
        <v>0</v>
      </c>
      <c r="P154" s="157">
        <v>0</v>
      </c>
      <c r="Q154" s="157">
        <f>ROUND(E154*P154,2)</f>
        <v>0</v>
      </c>
      <c r="R154" s="158"/>
      <c r="S154" s="158" t="s">
        <v>128</v>
      </c>
      <c r="T154" s="158" t="s">
        <v>128</v>
      </c>
      <c r="U154" s="158">
        <v>1.35E-2</v>
      </c>
      <c r="V154" s="158">
        <f>ROUND(E154*U154,2)</f>
        <v>1.1499999999999999</v>
      </c>
      <c r="W154" s="158"/>
      <c r="X154" s="158" t="s">
        <v>139</v>
      </c>
      <c r="Y154" s="158" t="s">
        <v>130</v>
      </c>
      <c r="Z154" s="148"/>
      <c r="AA154" s="148"/>
      <c r="AB154" s="148"/>
      <c r="AC154" s="148"/>
      <c r="AD154" s="148"/>
      <c r="AE154" s="148"/>
      <c r="AF154" s="148"/>
      <c r="AG154" s="148" t="s">
        <v>213</v>
      </c>
      <c r="AH154" s="148"/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</row>
    <row r="155" spans="1:60" outlineLevel="2" x14ac:dyDescent="0.2">
      <c r="A155" s="155"/>
      <c r="B155" s="156"/>
      <c r="C155" s="185" t="s">
        <v>290</v>
      </c>
      <c r="D155" s="160"/>
      <c r="E155" s="161">
        <v>85.5</v>
      </c>
      <c r="F155" s="158"/>
      <c r="G155" s="158"/>
      <c r="H155" s="158"/>
      <c r="I155" s="158"/>
      <c r="J155" s="158"/>
      <c r="K155" s="158"/>
      <c r="L155" s="158"/>
      <c r="M155" s="158"/>
      <c r="N155" s="157"/>
      <c r="O155" s="157"/>
      <c r="P155" s="157"/>
      <c r="Q155" s="157"/>
      <c r="R155" s="158"/>
      <c r="S155" s="158"/>
      <c r="T155" s="158"/>
      <c r="U155" s="158"/>
      <c r="V155" s="158"/>
      <c r="W155" s="158"/>
      <c r="X155" s="158"/>
      <c r="Y155" s="158"/>
      <c r="Z155" s="148"/>
      <c r="AA155" s="148"/>
      <c r="AB155" s="148"/>
      <c r="AC155" s="148"/>
      <c r="AD155" s="148"/>
      <c r="AE155" s="148"/>
      <c r="AF155" s="148"/>
      <c r="AG155" s="148" t="s">
        <v>133</v>
      </c>
      <c r="AH155" s="148">
        <v>0</v>
      </c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</row>
    <row r="156" spans="1:60" outlineLevel="3" x14ac:dyDescent="0.2">
      <c r="A156" s="155"/>
      <c r="B156" s="156"/>
      <c r="C156" s="185" t="s">
        <v>134</v>
      </c>
      <c r="D156" s="160"/>
      <c r="E156" s="161"/>
      <c r="F156" s="158"/>
      <c r="G156" s="158"/>
      <c r="H156" s="158"/>
      <c r="I156" s="158"/>
      <c r="J156" s="158"/>
      <c r="K156" s="158"/>
      <c r="L156" s="158"/>
      <c r="M156" s="158"/>
      <c r="N156" s="157"/>
      <c r="O156" s="157"/>
      <c r="P156" s="157"/>
      <c r="Q156" s="157"/>
      <c r="R156" s="158"/>
      <c r="S156" s="158"/>
      <c r="T156" s="158"/>
      <c r="U156" s="158"/>
      <c r="V156" s="158"/>
      <c r="W156" s="158"/>
      <c r="X156" s="158"/>
      <c r="Y156" s="158"/>
      <c r="Z156" s="148"/>
      <c r="AA156" s="148"/>
      <c r="AB156" s="148"/>
      <c r="AC156" s="148"/>
      <c r="AD156" s="148"/>
      <c r="AE156" s="148"/>
      <c r="AF156" s="148"/>
      <c r="AG156" s="148" t="s">
        <v>133</v>
      </c>
      <c r="AH156" s="148">
        <v>0</v>
      </c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</row>
    <row r="157" spans="1:60" outlineLevel="3" x14ac:dyDescent="0.2">
      <c r="A157" s="155"/>
      <c r="B157" s="156"/>
      <c r="C157" s="185" t="s">
        <v>349</v>
      </c>
      <c r="D157" s="160"/>
      <c r="E157" s="161"/>
      <c r="F157" s="158"/>
      <c r="G157" s="158"/>
      <c r="H157" s="158"/>
      <c r="I157" s="158"/>
      <c r="J157" s="158"/>
      <c r="K157" s="158"/>
      <c r="L157" s="158"/>
      <c r="M157" s="158"/>
      <c r="N157" s="157"/>
      <c r="O157" s="157"/>
      <c r="P157" s="157"/>
      <c r="Q157" s="157"/>
      <c r="R157" s="158"/>
      <c r="S157" s="158"/>
      <c r="T157" s="158"/>
      <c r="U157" s="158"/>
      <c r="V157" s="158"/>
      <c r="W157" s="158"/>
      <c r="X157" s="158"/>
      <c r="Y157" s="158"/>
      <c r="Z157" s="148"/>
      <c r="AA157" s="148"/>
      <c r="AB157" s="148"/>
      <c r="AC157" s="148"/>
      <c r="AD157" s="148"/>
      <c r="AE157" s="148"/>
      <c r="AF157" s="148"/>
      <c r="AG157" s="148" t="s">
        <v>133</v>
      </c>
      <c r="AH157" s="148">
        <v>0</v>
      </c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</row>
    <row r="158" spans="1:60" outlineLevel="1" x14ac:dyDescent="0.2">
      <c r="A158" s="171">
        <v>46</v>
      </c>
      <c r="B158" s="172" t="s">
        <v>291</v>
      </c>
      <c r="C158" s="184" t="s">
        <v>292</v>
      </c>
      <c r="D158" s="173" t="s">
        <v>146</v>
      </c>
      <c r="E158" s="174">
        <v>235.68</v>
      </c>
      <c r="F158" s="175">
        <v>0</v>
      </c>
      <c r="G158" s="176">
        <f>ROUND(E158*F158,2)</f>
        <v>0</v>
      </c>
      <c r="H158" s="159">
        <v>6.08</v>
      </c>
      <c r="I158" s="158">
        <f>ROUND(E158*H158,2)</f>
        <v>1432.93</v>
      </c>
      <c r="J158" s="159">
        <v>25.82</v>
      </c>
      <c r="K158" s="158">
        <f>ROUND(E158*J158,2)</f>
        <v>6085.26</v>
      </c>
      <c r="L158" s="158">
        <v>21</v>
      </c>
      <c r="M158" s="158">
        <f>G158*(1+L158/100)</f>
        <v>0</v>
      </c>
      <c r="N158" s="157">
        <v>6.9999999999999994E-5</v>
      </c>
      <c r="O158" s="157">
        <f>ROUND(E158*N158,2)</f>
        <v>0.02</v>
      </c>
      <c r="P158" s="157">
        <v>0</v>
      </c>
      <c r="Q158" s="157">
        <f>ROUND(E158*P158,2)</f>
        <v>0</v>
      </c>
      <c r="R158" s="158"/>
      <c r="S158" s="158" t="s">
        <v>128</v>
      </c>
      <c r="T158" s="158" t="s">
        <v>128</v>
      </c>
      <c r="U158" s="158">
        <v>3.2480000000000002E-2</v>
      </c>
      <c r="V158" s="158">
        <f>ROUND(E158*U158,2)</f>
        <v>7.65</v>
      </c>
      <c r="W158" s="158"/>
      <c r="X158" s="158" t="s">
        <v>139</v>
      </c>
      <c r="Y158" s="158" t="s">
        <v>130</v>
      </c>
      <c r="Z158" s="148"/>
      <c r="AA158" s="148"/>
      <c r="AB158" s="148"/>
      <c r="AC158" s="148"/>
      <c r="AD158" s="148"/>
      <c r="AE158" s="148"/>
      <c r="AF158" s="148"/>
      <c r="AG158" s="148" t="s">
        <v>213</v>
      </c>
      <c r="AH158" s="148"/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</row>
    <row r="159" spans="1:60" outlineLevel="2" x14ac:dyDescent="0.2">
      <c r="A159" s="155"/>
      <c r="B159" s="156"/>
      <c r="C159" s="185" t="s">
        <v>293</v>
      </c>
      <c r="D159" s="160"/>
      <c r="E159" s="161">
        <v>64.08</v>
      </c>
      <c r="F159" s="158"/>
      <c r="G159" s="158"/>
      <c r="H159" s="158"/>
      <c r="I159" s="158"/>
      <c r="J159" s="158"/>
      <c r="K159" s="158"/>
      <c r="L159" s="158"/>
      <c r="M159" s="158"/>
      <c r="N159" s="157"/>
      <c r="O159" s="157"/>
      <c r="P159" s="157"/>
      <c r="Q159" s="157"/>
      <c r="R159" s="158"/>
      <c r="S159" s="158"/>
      <c r="T159" s="158"/>
      <c r="U159" s="158"/>
      <c r="V159" s="158"/>
      <c r="W159" s="158"/>
      <c r="X159" s="158"/>
      <c r="Y159" s="158"/>
      <c r="Z159" s="148"/>
      <c r="AA159" s="148"/>
      <c r="AB159" s="148"/>
      <c r="AC159" s="148"/>
      <c r="AD159" s="148"/>
      <c r="AE159" s="148"/>
      <c r="AF159" s="148"/>
      <c r="AG159" s="148" t="s">
        <v>133</v>
      </c>
      <c r="AH159" s="148">
        <v>0</v>
      </c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48"/>
      <c r="BD159" s="148"/>
      <c r="BE159" s="148"/>
      <c r="BF159" s="148"/>
      <c r="BG159" s="148"/>
      <c r="BH159" s="148"/>
    </row>
    <row r="160" spans="1:60" outlineLevel="3" x14ac:dyDescent="0.2">
      <c r="A160" s="155"/>
      <c r="B160" s="156"/>
      <c r="C160" s="185" t="s">
        <v>294</v>
      </c>
      <c r="D160" s="160"/>
      <c r="E160" s="161">
        <v>171.6</v>
      </c>
      <c r="F160" s="158"/>
      <c r="G160" s="158"/>
      <c r="H160" s="158"/>
      <c r="I160" s="158"/>
      <c r="J160" s="158"/>
      <c r="K160" s="158"/>
      <c r="L160" s="158"/>
      <c r="M160" s="158"/>
      <c r="N160" s="157"/>
      <c r="O160" s="157"/>
      <c r="P160" s="157"/>
      <c r="Q160" s="157"/>
      <c r="R160" s="158"/>
      <c r="S160" s="158"/>
      <c r="T160" s="158"/>
      <c r="U160" s="158"/>
      <c r="V160" s="158"/>
      <c r="W160" s="158"/>
      <c r="X160" s="158"/>
      <c r="Y160" s="158"/>
      <c r="Z160" s="148"/>
      <c r="AA160" s="148"/>
      <c r="AB160" s="148"/>
      <c r="AC160" s="148"/>
      <c r="AD160" s="148"/>
      <c r="AE160" s="148"/>
      <c r="AF160" s="148"/>
      <c r="AG160" s="148" t="s">
        <v>133</v>
      </c>
      <c r="AH160" s="148">
        <v>0</v>
      </c>
      <c r="AI160" s="148"/>
      <c r="AJ160" s="148"/>
      <c r="AK160" s="148"/>
      <c r="AL160" s="148"/>
      <c r="AM160" s="148"/>
      <c r="AN160" s="148"/>
      <c r="AO160" s="148"/>
      <c r="AP160" s="148"/>
      <c r="AQ160" s="148"/>
      <c r="AR160" s="148"/>
      <c r="AS160" s="148"/>
      <c r="AT160" s="148"/>
      <c r="AU160" s="148"/>
      <c r="AV160" s="148"/>
      <c r="AW160" s="148"/>
      <c r="AX160" s="148"/>
      <c r="AY160" s="148"/>
      <c r="AZ160" s="148"/>
      <c r="BA160" s="148"/>
      <c r="BB160" s="148"/>
      <c r="BC160" s="148"/>
      <c r="BD160" s="148"/>
      <c r="BE160" s="148"/>
      <c r="BF160" s="148"/>
      <c r="BG160" s="148"/>
      <c r="BH160" s="148"/>
    </row>
    <row r="161" spans="1:60" outlineLevel="3" x14ac:dyDescent="0.2">
      <c r="A161" s="155"/>
      <c r="B161" s="156"/>
      <c r="C161" s="185" t="s">
        <v>134</v>
      </c>
      <c r="D161" s="160"/>
      <c r="E161" s="161"/>
      <c r="F161" s="158"/>
      <c r="G161" s="158"/>
      <c r="H161" s="158"/>
      <c r="I161" s="158"/>
      <c r="J161" s="158"/>
      <c r="K161" s="158"/>
      <c r="L161" s="158"/>
      <c r="M161" s="158"/>
      <c r="N161" s="157"/>
      <c r="O161" s="157"/>
      <c r="P161" s="157"/>
      <c r="Q161" s="157"/>
      <c r="R161" s="158"/>
      <c r="S161" s="158"/>
      <c r="T161" s="158"/>
      <c r="U161" s="158"/>
      <c r="V161" s="158"/>
      <c r="W161" s="158"/>
      <c r="X161" s="158"/>
      <c r="Y161" s="158"/>
      <c r="Z161" s="148"/>
      <c r="AA161" s="148"/>
      <c r="AB161" s="148"/>
      <c r="AC161" s="148"/>
      <c r="AD161" s="148"/>
      <c r="AE161" s="148"/>
      <c r="AF161" s="148"/>
      <c r="AG161" s="148" t="s">
        <v>133</v>
      </c>
      <c r="AH161" s="148">
        <v>0</v>
      </c>
      <c r="AI161" s="148"/>
      <c r="AJ161" s="148"/>
      <c r="AK161" s="148"/>
      <c r="AL161" s="148"/>
      <c r="AM161" s="148"/>
      <c r="AN161" s="148"/>
      <c r="AO161" s="148"/>
      <c r="AP161" s="148"/>
      <c r="AQ161" s="148"/>
      <c r="AR161" s="148"/>
      <c r="AS161" s="148"/>
      <c r="AT161" s="148"/>
      <c r="AU161" s="148"/>
      <c r="AV161" s="148"/>
      <c r="AW161" s="148"/>
      <c r="AX161" s="148"/>
      <c r="AY161" s="148"/>
      <c r="AZ161" s="148"/>
      <c r="BA161" s="148"/>
      <c r="BB161" s="148"/>
      <c r="BC161" s="148"/>
      <c r="BD161" s="148"/>
      <c r="BE161" s="148"/>
      <c r="BF161" s="148"/>
      <c r="BG161" s="148"/>
      <c r="BH161" s="148"/>
    </row>
    <row r="162" spans="1:60" outlineLevel="3" x14ac:dyDescent="0.2">
      <c r="A162" s="155"/>
      <c r="B162" s="156"/>
      <c r="C162" s="185" t="s">
        <v>295</v>
      </c>
      <c r="D162" s="160"/>
      <c r="E162" s="161"/>
      <c r="F162" s="158"/>
      <c r="G162" s="158"/>
      <c r="H162" s="158"/>
      <c r="I162" s="158"/>
      <c r="J162" s="158"/>
      <c r="K162" s="158"/>
      <c r="L162" s="158"/>
      <c r="M162" s="158"/>
      <c r="N162" s="157"/>
      <c r="O162" s="157"/>
      <c r="P162" s="157"/>
      <c r="Q162" s="157"/>
      <c r="R162" s="158"/>
      <c r="S162" s="158"/>
      <c r="T162" s="158"/>
      <c r="U162" s="158"/>
      <c r="V162" s="158"/>
      <c r="W162" s="158"/>
      <c r="X162" s="158"/>
      <c r="Y162" s="158"/>
      <c r="Z162" s="148"/>
      <c r="AA162" s="148"/>
      <c r="AB162" s="148"/>
      <c r="AC162" s="148"/>
      <c r="AD162" s="148"/>
      <c r="AE162" s="148"/>
      <c r="AF162" s="148"/>
      <c r="AG162" s="148" t="s">
        <v>133</v>
      </c>
      <c r="AH162" s="148">
        <v>0</v>
      </c>
      <c r="AI162" s="148"/>
      <c r="AJ162" s="148"/>
      <c r="AK162" s="148"/>
      <c r="AL162" s="148"/>
      <c r="AM162" s="148"/>
      <c r="AN162" s="148"/>
      <c r="AO162" s="148"/>
      <c r="AP162" s="148"/>
      <c r="AQ162" s="148"/>
      <c r="AR162" s="148"/>
      <c r="AS162" s="148"/>
      <c r="AT162" s="148"/>
      <c r="AU162" s="148"/>
      <c r="AV162" s="148"/>
      <c r="AW162" s="148"/>
      <c r="AX162" s="148"/>
      <c r="AY162" s="148"/>
      <c r="AZ162" s="148"/>
      <c r="BA162" s="148"/>
      <c r="BB162" s="148"/>
      <c r="BC162" s="148"/>
      <c r="BD162" s="148"/>
      <c r="BE162" s="148"/>
      <c r="BF162" s="148"/>
      <c r="BG162" s="148"/>
      <c r="BH162" s="148"/>
    </row>
    <row r="163" spans="1:60" outlineLevel="1" x14ac:dyDescent="0.2">
      <c r="A163" s="171">
        <v>47</v>
      </c>
      <c r="B163" s="172" t="s">
        <v>296</v>
      </c>
      <c r="C163" s="184" t="s">
        <v>297</v>
      </c>
      <c r="D163" s="173" t="s">
        <v>146</v>
      </c>
      <c r="E163" s="174">
        <v>235.68</v>
      </c>
      <c r="F163" s="175">
        <v>0</v>
      </c>
      <c r="G163" s="176">
        <f>ROUND(E163*F163,2)</f>
        <v>0</v>
      </c>
      <c r="H163" s="159">
        <v>17.87</v>
      </c>
      <c r="I163" s="158">
        <f>ROUND(E163*H163,2)</f>
        <v>4211.6000000000004</v>
      </c>
      <c r="J163" s="159">
        <v>55.53</v>
      </c>
      <c r="K163" s="158">
        <f>ROUND(E163*J163,2)</f>
        <v>13087.31</v>
      </c>
      <c r="L163" s="158">
        <v>21</v>
      </c>
      <c r="M163" s="158">
        <f>G163*(1+L163/100)</f>
        <v>0</v>
      </c>
      <c r="N163" s="157">
        <v>2.2000000000000001E-4</v>
      </c>
      <c r="O163" s="157">
        <f>ROUND(E163*N163,2)</f>
        <v>0.05</v>
      </c>
      <c r="P163" s="157">
        <v>0</v>
      </c>
      <c r="Q163" s="157">
        <f>ROUND(E163*P163,2)</f>
        <v>0</v>
      </c>
      <c r="R163" s="158"/>
      <c r="S163" s="158" t="s">
        <v>298</v>
      </c>
      <c r="T163" s="158" t="s">
        <v>298</v>
      </c>
      <c r="U163" s="158">
        <v>0.10191</v>
      </c>
      <c r="V163" s="158">
        <f>ROUND(E163*U163,2)</f>
        <v>24.02</v>
      </c>
      <c r="W163" s="158"/>
      <c r="X163" s="158" t="s">
        <v>139</v>
      </c>
      <c r="Y163" s="158" t="s">
        <v>130</v>
      </c>
      <c r="Z163" s="148"/>
      <c r="AA163" s="148"/>
      <c r="AB163" s="148"/>
      <c r="AC163" s="148"/>
      <c r="AD163" s="148"/>
      <c r="AE163" s="148"/>
      <c r="AF163" s="148"/>
      <c r="AG163" s="148" t="s">
        <v>213</v>
      </c>
      <c r="AH163" s="148"/>
      <c r="AI163" s="148"/>
      <c r="AJ163" s="148"/>
      <c r="AK163" s="148"/>
      <c r="AL163" s="148"/>
      <c r="AM163" s="148"/>
      <c r="AN163" s="148"/>
      <c r="AO163" s="148"/>
      <c r="AP163" s="148"/>
      <c r="AQ163" s="148"/>
      <c r="AR163" s="148"/>
      <c r="AS163" s="148"/>
      <c r="AT163" s="148"/>
      <c r="AU163" s="148"/>
      <c r="AV163" s="148"/>
      <c r="AW163" s="148"/>
      <c r="AX163" s="148"/>
      <c r="AY163" s="148"/>
      <c r="AZ163" s="148"/>
      <c r="BA163" s="148"/>
      <c r="BB163" s="148"/>
      <c r="BC163" s="148"/>
      <c r="BD163" s="148"/>
      <c r="BE163" s="148"/>
      <c r="BF163" s="148"/>
      <c r="BG163" s="148"/>
      <c r="BH163" s="148"/>
    </row>
    <row r="164" spans="1:60" outlineLevel="2" x14ac:dyDescent="0.2">
      <c r="A164" s="155"/>
      <c r="B164" s="156"/>
      <c r="C164" s="185" t="s">
        <v>299</v>
      </c>
      <c r="D164" s="160"/>
      <c r="E164" s="161">
        <v>235.68</v>
      </c>
      <c r="F164" s="158"/>
      <c r="G164" s="158"/>
      <c r="H164" s="158"/>
      <c r="I164" s="158"/>
      <c r="J164" s="158"/>
      <c r="K164" s="158"/>
      <c r="L164" s="158"/>
      <c r="M164" s="158"/>
      <c r="N164" s="157"/>
      <c r="O164" s="157"/>
      <c r="P164" s="157"/>
      <c r="Q164" s="157"/>
      <c r="R164" s="158"/>
      <c r="S164" s="158"/>
      <c r="T164" s="158"/>
      <c r="U164" s="158"/>
      <c r="V164" s="158"/>
      <c r="W164" s="158"/>
      <c r="X164" s="158"/>
      <c r="Y164" s="158"/>
      <c r="Z164" s="148"/>
      <c r="AA164" s="148"/>
      <c r="AB164" s="148"/>
      <c r="AC164" s="148"/>
      <c r="AD164" s="148"/>
      <c r="AE164" s="148"/>
      <c r="AF164" s="148"/>
      <c r="AG164" s="148" t="s">
        <v>133</v>
      </c>
      <c r="AH164" s="148">
        <v>0</v>
      </c>
      <c r="AI164" s="148"/>
      <c r="AJ164" s="148"/>
      <c r="AK164" s="148"/>
      <c r="AL164" s="148"/>
      <c r="AM164" s="148"/>
      <c r="AN164" s="148"/>
      <c r="AO164" s="148"/>
      <c r="AP164" s="148"/>
      <c r="AQ164" s="148"/>
      <c r="AR164" s="148"/>
      <c r="AS164" s="148"/>
      <c r="AT164" s="148"/>
      <c r="AU164" s="148"/>
      <c r="AV164" s="148"/>
      <c r="AW164" s="148"/>
      <c r="AX164" s="148"/>
      <c r="AY164" s="148"/>
      <c r="AZ164" s="148"/>
      <c r="BA164" s="148"/>
      <c r="BB164" s="148"/>
      <c r="BC164" s="148"/>
      <c r="BD164" s="148"/>
      <c r="BE164" s="148"/>
      <c r="BF164" s="148"/>
      <c r="BG164" s="148"/>
      <c r="BH164" s="148"/>
    </row>
    <row r="165" spans="1:60" x14ac:dyDescent="0.2">
      <c r="A165" s="164" t="s">
        <v>122</v>
      </c>
      <c r="B165" s="165" t="s">
        <v>91</v>
      </c>
      <c r="C165" s="183" t="s">
        <v>92</v>
      </c>
      <c r="D165" s="166"/>
      <c r="E165" s="167"/>
      <c r="F165" s="168"/>
      <c r="G165" s="169">
        <f>SUMIF(AG166:AG173,"&lt;&gt;NOR",G166:G173)</f>
        <v>0</v>
      </c>
      <c r="H165" s="163"/>
      <c r="I165" s="163">
        <f>SUM(I166:I173)</f>
        <v>0</v>
      </c>
      <c r="J165" s="163"/>
      <c r="K165" s="163">
        <f>SUM(K166:K173)</f>
        <v>40148.71</v>
      </c>
      <c r="L165" s="163"/>
      <c r="M165" s="163">
        <f>SUM(M166:M173)</f>
        <v>0</v>
      </c>
      <c r="N165" s="162"/>
      <c r="O165" s="162">
        <f>SUM(O166:O173)</f>
        <v>0</v>
      </c>
      <c r="P165" s="162"/>
      <c r="Q165" s="162">
        <f>SUM(Q166:Q173)</f>
        <v>0</v>
      </c>
      <c r="R165" s="163"/>
      <c r="S165" s="163"/>
      <c r="T165" s="163"/>
      <c r="U165" s="163"/>
      <c r="V165" s="163">
        <f>SUM(V166:V173)</f>
        <v>59.05</v>
      </c>
      <c r="W165" s="163"/>
      <c r="X165" s="163"/>
      <c r="Y165" s="163"/>
      <c r="AG165" t="s">
        <v>123</v>
      </c>
    </row>
    <row r="166" spans="1:60" outlineLevel="1" x14ac:dyDescent="0.2">
      <c r="A166" s="177">
        <v>48</v>
      </c>
      <c r="B166" s="178" t="s">
        <v>300</v>
      </c>
      <c r="C166" s="186" t="s">
        <v>301</v>
      </c>
      <c r="D166" s="179" t="s">
        <v>209</v>
      </c>
      <c r="E166" s="180">
        <v>8.6395199999999992</v>
      </c>
      <c r="F166" s="181">
        <v>0</v>
      </c>
      <c r="G166" s="182">
        <f t="shared" ref="G166:G173" si="0">ROUND(E166*F166,2)</f>
        <v>0</v>
      </c>
      <c r="H166" s="159">
        <v>0</v>
      </c>
      <c r="I166" s="158">
        <f t="shared" ref="I166:I173" si="1">ROUND(E166*H166,2)</f>
        <v>0</v>
      </c>
      <c r="J166" s="159">
        <v>1158</v>
      </c>
      <c r="K166" s="158">
        <f t="shared" ref="K166:K173" si="2">ROUND(E166*J166,2)</f>
        <v>10004.56</v>
      </c>
      <c r="L166" s="158">
        <v>21</v>
      </c>
      <c r="M166" s="158">
        <f t="shared" ref="M166:M173" si="3">G166*(1+L166/100)</f>
        <v>0</v>
      </c>
      <c r="N166" s="157">
        <v>0</v>
      </c>
      <c r="O166" s="157">
        <f t="shared" ref="O166:O173" si="4">ROUND(E166*N166,2)</f>
        <v>0</v>
      </c>
      <c r="P166" s="157">
        <v>0</v>
      </c>
      <c r="Q166" s="157">
        <f t="shared" ref="Q166:Q173" si="5">ROUND(E166*P166,2)</f>
        <v>0</v>
      </c>
      <c r="R166" s="158"/>
      <c r="S166" s="158" t="s">
        <v>128</v>
      </c>
      <c r="T166" s="158" t="s">
        <v>128</v>
      </c>
      <c r="U166" s="158">
        <v>2.0089999999999999</v>
      </c>
      <c r="V166" s="158">
        <f t="shared" ref="V166:V173" si="6">ROUND(E166*U166,2)</f>
        <v>17.36</v>
      </c>
      <c r="W166" s="158"/>
      <c r="X166" s="158" t="s">
        <v>139</v>
      </c>
      <c r="Y166" s="158" t="s">
        <v>130</v>
      </c>
      <c r="Z166" s="148"/>
      <c r="AA166" s="148"/>
      <c r="AB166" s="148"/>
      <c r="AC166" s="148"/>
      <c r="AD166" s="148"/>
      <c r="AE166" s="148"/>
      <c r="AF166" s="148"/>
      <c r="AG166" s="148" t="s">
        <v>302</v>
      </c>
      <c r="AH166" s="148"/>
      <c r="AI166" s="148"/>
      <c r="AJ166" s="148"/>
      <c r="AK166" s="148"/>
      <c r="AL166" s="148"/>
      <c r="AM166" s="148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</row>
    <row r="167" spans="1:60" outlineLevel="1" x14ac:dyDescent="0.2">
      <c r="A167" s="177">
        <v>49</v>
      </c>
      <c r="B167" s="178" t="s">
        <v>303</v>
      </c>
      <c r="C167" s="186" t="s">
        <v>304</v>
      </c>
      <c r="D167" s="179" t="s">
        <v>209</v>
      </c>
      <c r="E167" s="180">
        <v>17.279039999999998</v>
      </c>
      <c r="F167" s="181">
        <v>0</v>
      </c>
      <c r="G167" s="182">
        <f t="shared" si="0"/>
        <v>0</v>
      </c>
      <c r="H167" s="159">
        <v>0</v>
      </c>
      <c r="I167" s="158">
        <f t="shared" si="1"/>
        <v>0</v>
      </c>
      <c r="J167" s="159">
        <v>553</v>
      </c>
      <c r="K167" s="158">
        <f t="shared" si="2"/>
        <v>9555.31</v>
      </c>
      <c r="L167" s="158">
        <v>21</v>
      </c>
      <c r="M167" s="158">
        <f t="shared" si="3"/>
        <v>0</v>
      </c>
      <c r="N167" s="157">
        <v>0</v>
      </c>
      <c r="O167" s="157">
        <f t="shared" si="4"/>
        <v>0</v>
      </c>
      <c r="P167" s="157">
        <v>0</v>
      </c>
      <c r="Q167" s="157">
        <f t="shared" si="5"/>
        <v>0</v>
      </c>
      <c r="R167" s="158"/>
      <c r="S167" s="158" t="s">
        <v>128</v>
      </c>
      <c r="T167" s="158" t="s">
        <v>128</v>
      </c>
      <c r="U167" s="158">
        <v>0.95899999999999996</v>
      </c>
      <c r="V167" s="158">
        <f t="shared" si="6"/>
        <v>16.57</v>
      </c>
      <c r="W167" s="158"/>
      <c r="X167" s="158" t="s">
        <v>139</v>
      </c>
      <c r="Y167" s="158" t="s">
        <v>130</v>
      </c>
      <c r="Z167" s="148"/>
      <c r="AA167" s="148"/>
      <c r="AB167" s="148"/>
      <c r="AC167" s="148"/>
      <c r="AD167" s="148"/>
      <c r="AE167" s="148"/>
      <c r="AF167" s="148"/>
      <c r="AG167" s="148" t="s">
        <v>302</v>
      </c>
      <c r="AH167" s="148"/>
      <c r="AI167" s="148"/>
      <c r="AJ167" s="148"/>
      <c r="AK167" s="148"/>
      <c r="AL167" s="148"/>
      <c r="AM167" s="148"/>
      <c r="AN167" s="148"/>
      <c r="AO167" s="148"/>
      <c r="AP167" s="148"/>
      <c r="AQ167" s="148"/>
      <c r="AR167" s="148"/>
      <c r="AS167" s="148"/>
      <c r="AT167" s="148"/>
      <c r="AU167" s="148"/>
      <c r="AV167" s="148"/>
      <c r="AW167" s="148"/>
      <c r="AX167" s="148"/>
      <c r="AY167" s="148"/>
      <c r="AZ167" s="148"/>
      <c r="BA167" s="148"/>
      <c r="BB167" s="148"/>
      <c r="BC167" s="148"/>
      <c r="BD167" s="148"/>
      <c r="BE167" s="148"/>
      <c r="BF167" s="148"/>
      <c r="BG167" s="148"/>
      <c r="BH167" s="148"/>
    </row>
    <row r="168" spans="1:60" outlineLevel="1" x14ac:dyDescent="0.2">
      <c r="A168" s="177">
        <v>50</v>
      </c>
      <c r="B168" s="178" t="s">
        <v>305</v>
      </c>
      <c r="C168" s="186" t="s">
        <v>306</v>
      </c>
      <c r="D168" s="179" t="s">
        <v>209</v>
      </c>
      <c r="E168" s="180">
        <v>8.6395199999999992</v>
      </c>
      <c r="F168" s="181">
        <v>0</v>
      </c>
      <c r="G168" s="182">
        <f t="shared" si="0"/>
        <v>0</v>
      </c>
      <c r="H168" s="159">
        <v>0</v>
      </c>
      <c r="I168" s="158">
        <f t="shared" si="1"/>
        <v>0</v>
      </c>
      <c r="J168" s="159">
        <v>371</v>
      </c>
      <c r="K168" s="158">
        <f t="shared" si="2"/>
        <v>3205.26</v>
      </c>
      <c r="L168" s="158">
        <v>21</v>
      </c>
      <c r="M168" s="158">
        <f t="shared" si="3"/>
        <v>0</v>
      </c>
      <c r="N168" s="157">
        <v>0</v>
      </c>
      <c r="O168" s="157">
        <f t="shared" si="4"/>
        <v>0</v>
      </c>
      <c r="P168" s="157">
        <v>0</v>
      </c>
      <c r="Q168" s="157">
        <f t="shared" si="5"/>
        <v>0</v>
      </c>
      <c r="R168" s="158"/>
      <c r="S168" s="158" t="s">
        <v>128</v>
      </c>
      <c r="T168" s="158" t="s">
        <v>128</v>
      </c>
      <c r="U168" s="158">
        <v>0.49</v>
      </c>
      <c r="V168" s="158">
        <f t="shared" si="6"/>
        <v>4.2300000000000004</v>
      </c>
      <c r="W168" s="158"/>
      <c r="X168" s="158" t="s">
        <v>139</v>
      </c>
      <c r="Y168" s="158" t="s">
        <v>130</v>
      </c>
      <c r="Z168" s="148"/>
      <c r="AA168" s="148"/>
      <c r="AB168" s="148"/>
      <c r="AC168" s="148"/>
      <c r="AD168" s="148"/>
      <c r="AE168" s="148"/>
      <c r="AF168" s="148"/>
      <c r="AG168" s="148" t="s">
        <v>302</v>
      </c>
      <c r="AH168" s="148"/>
      <c r="AI168" s="148"/>
      <c r="AJ168" s="148"/>
      <c r="AK168" s="148"/>
      <c r="AL168" s="148"/>
      <c r="AM168" s="148"/>
      <c r="AN168" s="148"/>
      <c r="AO168" s="148"/>
      <c r="AP168" s="148"/>
      <c r="AQ168" s="148"/>
      <c r="AR168" s="148"/>
      <c r="AS168" s="148"/>
      <c r="AT168" s="148"/>
      <c r="AU168" s="148"/>
      <c r="AV168" s="148"/>
      <c r="AW168" s="148"/>
      <c r="AX168" s="148"/>
      <c r="AY168" s="148"/>
      <c r="AZ168" s="148"/>
      <c r="BA168" s="148"/>
      <c r="BB168" s="148"/>
      <c r="BC168" s="148"/>
      <c r="BD168" s="148"/>
      <c r="BE168" s="148"/>
      <c r="BF168" s="148"/>
      <c r="BG168" s="148"/>
      <c r="BH168" s="148"/>
    </row>
    <row r="169" spans="1:60" outlineLevel="1" x14ac:dyDescent="0.2">
      <c r="A169" s="177">
        <v>51</v>
      </c>
      <c r="B169" s="178" t="s">
        <v>307</v>
      </c>
      <c r="C169" s="186" t="s">
        <v>308</v>
      </c>
      <c r="D169" s="179" t="s">
        <v>209</v>
      </c>
      <c r="E169" s="180">
        <v>86.395179999999996</v>
      </c>
      <c r="F169" s="181">
        <v>0</v>
      </c>
      <c r="G169" s="182">
        <f t="shared" si="0"/>
        <v>0</v>
      </c>
      <c r="H169" s="159">
        <v>0</v>
      </c>
      <c r="I169" s="158">
        <f t="shared" si="1"/>
        <v>0</v>
      </c>
      <c r="J169" s="159">
        <v>30.7</v>
      </c>
      <c r="K169" s="158">
        <f t="shared" si="2"/>
        <v>2652.33</v>
      </c>
      <c r="L169" s="158">
        <v>21</v>
      </c>
      <c r="M169" s="158">
        <f t="shared" si="3"/>
        <v>0</v>
      </c>
      <c r="N169" s="157">
        <v>0</v>
      </c>
      <c r="O169" s="157">
        <f t="shared" si="4"/>
        <v>0</v>
      </c>
      <c r="P169" s="157">
        <v>0</v>
      </c>
      <c r="Q169" s="157">
        <f t="shared" si="5"/>
        <v>0</v>
      </c>
      <c r="R169" s="158"/>
      <c r="S169" s="158" t="s">
        <v>128</v>
      </c>
      <c r="T169" s="158" t="s">
        <v>128</v>
      </c>
      <c r="U169" s="158">
        <v>0</v>
      </c>
      <c r="V169" s="158">
        <f t="shared" si="6"/>
        <v>0</v>
      </c>
      <c r="W169" s="158"/>
      <c r="X169" s="158" t="s">
        <v>139</v>
      </c>
      <c r="Y169" s="158" t="s">
        <v>130</v>
      </c>
      <c r="Z169" s="148"/>
      <c r="AA169" s="148"/>
      <c r="AB169" s="148"/>
      <c r="AC169" s="148"/>
      <c r="AD169" s="148"/>
      <c r="AE169" s="148"/>
      <c r="AF169" s="148"/>
      <c r="AG169" s="148" t="s">
        <v>302</v>
      </c>
      <c r="AH169" s="148"/>
      <c r="AI169" s="148"/>
      <c r="AJ169" s="148"/>
      <c r="AK169" s="148"/>
      <c r="AL169" s="148"/>
      <c r="AM169" s="148"/>
      <c r="AN169" s="148"/>
      <c r="AO169" s="148"/>
      <c r="AP169" s="148"/>
      <c r="AQ169" s="148"/>
      <c r="AR169" s="148"/>
      <c r="AS169" s="148"/>
      <c r="AT169" s="148"/>
      <c r="AU169" s="148"/>
      <c r="AV169" s="148"/>
      <c r="AW169" s="148"/>
      <c r="AX169" s="148"/>
      <c r="AY169" s="148"/>
      <c r="AZ169" s="148"/>
      <c r="BA169" s="148"/>
      <c r="BB169" s="148"/>
      <c r="BC169" s="148"/>
      <c r="BD169" s="148"/>
      <c r="BE169" s="148"/>
      <c r="BF169" s="148"/>
      <c r="BG169" s="148"/>
      <c r="BH169" s="148"/>
    </row>
    <row r="170" spans="1:60" outlineLevel="1" x14ac:dyDescent="0.2">
      <c r="A170" s="177">
        <v>52</v>
      </c>
      <c r="B170" s="178" t="s">
        <v>309</v>
      </c>
      <c r="C170" s="186" t="s">
        <v>310</v>
      </c>
      <c r="D170" s="179" t="s">
        <v>209</v>
      </c>
      <c r="E170" s="180">
        <v>8.6395199999999992</v>
      </c>
      <c r="F170" s="181">
        <v>0</v>
      </c>
      <c r="G170" s="182">
        <f t="shared" si="0"/>
        <v>0</v>
      </c>
      <c r="H170" s="159">
        <v>0</v>
      </c>
      <c r="I170" s="158">
        <f t="shared" si="1"/>
        <v>0</v>
      </c>
      <c r="J170" s="159">
        <v>543</v>
      </c>
      <c r="K170" s="158">
        <f t="shared" si="2"/>
        <v>4691.26</v>
      </c>
      <c r="L170" s="158">
        <v>21</v>
      </c>
      <c r="M170" s="158">
        <f t="shared" si="3"/>
        <v>0</v>
      </c>
      <c r="N170" s="157">
        <v>0</v>
      </c>
      <c r="O170" s="157">
        <f t="shared" si="4"/>
        <v>0</v>
      </c>
      <c r="P170" s="157">
        <v>0</v>
      </c>
      <c r="Q170" s="157">
        <f t="shared" si="5"/>
        <v>0</v>
      </c>
      <c r="R170" s="158"/>
      <c r="S170" s="158" t="s">
        <v>128</v>
      </c>
      <c r="T170" s="158" t="s">
        <v>128</v>
      </c>
      <c r="U170" s="158">
        <v>0.94199999999999995</v>
      </c>
      <c r="V170" s="158">
        <f t="shared" si="6"/>
        <v>8.14</v>
      </c>
      <c r="W170" s="158"/>
      <c r="X170" s="158" t="s">
        <v>139</v>
      </c>
      <c r="Y170" s="158" t="s">
        <v>130</v>
      </c>
      <c r="Z170" s="148"/>
      <c r="AA170" s="148"/>
      <c r="AB170" s="148"/>
      <c r="AC170" s="148"/>
      <c r="AD170" s="148"/>
      <c r="AE170" s="148"/>
      <c r="AF170" s="148"/>
      <c r="AG170" s="148" t="s">
        <v>302</v>
      </c>
      <c r="AH170" s="148"/>
      <c r="AI170" s="148"/>
      <c r="AJ170" s="148"/>
      <c r="AK170" s="148"/>
      <c r="AL170" s="148"/>
      <c r="AM170" s="148"/>
      <c r="AN170" s="148"/>
      <c r="AO170" s="148"/>
      <c r="AP170" s="148"/>
      <c r="AQ170" s="148"/>
      <c r="AR170" s="148"/>
      <c r="AS170" s="148"/>
      <c r="AT170" s="148"/>
      <c r="AU170" s="148"/>
      <c r="AV170" s="148"/>
      <c r="AW170" s="148"/>
      <c r="AX170" s="148"/>
      <c r="AY170" s="148"/>
      <c r="AZ170" s="148"/>
      <c r="BA170" s="148"/>
      <c r="BB170" s="148"/>
      <c r="BC170" s="148"/>
      <c r="BD170" s="148"/>
      <c r="BE170" s="148"/>
      <c r="BF170" s="148"/>
      <c r="BG170" s="148"/>
      <c r="BH170" s="148"/>
    </row>
    <row r="171" spans="1:60" outlineLevel="1" x14ac:dyDescent="0.2">
      <c r="A171" s="177">
        <v>53</v>
      </c>
      <c r="B171" s="178" t="s">
        <v>311</v>
      </c>
      <c r="C171" s="186" t="s">
        <v>312</v>
      </c>
      <c r="D171" s="179" t="s">
        <v>209</v>
      </c>
      <c r="E171" s="180">
        <v>120.95326</v>
      </c>
      <c r="F171" s="181">
        <v>0</v>
      </c>
      <c r="G171" s="182">
        <f t="shared" si="0"/>
        <v>0</v>
      </c>
      <c r="H171" s="159">
        <v>0</v>
      </c>
      <c r="I171" s="158">
        <f t="shared" si="1"/>
        <v>0</v>
      </c>
      <c r="J171" s="159">
        <v>60.5</v>
      </c>
      <c r="K171" s="158">
        <f t="shared" si="2"/>
        <v>7317.67</v>
      </c>
      <c r="L171" s="158">
        <v>21</v>
      </c>
      <c r="M171" s="158">
        <f t="shared" si="3"/>
        <v>0</v>
      </c>
      <c r="N171" s="157">
        <v>0</v>
      </c>
      <c r="O171" s="157">
        <f t="shared" si="4"/>
        <v>0</v>
      </c>
      <c r="P171" s="157">
        <v>0</v>
      </c>
      <c r="Q171" s="157">
        <f t="shared" si="5"/>
        <v>0</v>
      </c>
      <c r="R171" s="158"/>
      <c r="S171" s="158" t="s">
        <v>128</v>
      </c>
      <c r="T171" s="158" t="s">
        <v>128</v>
      </c>
      <c r="U171" s="158">
        <v>0.105</v>
      </c>
      <c r="V171" s="158">
        <f t="shared" si="6"/>
        <v>12.7</v>
      </c>
      <c r="W171" s="158"/>
      <c r="X171" s="158" t="s">
        <v>139</v>
      </c>
      <c r="Y171" s="158" t="s">
        <v>130</v>
      </c>
      <c r="Z171" s="148"/>
      <c r="AA171" s="148"/>
      <c r="AB171" s="148"/>
      <c r="AC171" s="148"/>
      <c r="AD171" s="148"/>
      <c r="AE171" s="148"/>
      <c r="AF171" s="148"/>
      <c r="AG171" s="148" t="s">
        <v>302</v>
      </c>
      <c r="AH171" s="148"/>
      <c r="AI171" s="148"/>
      <c r="AJ171" s="148"/>
      <c r="AK171" s="148"/>
      <c r="AL171" s="148"/>
      <c r="AM171" s="148"/>
      <c r="AN171" s="148"/>
      <c r="AO171" s="148"/>
      <c r="AP171" s="148"/>
      <c r="AQ171" s="148"/>
      <c r="AR171" s="148"/>
      <c r="AS171" s="148"/>
      <c r="AT171" s="148"/>
      <c r="AU171" s="148"/>
      <c r="AV171" s="148"/>
      <c r="AW171" s="148"/>
      <c r="AX171" s="148"/>
      <c r="AY171" s="148"/>
      <c r="AZ171" s="148"/>
      <c r="BA171" s="148"/>
      <c r="BB171" s="148"/>
      <c r="BC171" s="148"/>
      <c r="BD171" s="148"/>
      <c r="BE171" s="148"/>
      <c r="BF171" s="148"/>
      <c r="BG171" s="148"/>
      <c r="BH171" s="148"/>
    </row>
    <row r="172" spans="1:60" outlineLevel="1" x14ac:dyDescent="0.2">
      <c r="A172" s="177">
        <v>54</v>
      </c>
      <c r="B172" s="178" t="s">
        <v>313</v>
      </c>
      <c r="C172" s="186" t="s">
        <v>314</v>
      </c>
      <c r="D172" s="179" t="s">
        <v>209</v>
      </c>
      <c r="E172" s="180">
        <v>8.6395199999999992</v>
      </c>
      <c r="F172" s="181">
        <v>0</v>
      </c>
      <c r="G172" s="182">
        <f t="shared" si="0"/>
        <v>0</v>
      </c>
      <c r="H172" s="159">
        <v>0</v>
      </c>
      <c r="I172" s="158">
        <f t="shared" si="1"/>
        <v>0</v>
      </c>
      <c r="J172" s="159">
        <v>15.1</v>
      </c>
      <c r="K172" s="158">
        <f t="shared" si="2"/>
        <v>130.46</v>
      </c>
      <c r="L172" s="158">
        <v>21</v>
      </c>
      <c r="M172" s="158">
        <f t="shared" si="3"/>
        <v>0</v>
      </c>
      <c r="N172" s="157">
        <v>0</v>
      </c>
      <c r="O172" s="157">
        <f t="shared" si="4"/>
        <v>0</v>
      </c>
      <c r="P172" s="157">
        <v>0</v>
      </c>
      <c r="Q172" s="157">
        <f t="shared" si="5"/>
        <v>0</v>
      </c>
      <c r="R172" s="158"/>
      <c r="S172" s="158" t="s">
        <v>128</v>
      </c>
      <c r="T172" s="158" t="s">
        <v>128</v>
      </c>
      <c r="U172" s="158">
        <v>6.0000000000000001E-3</v>
      </c>
      <c r="V172" s="158">
        <f t="shared" si="6"/>
        <v>0.05</v>
      </c>
      <c r="W172" s="158"/>
      <c r="X172" s="158" t="s">
        <v>139</v>
      </c>
      <c r="Y172" s="158" t="s">
        <v>130</v>
      </c>
      <c r="Z172" s="148"/>
      <c r="AA172" s="148"/>
      <c r="AB172" s="148"/>
      <c r="AC172" s="148"/>
      <c r="AD172" s="148"/>
      <c r="AE172" s="148"/>
      <c r="AF172" s="148"/>
      <c r="AG172" s="148" t="s">
        <v>302</v>
      </c>
      <c r="AH172" s="148"/>
      <c r="AI172" s="148"/>
      <c r="AJ172" s="148"/>
      <c r="AK172" s="148"/>
      <c r="AL172" s="148"/>
      <c r="AM172" s="148"/>
      <c r="AN172" s="148"/>
      <c r="AO172" s="148"/>
      <c r="AP172" s="148"/>
      <c r="AQ172" s="148"/>
      <c r="AR172" s="148"/>
      <c r="AS172" s="148"/>
      <c r="AT172" s="148"/>
      <c r="AU172" s="148"/>
      <c r="AV172" s="148"/>
      <c r="AW172" s="148"/>
      <c r="AX172" s="148"/>
      <c r="AY172" s="148"/>
      <c r="AZ172" s="148"/>
      <c r="BA172" s="148"/>
      <c r="BB172" s="148"/>
      <c r="BC172" s="148"/>
      <c r="BD172" s="148"/>
      <c r="BE172" s="148"/>
      <c r="BF172" s="148"/>
      <c r="BG172" s="148"/>
      <c r="BH172" s="148"/>
    </row>
    <row r="173" spans="1:60" outlineLevel="1" x14ac:dyDescent="0.2">
      <c r="A173" s="177">
        <v>55</v>
      </c>
      <c r="B173" s="178" t="s">
        <v>315</v>
      </c>
      <c r="C173" s="186" t="s">
        <v>316</v>
      </c>
      <c r="D173" s="179" t="s">
        <v>209</v>
      </c>
      <c r="E173" s="180">
        <v>8.6395199999999992</v>
      </c>
      <c r="F173" s="181">
        <v>0</v>
      </c>
      <c r="G173" s="182">
        <f t="shared" si="0"/>
        <v>0</v>
      </c>
      <c r="H173" s="159">
        <v>0</v>
      </c>
      <c r="I173" s="158">
        <f t="shared" si="1"/>
        <v>0</v>
      </c>
      <c r="J173" s="159">
        <v>300</v>
      </c>
      <c r="K173" s="158">
        <f t="shared" si="2"/>
        <v>2591.86</v>
      </c>
      <c r="L173" s="158">
        <v>21</v>
      </c>
      <c r="M173" s="158">
        <f t="shared" si="3"/>
        <v>0</v>
      </c>
      <c r="N173" s="157">
        <v>0</v>
      </c>
      <c r="O173" s="157">
        <f t="shared" si="4"/>
        <v>0</v>
      </c>
      <c r="P173" s="157">
        <v>0</v>
      </c>
      <c r="Q173" s="157">
        <f t="shared" si="5"/>
        <v>0</v>
      </c>
      <c r="R173" s="158"/>
      <c r="S173" s="158" t="s">
        <v>317</v>
      </c>
      <c r="T173" s="158" t="s">
        <v>317</v>
      </c>
      <c r="U173" s="158">
        <v>0</v>
      </c>
      <c r="V173" s="158">
        <f t="shared" si="6"/>
        <v>0</v>
      </c>
      <c r="W173" s="158"/>
      <c r="X173" s="158" t="s">
        <v>139</v>
      </c>
      <c r="Y173" s="158" t="s">
        <v>130</v>
      </c>
      <c r="Z173" s="148"/>
      <c r="AA173" s="148"/>
      <c r="AB173" s="148"/>
      <c r="AC173" s="148"/>
      <c r="AD173" s="148"/>
      <c r="AE173" s="148"/>
      <c r="AF173" s="148"/>
      <c r="AG173" s="148" t="s">
        <v>302</v>
      </c>
      <c r="AH173" s="148"/>
      <c r="AI173" s="148"/>
      <c r="AJ173" s="148"/>
      <c r="AK173" s="148"/>
      <c r="AL173" s="148"/>
      <c r="AM173" s="148"/>
      <c r="AN173" s="148"/>
      <c r="AO173" s="148"/>
      <c r="AP173" s="148"/>
      <c r="AQ173" s="148"/>
      <c r="AR173" s="148"/>
      <c r="AS173" s="148"/>
      <c r="AT173" s="148"/>
      <c r="AU173" s="148"/>
      <c r="AV173" s="148"/>
      <c r="AW173" s="148"/>
      <c r="AX173" s="148"/>
      <c r="AY173" s="148"/>
      <c r="AZ173" s="148"/>
      <c r="BA173" s="148"/>
      <c r="BB173" s="148"/>
      <c r="BC173" s="148"/>
      <c r="BD173" s="148"/>
      <c r="BE173" s="148"/>
      <c r="BF173" s="148"/>
      <c r="BG173" s="148"/>
      <c r="BH173" s="148"/>
    </row>
    <row r="174" spans="1:60" x14ac:dyDescent="0.2">
      <c r="A174" s="164" t="s">
        <v>122</v>
      </c>
      <c r="B174" s="165" t="s">
        <v>94</v>
      </c>
      <c r="C174" s="183" t="s">
        <v>29</v>
      </c>
      <c r="D174" s="166"/>
      <c r="E174" s="167"/>
      <c r="F174" s="168"/>
      <c r="G174" s="169">
        <f>SUMIF(AG175:AG182,"&lt;&gt;NOR",G175:G182)</f>
        <v>0</v>
      </c>
      <c r="H174" s="163"/>
      <c r="I174" s="163">
        <f>SUM(I175:I182)</f>
        <v>0</v>
      </c>
      <c r="J174" s="163"/>
      <c r="K174" s="163">
        <f>SUM(K175:K182)</f>
        <v>48407.88</v>
      </c>
      <c r="L174" s="163"/>
      <c r="M174" s="163">
        <f>SUM(M175:M182)</f>
        <v>0</v>
      </c>
      <c r="N174" s="162"/>
      <c r="O174" s="162">
        <f>SUM(O175:O182)</f>
        <v>0</v>
      </c>
      <c r="P174" s="162"/>
      <c r="Q174" s="162">
        <f>SUM(Q175:Q182)</f>
        <v>0</v>
      </c>
      <c r="R174" s="163"/>
      <c r="S174" s="163"/>
      <c r="T174" s="163"/>
      <c r="U174" s="163"/>
      <c r="V174" s="163">
        <f>SUM(V175:V182)</f>
        <v>0</v>
      </c>
      <c r="W174" s="163"/>
      <c r="X174" s="163"/>
      <c r="Y174" s="163"/>
      <c r="AG174" t="s">
        <v>123</v>
      </c>
    </row>
    <row r="175" spans="1:60" outlineLevel="1" x14ac:dyDescent="0.2">
      <c r="A175" s="177">
        <v>56</v>
      </c>
      <c r="B175" s="178" t="s">
        <v>318</v>
      </c>
      <c r="C175" s="186" t="s">
        <v>348</v>
      </c>
      <c r="D175" s="179" t="s">
        <v>319</v>
      </c>
      <c r="E175" s="180">
        <v>1</v>
      </c>
      <c r="F175" s="181">
        <v>0</v>
      </c>
      <c r="G175" s="182">
        <f t="shared" ref="G175:G182" si="7">ROUND(E175*F175,2)</f>
        <v>0</v>
      </c>
      <c r="H175" s="159">
        <v>0</v>
      </c>
      <c r="I175" s="158">
        <f t="shared" ref="I175:I182" si="8">ROUND(E175*H175,2)</f>
        <v>0</v>
      </c>
      <c r="J175" s="159">
        <v>0</v>
      </c>
      <c r="K175" s="158">
        <f t="shared" ref="K175:K182" si="9">ROUND(E175*J175,2)</f>
        <v>0</v>
      </c>
      <c r="L175" s="158">
        <v>21</v>
      </c>
      <c r="M175" s="158">
        <f t="shared" ref="M175:M182" si="10">G175*(1+L175/100)</f>
        <v>0</v>
      </c>
      <c r="N175" s="157">
        <v>0</v>
      </c>
      <c r="O175" s="157">
        <f t="shared" ref="O175:O182" si="11">ROUND(E175*N175,2)</f>
        <v>0</v>
      </c>
      <c r="P175" s="157">
        <v>0</v>
      </c>
      <c r="Q175" s="157">
        <f t="shared" ref="Q175:Q182" si="12">ROUND(E175*P175,2)</f>
        <v>0</v>
      </c>
      <c r="R175" s="158"/>
      <c r="S175" s="158" t="s">
        <v>222</v>
      </c>
      <c r="T175" s="158" t="s">
        <v>223</v>
      </c>
      <c r="U175" s="158">
        <v>0</v>
      </c>
      <c r="V175" s="158">
        <f t="shared" ref="V175:V182" si="13">ROUND(E175*U175,2)</f>
        <v>0</v>
      </c>
      <c r="W175" s="158"/>
      <c r="X175" s="158" t="s">
        <v>320</v>
      </c>
      <c r="Y175" s="158" t="s">
        <v>130</v>
      </c>
      <c r="Z175" s="148"/>
      <c r="AA175" s="148"/>
      <c r="AB175" s="148"/>
      <c r="AC175" s="148"/>
      <c r="AD175" s="148"/>
      <c r="AE175" s="148"/>
      <c r="AF175" s="148"/>
      <c r="AG175" s="148" t="s">
        <v>321</v>
      </c>
      <c r="AH175" s="148"/>
      <c r="AI175" s="148"/>
      <c r="AJ175" s="148"/>
      <c r="AK175" s="148"/>
      <c r="AL175" s="148"/>
      <c r="AM175" s="148"/>
      <c r="AN175" s="148"/>
      <c r="AO175" s="148"/>
      <c r="AP175" s="148"/>
      <c r="AQ175" s="148"/>
      <c r="AR175" s="148"/>
      <c r="AS175" s="148"/>
      <c r="AT175" s="148"/>
      <c r="AU175" s="148"/>
      <c r="AV175" s="148"/>
      <c r="AW175" s="148"/>
      <c r="AX175" s="148"/>
      <c r="AY175" s="148"/>
      <c r="AZ175" s="148"/>
      <c r="BA175" s="148"/>
      <c r="BB175" s="148"/>
      <c r="BC175" s="148"/>
      <c r="BD175" s="148"/>
      <c r="BE175" s="148"/>
      <c r="BF175" s="148"/>
      <c r="BG175" s="148"/>
      <c r="BH175" s="148"/>
    </row>
    <row r="176" spans="1:60" outlineLevel="1" x14ac:dyDescent="0.2">
      <c r="A176" s="177">
        <v>57</v>
      </c>
      <c r="B176" s="178" t="s">
        <v>322</v>
      </c>
      <c r="C176" s="186" t="s">
        <v>323</v>
      </c>
      <c r="D176" s="179" t="s">
        <v>319</v>
      </c>
      <c r="E176" s="180">
        <v>1</v>
      </c>
      <c r="F176" s="181">
        <v>0</v>
      </c>
      <c r="G176" s="182">
        <f t="shared" si="7"/>
        <v>0</v>
      </c>
      <c r="H176" s="159">
        <v>0</v>
      </c>
      <c r="I176" s="158">
        <f t="shared" si="8"/>
        <v>0</v>
      </c>
      <c r="J176" s="159">
        <v>0</v>
      </c>
      <c r="K176" s="158">
        <f t="shared" si="9"/>
        <v>0</v>
      </c>
      <c r="L176" s="158">
        <v>21</v>
      </c>
      <c r="M176" s="158">
        <f t="shared" si="10"/>
        <v>0</v>
      </c>
      <c r="N176" s="157">
        <v>0</v>
      </c>
      <c r="O176" s="157">
        <f t="shared" si="11"/>
        <v>0</v>
      </c>
      <c r="P176" s="157">
        <v>0</v>
      </c>
      <c r="Q176" s="157">
        <f t="shared" si="12"/>
        <v>0</v>
      </c>
      <c r="R176" s="158"/>
      <c r="S176" s="158" t="s">
        <v>222</v>
      </c>
      <c r="T176" s="158" t="s">
        <v>223</v>
      </c>
      <c r="U176" s="158">
        <v>0</v>
      </c>
      <c r="V176" s="158">
        <f t="shared" si="13"/>
        <v>0</v>
      </c>
      <c r="W176" s="158"/>
      <c r="X176" s="158" t="s">
        <v>320</v>
      </c>
      <c r="Y176" s="158" t="s">
        <v>130</v>
      </c>
      <c r="Z176" s="148"/>
      <c r="AA176" s="148"/>
      <c r="AB176" s="148"/>
      <c r="AC176" s="148"/>
      <c r="AD176" s="148"/>
      <c r="AE176" s="148"/>
      <c r="AF176" s="148"/>
      <c r="AG176" s="148" t="s">
        <v>321</v>
      </c>
      <c r="AH176" s="148"/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</row>
    <row r="177" spans="1:60" outlineLevel="1" x14ac:dyDescent="0.2">
      <c r="A177" s="177">
        <v>58</v>
      </c>
      <c r="B177" s="178" t="s">
        <v>324</v>
      </c>
      <c r="C177" s="186" t="s">
        <v>325</v>
      </c>
      <c r="D177" s="179" t="s">
        <v>319</v>
      </c>
      <c r="E177" s="180">
        <v>1</v>
      </c>
      <c r="F177" s="181">
        <v>0</v>
      </c>
      <c r="G177" s="182">
        <f t="shared" si="7"/>
        <v>0</v>
      </c>
      <c r="H177" s="159">
        <v>0</v>
      </c>
      <c r="I177" s="158">
        <f t="shared" si="8"/>
        <v>0</v>
      </c>
      <c r="J177" s="159">
        <v>0</v>
      </c>
      <c r="K177" s="158">
        <f t="shared" si="9"/>
        <v>0</v>
      </c>
      <c r="L177" s="158">
        <v>21</v>
      </c>
      <c r="M177" s="158">
        <f t="shared" si="10"/>
        <v>0</v>
      </c>
      <c r="N177" s="157">
        <v>0</v>
      </c>
      <c r="O177" s="157">
        <f t="shared" si="11"/>
        <v>0</v>
      </c>
      <c r="P177" s="157">
        <v>0</v>
      </c>
      <c r="Q177" s="157">
        <f t="shared" si="12"/>
        <v>0</v>
      </c>
      <c r="R177" s="158"/>
      <c r="S177" s="158" t="s">
        <v>222</v>
      </c>
      <c r="T177" s="158" t="s">
        <v>223</v>
      </c>
      <c r="U177" s="158">
        <v>0</v>
      </c>
      <c r="V177" s="158">
        <f t="shared" si="13"/>
        <v>0</v>
      </c>
      <c r="W177" s="158"/>
      <c r="X177" s="158" t="s">
        <v>320</v>
      </c>
      <c r="Y177" s="158" t="s">
        <v>130</v>
      </c>
      <c r="Z177" s="148"/>
      <c r="AA177" s="148"/>
      <c r="AB177" s="148"/>
      <c r="AC177" s="148"/>
      <c r="AD177" s="148"/>
      <c r="AE177" s="148"/>
      <c r="AF177" s="148"/>
      <c r="AG177" s="148" t="s">
        <v>321</v>
      </c>
      <c r="AH177" s="148"/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48"/>
      <c r="BD177" s="148"/>
      <c r="BE177" s="148"/>
      <c r="BF177" s="148"/>
      <c r="BG177" s="148"/>
      <c r="BH177" s="148"/>
    </row>
    <row r="178" spans="1:60" outlineLevel="1" x14ac:dyDescent="0.2">
      <c r="A178" s="177">
        <v>59</v>
      </c>
      <c r="B178" s="178" t="s">
        <v>326</v>
      </c>
      <c r="C178" s="186" t="s">
        <v>327</v>
      </c>
      <c r="D178" s="179" t="s">
        <v>319</v>
      </c>
      <c r="E178" s="180">
        <v>1</v>
      </c>
      <c r="F178" s="181">
        <v>0</v>
      </c>
      <c r="G178" s="182">
        <f t="shared" si="7"/>
        <v>0</v>
      </c>
      <c r="H178" s="159">
        <v>0</v>
      </c>
      <c r="I178" s="158">
        <f t="shared" si="8"/>
        <v>0</v>
      </c>
      <c r="J178" s="159">
        <v>0</v>
      </c>
      <c r="K178" s="158">
        <f t="shared" si="9"/>
        <v>0</v>
      </c>
      <c r="L178" s="158">
        <v>21</v>
      </c>
      <c r="M178" s="158">
        <f t="shared" si="10"/>
        <v>0</v>
      </c>
      <c r="N178" s="157">
        <v>0</v>
      </c>
      <c r="O178" s="157">
        <f t="shared" si="11"/>
        <v>0</v>
      </c>
      <c r="P178" s="157">
        <v>0</v>
      </c>
      <c r="Q178" s="157">
        <f t="shared" si="12"/>
        <v>0</v>
      </c>
      <c r="R178" s="158"/>
      <c r="S178" s="158" t="s">
        <v>222</v>
      </c>
      <c r="T178" s="158" t="s">
        <v>223</v>
      </c>
      <c r="U178" s="158">
        <v>0</v>
      </c>
      <c r="V178" s="158">
        <f t="shared" si="13"/>
        <v>0</v>
      </c>
      <c r="W178" s="158"/>
      <c r="X178" s="158" t="s">
        <v>320</v>
      </c>
      <c r="Y178" s="158" t="s">
        <v>130</v>
      </c>
      <c r="Z178" s="148"/>
      <c r="AA178" s="148"/>
      <c r="AB178" s="148"/>
      <c r="AC178" s="148"/>
      <c r="AD178" s="148"/>
      <c r="AE178" s="148"/>
      <c r="AF178" s="148"/>
      <c r="AG178" s="148" t="s">
        <v>321</v>
      </c>
      <c r="AH178" s="148"/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</row>
    <row r="179" spans="1:60" outlineLevel="1" x14ac:dyDescent="0.2">
      <c r="A179" s="177">
        <v>60</v>
      </c>
      <c r="B179" s="178" t="s">
        <v>328</v>
      </c>
      <c r="C179" s="186" t="s">
        <v>329</v>
      </c>
      <c r="D179" s="179" t="s">
        <v>319</v>
      </c>
      <c r="E179" s="180">
        <v>1</v>
      </c>
      <c r="F179" s="181">
        <v>0</v>
      </c>
      <c r="G179" s="182">
        <f t="shared" si="7"/>
        <v>0</v>
      </c>
      <c r="H179" s="159">
        <v>0</v>
      </c>
      <c r="I179" s="158">
        <f t="shared" si="8"/>
        <v>0</v>
      </c>
      <c r="J179" s="159">
        <v>48407.88</v>
      </c>
      <c r="K179" s="158">
        <f t="shared" si="9"/>
        <v>48407.88</v>
      </c>
      <c r="L179" s="158">
        <v>21</v>
      </c>
      <c r="M179" s="158">
        <f t="shared" si="10"/>
        <v>0</v>
      </c>
      <c r="N179" s="157">
        <v>0</v>
      </c>
      <c r="O179" s="157">
        <f t="shared" si="11"/>
        <v>0</v>
      </c>
      <c r="P179" s="157">
        <v>0</v>
      </c>
      <c r="Q179" s="157">
        <f t="shared" si="12"/>
        <v>0</v>
      </c>
      <c r="R179" s="158"/>
      <c r="S179" s="158" t="s">
        <v>128</v>
      </c>
      <c r="T179" s="158" t="s">
        <v>223</v>
      </c>
      <c r="U179" s="158">
        <v>0</v>
      </c>
      <c r="V179" s="158">
        <f t="shared" si="13"/>
        <v>0</v>
      </c>
      <c r="W179" s="158"/>
      <c r="X179" s="158" t="s">
        <v>320</v>
      </c>
      <c r="Y179" s="158" t="s">
        <v>130</v>
      </c>
      <c r="Z179" s="148"/>
      <c r="AA179" s="148"/>
      <c r="AB179" s="148"/>
      <c r="AC179" s="148"/>
      <c r="AD179" s="148"/>
      <c r="AE179" s="148"/>
      <c r="AF179" s="148"/>
      <c r="AG179" s="148" t="s">
        <v>330</v>
      </c>
      <c r="AH179" s="148"/>
      <c r="AI179" s="148"/>
      <c r="AJ179" s="148"/>
      <c r="AK179" s="148"/>
      <c r="AL179" s="148"/>
      <c r="AM179" s="148"/>
      <c r="AN179" s="148"/>
      <c r="AO179" s="148"/>
      <c r="AP179" s="148"/>
      <c r="AQ179" s="148"/>
      <c r="AR179" s="148"/>
      <c r="AS179" s="148"/>
      <c r="AT179" s="148"/>
      <c r="AU179" s="148"/>
      <c r="AV179" s="148"/>
      <c r="AW179" s="148"/>
      <c r="AX179" s="148"/>
      <c r="AY179" s="148"/>
      <c r="AZ179" s="148"/>
      <c r="BA179" s="148"/>
      <c r="BB179" s="148"/>
      <c r="BC179" s="148"/>
      <c r="BD179" s="148"/>
      <c r="BE179" s="148"/>
      <c r="BF179" s="148"/>
      <c r="BG179" s="148"/>
      <c r="BH179" s="148"/>
    </row>
    <row r="180" spans="1:60" outlineLevel="1" x14ac:dyDescent="0.2">
      <c r="A180" s="177">
        <v>61</v>
      </c>
      <c r="B180" s="178" t="s">
        <v>331</v>
      </c>
      <c r="C180" s="186" t="s">
        <v>332</v>
      </c>
      <c r="D180" s="179" t="s">
        <v>319</v>
      </c>
      <c r="E180" s="180">
        <v>1</v>
      </c>
      <c r="F180" s="181">
        <v>0</v>
      </c>
      <c r="G180" s="182">
        <f t="shared" si="7"/>
        <v>0</v>
      </c>
      <c r="H180" s="159">
        <v>0</v>
      </c>
      <c r="I180" s="158">
        <f t="shared" si="8"/>
        <v>0</v>
      </c>
      <c r="J180" s="159">
        <v>0</v>
      </c>
      <c r="K180" s="158">
        <f t="shared" si="9"/>
        <v>0</v>
      </c>
      <c r="L180" s="158">
        <v>21</v>
      </c>
      <c r="M180" s="158">
        <f t="shared" si="10"/>
        <v>0</v>
      </c>
      <c r="N180" s="157">
        <v>0</v>
      </c>
      <c r="O180" s="157">
        <f t="shared" si="11"/>
        <v>0</v>
      </c>
      <c r="P180" s="157">
        <v>0</v>
      </c>
      <c r="Q180" s="157">
        <f t="shared" si="12"/>
        <v>0</v>
      </c>
      <c r="R180" s="158"/>
      <c r="S180" s="158" t="s">
        <v>222</v>
      </c>
      <c r="T180" s="158" t="s">
        <v>223</v>
      </c>
      <c r="U180" s="158">
        <v>0</v>
      </c>
      <c r="V180" s="158">
        <f t="shared" si="13"/>
        <v>0</v>
      </c>
      <c r="W180" s="158"/>
      <c r="X180" s="158" t="s">
        <v>320</v>
      </c>
      <c r="Y180" s="158" t="s">
        <v>130</v>
      </c>
      <c r="Z180" s="148"/>
      <c r="AA180" s="148"/>
      <c r="AB180" s="148"/>
      <c r="AC180" s="148"/>
      <c r="AD180" s="148"/>
      <c r="AE180" s="148"/>
      <c r="AF180" s="148"/>
      <c r="AG180" s="148" t="s">
        <v>321</v>
      </c>
      <c r="AH180" s="148"/>
      <c r="AI180" s="148"/>
      <c r="AJ180" s="148"/>
      <c r="AK180" s="148"/>
      <c r="AL180" s="148"/>
      <c r="AM180" s="148"/>
      <c r="AN180" s="148"/>
      <c r="AO180" s="148"/>
      <c r="AP180" s="148"/>
      <c r="AQ180" s="148"/>
      <c r="AR180" s="148"/>
      <c r="AS180" s="148"/>
      <c r="AT180" s="148"/>
      <c r="AU180" s="148"/>
      <c r="AV180" s="148"/>
      <c r="AW180" s="148"/>
      <c r="AX180" s="148"/>
      <c r="AY180" s="148"/>
      <c r="AZ180" s="148"/>
      <c r="BA180" s="148"/>
      <c r="BB180" s="148"/>
      <c r="BC180" s="148"/>
      <c r="BD180" s="148"/>
      <c r="BE180" s="148"/>
      <c r="BF180" s="148"/>
      <c r="BG180" s="148"/>
      <c r="BH180" s="148"/>
    </row>
    <row r="181" spans="1:60" outlineLevel="1" x14ac:dyDescent="0.2">
      <c r="A181" s="177">
        <v>62</v>
      </c>
      <c r="B181" s="178" t="s">
        <v>333</v>
      </c>
      <c r="C181" s="186" t="s">
        <v>334</v>
      </c>
      <c r="D181" s="179" t="s">
        <v>319</v>
      </c>
      <c r="E181" s="180">
        <v>1</v>
      </c>
      <c r="F181" s="181">
        <v>0</v>
      </c>
      <c r="G181" s="182">
        <f t="shared" si="7"/>
        <v>0</v>
      </c>
      <c r="H181" s="159">
        <v>0</v>
      </c>
      <c r="I181" s="158">
        <f t="shared" si="8"/>
        <v>0</v>
      </c>
      <c r="J181" s="159">
        <v>0</v>
      </c>
      <c r="K181" s="158">
        <f t="shared" si="9"/>
        <v>0</v>
      </c>
      <c r="L181" s="158">
        <v>21</v>
      </c>
      <c r="M181" s="158">
        <f t="shared" si="10"/>
        <v>0</v>
      </c>
      <c r="N181" s="157">
        <v>0</v>
      </c>
      <c r="O181" s="157">
        <f t="shared" si="11"/>
        <v>0</v>
      </c>
      <c r="P181" s="157">
        <v>0</v>
      </c>
      <c r="Q181" s="157">
        <f t="shared" si="12"/>
        <v>0</v>
      </c>
      <c r="R181" s="158"/>
      <c r="S181" s="158" t="s">
        <v>222</v>
      </c>
      <c r="T181" s="158" t="s">
        <v>223</v>
      </c>
      <c r="U181" s="158">
        <v>0</v>
      </c>
      <c r="V181" s="158">
        <f t="shared" si="13"/>
        <v>0</v>
      </c>
      <c r="W181" s="158"/>
      <c r="X181" s="158" t="s">
        <v>320</v>
      </c>
      <c r="Y181" s="158" t="s">
        <v>130</v>
      </c>
      <c r="Z181" s="148"/>
      <c r="AA181" s="148"/>
      <c r="AB181" s="148"/>
      <c r="AC181" s="148"/>
      <c r="AD181" s="148"/>
      <c r="AE181" s="148"/>
      <c r="AF181" s="148"/>
      <c r="AG181" s="148" t="s">
        <v>321</v>
      </c>
      <c r="AH181" s="148"/>
      <c r="AI181" s="148"/>
      <c r="AJ181" s="148"/>
      <c r="AK181" s="148"/>
      <c r="AL181" s="148"/>
      <c r="AM181" s="148"/>
      <c r="AN181" s="148"/>
      <c r="AO181" s="148"/>
      <c r="AP181" s="148"/>
      <c r="AQ181" s="148"/>
      <c r="AR181" s="148"/>
      <c r="AS181" s="148"/>
      <c r="AT181" s="148"/>
      <c r="AU181" s="148"/>
      <c r="AV181" s="148"/>
      <c r="AW181" s="148"/>
      <c r="AX181" s="148"/>
      <c r="AY181" s="148"/>
      <c r="AZ181" s="148"/>
      <c r="BA181" s="148"/>
      <c r="BB181" s="148"/>
      <c r="BC181" s="148"/>
      <c r="BD181" s="148"/>
      <c r="BE181" s="148"/>
      <c r="BF181" s="148"/>
      <c r="BG181" s="148"/>
      <c r="BH181" s="148"/>
    </row>
    <row r="182" spans="1:60" outlineLevel="1" x14ac:dyDescent="0.2">
      <c r="A182" s="171">
        <v>63</v>
      </c>
      <c r="B182" s="172" t="s">
        <v>335</v>
      </c>
      <c r="C182" s="184" t="s">
        <v>336</v>
      </c>
      <c r="D182" s="173" t="s">
        <v>319</v>
      </c>
      <c r="E182" s="174">
        <v>1</v>
      </c>
      <c r="F182" s="175">
        <v>0</v>
      </c>
      <c r="G182" s="176">
        <f t="shared" si="7"/>
        <v>0</v>
      </c>
      <c r="H182" s="159">
        <v>0</v>
      </c>
      <c r="I182" s="158">
        <f t="shared" si="8"/>
        <v>0</v>
      </c>
      <c r="J182" s="159">
        <v>0</v>
      </c>
      <c r="K182" s="158">
        <f t="shared" si="9"/>
        <v>0</v>
      </c>
      <c r="L182" s="158">
        <v>21</v>
      </c>
      <c r="M182" s="158">
        <f t="shared" si="10"/>
        <v>0</v>
      </c>
      <c r="N182" s="157">
        <v>0</v>
      </c>
      <c r="O182" s="157">
        <f t="shared" si="11"/>
        <v>0</v>
      </c>
      <c r="P182" s="157">
        <v>0</v>
      </c>
      <c r="Q182" s="157">
        <f t="shared" si="12"/>
        <v>0</v>
      </c>
      <c r="R182" s="158"/>
      <c r="S182" s="158" t="s">
        <v>222</v>
      </c>
      <c r="T182" s="158" t="s">
        <v>223</v>
      </c>
      <c r="U182" s="158">
        <v>0</v>
      </c>
      <c r="V182" s="158">
        <f t="shared" si="13"/>
        <v>0</v>
      </c>
      <c r="W182" s="158"/>
      <c r="X182" s="158" t="s">
        <v>320</v>
      </c>
      <c r="Y182" s="158" t="s">
        <v>130</v>
      </c>
      <c r="Z182" s="148"/>
      <c r="AA182" s="148"/>
      <c r="AB182" s="148"/>
      <c r="AC182" s="148"/>
      <c r="AD182" s="148"/>
      <c r="AE182" s="148"/>
      <c r="AF182" s="148"/>
      <c r="AG182" s="148" t="s">
        <v>321</v>
      </c>
      <c r="AH182" s="148"/>
      <c r="AI182" s="148"/>
      <c r="AJ182" s="148"/>
      <c r="AK182" s="148"/>
      <c r="AL182" s="148"/>
      <c r="AM182" s="148"/>
      <c r="AN182" s="148"/>
      <c r="AO182" s="148"/>
      <c r="AP182" s="148"/>
      <c r="AQ182" s="148"/>
      <c r="AR182" s="148"/>
      <c r="AS182" s="148"/>
      <c r="AT182" s="148"/>
      <c r="AU182" s="148"/>
      <c r="AV182" s="148"/>
      <c r="AW182" s="148"/>
      <c r="AX182" s="148"/>
      <c r="AY182" s="148"/>
      <c r="AZ182" s="148"/>
      <c r="BA182" s="148"/>
      <c r="BB182" s="148"/>
      <c r="BC182" s="148"/>
      <c r="BD182" s="148"/>
      <c r="BE182" s="148"/>
      <c r="BF182" s="148"/>
      <c r="BG182" s="148"/>
      <c r="BH182" s="148"/>
    </row>
    <row r="183" spans="1:60" x14ac:dyDescent="0.2">
      <c r="A183" s="3"/>
      <c r="B183" s="4"/>
      <c r="C183" s="187"/>
      <c r="D183" s="6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AE183">
        <v>12</v>
      </c>
      <c r="AF183">
        <v>21</v>
      </c>
      <c r="AG183" t="s">
        <v>108</v>
      </c>
    </row>
    <row r="184" spans="1:60" x14ac:dyDescent="0.2">
      <c r="A184" s="151"/>
      <c r="B184" s="152" t="s">
        <v>31</v>
      </c>
      <c r="C184" s="188"/>
      <c r="D184" s="153"/>
      <c r="E184" s="154"/>
      <c r="F184" s="154"/>
      <c r="G184" s="170">
        <f>G8+G13+G19+G26+G35+G46+G54+G60+G72+G77+G79+G85+G132+G140+G153+G165+G174</f>
        <v>0</v>
      </c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AE184">
        <f>SUMIF(L7:L182,AE183,G7:G182)</f>
        <v>0</v>
      </c>
      <c r="AF184">
        <f>SUMIF(L7:L182,AF183,G7:G182)</f>
        <v>0</v>
      </c>
      <c r="AG184" t="s">
        <v>337</v>
      </c>
    </row>
    <row r="185" spans="1:60" x14ac:dyDescent="0.2">
      <c r="A185" s="3"/>
      <c r="B185" s="4"/>
      <c r="C185" s="187"/>
      <c r="D185" s="6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60" x14ac:dyDescent="0.2">
      <c r="A186" s="3"/>
      <c r="B186" s="4"/>
      <c r="C186" s="187"/>
      <c r="D186" s="6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60" x14ac:dyDescent="0.2">
      <c r="A187" s="252" t="s">
        <v>338</v>
      </c>
      <c r="B187" s="252"/>
      <c r="C187" s="253"/>
      <c r="D187" s="6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60" x14ac:dyDescent="0.2">
      <c r="A188" s="254"/>
      <c r="B188" s="255"/>
      <c r="C188" s="256"/>
      <c r="D188" s="255"/>
      <c r="E188" s="255"/>
      <c r="F188" s="255"/>
      <c r="G188" s="257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AG188" t="s">
        <v>339</v>
      </c>
    </row>
    <row r="189" spans="1:60" x14ac:dyDescent="0.2">
      <c r="A189" s="258"/>
      <c r="B189" s="259"/>
      <c r="C189" s="260"/>
      <c r="D189" s="259"/>
      <c r="E189" s="259"/>
      <c r="F189" s="259"/>
      <c r="G189" s="261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60" x14ac:dyDescent="0.2">
      <c r="A190" s="258"/>
      <c r="B190" s="259"/>
      <c r="C190" s="260"/>
      <c r="D190" s="259"/>
      <c r="E190" s="259"/>
      <c r="F190" s="259"/>
      <c r="G190" s="261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60" x14ac:dyDescent="0.2">
      <c r="A191" s="258"/>
      <c r="B191" s="259"/>
      <c r="C191" s="260"/>
      <c r="D191" s="259"/>
      <c r="E191" s="259"/>
      <c r="F191" s="259"/>
      <c r="G191" s="261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60" x14ac:dyDescent="0.2">
      <c r="A192" s="262"/>
      <c r="B192" s="263"/>
      <c r="C192" s="264"/>
      <c r="D192" s="263"/>
      <c r="E192" s="263"/>
      <c r="F192" s="263"/>
      <c r="G192" s="265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33" x14ac:dyDescent="0.2">
      <c r="A193" s="3"/>
      <c r="B193" s="4"/>
      <c r="C193" s="187"/>
      <c r="D193" s="6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33" x14ac:dyDescent="0.2">
      <c r="C194" s="189"/>
      <c r="D194" s="10"/>
      <c r="AG194" t="s">
        <v>340</v>
      </c>
    </row>
    <row r="195" spans="1:33" x14ac:dyDescent="0.2">
      <c r="D195" s="10"/>
    </row>
    <row r="196" spans="1:33" x14ac:dyDescent="0.2">
      <c r="D196" s="10"/>
    </row>
    <row r="197" spans="1:33" x14ac:dyDescent="0.2">
      <c r="D197" s="10"/>
    </row>
    <row r="198" spans="1:33" x14ac:dyDescent="0.2">
      <c r="D198" s="10"/>
    </row>
    <row r="199" spans="1:33" x14ac:dyDescent="0.2">
      <c r="D199" s="10"/>
    </row>
    <row r="200" spans="1:33" x14ac:dyDescent="0.2">
      <c r="D200" s="10"/>
    </row>
    <row r="201" spans="1:33" x14ac:dyDescent="0.2">
      <c r="D201" s="10"/>
    </row>
    <row r="202" spans="1:33" x14ac:dyDescent="0.2">
      <c r="D202" s="10"/>
    </row>
    <row r="203" spans="1:33" x14ac:dyDescent="0.2">
      <c r="D203" s="10"/>
    </row>
    <row r="204" spans="1:33" x14ac:dyDescent="0.2">
      <c r="D204" s="10"/>
    </row>
    <row r="205" spans="1:33" x14ac:dyDescent="0.2">
      <c r="D205" s="10"/>
    </row>
    <row r="206" spans="1:33" x14ac:dyDescent="0.2">
      <c r="D206" s="10"/>
    </row>
    <row r="207" spans="1:33" x14ac:dyDescent="0.2">
      <c r="D207" s="10"/>
    </row>
    <row r="208" spans="1:33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1:G1"/>
    <mergeCell ref="C4:G4"/>
    <mergeCell ref="A187:C187"/>
    <mergeCell ref="A188:G192"/>
    <mergeCell ref="C2:H2"/>
    <mergeCell ref="C3:H3"/>
  </mergeCells>
  <pageMargins left="0.59055118110236204" right="0.196850393700787" top="0.78740157499999996" bottom="0.78740157499999996" header="0.3" footer="0.3"/>
  <pageSetup paperSize="9" orientation="portrait" verticalDpi="0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01 20260326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20260326 Pol'!Názvy_tisku</vt:lpstr>
      <vt:lpstr>oadresa</vt:lpstr>
      <vt:lpstr>Stavba!Objednatel</vt:lpstr>
      <vt:lpstr>Stavba!Objekt</vt:lpstr>
      <vt:lpstr>'01 20260326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Dagmar Dokulilová</cp:lastModifiedBy>
  <cp:lastPrinted>2019-03-19T12:27:02Z</cp:lastPrinted>
  <dcterms:created xsi:type="dcterms:W3CDTF">2009-04-08T07:15:50Z</dcterms:created>
  <dcterms:modified xsi:type="dcterms:W3CDTF">2026-09-01T06:55:01Z</dcterms:modified>
</cp:coreProperties>
</file>