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tišek Štancl\Desktop\"/>
    </mc:Choice>
  </mc:AlternateContent>
  <xr:revisionPtr revIDLastSave="0" documentId="8_{E9D3C97D-78F3-49F0-ACCB-9F1D29BA0FEC}" xr6:coauthVersionLast="45" xr6:coauthVersionMax="45" xr10:uidLastSave="{00000000-0000-0000-0000-000000000000}"/>
  <bookViews>
    <workbookView xWindow="-120" yWindow="-120" windowWidth="20730" windowHeight="11160" xr2:uid="{EB71EC9B-678B-4122-AAA0-55D55BF988B1}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Rekapitulace!$G$12</definedName>
    <definedName name="Dodavka0">Položky!#REF!</definedName>
    <definedName name="HSV">Rekapitulace!$E$12</definedName>
    <definedName name="HSV0">Položky!#REF!</definedName>
    <definedName name="HZS">Rekapitulace!$I$12</definedName>
    <definedName name="HZS0">Položky!#REF!</definedName>
    <definedName name="JKSO">'Krycí list'!$G$2</definedName>
    <definedName name="MJ">'Krycí list'!$G$5</definedName>
    <definedName name="Mont">Rekapitulace!$H$12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Položky!$A$1:$K$58</definedName>
    <definedName name="_xlnm.Print_Area" localSheetId="1">Rekapitulace!$A$1:$I$26</definedName>
    <definedName name="PocetMJ">'Krycí list'!$G$6</definedName>
    <definedName name="Poznamka">'Krycí list'!$B$37</definedName>
    <definedName name="Projektant">'Krycí list'!$C$8</definedName>
    <definedName name="PSV">Rekapitulace!$F$12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CH">Položky!$I$6</definedName>
    <definedName name="SloupecJC">Položky!$F$6</definedName>
    <definedName name="SloupecJH">Položky!$H$6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Rekapitulace!$H$25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G57" i="3"/>
  <c r="BF57" i="3"/>
  <c r="BE57" i="3"/>
  <c r="BD57" i="3"/>
  <c r="BC57" i="3"/>
  <c r="K57" i="3"/>
  <c r="I57" i="3"/>
  <c r="G57" i="3"/>
  <c r="BG56" i="3"/>
  <c r="BF56" i="3"/>
  <c r="BE56" i="3"/>
  <c r="BD56" i="3"/>
  <c r="BC56" i="3"/>
  <c r="K56" i="3"/>
  <c r="I56" i="3"/>
  <c r="G56" i="3"/>
  <c r="BG55" i="3"/>
  <c r="BF55" i="3"/>
  <c r="BE55" i="3"/>
  <c r="BD55" i="3"/>
  <c r="BC55" i="3"/>
  <c r="K55" i="3"/>
  <c r="I55" i="3"/>
  <c r="G55" i="3"/>
  <c r="BG54" i="3"/>
  <c r="BF54" i="3"/>
  <c r="BE54" i="3"/>
  <c r="BD54" i="3"/>
  <c r="BC54" i="3"/>
  <c r="K54" i="3"/>
  <c r="I54" i="3"/>
  <c r="G54" i="3"/>
  <c r="BG53" i="3"/>
  <c r="BF53" i="3"/>
  <c r="BE53" i="3"/>
  <c r="BD53" i="3"/>
  <c r="BC53" i="3"/>
  <c r="K53" i="3"/>
  <c r="I53" i="3"/>
  <c r="G53" i="3"/>
  <c r="BG52" i="3"/>
  <c r="BG58" i="3" s="1"/>
  <c r="I11" i="2" s="1"/>
  <c r="BF52" i="3"/>
  <c r="BE52" i="3"/>
  <c r="BE58" i="3" s="1"/>
  <c r="G11" i="2" s="1"/>
  <c r="BD52" i="3"/>
  <c r="BC52" i="3"/>
  <c r="BC58" i="3" s="1"/>
  <c r="E11" i="2" s="1"/>
  <c r="K52" i="3"/>
  <c r="I52" i="3"/>
  <c r="I58" i="3" s="1"/>
  <c r="G52" i="3"/>
  <c r="B11" i="2"/>
  <c r="A11" i="2"/>
  <c r="BF58" i="3"/>
  <c r="H11" i="2" s="1"/>
  <c r="BD58" i="3"/>
  <c r="F11" i="2" s="1"/>
  <c r="K58" i="3"/>
  <c r="G58" i="3"/>
  <c r="C58" i="3"/>
  <c r="BG48" i="3"/>
  <c r="BF48" i="3"/>
  <c r="BF50" i="3" s="1"/>
  <c r="H10" i="2" s="1"/>
  <c r="BE48" i="3"/>
  <c r="BC48" i="3"/>
  <c r="K48" i="3"/>
  <c r="K50" i="3" s="1"/>
  <c r="I48" i="3"/>
  <c r="G48" i="3"/>
  <c r="G50" i="3" s="1"/>
  <c r="B10" i="2"/>
  <c r="A10" i="2"/>
  <c r="BG50" i="3"/>
  <c r="I10" i="2" s="1"/>
  <c r="BE50" i="3"/>
  <c r="G10" i="2" s="1"/>
  <c r="BC50" i="3"/>
  <c r="E10" i="2" s="1"/>
  <c r="I50" i="3"/>
  <c r="C50" i="3"/>
  <c r="BG45" i="3"/>
  <c r="BF45" i="3"/>
  <c r="BE45" i="3"/>
  <c r="BC45" i="3"/>
  <c r="K45" i="3"/>
  <c r="I45" i="3"/>
  <c r="G45" i="3"/>
  <c r="BD45" i="3" s="1"/>
  <c r="BG44" i="3"/>
  <c r="BF44" i="3"/>
  <c r="BE44" i="3"/>
  <c r="BC44" i="3"/>
  <c r="K44" i="3"/>
  <c r="I44" i="3"/>
  <c r="G44" i="3"/>
  <c r="BD44" i="3" s="1"/>
  <c r="BG42" i="3"/>
  <c r="BF42" i="3"/>
  <c r="BF46" i="3" s="1"/>
  <c r="H9" i="2" s="1"/>
  <c r="BE42" i="3"/>
  <c r="BC42" i="3"/>
  <c r="K42" i="3"/>
  <c r="K46" i="3" s="1"/>
  <c r="I42" i="3"/>
  <c r="G42" i="3"/>
  <c r="G46" i="3" s="1"/>
  <c r="B9" i="2"/>
  <c r="A9" i="2"/>
  <c r="BG46" i="3"/>
  <c r="I9" i="2" s="1"/>
  <c r="BE46" i="3"/>
  <c r="G9" i="2" s="1"/>
  <c r="BC46" i="3"/>
  <c r="E9" i="2" s="1"/>
  <c r="I46" i="3"/>
  <c r="C46" i="3"/>
  <c r="BG38" i="3"/>
  <c r="BF38" i="3"/>
  <c r="BE38" i="3"/>
  <c r="BD38" i="3"/>
  <c r="K38" i="3"/>
  <c r="I38" i="3"/>
  <c r="G38" i="3"/>
  <c r="BC38" i="3" s="1"/>
  <c r="BG36" i="3"/>
  <c r="BF36" i="3"/>
  <c r="BE36" i="3"/>
  <c r="BD36" i="3"/>
  <c r="K36" i="3"/>
  <c r="I36" i="3"/>
  <c r="G36" i="3"/>
  <c r="BC36" i="3" s="1"/>
  <c r="BG35" i="3"/>
  <c r="BF35" i="3"/>
  <c r="BE35" i="3"/>
  <c r="BD35" i="3"/>
  <c r="K35" i="3"/>
  <c r="I35" i="3"/>
  <c r="G35" i="3"/>
  <c r="BC35" i="3" s="1"/>
  <c r="BG34" i="3"/>
  <c r="BF34" i="3"/>
  <c r="BE34" i="3"/>
  <c r="BD34" i="3"/>
  <c r="K34" i="3"/>
  <c r="I34" i="3"/>
  <c r="G34" i="3"/>
  <c r="BC34" i="3" s="1"/>
  <c r="BG32" i="3"/>
  <c r="BF32" i="3"/>
  <c r="BE32" i="3"/>
  <c r="BD32" i="3"/>
  <c r="K32" i="3"/>
  <c r="I32" i="3"/>
  <c r="G32" i="3"/>
  <c r="BC32" i="3" s="1"/>
  <c r="BG29" i="3"/>
  <c r="BF29" i="3"/>
  <c r="BE29" i="3"/>
  <c r="BD29" i="3"/>
  <c r="K29" i="3"/>
  <c r="I29" i="3"/>
  <c r="G29" i="3"/>
  <c r="BC29" i="3" s="1"/>
  <c r="BG21" i="3"/>
  <c r="BF21" i="3"/>
  <c r="BE21" i="3"/>
  <c r="BD21" i="3"/>
  <c r="K21" i="3"/>
  <c r="I21" i="3"/>
  <c r="G21" i="3"/>
  <c r="BC21" i="3" s="1"/>
  <c r="BG18" i="3"/>
  <c r="BF18" i="3"/>
  <c r="BF40" i="3" s="1"/>
  <c r="H8" i="2" s="1"/>
  <c r="BE18" i="3"/>
  <c r="BD18" i="3"/>
  <c r="BD40" i="3" s="1"/>
  <c r="F8" i="2" s="1"/>
  <c r="K18" i="3"/>
  <c r="K40" i="3" s="1"/>
  <c r="I18" i="3"/>
  <c r="G18" i="3"/>
  <c r="BC18" i="3" s="1"/>
  <c r="BC40" i="3" s="1"/>
  <c r="E8" i="2" s="1"/>
  <c r="B8" i="2"/>
  <c r="A8" i="2"/>
  <c r="BG40" i="3"/>
  <c r="I8" i="2" s="1"/>
  <c r="BE40" i="3"/>
  <c r="G8" i="2" s="1"/>
  <c r="I40" i="3"/>
  <c r="C40" i="3"/>
  <c r="BG8" i="3"/>
  <c r="BF8" i="3"/>
  <c r="BF16" i="3" s="1"/>
  <c r="H7" i="2" s="1"/>
  <c r="H12" i="2" s="1"/>
  <c r="C17" i="1" s="1"/>
  <c r="BE8" i="3"/>
  <c r="BD8" i="3"/>
  <c r="BD16" i="3" s="1"/>
  <c r="F7" i="2" s="1"/>
  <c r="K8" i="3"/>
  <c r="K16" i="3" s="1"/>
  <c r="I8" i="3"/>
  <c r="G8" i="3"/>
  <c r="BC8" i="3" s="1"/>
  <c r="BC16" i="3" s="1"/>
  <c r="E7" i="2" s="1"/>
  <c r="E12" i="2" s="1"/>
  <c r="B7" i="2"/>
  <c r="A7" i="2"/>
  <c r="BG16" i="3"/>
  <c r="I7" i="2" s="1"/>
  <c r="I12" i="2" s="1"/>
  <c r="C21" i="1" s="1"/>
  <c r="BE16" i="3"/>
  <c r="G7" i="2" s="1"/>
  <c r="G12" i="2" s="1"/>
  <c r="C18" i="1" s="1"/>
  <c r="I16" i="3"/>
  <c r="C16" i="3"/>
  <c r="E4" i="3"/>
  <c r="C4" i="3"/>
  <c r="F3" i="3"/>
  <c r="C3" i="3"/>
  <c r="C2" i="2"/>
  <c r="C1" i="2"/>
  <c r="F33" i="1"/>
  <c r="C33" i="1"/>
  <c r="C31" i="1"/>
  <c r="C9" i="1"/>
  <c r="G7" i="1"/>
  <c r="D2" i="1"/>
  <c r="C2" i="1"/>
  <c r="C15" i="1" l="1"/>
  <c r="BD42" i="3"/>
  <c r="BD46" i="3" s="1"/>
  <c r="F9" i="2" s="1"/>
  <c r="F12" i="2" s="1"/>
  <c r="BD48" i="3"/>
  <c r="BD50" i="3" s="1"/>
  <c r="F10" i="2" s="1"/>
  <c r="G16" i="3"/>
  <c r="G40" i="3"/>
  <c r="C16" i="1" l="1"/>
  <c r="G23" i="2"/>
  <c r="I23" i="2" s="1"/>
  <c r="G21" i="1" s="1"/>
  <c r="G21" i="2"/>
  <c r="I21" i="2" s="1"/>
  <c r="G19" i="1" s="1"/>
  <c r="G19" i="2"/>
  <c r="I19" i="2" s="1"/>
  <c r="G17" i="1" s="1"/>
  <c r="G17" i="2"/>
  <c r="I17" i="2" s="1"/>
  <c r="G24" i="2"/>
  <c r="I24" i="2" s="1"/>
  <c r="G22" i="2"/>
  <c r="I22" i="2" s="1"/>
  <c r="G20" i="1" s="1"/>
  <c r="G20" i="2"/>
  <c r="I20" i="2" s="1"/>
  <c r="G18" i="1" s="1"/>
  <c r="G18" i="2"/>
  <c r="I18" i="2" s="1"/>
  <c r="G16" i="1" s="1"/>
  <c r="C19" i="1"/>
  <c r="C22" i="1" s="1"/>
  <c r="H25" i="2" l="1"/>
  <c r="G23" i="1" s="1"/>
  <c r="G22" i="1" s="1"/>
  <c r="G15" i="1"/>
  <c r="C23" i="1" l="1"/>
  <c r="F30" i="1" s="1"/>
  <c r="F31" i="1" l="1"/>
  <c r="F34" i="1" s="1"/>
</calcChain>
</file>

<file path=xl/sharedStrings.xml><?xml version="1.0" encoding="utf-8"?>
<sst xmlns="http://schemas.openxmlformats.org/spreadsheetml/2006/main" count="237" uniqueCount="170">
  <si>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</si>
  <si>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</si>
  <si>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</si>
  <si>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</si>
  <si>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</si>
  <si>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</si>
  <si>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</si>
  <si>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</si>
  <si>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</si>
  <si>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</si>
  <si>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</si>
  <si>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</si>
  <si>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</si>
  <si>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</si>
  <si>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</si>
  <si>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</si>
  <si>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</si>
  <si>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</si>
  <si>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</si>
  <si>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</si>
  <si>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</si>
  <si>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</si>
  <si>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</si>
  <si>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</si>
  <si>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</si>
  <si>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</si>
  <si>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</si>
  <si>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</si>
  <si>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</si>
  <si>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</si>
  <si>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</si>
  <si>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</si>
  <si>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</si>
  <si>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</si>
  <si>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</si>
  <si>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</si>
  <si>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</si>
  <si>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</si>
  <si>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</si>
  <si>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</si>
  <si>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</si>
  <si>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</si>
  <si>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</si>
  <si>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</si>
  <si>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</si>
  <si>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</si>
  <si>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</si>
  <si>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</si>
  <si>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</si>
  <si>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</si>
  <si>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</si>
  <si>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</si>
  <si>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</si>
  <si>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</si>
  <si>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</si>
  <si>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</si>
  <si>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</si>
  <si>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</si>
  <si>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</si>
  <si>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</si>
  <si>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</si>
  <si>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</si>
  <si>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</si>
  <si>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</si>
  <si>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</si>
  <si>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</si>
  <si>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</si>
  <si>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</si>
  <si>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</si>
  <si>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</si>
  <si>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</si>
  <si>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</si>
  <si>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hmotnost / MJ</t>
  </si>
  <si>
    <t>hmotnost celk.(t)</t>
  </si>
  <si>
    <t>dem.hmot / MJ</t>
  </si>
  <si>
    <t>dem. hmot. celk.(t)</t>
  </si>
  <si>
    <t>Díl:</t>
  </si>
  <si>
    <t>1</t>
  </si>
  <si>
    <t>Zemní práce</t>
  </si>
  <si>
    <t>Celkem za</t>
  </si>
  <si>
    <t>SLEPÝ ROZPOČET</t>
  </si>
  <si>
    <t>Slepý rozpočet</t>
  </si>
  <si>
    <t>20200626</t>
  </si>
  <si>
    <t>0001</t>
  </si>
  <si>
    <t>DEMOLICE DOMKU</t>
  </si>
  <si>
    <t>174100010RAD</t>
  </si>
  <si>
    <t>Zásyp jam, rýh a šachet sypaninou dovoz sypaniny ze vzdálenosti 5 km</t>
  </si>
  <si>
    <t>m3</t>
  </si>
  <si>
    <t>11,262</t>
  </si>
  <si>
    <t>pozn.:</t>
  </si>
  <si>
    <t>zásyp vybouraných základ.kcí:</t>
  </si>
  <si>
    <t>odhad:</t>
  </si>
  <si>
    <t>0</t>
  </si>
  <si>
    <t>bude upřesněni dle požadavku:</t>
  </si>
  <si>
    <t>a stáv.stavu.....:</t>
  </si>
  <si>
    <t>96</t>
  </si>
  <si>
    <t>Bourání konstrukcí</t>
  </si>
  <si>
    <t>961043111R00</t>
  </si>
  <si>
    <t>Bourání základů z betonu proloženého kamenem</t>
  </si>
  <si>
    <t>0,40*0,90*5,00  *2</t>
  </si>
  <si>
    <t>0,40*0,90*(4,50-0,40*2)  *2</t>
  </si>
  <si>
    <t>962032254R00</t>
  </si>
  <si>
    <t>Bourání zdiva z cihel cementových na MC</t>
  </si>
  <si>
    <t>0,30*2,50*(4,50*2)</t>
  </si>
  <si>
    <t>0,30*2,50*(5,00-0,30*2)             *2</t>
  </si>
  <si>
    <t>-0,30*               0,80*2,00</t>
  </si>
  <si>
    <t>-0,30*               1,20*1,50</t>
  </si>
  <si>
    <t>-0,30*0,20*(1,80+1,20)</t>
  </si>
  <si>
    <t>964011211R00</t>
  </si>
  <si>
    <t>Vybourání ŽB překladů prefa  dl. 3 m, 50 kg/m</t>
  </si>
  <si>
    <t>0,30*0,20*1,80</t>
  </si>
  <si>
    <t>0,30*0,20*1,20</t>
  </si>
  <si>
    <t>965042141R00</t>
  </si>
  <si>
    <t>Bourání mazanin betonových tl. 10 cm, nad 4 m2</t>
  </si>
  <si>
    <t>0,10*(4,50-0,30*2)*(5,00-0,30*2)</t>
  </si>
  <si>
    <t>968061112R00</t>
  </si>
  <si>
    <t>Vyvěšení dřevěných okenních křídel pl. do 1,5 m2</t>
  </si>
  <si>
    <t>kus</t>
  </si>
  <si>
    <t>968061125R00</t>
  </si>
  <si>
    <t>Vyvěšení dřevěných dveřních křídel pl. do 2 m2</t>
  </si>
  <si>
    <t>968062245R00</t>
  </si>
  <si>
    <t>Vybourání dřevěných rámů oken jednoduch. pl. 2 m2</t>
  </si>
  <si>
    <t>m2</t>
  </si>
  <si>
    <t>1,50*1,20</t>
  </si>
  <si>
    <t>968072455R00</t>
  </si>
  <si>
    <t>Vybourání kovových dveřních zárubní pl. do 2 m2</t>
  </si>
  <si>
    <t>0,80*2,00</t>
  </si>
  <si>
    <t>762</t>
  </si>
  <si>
    <t>Konstrukce tesařské</t>
  </si>
  <si>
    <t>762331811R00</t>
  </si>
  <si>
    <t>Demontáž konstrukcí krovů z hranolů do 120 cm2</t>
  </si>
  <si>
    <t>m</t>
  </si>
  <si>
    <t>5,00  *7</t>
  </si>
  <si>
    <t>762341811R00</t>
  </si>
  <si>
    <t>Demontáž bednění střech rovných z prken hrubých</t>
  </si>
  <si>
    <t>762841811R00</t>
  </si>
  <si>
    <t>Demontáž podbíjení obkladů stropů bez omítky</t>
  </si>
  <si>
    <t>764</t>
  </si>
  <si>
    <t>Konstrukce klempířské</t>
  </si>
  <si>
    <t>764311821R00</t>
  </si>
  <si>
    <t>Demontáž krytiny, tabule 2 x 1 m, do 25 m2, do 30°</t>
  </si>
  <si>
    <t>5,0*5,0</t>
  </si>
  <si>
    <t>D96</t>
  </si>
  <si>
    <t>Přesuny suti a vybouraných hmot</t>
  </si>
  <si>
    <t>979081111R00</t>
  </si>
  <si>
    <t xml:space="preserve">Odvoz suti a vybour. hmot na skládku do 1 km </t>
  </si>
  <si>
    <t>t</t>
  </si>
  <si>
    <t>979081121R00</t>
  </si>
  <si>
    <t xml:space="preserve">Příplatek k odvozu za každý další 1 km </t>
  </si>
  <si>
    <t>979082111R00</t>
  </si>
  <si>
    <t xml:space="preserve">Vnitrostaveništní doprava suti do 10 m </t>
  </si>
  <si>
    <t>979082121R00</t>
  </si>
  <si>
    <t xml:space="preserve">Příplatek k vnitrost. dopravě suti za dalších 5 m </t>
  </si>
  <si>
    <t>979093111R00</t>
  </si>
  <si>
    <t xml:space="preserve">Uložení suti na skládku bez zhutnění </t>
  </si>
  <si>
    <t>979990001R00</t>
  </si>
  <si>
    <t xml:space="preserve">Poplatek za skládku stavební suti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</si>
  <si>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</si>
  <si>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</si>
  <si>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</si>
  <si>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</si>
  <si>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</si>
  <si>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</si>
  <si>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</si>
  <si>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</si>
  <si>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K.Ú.ZNOJMO-MĚST,PARC.Č.3772/6</t>
  </si>
  <si>
    <t>Ing.arch.Michal Štancl</t>
  </si>
  <si>
    <t>Město Znojmo, Obroková 1/12, Znojmo</t>
  </si>
  <si>
    <t>František Štancl</t>
  </si>
  <si>
    <t>F.Štancl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</si>
</sst>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"/>
    <numFmt numFmtId="165" formatCode="0.0"/>
    <numFmt numFmtId="166" formatCode="#,##0\ &quot;Kč&quot;"/>
    <numFmt numFmtId="167" formatCode="#,##0.00000"/>
  </numFmts>
  <fonts count="20" x14ac:knownFonts="1"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213">
    <xf numFmtId="0" fontId="0" fillId="0" borderId="0" xfId="0"/>
    <xf numFmtId="0" fontId="1" fillId="0" borderId="1" xfId="0" applyFont="1" applyBorder="1" applyAlignment="1">
      <alignment horizontal="centerContinuous" vertical="top"/>
    </xf>
    <xf numFmtId="0" fontId="2" fillId="0" borderId="1" xfId="0" applyFont="1" applyBorder="1" applyAlignment="1">
      <alignment horizontal="centerContinuous"/>
    </xf>
    <xf numFmtId="0" fontId="2" fillId="0" borderId="0" xfId="0" applyFont="1"/>
    <xf numFmtId="0" fontId="3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left"/>
    </xf>
    <xf numFmtId="0" fontId="4" fillId="0" borderId="5" xfId="0" applyFont="1" applyBorder="1"/>
    <xf numFmtId="49" fontId="4" fillId="0" borderId="6" xfId="0" applyNumberFormat="1" applyFont="1" applyBorder="1" applyAlignment="1">
      <alignment horizontal="left"/>
    </xf>
    <xf numFmtId="0" fontId="2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left"/>
    </xf>
    <xf numFmtId="0" fontId="3" fillId="0" borderId="7" xfId="0" applyFont="1" applyBorder="1"/>
    <xf numFmtId="49" fontId="4" fillId="0" borderId="11" xfId="0" applyNumberFormat="1" applyFont="1" applyBorder="1" applyAlignment="1">
      <alignment horizontal="left"/>
    </xf>
    <xf numFmtId="49" fontId="3" fillId="2" borderId="7" xfId="0" applyNumberFormat="1" applyFont="1" applyFill="1" applyBorder="1"/>
    <xf numFmtId="49" fontId="2" fillId="2" borderId="8" xfId="0" applyNumberFormat="1" applyFont="1" applyFill="1" applyBorder="1"/>
    <xf numFmtId="0" fontId="3" fillId="2" borderId="9" xfId="0" applyFont="1" applyFill="1" applyBorder="1"/>
    <xf numFmtId="0" fontId="2" fillId="2" borderId="9" xfId="0" applyFont="1" applyFill="1" applyBorder="1"/>
    <xf numFmtId="0" fontId="2" fillId="2" borderId="8" xfId="0" applyFont="1" applyFill="1" applyBorder="1"/>
    <xf numFmtId="3" fontId="4" fillId="0" borderId="11" xfId="0" applyNumberFormat="1" applyFont="1" applyBorder="1" applyAlignment="1">
      <alignment horizontal="left"/>
    </xf>
    <xf numFmtId="49" fontId="3" fillId="2" borderId="12" xfId="0" applyNumberFormat="1" applyFont="1" applyFill="1" applyBorder="1"/>
    <xf numFmtId="49" fontId="2" fillId="2" borderId="13" xfId="0" applyNumberFormat="1" applyFont="1" applyFill="1" applyBorder="1"/>
    <xf numFmtId="0" fontId="3" fillId="2" borderId="0" xfId="0" applyFont="1" applyFill="1"/>
    <xf numFmtId="0" fontId="2" fillId="2" borderId="0" xfId="0" applyFont="1" applyFill="1"/>
    <xf numFmtId="49" fontId="4" fillId="0" borderId="10" xfId="0" applyNumberFormat="1" applyFont="1" applyBorder="1" applyAlignment="1">
      <alignment horizontal="left"/>
    </xf>
    <xf numFmtId="0" fontId="4" fillId="0" borderId="14" xfId="0" applyFont="1" applyBorder="1"/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6" xfId="0" applyFont="1" applyBorder="1"/>
    <xf numFmtId="3" fontId="2" fillId="0" borderId="0" xfId="0" applyNumberFormat="1" applyFont="1"/>
    <xf numFmtId="0" fontId="4" fillId="0" borderId="7" xfId="0" applyFont="1" applyBorder="1"/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1" fillId="0" borderId="18" xfId="0" applyFont="1" applyBorder="1" applyAlignment="1">
      <alignment horizontal="centerContinuous" vertical="center"/>
    </xf>
    <xf numFmtId="0" fontId="6" fillId="0" borderId="19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3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2" fillId="2" borderId="22" xfId="0" applyFont="1" applyFill="1" applyBorder="1" applyAlignment="1">
      <alignment horizontal="centerContinuous"/>
    </xf>
    <xf numFmtId="0" fontId="2" fillId="0" borderId="24" xfId="0" applyFont="1" applyBorder="1"/>
    <xf numFmtId="0" fontId="2" fillId="0" borderId="25" xfId="0" applyFont="1" applyBorder="1"/>
    <xf numFmtId="3" fontId="2" fillId="0" borderId="6" xfId="0" applyNumberFormat="1" applyFont="1" applyBorder="1"/>
    <xf numFmtId="0" fontId="2" fillId="0" borderId="2" xfId="0" applyFont="1" applyBorder="1"/>
    <xf numFmtId="3" fontId="2" fillId="0" borderId="4" xfId="0" applyNumberFormat="1" applyFont="1" applyBorder="1"/>
    <xf numFmtId="0" fontId="2" fillId="0" borderId="3" xfId="0" applyFont="1" applyBorder="1"/>
    <xf numFmtId="3" fontId="2" fillId="0" borderId="9" xfId="0" applyNumberFormat="1" applyFont="1" applyBorder="1"/>
    <xf numFmtId="0" fontId="2" fillId="0" borderId="8" xfId="0" applyFont="1" applyBorder="1"/>
    <xf numFmtId="0" fontId="2" fillId="0" borderId="26" xfId="0" applyFont="1" applyBorder="1"/>
    <xf numFmtId="0" fontId="2" fillId="0" borderId="25" xfId="0" applyFont="1" applyBorder="1" applyAlignment="1">
      <alignment shrinkToFit="1"/>
    </xf>
    <xf numFmtId="0" fontId="2" fillId="0" borderId="27" xfId="0" applyFont="1" applyBorder="1"/>
    <xf numFmtId="0" fontId="2" fillId="0" borderId="12" xfId="0" applyFont="1" applyBorder="1"/>
    <xf numFmtId="0" fontId="2" fillId="0" borderId="28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3" fontId="2" fillId="0" borderId="30" xfId="0" applyNumberFormat="1" applyFont="1" applyBorder="1"/>
    <xf numFmtId="0" fontId="2" fillId="0" borderId="28" xfId="0" applyFont="1" applyBorder="1"/>
    <xf numFmtId="3" fontId="2" fillId="0" borderId="31" xfId="0" applyNumberFormat="1" applyFont="1" applyBorder="1"/>
    <xf numFmtId="0" fontId="2" fillId="0" borderId="29" xfId="0" applyFont="1" applyBorder="1"/>
    <xf numFmtId="0" fontId="3" fillId="2" borderId="2" xfId="0" applyFont="1" applyFill="1" applyBorder="1"/>
    <xf numFmtId="0" fontId="3" fillId="2" borderId="4" xfId="0" applyFont="1" applyFill="1" applyBorder="1"/>
    <xf numFmtId="0" fontId="3" fillId="2" borderId="3" xfId="0" applyFont="1" applyFill="1" applyBorder="1"/>
    <xf numFmtId="0" fontId="3" fillId="2" borderId="32" xfId="0" applyFont="1" applyFill="1" applyBorder="1"/>
    <xf numFmtId="0" fontId="3" fillId="2" borderId="33" xfId="0" applyFont="1" applyFill="1" applyBorder="1"/>
    <xf numFmtId="0" fontId="2" fillId="0" borderId="1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165" fontId="2" fillId="0" borderId="40" xfId="0" applyNumberFormat="1" applyFont="1" applyBorder="1" applyAlignment="1">
      <alignment horizontal="right"/>
    </xf>
    <xf numFmtId="0" fontId="2" fillId="0" borderId="40" xfId="0" applyFont="1" applyBorder="1"/>
    <xf numFmtId="166" fontId="2" fillId="0" borderId="15" xfId="0" applyNumberFormat="1" applyFont="1" applyBorder="1" applyAlignment="1">
      <alignment horizontal="right" indent="2"/>
    </xf>
    <xf numFmtId="166" fontId="2" fillId="0" borderId="16" xfId="0" applyNumberFormat="1" applyFont="1" applyBorder="1" applyAlignment="1">
      <alignment horizontal="right" indent="2"/>
    </xf>
    <xf numFmtId="0" fontId="2" fillId="0" borderId="9" xfId="0" applyFont="1" applyBorder="1"/>
    <xf numFmtId="165" fontId="2" fillId="0" borderId="8" xfId="0" applyNumberFormat="1" applyFont="1" applyBorder="1" applyAlignment="1">
      <alignment horizontal="right"/>
    </xf>
    <xf numFmtId="0" fontId="6" fillId="2" borderId="28" xfId="0" applyFont="1" applyFill="1" applyBorder="1"/>
    <xf numFmtId="0" fontId="6" fillId="2" borderId="31" xfId="0" applyFont="1" applyFill="1" applyBorder="1"/>
    <xf numFmtId="0" fontId="6" fillId="2" borderId="29" xfId="0" applyFont="1" applyFill="1" applyBorder="1"/>
    <xf numFmtId="166" fontId="6" fillId="2" borderId="41" xfId="0" applyNumberFormat="1" applyFont="1" applyFill="1" applyBorder="1" applyAlignment="1">
      <alignment horizontal="right" indent="2"/>
    </xf>
    <xf numFmtId="166" fontId="6" fillId="2" borderId="42" xfId="0" applyNumberFormat="1" applyFont="1" applyFill="1" applyBorder="1" applyAlignment="1">
      <alignment horizontal="right" indent="2"/>
    </xf>
    <xf numFmtId="0" fontId="6" fillId="0" borderId="0" xfId="0" applyFont="1"/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vertical="justify"/>
    </xf>
    <xf numFmtId="0" fontId="2" fillId="0" borderId="0" xfId="0" applyFont="1" applyAlignment="1">
      <alignment horizontal="left" wrapText="1"/>
    </xf>
    <xf numFmtId="0" fontId="2" fillId="0" borderId="43" xfId="1" applyFont="1" applyBorder="1" applyAlignment="1">
      <alignment horizontal="center"/>
    </xf>
    <xf numFmtId="0" fontId="2" fillId="0" borderId="44" xfId="1" applyFont="1" applyBorder="1" applyAlignment="1">
      <alignment horizontal="center"/>
    </xf>
    <xf numFmtId="0" fontId="3" fillId="0" borderId="45" xfId="1" applyFont="1" applyBorder="1"/>
    <xf numFmtId="0" fontId="2" fillId="0" borderId="45" xfId="1" applyFont="1" applyBorder="1"/>
    <xf numFmtId="0" fontId="2" fillId="0" borderId="45" xfId="1" applyFont="1" applyBorder="1" applyAlignment="1">
      <alignment horizontal="right"/>
    </xf>
    <xf numFmtId="0" fontId="2" fillId="0" borderId="46" xfId="1" applyFont="1" applyBorder="1"/>
    <xf numFmtId="0" fontId="2" fillId="0" borderId="45" xfId="0" applyFont="1" applyBorder="1" applyAlignment="1">
      <alignment horizontal="left"/>
    </xf>
    <xf numFmtId="0" fontId="2" fillId="0" borderId="47" xfId="0" applyFont="1" applyBorder="1"/>
    <xf numFmtId="0" fontId="2" fillId="0" borderId="48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3" fillId="0" borderId="50" xfId="1" applyFont="1" applyBorder="1"/>
    <xf numFmtId="0" fontId="2" fillId="0" borderId="50" xfId="1" applyFont="1" applyBorder="1"/>
    <xf numFmtId="0" fontId="2" fillId="0" borderId="50" xfId="1" applyFont="1" applyBorder="1" applyAlignment="1">
      <alignment horizontal="right"/>
    </xf>
    <xf numFmtId="0" fontId="2" fillId="0" borderId="51" xfId="1" applyFont="1" applyBorder="1" applyAlignment="1">
      <alignment horizontal="left"/>
    </xf>
    <xf numFmtId="0" fontId="2" fillId="0" borderId="50" xfId="1" applyFont="1" applyBorder="1" applyAlignment="1">
      <alignment horizontal="left"/>
    </xf>
    <xf numFmtId="0" fontId="2" fillId="0" borderId="52" xfId="1" applyFont="1" applyBorder="1" applyAlignment="1">
      <alignment horizontal="lef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49" fontId="3" fillId="2" borderId="21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4" fillId="0" borderId="0" xfId="0" applyFont="1"/>
    <xf numFmtId="3" fontId="2" fillId="0" borderId="35" xfId="0" applyNumberFormat="1" applyFont="1" applyBorder="1"/>
    <xf numFmtId="0" fontId="3" fillId="2" borderId="21" xfId="0" applyFont="1" applyFill="1" applyBorder="1"/>
    <xf numFmtId="0" fontId="3" fillId="2" borderId="22" xfId="0" applyFont="1" applyFill="1" applyBorder="1"/>
    <xf numFmtId="3" fontId="3" fillId="2" borderId="23" xfId="0" applyNumberFormat="1" applyFont="1" applyFill="1" applyBorder="1"/>
    <xf numFmtId="3" fontId="3" fillId="2" borderId="53" xfId="0" applyNumberFormat="1" applyFont="1" applyFill="1" applyBorder="1"/>
    <xf numFmtId="3" fontId="3" fillId="2" borderId="54" xfId="0" applyNumberFormat="1" applyFont="1" applyFill="1" applyBorder="1"/>
    <xf numFmtId="3" fontId="3" fillId="2" borderId="55" xfId="0" applyNumberFormat="1" applyFont="1" applyFill="1" applyBorder="1"/>
    <xf numFmtId="0" fontId="3" fillId="0" borderId="0" xfId="0" applyFont="1"/>
    <xf numFmtId="3" fontId="1" fillId="0" borderId="0" xfId="0" applyNumberFormat="1" applyFont="1" applyAlignment="1">
      <alignment horizontal="centerContinuous"/>
    </xf>
    <xf numFmtId="0" fontId="2" fillId="2" borderId="33" xfId="0" applyFont="1" applyFill="1" applyBorder="1"/>
    <xf numFmtId="0" fontId="3" fillId="2" borderId="58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right"/>
    </xf>
    <xf numFmtId="4" fontId="5" fillId="2" borderId="33" xfId="0" applyNumberFormat="1" applyFont="1" applyFill="1" applyBorder="1" applyAlignment="1">
      <alignment horizontal="right"/>
    </xf>
    <xf numFmtId="0" fontId="2" fillId="0" borderId="17" xfId="0" applyFont="1" applyBorder="1"/>
    <xf numFmtId="3" fontId="2" fillId="0" borderId="26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3" fontId="2" fillId="0" borderId="36" xfId="0" applyNumberFormat="1" applyFont="1" applyBorder="1" applyAlignment="1">
      <alignment horizontal="right"/>
    </xf>
    <xf numFmtId="4" fontId="2" fillId="0" borderId="25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0" fontId="2" fillId="2" borderId="28" xfId="0" applyFont="1" applyFill="1" applyBorder="1"/>
    <xf numFmtId="0" fontId="3" fillId="2" borderId="31" xfId="0" applyFont="1" applyFill="1" applyBorder="1"/>
    <xf numFmtId="0" fontId="2" fillId="2" borderId="31" xfId="0" applyFont="1" applyFill="1" applyBorder="1"/>
    <xf numFmtId="4" fontId="2" fillId="2" borderId="42" xfId="0" applyNumberFormat="1" applyFont="1" applyFill="1" applyBorder="1"/>
    <xf numFmtId="4" fontId="2" fillId="2" borderId="28" xfId="0" applyNumberFormat="1" applyFont="1" applyFill="1" applyBorder="1"/>
    <xf numFmtId="4" fontId="2" fillId="2" borderId="31" xfId="0" applyNumberFormat="1" applyFont="1" applyFill="1" applyBorder="1"/>
    <xf numFmtId="3" fontId="3" fillId="2" borderId="31" xfId="0" applyNumberFormat="1" applyFont="1" applyFill="1" applyBorder="1" applyAlignment="1">
      <alignment horizontal="right"/>
    </xf>
    <xf numFmtId="3" fontId="3" fillId="2" borderId="42" xfId="0" applyNumberFormat="1" applyFont="1" applyFill="1" applyBorder="1" applyAlignment="1">
      <alignment horizontal="right"/>
    </xf>
    <xf numFmtId="3" fontId="4" fillId="0" borderId="0" xfId="0" applyNumberFormat="1" applyFont="1"/>
    <xf numFmtId="4" fontId="4" fillId="0" borderId="0" xfId="0" applyNumberFormat="1" applyFont="1"/>
    <xf numFmtId="4" fontId="2" fillId="0" borderId="0" xfId="0" applyNumberFormat="1" applyFont="1"/>
    <xf numFmtId="0" fontId="9" fillId="0" borderId="0" xfId="1" applyFont="1" applyAlignment="1">
      <alignment horizontal="center"/>
    </xf>
    <xf numFmtId="0" fontId="2" fillId="0" borderId="0" xfId="1" applyFont="1"/>
    <xf numFmtId="0" fontId="10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1" fillId="0" borderId="0" xfId="1" applyFont="1" applyAlignment="1">
      <alignment horizontal="right"/>
    </xf>
    <xf numFmtId="0" fontId="4" fillId="0" borderId="46" xfId="1" applyFont="1" applyBorder="1" applyAlignment="1">
      <alignment horizontal="right"/>
    </xf>
    <xf numFmtId="0" fontId="2" fillId="0" borderId="45" xfId="1" applyFont="1" applyBorder="1" applyAlignment="1">
      <alignment horizontal="left"/>
    </xf>
    <xf numFmtId="0" fontId="2" fillId="0" borderId="47" xfId="1" applyFont="1" applyBorder="1"/>
    <xf numFmtId="49" fontId="2" fillId="0" borderId="48" xfId="1" applyNumberFormat="1" applyFont="1" applyBorder="1" applyAlignment="1">
      <alignment horizontal="center"/>
    </xf>
    <xf numFmtId="0" fontId="2" fillId="0" borderId="51" xfId="1" applyFont="1" applyBorder="1" applyAlignment="1">
      <alignment horizontal="center" shrinkToFit="1"/>
    </xf>
    <xf numFmtId="0" fontId="2" fillId="0" borderId="50" xfId="1" applyFont="1" applyBorder="1" applyAlignment="1">
      <alignment horizontal="center" shrinkToFit="1"/>
    </xf>
    <xf numFmtId="0" fontId="2" fillId="0" borderId="52" xfId="1" applyFont="1" applyBorder="1" applyAlignment="1">
      <alignment horizontal="center" shrinkToFit="1"/>
    </xf>
    <xf numFmtId="0" fontId="4" fillId="0" borderId="0" xfId="1" applyFont="1"/>
    <xf numFmtId="0" fontId="2" fillId="0" borderId="0" xfId="1" applyFont="1" applyAlignment="1">
      <alignment horizontal="right"/>
    </xf>
    <xf numFmtId="49" fontId="4" fillId="2" borderId="10" xfId="1" applyNumberFormat="1" applyFont="1" applyFill="1" applyBorder="1"/>
    <xf numFmtId="0" fontId="4" fillId="2" borderId="8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wrapText="1"/>
    </xf>
    <xf numFmtId="0" fontId="3" fillId="0" borderId="56" xfId="1" applyFont="1" applyBorder="1" applyAlignment="1">
      <alignment horizontal="center"/>
    </xf>
    <xf numFmtId="49" fontId="3" fillId="0" borderId="56" xfId="1" applyNumberFormat="1" applyFont="1" applyBorder="1" applyAlignment="1">
      <alignment horizontal="left"/>
    </xf>
    <xf numFmtId="0" fontId="3" fillId="0" borderId="15" xfId="1" applyFont="1" applyBorder="1"/>
    <xf numFmtId="0" fontId="2" fillId="0" borderId="9" xfId="1" applyFont="1" applyBorder="1" applyAlignment="1">
      <alignment horizontal="center"/>
    </xf>
    <xf numFmtId="0" fontId="2" fillId="0" borderId="9" xfId="1" applyFont="1" applyBorder="1" applyAlignment="1">
      <alignment horizontal="right"/>
    </xf>
    <xf numFmtId="0" fontId="2" fillId="0" borderId="9" xfId="1" applyFont="1" applyBorder="1"/>
    <xf numFmtId="0" fontId="7" fillId="0" borderId="9" xfId="1" applyFont="1" applyBorder="1"/>
    <xf numFmtId="0" fontId="7" fillId="0" borderId="8" xfId="1" applyFont="1" applyBorder="1"/>
    <xf numFmtId="0" fontId="12" fillId="0" borderId="0" xfId="1" applyFont="1"/>
    <xf numFmtId="0" fontId="7" fillId="0" borderId="59" xfId="1" applyFont="1" applyBorder="1" applyAlignment="1">
      <alignment horizontal="center" vertical="top"/>
    </xf>
    <xf numFmtId="49" fontId="7" fillId="0" borderId="59" xfId="1" applyNumberFormat="1" applyFont="1" applyBorder="1" applyAlignment="1">
      <alignment horizontal="left" vertical="top"/>
    </xf>
    <xf numFmtId="0" fontId="7" fillId="0" borderId="59" xfId="1" applyFont="1" applyBorder="1" applyAlignment="1">
      <alignment vertical="top" wrapText="1"/>
    </xf>
    <xf numFmtId="49" fontId="7" fillId="0" borderId="59" xfId="1" applyNumberFormat="1" applyFont="1" applyBorder="1" applyAlignment="1">
      <alignment horizontal="center" shrinkToFit="1"/>
    </xf>
    <xf numFmtId="4" fontId="7" fillId="0" borderId="59" xfId="1" applyNumberFormat="1" applyFont="1" applyBorder="1" applyAlignment="1">
      <alignment horizontal="right"/>
    </xf>
    <xf numFmtId="4" fontId="7" fillId="0" borderId="59" xfId="1" applyNumberFormat="1" applyFont="1" applyBorder="1"/>
    <xf numFmtId="167" fontId="7" fillId="0" borderId="59" xfId="1" applyNumberFormat="1" applyFont="1" applyBorder="1"/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13" fillId="0" borderId="0" xfId="1" applyFont="1" applyAlignment="1">
      <alignment wrapText="1"/>
    </xf>
    <xf numFmtId="49" fontId="14" fillId="3" borderId="60" xfId="1" applyNumberFormat="1" applyFont="1" applyFill="1" applyBorder="1" applyAlignment="1">
      <alignment horizontal="left" wrapText="1"/>
    </xf>
    <xf numFmtId="49" fontId="15" fillId="0" borderId="61" xfId="0" applyNumberFormat="1" applyFont="1" applyBorder="1" applyAlignment="1">
      <alignment horizontal="left" wrapText="1"/>
    </xf>
    <xf numFmtId="4" fontId="14" fillId="3" borderId="62" xfId="1" applyNumberFormat="1" applyFont="1" applyFill="1" applyBorder="1" applyAlignment="1">
      <alignment horizontal="right" wrapText="1"/>
    </xf>
    <xf numFmtId="0" fontId="14" fillId="3" borderId="34" xfId="1" applyFont="1" applyFill="1" applyBorder="1" applyAlignment="1">
      <alignment horizontal="left" wrapText="1"/>
    </xf>
    <xf numFmtId="0" fontId="14" fillId="0" borderId="0" xfId="0" applyFont="1" applyAlignment="1">
      <alignment horizontal="right"/>
    </xf>
    <xf numFmtId="0" fontId="2" fillId="0" borderId="13" xfId="1" applyFont="1" applyBorder="1"/>
    <xf numFmtId="0" fontId="2" fillId="2" borderId="10" xfId="1" applyFont="1" applyFill="1" applyBorder="1" applyAlignment="1">
      <alignment horizontal="center"/>
    </xf>
    <xf numFmtId="49" fontId="16" fillId="2" borderId="10" xfId="1" applyNumberFormat="1" applyFont="1" applyFill="1" applyBorder="1" applyAlignment="1">
      <alignment horizontal="left"/>
    </xf>
    <xf numFmtId="0" fontId="16" fillId="2" borderId="15" xfId="1" applyFont="1" applyFill="1" applyBorder="1"/>
    <xf numFmtId="0" fontId="2" fillId="2" borderId="9" xfId="1" applyFont="1" applyFill="1" applyBorder="1" applyAlignment="1">
      <alignment horizontal="center"/>
    </xf>
    <xf numFmtId="4" fontId="2" fillId="2" borderId="9" xfId="1" applyNumberFormat="1" applyFont="1" applyFill="1" applyBorder="1" applyAlignment="1">
      <alignment horizontal="right"/>
    </xf>
    <xf numFmtId="4" fontId="2" fillId="2" borderId="8" xfId="1" applyNumberFormat="1" applyFont="1" applyFill="1" applyBorder="1" applyAlignment="1">
      <alignment horizontal="right"/>
    </xf>
    <xf numFmtId="4" fontId="3" fillId="2" borderId="10" xfId="1" applyNumberFormat="1" applyFont="1" applyFill="1" applyBorder="1"/>
    <xf numFmtId="0" fontId="17" fillId="2" borderId="10" xfId="1" applyFont="1" applyFill="1" applyBorder="1"/>
    <xf numFmtId="167" fontId="17" fillId="2" borderId="10" xfId="1" applyNumberFormat="1" applyFont="1" applyFill="1" applyBorder="1"/>
    <xf numFmtId="3" fontId="2" fillId="0" borderId="0" xfId="1" applyNumberFormat="1" applyFont="1"/>
    <xf numFmtId="0" fontId="18" fillId="0" borderId="0" xfId="1" applyFont="1"/>
    <xf numFmtId="0" fontId="19" fillId="0" borderId="0" xfId="1" applyFont="1"/>
    <xf numFmtId="3" fontId="19" fillId="0" borderId="0" xfId="1" applyNumberFormat="1" applyFont="1" applyAlignment="1">
      <alignment horizontal="right"/>
    </xf>
    <xf numFmtId="4" fontId="19" fillId="0" borderId="0" xfId="1" applyNumberFormat="1" applyFont="1"/>
    <xf numFmtId="49" fontId="4" fillId="0" borderId="12" xfId="0" applyNumberFormat="1" applyFont="1" applyBorder="1"/>
    <xf numFmtId="3" fontId="2" fillId="0" borderId="13" xfId="0" applyNumberFormat="1" applyFont="1" applyBorder="1"/>
    <xf numFmtId="3" fontId="2" fillId="0" borderId="56" xfId="0" applyNumberFormat="1" applyFont="1" applyBorder="1"/>
    <xf numFmtId="3" fontId="2" fillId="0" borderId="57" xfId="0" applyNumberFormat="1" applyFont="1" applyBorder="1"/>
    <xf numFmtId="3" fontId="13" fillId="0" borderId="0" xfId="1" applyNumberFormat="1" applyFont="1" applyAlignment="1">
      <alignment wrapText="1"/>
    </xf>
    <xf numFmtId="14" fontId="2" fillId="0" borderId="13" xfId="0" applyNumberFormat="1" applyFont="1" applyBorder="1"/>
  </cellXfs>
  <cellStyles count="2">
    <cellStyle name="Normální" xfId="0" builtinId="0"/>
    <cellStyle name="normální_POL.XLS" xfId="1" xr:uid="{97F13D3B-66A9-4CBC-9F60-E763AEE5AD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CB977-DC42-4949-9E57-33D9B1893D2A}">
  <sheetPr codeName="List21"/>
  <dimension ref="A1:BE55"/>
  <sheetViews>
    <sheetView tabSelected="1" topLeftCell="A11" workbookViewId="0">
      <selection activeCell="G27" sqref="G27"/>
    </sheetView>
  </sheetViews>
  <sheetFormatPr defaultRowHeight="12.75" x14ac:dyDescent="0.2"/>
  <cols>
    <col min="1" max="1" width="2" style="3" customWidth="1"/>
    <col min="2" max="2" width="15" style="3" customWidth="1"/>
    <col min="3" max="3" width="15.85546875" style="3" customWidth="1"/>
    <col min="4" max="4" width="14.5703125" style="3" customWidth="1"/>
    <col min="5" max="5" width="13.5703125" style="3" customWidth="1"/>
    <col min="6" max="6" width="16.5703125" style="3" customWidth="1"/>
    <col min="7" max="7" width="15.28515625" style="3" customWidth="1"/>
    <col min="8" max="256" width="9.140625" style="3"/>
    <col min="257" max="257" width="2" style="3" customWidth="1"/>
    <col min="258" max="258" width="15" style="3" customWidth="1"/>
    <col min="259" max="259" width="15.85546875" style="3" customWidth="1"/>
    <col min="260" max="260" width="14.5703125" style="3" customWidth="1"/>
    <col min="261" max="261" width="13.5703125" style="3" customWidth="1"/>
    <col min="262" max="262" width="16.5703125" style="3" customWidth="1"/>
    <col min="263" max="263" width="15.28515625" style="3" customWidth="1"/>
    <col min="264" max="512" width="9.140625" style="3"/>
    <col min="513" max="513" width="2" style="3" customWidth="1"/>
    <col min="514" max="514" width="15" style="3" customWidth="1"/>
    <col min="515" max="515" width="15.85546875" style="3" customWidth="1"/>
    <col min="516" max="516" width="14.5703125" style="3" customWidth="1"/>
    <col min="517" max="517" width="13.5703125" style="3" customWidth="1"/>
    <col min="518" max="518" width="16.5703125" style="3" customWidth="1"/>
    <col min="519" max="519" width="15.28515625" style="3" customWidth="1"/>
    <col min="520" max="768" width="9.140625" style="3"/>
    <col min="769" max="769" width="2" style="3" customWidth="1"/>
    <col min="770" max="770" width="15" style="3" customWidth="1"/>
    <col min="771" max="771" width="15.85546875" style="3" customWidth="1"/>
    <col min="772" max="772" width="14.5703125" style="3" customWidth="1"/>
    <col min="773" max="773" width="13.5703125" style="3" customWidth="1"/>
    <col min="774" max="774" width="16.5703125" style="3" customWidth="1"/>
    <col min="775" max="775" width="15.28515625" style="3" customWidth="1"/>
    <col min="776" max="1024" width="9.140625" style="3"/>
    <col min="1025" max="1025" width="2" style="3" customWidth="1"/>
    <col min="1026" max="1026" width="15" style="3" customWidth="1"/>
    <col min="1027" max="1027" width="15.85546875" style="3" customWidth="1"/>
    <col min="1028" max="1028" width="14.5703125" style="3" customWidth="1"/>
    <col min="1029" max="1029" width="13.5703125" style="3" customWidth="1"/>
    <col min="1030" max="1030" width="16.5703125" style="3" customWidth="1"/>
    <col min="1031" max="1031" width="15.28515625" style="3" customWidth="1"/>
    <col min="1032" max="1280" width="9.140625" style="3"/>
    <col min="1281" max="1281" width="2" style="3" customWidth="1"/>
    <col min="1282" max="1282" width="15" style="3" customWidth="1"/>
    <col min="1283" max="1283" width="15.85546875" style="3" customWidth="1"/>
    <col min="1284" max="1284" width="14.5703125" style="3" customWidth="1"/>
    <col min="1285" max="1285" width="13.5703125" style="3" customWidth="1"/>
    <col min="1286" max="1286" width="16.5703125" style="3" customWidth="1"/>
    <col min="1287" max="1287" width="15.28515625" style="3" customWidth="1"/>
    <col min="1288" max="1536" width="9.140625" style="3"/>
    <col min="1537" max="1537" width="2" style="3" customWidth="1"/>
    <col min="1538" max="1538" width="15" style="3" customWidth="1"/>
    <col min="1539" max="1539" width="15.85546875" style="3" customWidth="1"/>
    <col min="1540" max="1540" width="14.5703125" style="3" customWidth="1"/>
    <col min="1541" max="1541" width="13.5703125" style="3" customWidth="1"/>
    <col min="1542" max="1542" width="16.5703125" style="3" customWidth="1"/>
    <col min="1543" max="1543" width="15.28515625" style="3" customWidth="1"/>
    <col min="1544" max="1792" width="9.140625" style="3"/>
    <col min="1793" max="1793" width="2" style="3" customWidth="1"/>
    <col min="1794" max="1794" width="15" style="3" customWidth="1"/>
    <col min="1795" max="1795" width="15.85546875" style="3" customWidth="1"/>
    <col min="1796" max="1796" width="14.5703125" style="3" customWidth="1"/>
    <col min="1797" max="1797" width="13.5703125" style="3" customWidth="1"/>
    <col min="1798" max="1798" width="16.5703125" style="3" customWidth="1"/>
    <col min="1799" max="1799" width="15.28515625" style="3" customWidth="1"/>
    <col min="1800" max="2048" width="9.140625" style="3"/>
    <col min="2049" max="2049" width="2" style="3" customWidth="1"/>
    <col min="2050" max="2050" width="15" style="3" customWidth="1"/>
    <col min="2051" max="2051" width="15.85546875" style="3" customWidth="1"/>
    <col min="2052" max="2052" width="14.5703125" style="3" customWidth="1"/>
    <col min="2053" max="2053" width="13.5703125" style="3" customWidth="1"/>
    <col min="2054" max="2054" width="16.5703125" style="3" customWidth="1"/>
    <col min="2055" max="2055" width="15.28515625" style="3" customWidth="1"/>
    <col min="2056" max="2304" width="9.140625" style="3"/>
    <col min="2305" max="2305" width="2" style="3" customWidth="1"/>
    <col min="2306" max="2306" width="15" style="3" customWidth="1"/>
    <col min="2307" max="2307" width="15.85546875" style="3" customWidth="1"/>
    <col min="2308" max="2308" width="14.5703125" style="3" customWidth="1"/>
    <col min="2309" max="2309" width="13.5703125" style="3" customWidth="1"/>
    <col min="2310" max="2310" width="16.5703125" style="3" customWidth="1"/>
    <col min="2311" max="2311" width="15.28515625" style="3" customWidth="1"/>
    <col min="2312" max="2560" width="9.140625" style="3"/>
    <col min="2561" max="2561" width="2" style="3" customWidth="1"/>
    <col min="2562" max="2562" width="15" style="3" customWidth="1"/>
    <col min="2563" max="2563" width="15.85546875" style="3" customWidth="1"/>
    <col min="2564" max="2564" width="14.5703125" style="3" customWidth="1"/>
    <col min="2565" max="2565" width="13.5703125" style="3" customWidth="1"/>
    <col min="2566" max="2566" width="16.5703125" style="3" customWidth="1"/>
    <col min="2567" max="2567" width="15.28515625" style="3" customWidth="1"/>
    <col min="2568" max="2816" width="9.140625" style="3"/>
    <col min="2817" max="2817" width="2" style="3" customWidth="1"/>
    <col min="2818" max="2818" width="15" style="3" customWidth="1"/>
    <col min="2819" max="2819" width="15.85546875" style="3" customWidth="1"/>
    <col min="2820" max="2820" width="14.5703125" style="3" customWidth="1"/>
    <col min="2821" max="2821" width="13.5703125" style="3" customWidth="1"/>
    <col min="2822" max="2822" width="16.5703125" style="3" customWidth="1"/>
    <col min="2823" max="2823" width="15.28515625" style="3" customWidth="1"/>
    <col min="2824" max="3072" width="9.140625" style="3"/>
    <col min="3073" max="3073" width="2" style="3" customWidth="1"/>
    <col min="3074" max="3074" width="15" style="3" customWidth="1"/>
    <col min="3075" max="3075" width="15.85546875" style="3" customWidth="1"/>
    <col min="3076" max="3076" width="14.5703125" style="3" customWidth="1"/>
    <col min="3077" max="3077" width="13.5703125" style="3" customWidth="1"/>
    <col min="3078" max="3078" width="16.5703125" style="3" customWidth="1"/>
    <col min="3079" max="3079" width="15.28515625" style="3" customWidth="1"/>
    <col min="3080" max="3328" width="9.140625" style="3"/>
    <col min="3329" max="3329" width="2" style="3" customWidth="1"/>
    <col min="3330" max="3330" width="15" style="3" customWidth="1"/>
    <col min="3331" max="3331" width="15.85546875" style="3" customWidth="1"/>
    <col min="3332" max="3332" width="14.5703125" style="3" customWidth="1"/>
    <col min="3333" max="3333" width="13.5703125" style="3" customWidth="1"/>
    <col min="3334" max="3334" width="16.5703125" style="3" customWidth="1"/>
    <col min="3335" max="3335" width="15.28515625" style="3" customWidth="1"/>
    <col min="3336" max="3584" width="9.140625" style="3"/>
    <col min="3585" max="3585" width="2" style="3" customWidth="1"/>
    <col min="3586" max="3586" width="15" style="3" customWidth="1"/>
    <col min="3587" max="3587" width="15.85546875" style="3" customWidth="1"/>
    <col min="3588" max="3588" width="14.5703125" style="3" customWidth="1"/>
    <col min="3589" max="3589" width="13.5703125" style="3" customWidth="1"/>
    <col min="3590" max="3590" width="16.5703125" style="3" customWidth="1"/>
    <col min="3591" max="3591" width="15.28515625" style="3" customWidth="1"/>
    <col min="3592" max="3840" width="9.140625" style="3"/>
    <col min="3841" max="3841" width="2" style="3" customWidth="1"/>
    <col min="3842" max="3842" width="15" style="3" customWidth="1"/>
    <col min="3843" max="3843" width="15.85546875" style="3" customWidth="1"/>
    <col min="3844" max="3844" width="14.5703125" style="3" customWidth="1"/>
    <col min="3845" max="3845" width="13.5703125" style="3" customWidth="1"/>
    <col min="3846" max="3846" width="16.5703125" style="3" customWidth="1"/>
    <col min="3847" max="3847" width="15.28515625" style="3" customWidth="1"/>
    <col min="3848" max="4096" width="9.140625" style="3"/>
    <col min="4097" max="4097" width="2" style="3" customWidth="1"/>
    <col min="4098" max="4098" width="15" style="3" customWidth="1"/>
    <col min="4099" max="4099" width="15.85546875" style="3" customWidth="1"/>
    <col min="4100" max="4100" width="14.5703125" style="3" customWidth="1"/>
    <col min="4101" max="4101" width="13.5703125" style="3" customWidth="1"/>
    <col min="4102" max="4102" width="16.5703125" style="3" customWidth="1"/>
    <col min="4103" max="4103" width="15.28515625" style="3" customWidth="1"/>
    <col min="4104" max="4352" width="9.140625" style="3"/>
    <col min="4353" max="4353" width="2" style="3" customWidth="1"/>
    <col min="4354" max="4354" width="15" style="3" customWidth="1"/>
    <col min="4355" max="4355" width="15.85546875" style="3" customWidth="1"/>
    <col min="4356" max="4356" width="14.5703125" style="3" customWidth="1"/>
    <col min="4357" max="4357" width="13.5703125" style="3" customWidth="1"/>
    <col min="4358" max="4358" width="16.5703125" style="3" customWidth="1"/>
    <col min="4359" max="4359" width="15.28515625" style="3" customWidth="1"/>
    <col min="4360" max="4608" width="9.140625" style="3"/>
    <col min="4609" max="4609" width="2" style="3" customWidth="1"/>
    <col min="4610" max="4610" width="15" style="3" customWidth="1"/>
    <col min="4611" max="4611" width="15.85546875" style="3" customWidth="1"/>
    <col min="4612" max="4612" width="14.5703125" style="3" customWidth="1"/>
    <col min="4613" max="4613" width="13.5703125" style="3" customWidth="1"/>
    <col min="4614" max="4614" width="16.5703125" style="3" customWidth="1"/>
    <col min="4615" max="4615" width="15.28515625" style="3" customWidth="1"/>
    <col min="4616" max="4864" width="9.140625" style="3"/>
    <col min="4865" max="4865" width="2" style="3" customWidth="1"/>
    <col min="4866" max="4866" width="15" style="3" customWidth="1"/>
    <col min="4867" max="4867" width="15.85546875" style="3" customWidth="1"/>
    <col min="4868" max="4868" width="14.5703125" style="3" customWidth="1"/>
    <col min="4869" max="4869" width="13.5703125" style="3" customWidth="1"/>
    <col min="4870" max="4870" width="16.5703125" style="3" customWidth="1"/>
    <col min="4871" max="4871" width="15.28515625" style="3" customWidth="1"/>
    <col min="4872" max="5120" width="9.140625" style="3"/>
    <col min="5121" max="5121" width="2" style="3" customWidth="1"/>
    <col min="5122" max="5122" width="15" style="3" customWidth="1"/>
    <col min="5123" max="5123" width="15.85546875" style="3" customWidth="1"/>
    <col min="5124" max="5124" width="14.5703125" style="3" customWidth="1"/>
    <col min="5125" max="5125" width="13.5703125" style="3" customWidth="1"/>
    <col min="5126" max="5126" width="16.5703125" style="3" customWidth="1"/>
    <col min="5127" max="5127" width="15.28515625" style="3" customWidth="1"/>
    <col min="5128" max="5376" width="9.140625" style="3"/>
    <col min="5377" max="5377" width="2" style="3" customWidth="1"/>
    <col min="5378" max="5378" width="15" style="3" customWidth="1"/>
    <col min="5379" max="5379" width="15.85546875" style="3" customWidth="1"/>
    <col min="5380" max="5380" width="14.5703125" style="3" customWidth="1"/>
    <col min="5381" max="5381" width="13.5703125" style="3" customWidth="1"/>
    <col min="5382" max="5382" width="16.5703125" style="3" customWidth="1"/>
    <col min="5383" max="5383" width="15.28515625" style="3" customWidth="1"/>
    <col min="5384" max="5632" width="9.140625" style="3"/>
    <col min="5633" max="5633" width="2" style="3" customWidth="1"/>
    <col min="5634" max="5634" width="15" style="3" customWidth="1"/>
    <col min="5635" max="5635" width="15.85546875" style="3" customWidth="1"/>
    <col min="5636" max="5636" width="14.5703125" style="3" customWidth="1"/>
    <col min="5637" max="5637" width="13.5703125" style="3" customWidth="1"/>
    <col min="5638" max="5638" width="16.5703125" style="3" customWidth="1"/>
    <col min="5639" max="5639" width="15.28515625" style="3" customWidth="1"/>
    <col min="5640" max="5888" width="9.140625" style="3"/>
    <col min="5889" max="5889" width="2" style="3" customWidth="1"/>
    <col min="5890" max="5890" width="15" style="3" customWidth="1"/>
    <col min="5891" max="5891" width="15.85546875" style="3" customWidth="1"/>
    <col min="5892" max="5892" width="14.5703125" style="3" customWidth="1"/>
    <col min="5893" max="5893" width="13.5703125" style="3" customWidth="1"/>
    <col min="5894" max="5894" width="16.5703125" style="3" customWidth="1"/>
    <col min="5895" max="5895" width="15.28515625" style="3" customWidth="1"/>
    <col min="5896" max="6144" width="9.140625" style="3"/>
    <col min="6145" max="6145" width="2" style="3" customWidth="1"/>
    <col min="6146" max="6146" width="15" style="3" customWidth="1"/>
    <col min="6147" max="6147" width="15.85546875" style="3" customWidth="1"/>
    <col min="6148" max="6148" width="14.5703125" style="3" customWidth="1"/>
    <col min="6149" max="6149" width="13.5703125" style="3" customWidth="1"/>
    <col min="6150" max="6150" width="16.5703125" style="3" customWidth="1"/>
    <col min="6151" max="6151" width="15.28515625" style="3" customWidth="1"/>
    <col min="6152" max="6400" width="9.140625" style="3"/>
    <col min="6401" max="6401" width="2" style="3" customWidth="1"/>
    <col min="6402" max="6402" width="15" style="3" customWidth="1"/>
    <col min="6403" max="6403" width="15.85546875" style="3" customWidth="1"/>
    <col min="6404" max="6404" width="14.5703125" style="3" customWidth="1"/>
    <col min="6405" max="6405" width="13.5703125" style="3" customWidth="1"/>
    <col min="6406" max="6406" width="16.5703125" style="3" customWidth="1"/>
    <col min="6407" max="6407" width="15.28515625" style="3" customWidth="1"/>
    <col min="6408" max="6656" width="9.140625" style="3"/>
    <col min="6657" max="6657" width="2" style="3" customWidth="1"/>
    <col min="6658" max="6658" width="15" style="3" customWidth="1"/>
    <col min="6659" max="6659" width="15.85546875" style="3" customWidth="1"/>
    <col min="6660" max="6660" width="14.5703125" style="3" customWidth="1"/>
    <col min="6661" max="6661" width="13.5703125" style="3" customWidth="1"/>
    <col min="6662" max="6662" width="16.5703125" style="3" customWidth="1"/>
    <col min="6663" max="6663" width="15.28515625" style="3" customWidth="1"/>
    <col min="6664" max="6912" width="9.140625" style="3"/>
    <col min="6913" max="6913" width="2" style="3" customWidth="1"/>
    <col min="6914" max="6914" width="15" style="3" customWidth="1"/>
    <col min="6915" max="6915" width="15.85546875" style="3" customWidth="1"/>
    <col min="6916" max="6916" width="14.5703125" style="3" customWidth="1"/>
    <col min="6917" max="6917" width="13.5703125" style="3" customWidth="1"/>
    <col min="6918" max="6918" width="16.5703125" style="3" customWidth="1"/>
    <col min="6919" max="6919" width="15.28515625" style="3" customWidth="1"/>
    <col min="6920" max="7168" width="9.140625" style="3"/>
    <col min="7169" max="7169" width="2" style="3" customWidth="1"/>
    <col min="7170" max="7170" width="15" style="3" customWidth="1"/>
    <col min="7171" max="7171" width="15.85546875" style="3" customWidth="1"/>
    <col min="7172" max="7172" width="14.5703125" style="3" customWidth="1"/>
    <col min="7173" max="7173" width="13.5703125" style="3" customWidth="1"/>
    <col min="7174" max="7174" width="16.5703125" style="3" customWidth="1"/>
    <col min="7175" max="7175" width="15.28515625" style="3" customWidth="1"/>
    <col min="7176" max="7424" width="9.140625" style="3"/>
    <col min="7425" max="7425" width="2" style="3" customWidth="1"/>
    <col min="7426" max="7426" width="15" style="3" customWidth="1"/>
    <col min="7427" max="7427" width="15.85546875" style="3" customWidth="1"/>
    <col min="7428" max="7428" width="14.5703125" style="3" customWidth="1"/>
    <col min="7429" max="7429" width="13.5703125" style="3" customWidth="1"/>
    <col min="7430" max="7430" width="16.5703125" style="3" customWidth="1"/>
    <col min="7431" max="7431" width="15.28515625" style="3" customWidth="1"/>
    <col min="7432" max="7680" width="9.140625" style="3"/>
    <col min="7681" max="7681" width="2" style="3" customWidth="1"/>
    <col min="7682" max="7682" width="15" style="3" customWidth="1"/>
    <col min="7683" max="7683" width="15.85546875" style="3" customWidth="1"/>
    <col min="7684" max="7684" width="14.5703125" style="3" customWidth="1"/>
    <col min="7685" max="7685" width="13.5703125" style="3" customWidth="1"/>
    <col min="7686" max="7686" width="16.5703125" style="3" customWidth="1"/>
    <col min="7687" max="7687" width="15.28515625" style="3" customWidth="1"/>
    <col min="7688" max="7936" width="9.140625" style="3"/>
    <col min="7937" max="7937" width="2" style="3" customWidth="1"/>
    <col min="7938" max="7938" width="15" style="3" customWidth="1"/>
    <col min="7939" max="7939" width="15.85546875" style="3" customWidth="1"/>
    <col min="7940" max="7940" width="14.5703125" style="3" customWidth="1"/>
    <col min="7941" max="7941" width="13.5703125" style="3" customWidth="1"/>
    <col min="7942" max="7942" width="16.5703125" style="3" customWidth="1"/>
    <col min="7943" max="7943" width="15.28515625" style="3" customWidth="1"/>
    <col min="7944" max="8192" width="9.140625" style="3"/>
    <col min="8193" max="8193" width="2" style="3" customWidth="1"/>
    <col min="8194" max="8194" width="15" style="3" customWidth="1"/>
    <col min="8195" max="8195" width="15.85546875" style="3" customWidth="1"/>
    <col min="8196" max="8196" width="14.5703125" style="3" customWidth="1"/>
    <col min="8197" max="8197" width="13.5703125" style="3" customWidth="1"/>
    <col min="8198" max="8198" width="16.5703125" style="3" customWidth="1"/>
    <col min="8199" max="8199" width="15.28515625" style="3" customWidth="1"/>
    <col min="8200" max="8448" width="9.140625" style="3"/>
    <col min="8449" max="8449" width="2" style="3" customWidth="1"/>
    <col min="8450" max="8450" width="15" style="3" customWidth="1"/>
    <col min="8451" max="8451" width="15.85546875" style="3" customWidth="1"/>
    <col min="8452" max="8452" width="14.5703125" style="3" customWidth="1"/>
    <col min="8453" max="8453" width="13.5703125" style="3" customWidth="1"/>
    <col min="8454" max="8454" width="16.5703125" style="3" customWidth="1"/>
    <col min="8455" max="8455" width="15.28515625" style="3" customWidth="1"/>
    <col min="8456" max="8704" width="9.140625" style="3"/>
    <col min="8705" max="8705" width="2" style="3" customWidth="1"/>
    <col min="8706" max="8706" width="15" style="3" customWidth="1"/>
    <col min="8707" max="8707" width="15.85546875" style="3" customWidth="1"/>
    <col min="8708" max="8708" width="14.5703125" style="3" customWidth="1"/>
    <col min="8709" max="8709" width="13.5703125" style="3" customWidth="1"/>
    <col min="8710" max="8710" width="16.5703125" style="3" customWidth="1"/>
    <col min="8711" max="8711" width="15.28515625" style="3" customWidth="1"/>
    <col min="8712" max="8960" width="9.140625" style="3"/>
    <col min="8961" max="8961" width="2" style="3" customWidth="1"/>
    <col min="8962" max="8962" width="15" style="3" customWidth="1"/>
    <col min="8963" max="8963" width="15.85546875" style="3" customWidth="1"/>
    <col min="8964" max="8964" width="14.5703125" style="3" customWidth="1"/>
    <col min="8965" max="8965" width="13.5703125" style="3" customWidth="1"/>
    <col min="8966" max="8966" width="16.5703125" style="3" customWidth="1"/>
    <col min="8967" max="8967" width="15.28515625" style="3" customWidth="1"/>
    <col min="8968" max="9216" width="9.140625" style="3"/>
    <col min="9217" max="9217" width="2" style="3" customWidth="1"/>
    <col min="9218" max="9218" width="15" style="3" customWidth="1"/>
    <col min="9219" max="9219" width="15.85546875" style="3" customWidth="1"/>
    <col min="9220" max="9220" width="14.5703125" style="3" customWidth="1"/>
    <col min="9221" max="9221" width="13.5703125" style="3" customWidth="1"/>
    <col min="9222" max="9222" width="16.5703125" style="3" customWidth="1"/>
    <col min="9223" max="9223" width="15.28515625" style="3" customWidth="1"/>
    <col min="9224" max="9472" width="9.140625" style="3"/>
    <col min="9473" max="9473" width="2" style="3" customWidth="1"/>
    <col min="9474" max="9474" width="15" style="3" customWidth="1"/>
    <col min="9475" max="9475" width="15.85546875" style="3" customWidth="1"/>
    <col min="9476" max="9476" width="14.5703125" style="3" customWidth="1"/>
    <col min="9477" max="9477" width="13.5703125" style="3" customWidth="1"/>
    <col min="9478" max="9478" width="16.5703125" style="3" customWidth="1"/>
    <col min="9479" max="9479" width="15.28515625" style="3" customWidth="1"/>
    <col min="9480" max="9728" width="9.140625" style="3"/>
    <col min="9729" max="9729" width="2" style="3" customWidth="1"/>
    <col min="9730" max="9730" width="15" style="3" customWidth="1"/>
    <col min="9731" max="9731" width="15.85546875" style="3" customWidth="1"/>
    <col min="9732" max="9732" width="14.5703125" style="3" customWidth="1"/>
    <col min="9733" max="9733" width="13.5703125" style="3" customWidth="1"/>
    <col min="9734" max="9734" width="16.5703125" style="3" customWidth="1"/>
    <col min="9735" max="9735" width="15.28515625" style="3" customWidth="1"/>
    <col min="9736" max="9984" width="9.140625" style="3"/>
    <col min="9985" max="9985" width="2" style="3" customWidth="1"/>
    <col min="9986" max="9986" width="15" style="3" customWidth="1"/>
    <col min="9987" max="9987" width="15.85546875" style="3" customWidth="1"/>
    <col min="9988" max="9988" width="14.5703125" style="3" customWidth="1"/>
    <col min="9989" max="9989" width="13.5703125" style="3" customWidth="1"/>
    <col min="9990" max="9990" width="16.5703125" style="3" customWidth="1"/>
    <col min="9991" max="9991" width="15.28515625" style="3" customWidth="1"/>
    <col min="9992" max="10240" width="9.140625" style="3"/>
    <col min="10241" max="10241" width="2" style="3" customWidth="1"/>
    <col min="10242" max="10242" width="15" style="3" customWidth="1"/>
    <col min="10243" max="10243" width="15.85546875" style="3" customWidth="1"/>
    <col min="10244" max="10244" width="14.5703125" style="3" customWidth="1"/>
    <col min="10245" max="10245" width="13.5703125" style="3" customWidth="1"/>
    <col min="10246" max="10246" width="16.5703125" style="3" customWidth="1"/>
    <col min="10247" max="10247" width="15.28515625" style="3" customWidth="1"/>
    <col min="10248" max="10496" width="9.140625" style="3"/>
    <col min="10497" max="10497" width="2" style="3" customWidth="1"/>
    <col min="10498" max="10498" width="15" style="3" customWidth="1"/>
    <col min="10499" max="10499" width="15.85546875" style="3" customWidth="1"/>
    <col min="10500" max="10500" width="14.5703125" style="3" customWidth="1"/>
    <col min="10501" max="10501" width="13.5703125" style="3" customWidth="1"/>
    <col min="10502" max="10502" width="16.5703125" style="3" customWidth="1"/>
    <col min="10503" max="10503" width="15.28515625" style="3" customWidth="1"/>
    <col min="10504" max="10752" width="9.140625" style="3"/>
    <col min="10753" max="10753" width="2" style="3" customWidth="1"/>
    <col min="10754" max="10754" width="15" style="3" customWidth="1"/>
    <col min="10755" max="10755" width="15.85546875" style="3" customWidth="1"/>
    <col min="10756" max="10756" width="14.5703125" style="3" customWidth="1"/>
    <col min="10757" max="10757" width="13.5703125" style="3" customWidth="1"/>
    <col min="10758" max="10758" width="16.5703125" style="3" customWidth="1"/>
    <col min="10759" max="10759" width="15.28515625" style="3" customWidth="1"/>
    <col min="10760" max="11008" width="9.140625" style="3"/>
    <col min="11009" max="11009" width="2" style="3" customWidth="1"/>
    <col min="11010" max="11010" width="15" style="3" customWidth="1"/>
    <col min="11011" max="11011" width="15.85546875" style="3" customWidth="1"/>
    <col min="11012" max="11012" width="14.5703125" style="3" customWidth="1"/>
    <col min="11013" max="11013" width="13.5703125" style="3" customWidth="1"/>
    <col min="11014" max="11014" width="16.5703125" style="3" customWidth="1"/>
    <col min="11015" max="11015" width="15.28515625" style="3" customWidth="1"/>
    <col min="11016" max="11264" width="9.140625" style="3"/>
    <col min="11265" max="11265" width="2" style="3" customWidth="1"/>
    <col min="11266" max="11266" width="15" style="3" customWidth="1"/>
    <col min="11267" max="11267" width="15.85546875" style="3" customWidth="1"/>
    <col min="11268" max="11268" width="14.5703125" style="3" customWidth="1"/>
    <col min="11269" max="11269" width="13.5703125" style="3" customWidth="1"/>
    <col min="11270" max="11270" width="16.5703125" style="3" customWidth="1"/>
    <col min="11271" max="11271" width="15.28515625" style="3" customWidth="1"/>
    <col min="11272" max="11520" width="9.140625" style="3"/>
    <col min="11521" max="11521" width="2" style="3" customWidth="1"/>
    <col min="11522" max="11522" width="15" style="3" customWidth="1"/>
    <col min="11523" max="11523" width="15.85546875" style="3" customWidth="1"/>
    <col min="11524" max="11524" width="14.5703125" style="3" customWidth="1"/>
    <col min="11525" max="11525" width="13.5703125" style="3" customWidth="1"/>
    <col min="11526" max="11526" width="16.5703125" style="3" customWidth="1"/>
    <col min="11527" max="11527" width="15.28515625" style="3" customWidth="1"/>
    <col min="11528" max="11776" width="9.140625" style="3"/>
    <col min="11777" max="11777" width="2" style="3" customWidth="1"/>
    <col min="11778" max="11778" width="15" style="3" customWidth="1"/>
    <col min="11779" max="11779" width="15.85546875" style="3" customWidth="1"/>
    <col min="11780" max="11780" width="14.5703125" style="3" customWidth="1"/>
    <col min="11781" max="11781" width="13.5703125" style="3" customWidth="1"/>
    <col min="11782" max="11782" width="16.5703125" style="3" customWidth="1"/>
    <col min="11783" max="11783" width="15.28515625" style="3" customWidth="1"/>
    <col min="11784" max="12032" width="9.140625" style="3"/>
    <col min="12033" max="12033" width="2" style="3" customWidth="1"/>
    <col min="12034" max="12034" width="15" style="3" customWidth="1"/>
    <col min="12035" max="12035" width="15.85546875" style="3" customWidth="1"/>
    <col min="12036" max="12036" width="14.5703125" style="3" customWidth="1"/>
    <col min="12037" max="12037" width="13.5703125" style="3" customWidth="1"/>
    <col min="12038" max="12038" width="16.5703125" style="3" customWidth="1"/>
    <col min="12039" max="12039" width="15.28515625" style="3" customWidth="1"/>
    <col min="12040" max="12288" width="9.140625" style="3"/>
    <col min="12289" max="12289" width="2" style="3" customWidth="1"/>
    <col min="12290" max="12290" width="15" style="3" customWidth="1"/>
    <col min="12291" max="12291" width="15.85546875" style="3" customWidth="1"/>
    <col min="12292" max="12292" width="14.5703125" style="3" customWidth="1"/>
    <col min="12293" max="12293" width="13.5703125" style="3" customWidth="1"/>
    <col min="12294" max="12294" width="16.5703125" style="3" customWidth="1"/>
    <col min="12295" max="12295" width="15.28515625" style="3" customWidth="1"/>
    <col min="12296" max="12544" width="9.140625" style="3"/>
    <col min="12545" max="12545" width="2" style="3" customWidth="1"/>
    <col min="12546" max="12546" width="15" style="3" customWidth="1"/>
    <col min="12547" max="12547" width="15.85546875" style="3" customWidth="1"/>
    <col min="12548" max="12548" width="14.5703125" style="3" customWidth="1"/>
    <col min="12549" max="12549" width="13.5703125" style="3" customWidth="1"/>
    <col min="12550" max="12550" width="16.5703125" style="3" customWidth="1"/>
    <col min="12551" max="12551" width="15.28515625" style="3" customWidth="1"/>
    <col min="12552" max="12800" width="9.140625" style="3"/>
    <col min="12801" max="12801" width="2" style="3" customWidth="1"/>
    <col min="12802" max="12802" width="15" style="3" customWidth="1"/>
    <col min="12803" max="12803" width="15.85546875" style="3" customWidth="1"/>
    <col min="12804" max="12804" width="14.5703125" style="3" customWidth="1"/>
    <col min="12805" max="12805" width="13.5703125" style="3" customWidth="1"/>
    <col min="12806" max="12806" width="16.5703125" style="3" customWidth="1"/>
    <col min="12807" max="12807" width="15.28515625" style="3" customWidth="1"/>
    <col min="12808" max="13056" width="9.140625" style="3"/>
    <col min="13057" max="13057" width="2" style="3" customWidth="1"/>
    <col min="13058" max="13058" width="15" style="3" customWidth="1"/>
    <col min="13059" max="13059" width="15.85546875" style="3" customWidth="1"/>
    <col min="13060" max="13060" width="14.5703125" style="3" customWidth="1"/>
    <col min="13061" max="13061" width="13.5703125" style="3" customWidth="1"/>
    <col min="13062" max="13062" width="16.5703125" style="3" customWidth="1"/>
    <col min="13063" max="13063" width="15.28515625" style="3" customWidth="1"/>
    <col min="13064" max="13312" width="9.140625" style="3"/>
    <col min="13313" max="13313" width="2" style="3" customWidth="1"/>
    <col min="13314" max="13314" width="15" style="3" customWidth="1"/>
    <col min="13315" max="13315" width="15.85546875" style="3" customWidth="1"/>
    <col min="13316" max="13316" width="14.5703125" style="3" customWidth="1"/>
    <col min="13317" max="13317" width="13.5703125" style="3" customWidth="1"/>
    <col min="13318" max="13318" width="16.5703125" style="3" customWidth="1"/>
    <col min="13319" max="13319" width="15.28515625" style="3" customWidth="1"/>
    <col min="13320" max="13568" width="9.140625" style="3"/>
    <col min="13569" max="13569" width="2" style="3" customWidth="1"/>
    <col min="13570" max="13570" width="15" style="3" customWidth="1"/>
    <col min="13571" max="13571" width="15.85546875" style="3" customWidth="1"/>
    <col min="13572" max="13572" width="14.5703125" style="3" customWidth="1"/>
    <col min="13573" max="13573" width="13.5703125" style="3" customWidth="1"/>
    <col min="13574" max="13574" width="16.5703125" style="3" customWidth="1"/>
    <col min="13575" max="13575" width="15.28515625" style="3" customWidth="1"/>
    <col min="13576" max="13824" width="9.140625" style="3"/>
    <col min="13825" max="13825" width="2" style="3" customWidth="1"/>
    <col min="13826" max="13826" width="15" style="3" customWidth="1"/>
    <col min="13827" max="13827" width="15.85546875" style="3" customWidth="1"/>
    <col min="13828" max="13828" width="14.5703125" style="3" customWidth="1"/>
    <col min="13829" max="13829" width="13.5703125" style="3" customWidth="1"/>
    <col min="13830" max="13830" width="16.5703125" style="3" customWidth="1"/>
    <col min="13831" max="13831" width="15.28515625" style="3" customWidth="1"/>
    <col min="13832" max="14080" width="9.140625" style="3"/>
    <col min="14081" max="14081" width="2" style="3" customWidth="1"/>
    <col min="14082" max="14082" width="15" style="3" customWidth="1"/>
    <col min="14083" max="14083" width="15.85546875" style="3" customWidth="1"/>
    <col min="14084" max="14084" width="14.5703125" style="3" customWidth="1"/>
    <col min="14085" max="14085" width="13.5703125" style="3" customWidth="1"/>
    <col min="14086" max="14086" width="16.5703125" style="3" customWidth="1"/>
    <col min="14087" max="14087" width="15.28515625" style="3" customWidth="1"/>
    <col min="14088" max="14336" width="9.140625" style="3"/>
    <col min="14337" max="14337" width="2" style="3" customWidth="1"/>
    <col min="14338" max="14338" width="15" style="3" customWidth="1"/>
    <col min="14339" max="14339" width="15.85546875" style="3" customWidth="1"/>
    <col min="14340" max="14340" width="14.5703125" style="3" customWidth="1"/>
    <col min="14341" max="14341" width="13.5703125" style="3" customWidth="1"/>
    <col min="14342" max="14342" width="16.5703125" style="3" customWidth="1"/>
    <col min="14343" max="14343" width="15.28515625" style="3" customWidth="1"/>
    <col min="14344" max="14592" width="9.140625" style="3"/>
    <col min="14593" max="14593" width="2" style="3" customWidth="1"/>
    <col min="14594" max="14594" width="15" style="3" customWidth="1"/>
    <col min="14595" max="14595" width="15.85546875" style="3" customWidth="1"/>
    <col min="14596" max="14596" width="14.5703125" style="3" customWidth="1"/>
    <col min="14597" max="14597" width="13.5703125" style="3" customWidth="1"/>
    <col min="14598" max="14598" width="16.5703125" style="3" customWidth="1"/>
    <col min="14599" max="14599" width="15.28515625" style="3" customWidth="1"/>
    <col min="14600" max="14848" width="9.140625" style="3"/>
    <col min="14849" max="14849" width="2" style="3" customWidth="1"/>
    <col min="14850" max="14850" width="15" style="3" customWidth="1"/>
    <col min="14851" max="14851" width="15.85546875" style="3" customWidth="1"/>
    <col min="14852" max="14852" width="14.5703125" style="3" customWidth="1"/>
    <col min="14853" max="14853" width="13.5703125" style="3" customWidth="1"/>
    <col min="14854" max="14854" width="16.5703125" style="3" customWidth="1"/>
    <col min="14855" max="14855" width="15.28515625" style="3" customWidth="1"/>
    <col min="14856" max="15104" width="9.140625" style="3"/>
    <col min="15105" max="15105" width="2" style="3" customWidth="1"/>
    <col min="15106" max="15106" width="15" style="3" customWidth="1"/>
    <col min="15107" max="15107" width="15.85546875" style="3" customWidth="1"/>
    <col min="15108" max="15108" width="14.5703125" style="3" customWidth="1"/>
    <col min="15109" max="15109" width="13.5703125" style="3" customWidth="1"/>
    <col min="15110" max="15110" width="16.5703125" style="3" customWidth="1"/>
    <col min="15111" max="15111" width="15.28515625" style="3" customWidth="1"/>
    <col min="15112" max="15360" width="9.140625" style="3"/>
    <col min="15361" max="15361" width="2" style="3" customWidth="1"/>
    <col min="15362" max="15362" width="15" style="3" customWidth="1"/>
    <col min="15363" max="15363" width="15.85546875" style="3" customWidth="1"/>
    <col min="15364" max="15364" width="14.5703125" style="3" customWidth="1"/>
    <col min="15365" max="15365" width="13.5703125" style="3" customWidth="1"/>
    <col min="15366" max="15366" width="16.5703125" style="3" customWidth="1"/>
    <col min="15367" max="15367" width="15.28515625" style="3" customWidth="1"/>
    <col min="15368" max="15616" width="9.140625" style="3"/>
    <col min="15617" max="15617" width="2" style="3" customWidth="1"/>
    <col min="15618" max="15618" width="15" style="3" customWidth="1"/>
    <col min="15619" max="15619" width="15.85546875" style="3" customWidth="1"/>
    <col min="15620" max="15620" width="14.5703125" style="3" customWidth="1"/>
    <col min="15621" max="15621" width="13.5703125" style="3" customWidth="1"/>
    <col min="15622" max="15622" width="16.5703125" style="3" customWidth="1"/>
    <col min="15623" max="15623" width="15.28515625" style="3" customWidth="1"/>
    <col min="15624" max="15872" width="9.140625" style="3"/>
    <col min="15873" max="15873" width="2" style="3" customWidth="1"/>
    <col min="15874" max="15874" width="15" style="3" customWidth="1"/>
    <col min="15875" max="15875" width="15.85546875" style="3" customWidth="1"/>
    <col min="15876" max="15876" width="14.5703125" style="3" customWidth="1"/>
    <col min="15877" max="15877" width="13.5703125" style="3" customWidth="1"/>
    <col min="15878" max="15878" width="16.5703125" style="3" customWidth="1"/>
    <col min="15879" max="15879" width="15.28515625" style="3" customWidth="1"/>
    <col min="15880" max="16128" width="9.140625" style="3"/>
    <col min="16129" max="16129" width="2" style="3" customWidth="1"/>
    <col min="16130" max="16130" width="15" style="3" customWidth="1"/>
    <col min="16131" max="16131" width="15.85546875" style="3" customWidth="1"/>
    <col min="16132" max="16132" width="14.5703125" style="3" customWidth="1"/>
    <col min="16133" max="16133" width="13.5703125" style="3" customWidth="1"/>
    <col min="16134" max="16134" width="16.5703125" style="3" customWidth="1"/>
    <col min="16135" max="16135" width="15.28515625" style="3" customWidth="1"/>
    <col min="16136" max="16384" width="9.140625" style="3"/>
  </cols>
  <sheetData>
    <row r="1" spans="1:57" ht="24.75" customHeight="1" thickBot="1" x14ac:dyDescent="0.25">
      <c r="A1" s="1" t="s">
        <v>80</v>
      </c>
      <c r="B1" s="2"/>
      <c r="C1" s="2"/>
      <c r="D1" s="2"/>
      <c r="E1" s="2"/>
      <c r="F1" s="2"/>
      <c r="G1" s="2"/>
    </row>
    <row r="2" spans="1:57" ht="12.75" customHeight="1" x14ac:dyDescent="0.2">
      <c r="A2" s="4" t="s">
        <v>0</v>
      </c>
      <c r="B2" s="5"/>
      <c r="C2" s="6">
        <f>Rekapitulace!H1</f>
        <v>20200626</v>
      </c>
      <c r="D2" s="6" t="str">
        <f>Rekapitulace!G2</f>
        <v>DEMOLICE DOMKU</v>
      </c>
      <c r="E2" s="5"/>
      <c r="F2" s="7" t="s">
        <v>1</v>
      </c>
      <c r="G2" s="8"/>
    </row>
    <row r="3" spans="1:57" ht="3" hidden="1" customHeight="1" x14ac:dyDescent="0.2">
      <c r="A3" s="9"/>
      <c r="B3" s="10"/>
      <c r="C3" s="11"/>
      <c r="D3" s="11"/>
      <c r="E3" s="10"/>
      <c r="F3" s="12"/>
      <c r="G3" s="13"/>
    </row>
    <row r="4" spans="1:57" ht="12" customHeight="1" x14ac:dyDescent="0.2">
      <c r="A4" s="14" t="s">
        <v>2</v>
      </c>
      <c r="B4" s="10"/>
      <c r="C4" s="11" t="s">
        <v>3</v>
      </c>
      <c r="D4" s="11"/>
      <c r="E4" s="10"/>
      <c r="F4" s="12" t="s">
        <v>4</v>
      </c>
      <c r="G4" s="15"/>
    </row>
    <row r="5" spans="1:57" ht="12.95" customHeight="1" x14ac:dyDescent="0.2">
      <c r="A5" s="16" t="s">
        <v>83</v>
      </c>
      <c r="B5" s="17"/>
      <c r="C5" s="18" t="s">
        <v>84</v>
      </c>
      <c r="D5" s="19"/>
      <c r="E5" s="20"/>
      <c r="F5" s="12" t="s">
        <v>6</v>
      </c>
      <c r="G5" s="13" t="s">
        <v>122</v>
      </c>
    </row>
    <row r="6" spans="1:57" ht="12.95" customHeight="1" x14ac:dyDescent="0.2">
      <c r="A6" s="14" t="s">
        <v>7</v>
      </c>
      <c r="B6" s="10"/>
      <c r="C6" s="11" t="s">
        <v>8</v>
      </c>
      <c r="D6" s="11"/>
      <c r="E6" s="10"/>
      <c r="F6" s="12" t="s">
        <v>9</v>
      </c>
      <c r="G6" s="21">
        <v>22</v>
      </c>
    </row>
    <row r="7" spans="1:57" ht="12.95" customHeight="1" x14ac:dyDescent="0.2">
      <c r="A7" s="22" t="s">
        <v>82</v>
      </c>
      <c r="B7" s="23"/>
      <c r="C7" s="24" t="s">
        <v>165</v>
      </c>
      <c r="D7" s="25"/>
      <c r="E7" s="25"/>
      <c r="F7" s="26" t="s">
        <v>10</v>
      </c>
      <c r="G7" s="21">
        <f>IF(PocetMJ=0,,ROUND((F30+F32)/PocetMJ,1))</f>
        <v>0</v>
      </c>
    </row>
    <row r="8" spans="1:57" x14ac:dyDescent="0.2">
      <c r="A8" s="27" t="s">
        <v>11</v>
      </c>
      <c r="B8" s="12"/>
      <c r="C8" s="28" t="s">
        <v>166</v>
      </c>
      <c r="D8" s="28"/>
      <c r="E8" s="29"/>
      <c r="F8" s="12" t="s">
        <v>12</v>
      </c>
      <c r="G8" s="30"/>
    </row>
    <row r="9" spans="1:57" x14ac:dyDescent="0.2">
      <c r="A9" s="27" t="s">
        <v>13</v>
      </c>
      <c r="B9" s="12"/>
      <c r="C9" s="28" t="str">
        <f>Projektant</f>
        <v>Ing.arch.Michal Štancl</v>
      </c>
      <c r="D9" s="28"/>
      <c r="E9" s="29"/>
      <c r="F9" s="12"/>
      <c r="G9" s="30"/>
    </row>
    <row r="10" spans="1:57" x14ac:dyDescent="0.2">
      <c r="A10" s="27" t="s">
        <v>14</v>
      </c>
      <c r="B10" s="12"/>
      <c r="C10" s="28" t="s">
        <v>167</v>
      </c>
      <c r="D10" s="28"/>
      <c r="E10" s="28"/>
      <c r="F10" s="12"/>
      <c r="G10" s="31"/>
    </row>
    <row r="11" spans="1:57" ht="13.5" customHeight="1" x14ac:dyDescent="0.2">
      <c r="A11" s="27" t="s">
        <v>15</v>
      </c>
      <c r="B11" s="12"/>
      <c r="C11" s="28"/>
      <c r="D11" s="28"/>
      <c r="E11" s="28"/>
      <c r="F11" s="12" t="s">
        <v>16</v>
      </c>
      <c r="G11" s="31">
        <v>20200626</v>
      </c>
      <c r="BA11" s="32"/>
      <c r="BB11" s="32"/>
      <c r="BC11" s="32"/>
      <c r="BD11" s="32"/>
      <c r="BE11" s="32"/>
    </row>
    <row r="12" spans="1:57" ht="12.75" customHeight="1" x14ac:dyDescent="0.2">
      <c r="A12" s="33" t="s">
        <v>17</v>
      </c>
      <c r="B12" s="10"/>
      <c r="C12" s="34" t="s">
        <v>168</v>
      </c>
      <c r="D12" s="34"/>
      <c r="E12" s="34"/>
      <c r="F12" s="35" t="s">
        <v>18</v>
      </c>
      <c r="G12" s="36"/>
    </row>
    <row r="13" spans="1:57" ht="28.5" customHeight="1" thickBot="1" x14ac:dyDescent="0.25">
      <c r="A13" s="37" t="s">
        <v>19</v>
      </c>
      <c r="B13" s="38"/>
      <c r="C13" s="38"/>
      <c r="D13" s="38"/>
      <c r="E13" s="39"/>
      <c r="F13" s="39"/>
      <c r="G13" s="40"/>
    </row>
    <row r="14" spans="1:57" ht="17.25" customHeight="1" thickBot="1" x14ac:dyDescent="0.25">
      <c r="A14" s="41" t="s">
        <v>20</v>
      </c>
      <c r="B14" s="42"/>
      <c r="C14" s="43"/>
      <c r="D14" s="44" t="s">
        <v>21</v>
      </c>
      <c r="E14" s="45"/>
      <c r="F14" s="45"/>
      <c r="G14" s="43"/>
    </row>
    <row r="15" spans="1:57" ht="15.95" customHeight="1" x14ac:dyDescent="0.2">
      <c r="A15" s="46"/>
      <c r="B15" s="47" t="s">
        <v>22</v>
      </c>
      <c r="C15" s="48">
        <f>HSV</f>
        <v>0</v>
      </c>
      <c r="D15" s="49" t="str">
        <f>Rekapitulace!A17</f>
        <v>Ztížené výrobní podmínky</v>
      </c>
      <c r="E15" s="50"/>
      <c r="F15" s="51"/>
      <c r="G15" s="48">
        <f>Rekapitulace!I17</f>
        <v>0</v>
      </c>
    </row>
    <row r="16" spans="1:57" ht="15.95" customHeight="1" x14ac:dyDescent="0.2">
      <c r="A16" s="46" t="s">
        <v>23</v>
      </c>
      <c r="B16" s="47" t="s">
        <v>24</v>
      </c>
      <c r="C16" s="48">
        <f>PSV</f>
        <v>0</v>
      </c>
      <c r="D16" s="9" t="str">
        <f>Rekapitulace!A18</f>
        <v>Oborová přirážka</v>
      </c>
      <c r="E16" s="52"/>
      <c r="F16" s="53"/>
      <c r="G16" s="48">
        <f>Rekapitulace!I18</f>
        <v>0</v>
      </c>
    </row>
    <row r="17" spans="1:7" ht="15.95" customHeight="1" x14ac:dyDescent="0.2">
      <c r="A17" s="46" t="s">
        <v>25</v>
      </c>
      <c r="B17" s="47" t="s">
        <v>26</v>
      </c>
      <c r="C17" s="48">
        <f>Mont</f>
        <v>0</v>
      </c>
      <c r="D17" s="9" t="str">
        <f>Rekapitulace!A19</f>
        <v>Přesun stavebních kapacit</v>
      </c>
      <c r="E17" s="52"/>
      <c r="F17" s="53"/>
      <c r="G17" s="48">
        <f>Rekapitulace!I19</f>
        <v>0</v>
      </c>
    </row>
    <row r="18" spans="1:7" ht="15.95" customHeight="1" x14ac:dyDescent="0.2">
      <c r="A18" s="54" t="s">
        <v>27</v>
      </c>
      <c r="B18" s="55" t="s">
        <v>28</v>
      </c>
      <c r="C18" s="48">
        <f>Dodavka</f>
        <v>0</v>
      </c>
      <c r="D18" s="9" t="str">
        <f>Rekapitulace!A20</f>
        <v>Mimostaveništní doprava</v>
      </c>
      <c r="E18" s="52"/>
      <c r="F18" s="53"/>
      <c r="G18" s="48">
        <f>Rekapitulace!I20</f>
        <v>0</v>
      </c>
    </row>
    <row r="19" spans="1:7" ht="15.95" customHeight="1" x14ac:dyDescent="0.2">
      <c r="A19" s="56" t="s">
        <v>29</v>
      </c>
      <c r="B19" s="47"/>
      <c r="C19" s="48">
        <f>SUM(C15:C18)</f>
        <v>0</v>
      </c>
      <c r="D19" s="9" t="str">
        <f>Rekapitulace!A21</f>
        <v>Zařízení staveniště</v>
      </c>
      <c r="E19" s="52"/>
      <c r="F19" s="53"/>
      <c r="G19" s="48">
        <f>Rekapitulace!I21</f>
        <v>0</v>
      </c>
    </row>
    <row r="20" spans="1:7" ht="15.95" customHeight="1" x14ac:dyDescent="0.2">
      <c r="A20" s="56"/>
      <c r="B20" s="47"/>
      <c r="C20" s="48"/>
      <c r="D20" s="9" t="str">
        <f>Rekapitulace!A22</f>
        <v>Provoz investora</v>
      </c>
      <c r="E20" s="52"/>
      <c r="F20" s="53"/>
      <c r="G20" s="48">
        <f>Rekapitulace!I22</f>
        <v>0</v>
      </c>
    </row>
    <row r="21" spans="1:7" ht="15.95" customHeight="1" x14ac:dyDescent="0.2">
      <c r="A21" s="56" t="s">
        <v>30</v>
      </c>
      <c r="B21" s="47"/>
      <c r="C21" s="48">
        <f>HZS</f>
        <v>0</v>
      </c>
      <c r="D21" s="9" t="str">
        <f>Rekapitulace!A23</f>
        <v>Kompletační činnost (IČD)</v>
      </c>
      <c r="E21" s="52"/>
      <c r="F21" s="53"/>
      <c r="G21" s="48">
        <f>Rekapitulace!I23</f>
        <v>0</v>
      </c>
    </row>
    <row r="22" spans="1:7" ht="15.95" customHeight="1" x14ac:dyDescent="0.2">
      <c r="A22" s="57" t="s">
        <v>31</v>
      </c>
      <c r="C22" s="48">
        <f>C19+C21</f>
        <v>0</v>
      </c>
      <c r="D22" s="9" t="s">
        <v>32</v>
      </c>
      <c r="E22" s="52"/>
      <c r="F22" s="53"/>
      <c r="G22" s="48">
        <f>G23-SUM(G15:G21)</f>
        <v>0</v>
      </c>
    </row>
    <row r="23" spans="1:7" ht="15.95" customHeight="1" thickBot="1" x14ac:dyDescent="0.25">
      <c r="A23" s="58" t="s">
        <v>33</v>
      </c>
      <c r="B23" s="59"/>
      <c r="C23" s="60">
        <f>C22+G23</f>
        <v>0</v>
      </c>
      <c r="D23" s="61" t="s">
        <v>34</v>
      </c>
      <c r="E23" s="62"/>
      <c r="F23" s="63"/>
      <c r="G23" s="48">
        <f>VRN</f>
        <v>0</v>
      </c>
    </row>
    <row r="24" spans="1:7" x14ac:dyDescent="0.2">
      <c r="A24" s="64" t="s">
        <v>35</v>
      </c>
      <c r="B24" s="65"/>
      <c r="C24" s="66"/>
      <c r="D24" s="65" t="s">
        <v>36</v>
      </c>
      <c r="E24" s="65"/>
      <c r="F24" s="67" t="s">
        <v>37</v>
      </c>
      <c r="G24" s="68"/>
    </row>
    <row r="25" spans="1:7" x14ac:dyDescent="0.2">
      <c r="A25" s="57" t="s">
        <v>38</v>
      </c>
      <c r="C25" s="69" t="s">
        <v>169</v>
      </c>
      <c r="D25" s="3" t="s">
        <v>38</v>
      </c>
      <c r="F25" s="70" t="s">
        <v>38</v>
      </c>
      <c r="G25" s="71"/>
    </row>
    <row r="26" spans="1:7" ht="37.5" customHeight="1" x14ac:dyDescent="0.2">
      <c r="A26" s="57" t="s">
        <v>39</v>
      </c>
      <c r="B26" s="72"/>
      <c r="C26" s="212">
        <v>44008</v>
      </c>
      <c r="D26" s="3" t="s">
        <v>39</v>
      </c>
      <c r="F26" s="70" t="s">
        <v>39</v>
      </c>
      <c r="G26" s="71"/>
    </row>
    <row r="27" spans="1:7" x14ac:dyDescent="0.2">
      <c r="A27" s="57"/>
      <c r="B27" s="73"/>
      <c r="C27" s="69"/>
      <c r="F27" s="70"/>
      <c r="G27" s="71"/>
    </row>
    <row r="28" spans="1:7" x14ac:dyDescent="0.2">
      <c r="A28" s="57" t="s">
        <v>40</v>
      </c>
      <c r="C28" s="69"/>
      <c r="D28" s="70" t="s">
        <v>41</v>
      </c>
      <c r="E28" s="69"/>
      <c r="F28" s="3" t="s">
        <v>41</v>
      </c>
      <c r="G28" s="71"/>
    </row>
    <row r="29" spans="1:7" ht="69" customHeight="1" x14ac:dyDescent="0.2">
      <c r="A29" s="57"/>
      <c r="C29" s="74"/>
      <c r="D29" s="75"/>
      <c r="E29" s="74"/>
      <c r="G29" s="71"/>
    </row>
    <row r="30" spans="1:7" x14ac:dyDescent="0.2">
      <c r="A30" s="76" t="s">
        <v>42</v>
      </c>
      <c r="B30" s="77"/>
      <c r="C30" s="78">
        <v>21</v>
      </c>
      <c r="D30" s="77" t="s">
        <v>43</v>
      </c>
      <c r="E30" s="79"/>
      <c r="F30" s="80">
        <f>C23-F32</f>
        <v>0</v>
      </c>
      <c r="G30" s="81"/>
    </row>
    <row r="31" spans="1:7" x14ac:dyDescent="0.2">
      <c r="A31" s="76" t="s">
        <v>44</v>
      </c>
      <c r="B31" s="77"/>
      <c r="C31" s="78">
        <f>SazbaDPH1</f>
        <v>21</v>
      </c>
      <c r="D31" s="77" t="s">
        <v>45</v>
      </c>
      <c r="E31" s="79"/>
      <c r="F31" s="80">
        <f>ROUND(PRODUCT(F30,C31/100),0)</f>
        <v>0</v>
      </c>
      <c r="G31" s="81"/>
    </row>
    <row r="32" spans="1:7" x14ac:dyDescent="0.2">
      <c r="A32" s="76" t="s">
        <v>42</v>
      </c>
      <c r="B32" s="77"/>
      <c r="C32" s="78">
        <v>0</v>
      </c>
      <c r="D32" s="77" t="s">
        <v>45</v>
      </c>
      <c r="E32" s="79"/>
      <c r="F32" s="80">
        <v>0</v>
      </c>
      <c r="G32" s="81"/>
    </row>
    <row r="33" spans="1:8" x14ac:dyDescent="0.2">
      <c r="A33" s="76" t="s">
        <v>44</v>
      </c>
      <c r="B33" s="82"/>
      <c r="C33" s="83">
        <f>SazbaDPH2</f>
        <v>0</v>
      </c>
      <c r="D33" s="77" t="s">
        <v>45</v>
      </c>
      <c r="E33" s="53"/>
      <c r="F33" s="80">
        <f>ROUND(PRODUCT(F32,C33/100),0)</f>
        <v>0</v>
      </c>
      <c r="G33" s="81"/>
    </row>
    <row r="34" spans="1:8" s="89" customFormat="1" ht="19.5" customHeight="1" thickBot="1" x14ac:dyDescent="0.3">
      <c r="A34" s="84" t="s">
        <v>46</v>
      </c>
      <c r="B34" s="85"/>
      <c r="C34" s="85"/>
      <c r="D34" s="85"/>
      <c r="E34" s="86"/>
      <c r="F34" s="87">
        <f>ROUND(SUM(F30:F33),0)</f>
        <v>0</v>
      </c>
      <c r="G34" s="88"/>
    </row>
    <row r="36" spans="1:8" x14ac:dyDescent="0.2">
      <c r="A36" s="3" t="s">
        <v>47</v>
      </c>
      <c r="H36" s="3" t="s">
        <v>5</v>
      </c>
    </row>
    <row r="37" spans="1:8" ht="14.25" customHeight="1" x14ac:dyDescent="0.2">
      <c r="B37" s="90"/>
      <c r="C37" s="90"/>
      <c r="D37" s="90"/>
      <c r="E37" s="90"/>
      <c r="F37" s="90"/>
      <c r="G37" s="90"/>
      <c r="H37" s="3" t="s">
        <v>5</v>
      </c>
    </row>
    <row r="38" spans="1:8" ht="12.75" customHeight="1" x14ac:dyDescent="0.2">
      <c r="A38" s="91"/>
      <c r="B38" s="90"/>
      <c r="C38" s="90"/>
      <c r="D38" s="90"/>
      <c r="E38" s="90"/>
      <c r="F38" s="90"/>
      <c r="G38" s="90"/>
      <c r="H38" s="3" t="s">
        <v>5</v>
      </c>
    </row>
    <row r="39" spans="1:8" x14ac:dyDescent="0.2">
      <c r="A39" s="91"/>
      <c r="B39" s="90"/>
      <c r="C39" s="90"/>
      <c r="D39" s="90"/>
      <c r="E39" s="90"/>
      <c r="F39" s="90"/>
      <c r="G39" s="90"/>
      <c r="H39" s="3" t="s">
        <v>5</v>
      </c>
    </row>
    <row r="40" spans="1:8" x14ac:dyDescent="0.2">
      <c r="A40" s="91"/>
      <c r="B40" s="90"/>
      <c r="C40" s="90"/>
      <c r="D40" s="90"/>
      <c r="E40" s="90"/>
      <c r="F40" s="90"/>
      <c r="G40" s="90"/>
      <c r="H40" s="3" t="s">
        <v>5</v>
      </c>
    </row>
    <row r="41" spans="1:8" x14ac:dyDescent="0.2">
      <c r="A41" s="91"/>
      <c r="B41" s="90"/>
      <c r="C41" s="90"/>
      <c r="D41" s="90"/>
      <c r="E41" s="90"/>
      <c r="F41" s="90"/>
      <c r="G41" s="90"/>
      <c r="H41" s="3" t="s">
        <v>5</v>
      </c>
    </row>
    <row r="42" spans="1:8" x14ac:dyDescent="0.2">
      <c r="A42" s="91"/>
      <c r="B42" s="90"/>
      <c r="C42" s="90"/>
      <c r="D42" s="90"/>
      <c r="E42" s="90"/>
      <c r="F42" s="90"/>
      <c r="G42" s="90"/>
      <c r="H42" s="3" t="s">
        <v>5</v>
      </c>
    </row>
    <row r="43" spans="1:8" x14ac:dyDescent="0.2">
      <c r="A43" s="91"/>
      <c r="B43" s="90"/>
      <c r="C43" s="90"/>
      <c r="D43" s="90"/>
      <c r="E43" s="90"/>
      <c r="F43" s="90"/>
      <c r="G43" s="90"/>
      <c r="H43" s="3" t="s">
        <v>5</v>
      </c>
    </row>
    <row r="44" spans="1:8" x14ac:dyDescent="0.2">
      <c r="A44" s="91"/>
      <c r="B44" s="90"/>
      <c r="C44" s="90"/>
      <c r="D44" s="90"/>
      <c r="E44" s="90"/>
      <c r="F44" s="90"/>
      <c r="G44" s="90"/>
      <c r="H44" s="3" t="s">
        <v>5</v>
      </c>
    </row>
    <row r="45" spans="1:8" ht="0.75" customHeight="1" x14ac:dyDescent="0.2">
      <c r="A45" s="91"/>
      <c r="B45" s="90"/>
      <c r="C45" s="90"/>
      <c r="D45" s="90"/>
      <c r="E45" s="90"/>
      <c r="F45" s="90"/>
      <c r="G45" s="90"/>
      <c r="H45" s="3" t="s">
        <v>5</v>
      </c>
    </row>
    <row r="46" spans="1:8" x14ac:dyDescent="0.2">
      <c r="B46" s="92"/>
      <c r="C46" s="92"/>
      <c r="D46" s="92"/>
      <c r="E46" s="92"/>
      <c r="F46" s="92"/>
      <c r="G46" s="92"/>
    </row>
    <row r="47" spans="1:8" x14ac:dyDescent="0.2">
      <c r="B47" s="92"/>
      <c r="C47" s="92"/>
      <c r="D47" s="92"/>
      <c r="E47" s="92"/>
      <c r="F47" s="92"/>
      <c r="G47" s="92"/>
    </row>
    <row r="48" spans="1:8" x14ac:dyDescent="0.2">
      <c r="B48" s="92"/>
      <c r="C48" s="92"/>
      <c r="D48" s="92"/>
      <c r="E48" s="92"/>
      <c r="F48" s="92"/>
      <c r="G48" s="92"/>
    </row>
    <row r="49" spans="2:7" x14ac:dyDescent="0.2">
      <c r="B49" s="92"/>
      <c r="C49" s="92"/>
      <c r="D49" s="92"/>
      <c r="E49" s="92"/>
      <c r="F49" s="92"/>
      <c r="G49" s="92"/>
    </row>
    <row r="50" spans="2:7" x14ac:dyDescent="0.2">
      <c r="B50" s="92"/>
      <c r="C50" s="92"/>
      <c r="D50" s="92"/>
      <c r="E50" s="92"/>
      <c r="F50" s="92"/>
      <c r="G50" s="92"/>
    </row>
    <row r="51" spans="2:7" x14ac:dyDescent="0.2">
      <c r="B51" s="92"/>
      <c r="C51" s="92"/>
      <c r="D51" s="92"/>
      <c r="E51" s="92"/>
      <c r="F51" s="92"/>
      <c r="G51" s="92"/>
    </row>
    <row r="52" spans="2:7" x14ac:dyDescent="0.2">
      <c r="B52" s="92"/>
      <c r="C52" s="92"/>
      <c r="D52" s="92"/>
      <c r="E52" s="92"/>
      <c r="F52" s="92"/>
      <c r="G52" s="92"/>
    </row>
    <row r="53" spans="2:7" x14ac:dyDescent="0.2">
      <c r="B53" s="92"/>
      <c r="C53" s="92"/>
      <c r="D53" s="92"/>
      <c r="E53" s="92"/>
      <c r="F53" s="92"/>
      <c r="G53" s="92"/>
    </row>
    <row r="54" spans="2:7" x14ac:dyDescent="0.2">
      <c r="B54" s="92"/>
      <c r="C54" s="92"/>
      <c r="D54" s="92"/>
      <c r="E54" s="92"/>
      <c r="F54" s="92"/>
      <c r="G54" s="92"/>
    </row>
    <row r="55" spans="2:7" x14ac:dyDescent="0.2">
      <c r="B55" s="92"/>
      <c r="C55" s="92"/>
      <c r="D55" s="92"/>
      <c r="E55" s="92"/>
      <c r="F55" s="92"/>
      <c r="G55" s="92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F30:G30"/>
    <mergeCell ref="F31:G31"/>
    <mergeCell ref="F32:G32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</mergeCells>
  <pageMargins left="0.59055118110236227" right="0.39370078740157483" top="0.59055118110236227" bottom="0.59055118110236227" header="0.19685039370078741" footer="0.19685039370078741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E62D2-26CF-4903-9EAD-ABB3461E06BF}">
  <sheetPr codeName="List31"/>
  <dimension ref="A1:IV76"/>
  <sheetViews>
    <sheetView workbookViewId="0">
      <selection activeCell="H25" sqref="H25:I25"/>
    </sheetView>
  </sheetViews>
  <sheetFormatPr defaultRowHeight="12.75" x14ac:dyDescent="0.2"/>
  <cols>
    <col min="1" max="1" width="5.85546875" style="3" customWidth="1"/>
    <col min="2" max="2" width="6.140625" style="3" customWidth="1"/>
    <col min="3" max="3" width="11.42578125" style="3" customWidth="1"/>
    <col min="4" max="4" width="15.85546875" style="3" customWidth="1"/>
    <col min="5" max="5" width="11.28515625" style="3" customWidth="1"/>
    <col min="6" max="6" width="10.85546875" style="3" customWidth="1"/>
    <col min="7" max="7" width="11" style="3" customWidth="1"/>
    <col min="8" max="8" width="11.140625" style="3" customWidth="1"/>
    <col min="9" max="9" width="10.7109375" style="3" customWidth="1"/>
    <col min="10" max="256" width="9.140625" style="3"/>
    <col min="257" max="257" width="5.85546875" style="3" customWidth="1"/>
    <col min="258" max="258" width="6.140625" style="3" customWidth="1"/>
    <col min="259" max="259" width="11.42578125" style="3" customWidth="1"/>
    <col min="260" max="260" width="15.85546875" style="3" customWidth="1"/>
    <col min="261" max="261" width="11.28515625" style="3" customWidth="1"/>
    <col min="262" max="262" width="10.85546875" style="3" customWidth="1"/>
    <col min="263" max="263" width="11" style="3" customWidth="1"/>
    <col min="264" max="264" width="11.140625" style="3" customWidth="1"/>
    <col min="265" max="265" width="10.7109375" style="3" customWidth="1"/>
    <col min="266" max="512" width="9.140625" style="3"/>
    <col min="513" max="513" width="5.85546875" style="3" customWidth="1"/>
    <col min="514" max="514" width="6.140625" style="3" customWidth="1"/>
    <col min="515" max="515" width="11.42578125" style="3" customWidth="1"/>
    <col min="516" max="516" width="15.85546875" style="3" customWidth="1"/>
    <col min="517" max="517" width="11.28515625" style="3" customWidth="1"/>
    <col min="518" max="518" width="10.85546875" style="3" customWidth="1"/>
    <col min="519" max="519" width="11" style="3" customWidth="1"/>
    <col min="520" max="520" width="11.140625" style="3" customWidth="1"/>
    <col min="521" max="521" width="10.7109375" style="3" customWidth="1"/>
    <col min="522" max="768" width="9.140625" style="3"/>
    <col min="769" max="769" width="5.85546875" style="3" customWidth="1"/>
    <col min="770" max="770" width="6.140625" style="3" customWidth="1"/>
    <col min="771" max="771" width="11.42578125" style="3" customWidth="1"/>
    <col min="772" max="772" width="15.85546875" style="3" customWidth="1"/>
    <col min="773" max="773" width="11.28515625" style="3" customWidth="1"/>
    <col min="774" max="774" width="10.85546875" style="3" customWidth="1"/>
    <col min="775" max="775" width="11" style="3" customWidth="1"/>
    <col min="776" max="776" width="11.140625" style="3" customWidth="1"/>
    <col min="777" max="777" width="10.7109375" style="3" customWidth="1"/>
    <col min="778" max="1024" width="9.140625" style="3"/>
    <col min="1025" max="1025" width="5.85546875" style="3" customWidth="1"/>
    <col min="1026" max="1026" width="6.140625" style="3" customWidth="1"/>
    <col min="1027" max="1027" width="11.42578125" style="3" customWidth="1"/>
    <col min="1028" max="1028" width="15.85546875" style="3" customWidth="1"/>
    <col min="1029" max="1029" width="11.28515625" style="3" customWidth="1"/>
    <col min="1030" max="1030" width="10.85546875" style="3" customWidth="1"/>
    <col min="1031" max="1031" width="11" style="3" customWidth="1"/>
    <col min="1032" max="1032" width="11.140625" style="3" customWidth="1"/>
    <col min="1033" max="1033" width="10.7109375" style="3" customWidth="1"/>
    <col min="1034" max="1280" width="9.140625" style="3"/>
    <col min="1281" max="1281" width="5.85546875" style="3" customWidth="1"/>
    <col min="1282" max="1282" width="6.140625" style="3" customWidth="1"/>
    <col min="1283" max="1283" width="11.42578125" style="3" customWidth="1"/>
    <col min="1284" max="1284" width="15.85546875" style="3" customWidth="1"/>
    <col min="1285" max="1285" width="11.28515625" style="3" customWidth="1"/>
    <col min="1286" max="1286" width="10.85546875" style="3" customWidth="1"/>
    <col min="1287" max="1287" width="11" style="3" customWidth="1"/>
    <col min="1288" max="1288" width="11.140625" style="3" customWidth="1"/>
    <col min="1289" max="1289" width="10.7109375" style="3" customWidth="1"/>
    <col min="1290" max="1536" width="9.140625" style="3"/>
    <col min="1537" max="1537" width="5.85546875" style="3" customWidth="1"/>
    <col min="1538" max="1538" width="6.140625" style="3" customWidth="1"/>
    <col min="1539" max="1539" width="11.42578125" style="3" customWidth="1"/>
    <col min="1540" max="1540" width="15.85546875" style="3" customWidth="1"/>
    <col min="1541" max="1541" width="11.28515625" style="3" customWidth="1"/>
    <col min="1542" max="1542" width="10.85546875" style="3" customWidth="1"/>
    <col min="1543" max="1543" width="11" style="3" customWidth="1"/>
    <col min="1544" max="1544" width="11.140625" style="3" customWidth="1"/>
    <col min="1545" max="1545" width="10.7109375" style="3" customWidth="1"/>
    <col min="1546" max="1792" width="9.140625" style="3"/>
    <col min="1793" max="1793" width="5.85546875" style="3" customWidth="1"/>
    <col min="1794" max="1794" width="6.140625" style="3" customWidth="1"/>
    <col min="1795" max="1795" width="11.42578125" style="3" customWidth="1"/>
    <col min="1796" max="1796" width="15.85546875" style="3" customWidth="1"/>
    <col min="1797" max="1797" width="11.28515625" style="3" customWidth="1"/>
    <col min="1798" max="1798" width="10.85546875" style="3" customWidth="1"/>
    <col min="1799" max="1799" width="11" style="3" customWidth="1"/>
    <col min="1800" max="1800" width="11.140625" style="3" customWidth="1"/>
    <col min="1801" max="1801" width="10.7109375" style="3" customWidth="1"/>
    <col min="1802" max="2048" width="9.140625" style="3"/>
    <col min="2049" max="2049" width="5.85546875" style="3" customWidth="1"/>
    <col min="2050" max="2050" width="6.140625" style="3" customWidth="1"/>
    <col min="2051" max="2051" width="11.42578125" style="3" customWidth="1"/>
    <col min="2052" max="2052" width="15.85546875" style="3" customWidth="1"/>
    <col min="2053" max="2053" width="11.28515625" style="3" customWidth="1"/>
    <col min="2054" max="2054" width="10.85546875" style="3" customWidth="1"/>
    <col min="2055" max="2055" width="11" style="3" customWidth="1"/>
    <col min="2056" max="2056" width="11.140625" style="3" customWidth="1"/>
    <col min="2057" max="2057" width="10.7109375" style="3" customWidth="1"/>
    <col min="2058" max="2304" width="9.140625" style="3"/>
    <col min="2305" max="2305" width="5.85546875" style="3" customWidth="1"/>
    <col min="2306" max="2306" width="6.140625" style="3" customWidth="1"/>
    <col min="2307" max="2307" width="11.42578125" style="3" customWidth="1"/>
    <col min="2308" max="2308" width="15.85546875" style="3" customWidth="1"/>
    <col min="2309" max="2309" width="11.28515625" style="3" customWidth="1"/>
    <col min="2310" max="2310" width="10.85546875" style="3" customWidth="1"/>
    <col min="2311" max="2311" width="11" style="3" customWidth="1"/>
    <col min="2312" max="2312" width="11.140625" style="3" customWidth="1"/>
    <col min="2313" max="2313" width="10.7109375" style="3" customWidth="1"/>
    <col min="2314" max="2560" width="9.140625" style="3"/>
    <col min="2561" max="2561" width="5.85546875" style="3" customWidth="1"/>
    <col min="2562" max="2562" width="6.140625" style="3" customWidth="1"/>
    <col min="2563" max="2563" width="11.42578125" style="3" customWidth="1"/>
    <col min="2564" max="2564" width="15.85546875" style="3" customWidth="1"/>
    <col min="2565" max="2565" width="11.28515625" style="3" customWidth="1"/>
    <col min="2566" max="2566" width="10.85546875" style="3" customWidth="1"/>
    <col min="2567" max="2567" width="11" style="3" customWidth="1"/>
    <col min="2568" max="2568" width="11.140625" style="3" customWidth="1"/>
    <col min="2569" max="2569" width="10.7109375" style="3" customWidth="1"/>
    <col min="2570" max="2816" width="9.140625" style="3"/>
    <col min="2817" max="2817" width="5.85546875" style="3" customWidth="1"/>
    <col min="2818" max="2818" width="6.140625" style="3" customWidth="1"/>
    <col min="2819" max="2819" width="11.42578125" style="3" customWidth="1"/>
    <col min="2820" max="2820" width="15.85546875" style="3" customWidth="1"/>
    <col min="2821" max="2821" width="11.28515625" style="3" customWidth="1"/>
    <col min="2822" max="2822" width="10.85546875" style="3" customWidth="1"/>
    <col min="2823" max="2823" width="11" style="3" customWidth="1"/>
    <col min="2824" max="2824" width="11.140625" style="3" customWidth="1"/>
    <col min="2825" max="2825" width="10.7109375" style="3" customWidth="1"/>
    <col min="2826" max="3072" width="9.140625" style="3"/>
    <col min="3073" max="3073" width="5.85546875" style="3" customWidth="1"/>
    <col min="3074" max="3074" width="6.140625" style="3" customWidth="1"/>
    <col min="3075" max="3075" width="11.42578125" style="3" customWidth="1"/>
    <col min="3076" max="3076" width="15.85546875" style="3" customWidth="1"/>
    <col min="3077" max="3077" width="11.28515625" style="3" customWidth="1"/>
    <col min="3078" max="3078" width="10.85546875" style="3" customWidth="1"/>
    <col min="3079" max="3079" width="11" style="3" customWidth="1"/>
    <col min="3080" max="3080" width="11.140625" style="3" customWidth="1"/>
    <col min="3081" max="3081" width="10.7109375" style="3" customWidth="1"/>
    <col min="3082" max="3328" width="9.140625" style="3"/>
    <col min="3329" max="3329" width="5.85546875" style="3" customWidth="1"/>
    <col min="3330" max="3330" width="6.140625" style="3" customWidth="1"/>
    <col min="3331" max="3331" width="11.42578125" style="3" customWidth="1"/>
    <col min="3332" max="3332" width="15.85546875" style="3" customWidth="1"/>
    <col min="3333" max="3333" width="11.28515625" style="3" customWidth="1"/>
    <col min="3334" max="3334" width="10.85546875" style="3" customWidth="1"/>
    <col min="3335" max="3335" width="11" style="3" customWidth="1"/>
    <col min="3336" max="3336" width="11.140625" style="3" customWidth="1"/>
    <col min="3337" max="3337" width="10.7109375" style="3" customWidth="1"/>
    <col min="3338" max="3584" width="9.140625" style="3"/>
    <col min="3585" max="3585" width="5.85546875" style="3" customWidth="1"/>
    <col min="3586" max="3586" width="6.140625" style="3" customWidth="1"/>
    <col min="3587" max="3587" width="11.42578125" style="3" customWidth="1"/>
    <col min="3588" max="3588" width="15.85546875" style="3" customWidth="1"/>
    <col min="3589" max="3589" width="11.28515625" style="3" customWidth="1"/>
    <col min="3590" max="3590" width="10.85546875" style="3" customWidth="1"/>
    <col min="3591" max="3591" width="11" style="3" customWidth="1"/>
    <col min="3592" max="3592" width="11.140625" style="3" customWidth="1"/>
    <col min="3593" max="3593" width="10.7109375" style="3" customWidth="1"/>
    <col min="3594" max="3840" width="9.140625" style="3"/>
    <col min="3841" max="3841" width="5.85546875" style="3" customWidth="1"/>
    <col min="3842" max="3842" width="6.140625" style="3" customWidth="1"/>
    <col min="3843" max="3843" width="11.42578125" style="3" customWidth="1"/>
    <col min="3844" max="3844" width="15.85546875" style="3" customWidth="1"/>
    <col min="3845" max="3845" width="11.28515625" style="3" customWidth="1"/>
    <col min="3846" max="3846" width="10.85546875" style="3" customWidth="1"/>
    <col min="3847" max="3847" width="11" style="3" customWidth="1"/>
    <col min="3848" max="3848" width="11.140625" style="3" customWidth="1"/>
    <col min="3849" max="3849" width="10.7109375" style="3" customWidth="1"/>
    <col min="3850" max="4096" width="9.140625" style="3"/>
    <col min="4097" max="4097" width="5.85546875" style="3" customWidth="1"/>
    <col min="4098" max="4098" width="6.140625" style="3" customWidth="1"/>
    <col min="4099" max="4099" width="11.42578125" style="3" customWidth="1"/>
    <col min="4100" max="4100" width="15.85546875" style="3" customWidth="1"/>
    <col min="4101" max="4101" width="11.28515625" style="3" customWidth="1"/>
    <col min="4102" max="4102" width="10.85546875" style="3" customWidth="1"/>
    <col min="4103" max="4103" width="11" style="3" customWidth="1"/>
    <col min="4104" max="4104" width="11.140625" style="3" customWidth="1"/>
    <col min="4105" max="4105" width="10.7109375" style="3" customWidth="1"/>
    <col min="4106" max="4352" width="9.140625" style="3"/>
    <col min="4353" max="4353" width="5.85546875" style="3" customWidth="1"/>
    <col min="4354" max="4354" width="6.140625" style="3" customWidth="1"/>
    <col min="4355" max="4355" width="11.42578125" style="3" customWidth="1"/>
    <col min="4356" max="4356" width="15.85546875" style="3" customWidth="1"/>
    <col min="4357" max="4357" width="11.28515625" style="3" customWidth="1"/>
    <col min="4358" max="4358" width="10.85546875" style="3" customWidth="1"/>
    <col min="4359" max="4359" width="11" style="3" customWidth="1"/>
    <col min="4360" max="4360" width="11.140625" style="3" customWidth="1"/>
    <col min="4361" max="4361" width="10.7109375" style="3" customWidth="1"/>
    <col min="4362" max="4608" width="9.140625" style="3"/>
    <col min="4609" max="4609" width="5.85546875" style="3" customWidth="1"/>
    <col min="4610" max="4610" width="6.140625" style="3" customWidth="1"/>
    <col min="4611" max="4611" width="11.42578125" style="3" customWidth="1"/>
    <col min="4612" max="4612" width="15.85546875" style="3" customWidth="1"/>
    <col min="4613" max="4613" width="11.28515625" style="3" customWidth="1"/>
    <col min="4614" max="4614" width="10.85546875" style="3" customWidth="1"/>
    <col min="4615" max="4615" width="11" style="3" customWidth="1"/>
    <col min="4616" max="4616" width="11.140625" style="3" customWidth="1"/>
    <col min="4617" max="4617" width="10.7109375" style="3" customWidth="1"/>
    <col min="4618" max="4864" width="9.140625" style="3"/>
    <col min="4865" max="4865" width="5.85546875" style="3" customWidth="1"/>
    <col min="4866" max="4866" width="6.140625" style="3" customWidth="1"/>
    <col min="4867" max="4867" width="11.42578125" style="3" customWidth="1"/>
    <col min="4868" max="4868" width="15.85546875" style="3" customWidth="1"/>
    <col min="4869" max="4869" width="11.28515625" style="3" customWidth="1"/>
    <col min="4870" max="4870" width="10.85546875" style="3" customWidth="1"/>
    <col min="4871" max="4871" width="11" style="3" customWidth="1"/>
    <col min="4872" max="4872" width="11.140625" style="3" customWidth="1"/>
    <col min="4873" max="4873" width="10.7109375" style="3" customWidth="1"/>
    <col min="4874" max="5120" width="9.140625" style="3"/>
    <col min="5121" max="5121" width="5.85546875" style="3" customWidth="1"/>
    <col min="5122" max="5122" width="6.140625" style="3" customWidth="1"/>
    <col min="5123" max="5123" width="11.42578125" style="3" customWidth="1"/>
    <col min="5124" max="5124" width="15.85546875" style="3" customWidth="1"/>
    <col min="5125" max="5125" width="11.28515625" style="3" customWidth="1"/>
    <col min="5126" max="5126" width="10.85546875" style="3" customWidth="1"/>
    <col min="5127" max="5127" width="11" style="3" customWidth="1"/>
    <col min="5128" max="5128" width="11.140625" style="3" customWidth="1"/>
    <col min="5129" max="5129" width="10.7109375" style="3" customWidth="1"/>
    <col min="5130" max="5376" width="9.140625" style="3"/>
    <col min="5377" max="5377" width="5.85546875" style="3" customWidth="1"/>
    <col min="5378" max="5378" width="6.140625" style="3" customWidth="1"/>
    <col min="5379" max="5379" width="11.42578125" style="3" customWidth="1"/>
    <col min="5380" max="5380" width="15.85546875" style="3" customWidth="1"/>
    <col min="5381" max="5381" width="11.28515625" style="3" customWidth="1"/>
    <col min="5382" max="5382" width="10.85546875" style="3" customWidth="1"/>
    <col min="5383" max="5383" width="11" style="3" customWidth="1"/>
    <col min="5384" max="5384" width="11.140625" style="3" customWidth="1"/>
    <col min="5385" max="5385" width="10.7109375" style="3" customWidth="1"/>
    <col min="5386" max="5632" width="9.140625" style="3"/>
    <col min="5633" max="5633" width="5.85546875" style="3" customWidth="1"/>
    <col min="5634" max="5634" width="6.140625" style="3" customWidth="1"/>
    <col min="5635" max="5635" width="11.42578125" style="3" customWidth="1"/>
    <col min="5636" max="5636" width="15.85546875" style="3" customWidth="1"/>
    <col min="5637" max="5637" width="11.28515625" style="3" customWidth="1"/>
    <col min="5638" max="5638" width="10.85546875" style="3" customWidth="1"/>
    <col min="5639" max="5639" width="11" style="3" customWidth="1"/>
    <col min="5640" max="5640" width="11.140625" style="3" customWidth="1"/>
    <col min="5641" max="5641" width="10.7109375" style="3" customWidth="1"/>
    <col min="5642" max="5888" width="9.140625" style="3"/>
    <col min="5889" max="5889" width="5.85546875" style="3" customWidth="1"/>
    <col min="5890" max="5890" width="6.140625" style="3" customWidth="1"/>
    <col min="5891" max="5891" width="11.42578125" style="3" customWidth="1"/>
    <col min="5892" max="5892" width="15.85546875" style="3" customWidth="1"/>
    <col min="5893" max="5893" width="11.28515625" style="3" customWidth="1"/>
    <col min="5894" max="5894" width="10.85546875" style="3" customWidth="1"/>
    <col min="5895" max="5895" width="11" style="3" customWidth="1"/>
    <col min="5896" max="5896" width="11.140625" style="3" customWidth="1"/>
    <col min="5897" max="5897" width="10.7109375" style="3" customWidth="1"/>
    <col min="5898" max="6144" width="9.140625" style="3"/>
    <col min="6145" max="6145" width="5.85546875" style="3" customWidth="1"/>
    <col min="6146" max="6146" width="6.140625" style="3" customWidth="1"/>
    <col min="6147" max="6147" width="11.42578125" style="3" customWidth="1"/>
    <col min="6148" max="6148" width="15.85546875" style="3" customWidth="1"/>
    <col min="6149" max="6149" width="11.28515625" style="3" customWidth="1"/>
    <col min="6150" max="6150" width="10.85546875" style="3" customWidth="1"/>
    <col min="6151" max="6151" width="11" style="3" customWidth="1"/>
    <col min="6152" max="6152" width="11.140625" style="3" customWidth="1"/>
    <col min="6153" max="6153" width="10.7109375" style="3" customWidth="1"/>
    <col min="6154" max="6400" width="9.140625" style="3"/>
    <col min="6401" max="6401" width="5.85546875" style="3" customWidth="1"/>
    <col min="6402" max="6402" width="6.140625" style="3" customWidth="1"/>
    <col min="6403" max="6403" width="11.42578125" style="3" customWidth="1"/>
    <col min="6404" max="6404" width="15.85546875" style="3" customWidth="1"/>
    <col min="6405" max="6405" width="11.28515625" style="3" customWidth="1"/>
    <col min="6406" max="6406" width="10.85546875" style="3" customWidth="1"/>
    <col min="6407" max="6407" width="11" style="3" customWidth="1"/>
    <col min="6408" max="6408" width="11.140625" style="3" customWidth="1"/>
    <col min="6409" max="6409" width="10.7109375" style="3" customWidth="1"/>
    <col min="6410" max="6656" width="9.140625" style="3"/>
    <col min="6657" max="6657" width="5.85546875" style="3" customWidth="1"/>
    <col min="6658" max="6658" width="6.140625" style="3" customWidth="1"/>
    <col min="6659" max="6659" width="11.42578125" style="3" customWidth="1"/>
    <col min="6660" max="6660" width="15.85546875" style="3" customWidth="1"/>
    <col min="6661" max="6661" width="11.28515625" style="3" customWidth="1"/>
    <col min="6662" max="6662" width="10.85546875" style="3" customWidth="1"/>
    <col min="6663" max="6663" width="11" style="3" customWidth="1"/>
    <col min="6664" max="6664" width="11.140625" style="3" customWidth="1"/>
    <col min="6665" max="6665" width="10.7109375" style="3" customWidth="1"/>
    <col min="6666" max="6912" width="9.140625" style="3"/>
    <col min="6913" max="6913" width="5.85546875" style="3" customWidth="1"/>
    <col min="6914" max="6914" width="6.140625" style="3" customWidth="1"/>
    <col min="6915" max="6915" width="11.42578125" style="3" customWidth="1"/>
    <col min="6916" max="6916" width="15.85546875" style="3" customWidth="1"/>
    <col min="6917" max="6917" width="11.28515625" style="3" customWidth="1"/>
    <col min="6918" max="6918" width="10.85546875" style="3" customWidth="1"/>
    <col min="6919" max="6919" width="11" style="3" customWidth="1"/>
    <col min="6920" max="6920" width="11.140625" style="3" customWidth="1"/>
    <col min="6921" max="6921" width="10.7109375" style="3" customWidth="1"/>
    <col min="6922" max="7168" width="9.140625" style="3"/>
    <col min="7169" max="7169" width="5.85546875" style="3" customWidth="1"/>
    <col min="7170" max="7170" width="6.140625" style="3" customWidth="1"/>
    <col min="7171" max="7171" width="11.42578125" style="3" customWidth="1"/>
    <col min="7172" max="7172" width="15.85546875" style="3" customWidth="1"/>
    <col min="7173" max="7173" width="11.28515625" style="3" customWidth="1"/>
    <col min="7174" max="7174" width="10.85546875" style="3" customWidth="1"/>
    <col min="7175" max="7175" width="11" style="3" customWidth="1"/>
    <col min="7176" max="7176" width="11.140625" style="3" customWidth="1"/>
    <col min="7177" max="7177" width="10.7109375" style="3" customWidth="1"/>
    <col min="7178" max="7424" width="9.140625" style="3"/>
    <col min="7425" max="7425" width="5.85546875" style="3" customWidth="1"/>
    <col min="7426" max="7426" width="6.140625" style="3" customWidth="1"/>
    <col min="7427" max="7427" width="11.42578125" style="3" customWidth="1"/>
    <col min="7428" max="7428" width="15.85546875" style="3" customWidth="1"/>
    <col min="7429" max="7429" width="11.28515625" style="3" customWidth="1"/>
    <col min="7430" max="7430" width="10.85546875" style="3" customWidth="1"/>
    <col min="7431" max="7431" width="11" style="3" customWidth="1"/>
    <col min="7432" max="7432" width="11.140625" style="3" customWidth="1"/>
    <col min="7433" max="7433" width="10.7109375" style="3" customWidth="1"/>
    <col min="7434" max="7680" width="9.140625" style="3"/>
    <col min="7681" max="7681" width="5.85546875" style="3" customWidth="1"/>
    <col min="7682" max="7682" width="6.140625" style="3" customWidth="1"/>
    <col min="7683" max="7683" width="11.42578125" style="3" customWidth="1"/>
    <col min="7684" max="7684" width="15.85546875" style="3" customWidth="1"/>
    <col min="7685" max="7685" width="11.28515625" style="3" customWidth="1"/>
    <col min="7686" max="7686" width="10.85546875" style="3" customWidth="1"/>
    <col min="7687" max="7687" width="11" style="3" customWidth="1"/>
    <col min="7688" max="7688" width="11.140625" style="3" customWidth="1"/>
    <col min="7689" max="7689" width="10.7109375" style="3" customWidth="1"/>
    <col min="7690" max="7936" width="9.140625" style="3"/>
    <col min="7937" max="7937" width="5.85546875" style="3" customWidth="1"/>
    <col min="7938" max="7938" width="6.140625" style="3" customWidth="1"/>
    <col min="7939" max="7939" width="11.42578125" style="3" customWidth="1"/>
    <col min="7940" max="7940" width="15.85546875" style="3" customWidth="1"/>
    <col min="7941" max="7941" width="11.28515625" style="3" customWidth="1"/>
    <col min="7942" max="7942" width="10.85546875" style="3" customWidth="1"/>
    <col min="7943" max="7943" width="11" style="3" customWidth="1"/>
    <col min="7944" max="7944" width="11.140625" style="3" customWidth="1"/>
    <col min="7945" max="7945" width="10.7109375" style="3" customWidth="1"/>
    <col min="7946" max="8192" width="9.140625" style="3"/>
    <col min="8193" max="8193" width="5.85546875" style="3" customWidth="1"/>
    <col min="8194" max="8194" width="6.140625" style="3" customWidth="1"/>
    <col min="8195" max="8195" width="11.42578125" style="3" customWidth="1"/>
    <col min="8196" max="8196" width="15.85546875" style="3" customWidth="1"/>
    <col min="8197" max="8197" width="11.28515625" style="3" customWidth="1"/>
    <col min="8198" max="8198" width="10.85546875" style="3" customWidth="1"/>
    <col min="8199" max="8199" width="11" style="3" customWidth="1"/>
    <col min="8200" max="8200" width="11.140625" style="3" customWidth="1"/>
    <col min="8201" max="8201" width="10.7109375" style="3" customWidth="1"/>
    <col min="8202" max="8448" width="9.140625" style="3"/>
    <col min="8449" max="8449" width="5.85546875" style="3" customWidth="1"/>
    <col min="8450" max="8450" width="6.140625" style="3" customWidth="1"/>
    <col min="8451" max="8451" width="11.42578125" style="3" customWidth="1"/>
    <col min="8452" max="8452" width="15.85546875" style="3" customWidth="1"/>
    <col min="8453" max="8453" width="11.28515625" style="3" customWidth="1"/>
    <col min="8454" max="8454" width="10.85546875" style="3" customWidth="1"/>
    <col min="8455" max="8455" width="11" style="3" customWidth="1"/>
    <col min="8456" max="8456" width="11.140625" style="3" customWidth="1"/>
    <col min="8457" max="8457" width="10.7109375" style="3" customWidth="1"/>
    <col min="8458" max="8704" width="9.140625" style="3"/>
    <col min="8705" max="8705" width="5.85546875" style="3" customWidth="1"/>
    <col min="8706" max="8706" width="6.140625" style="3" customWidth="1"/>
    <col min="8707" max="8707" width="11.42578125" style="3" customWidth="1"/>
    <col min="8708" max="8708" width="15.85546875" style="3" customWidth="1"/>
    <col min="8709" max="8709" width="11.28515625" style="3" customWidth="1"/>
    <col min="8710" max="8710" width="10.85546875" style="3" customWidth="1"/>
    <col min="8711" max="8711" width="11" style="3" customWidth="1"/>
    <col min="8712" max="8712" width="11.140625" style="3" customWidth="1"/>
    <col min="8713" max="8713" width="10.7109375" style="3" customWidth="1"/>
    <col min="8714" max="8960" width="9.140625" style="3"/>
    <col min="8961" max="8961" width="5.85546875" style="3" customWidth="1"/>
    <col min="8962" max="8962" width="6.140625" style="3" customWidth="1"/>
    <col min="8963" max="8963" width="11.42578125" style="3" customWidth="1"/>
    <col min="8964" max="8964" width="15.85546875" style="3" customWidth="1"/>
    <col min="8965" max="8965" width="11.28515625" style="3" customWidth="1"/>
    <col min="8966" max="8966" width="10.85546875" style="3" customWidth="1"/>
    <col min="8967" max="8967" width="11" style="3" customWidth="1"/>
    <col min="8968" max="8968" width="11.140625" style="3" customWidth="1"/>
    <col min="8969" max="8969" width="10.7109375" style="3" customWidth="1"/>
    <col min="8970" max="9216" width="9.140625" style="3"/>
    <col min="9217" max="9217" width="5.85546875" style="3" customWidth="1"/>
    <col min="9218" max="9218" width="6.140625" style="3" customWidth="1"/>
    <col min="9219" max="9219" width="11.42578125" style="3" customWidth="1"/>
    <col min="9220" max="9220" width="15.85546875" style="3" customWidth="1"/>
    <col min="9221" max="9221" width="11.28515625" style="3" customWidth="1"/>
    <col min="9222" max="9222" width="10.85546875" style="3" customWidth="1"/>
    <col min="9223" max="9223" width="11" style="3" customWidth="1"/>
    <col min="9224" max="9224" width="11.140625" style="3" customWidth="1"/>
    <col min="9225" max="9225" width="10.7109375" style="3" customWidth="1"/>
    <col min="9226" max="9472" width="9.140625" style="3"/>
    <col min="9473" max="9473" width="5.85546875" style="3" customWidth="1"/>
    <col min="9474" max="9474" width="6.140625" style="3" customWidth="1"/>
    <col min="9475" max="9475" width="11.42578125" style="3" customWidth="1"/>
    <col min="9476" max="9476" width="15.85546875" style="3" customWidth="1"/>
    <col min="9477" max="9477" width="11.28515625" style="3" customWidth="1"/>
    <col min="9478" max="9478" width="10.85546875" style="3" customWidth="1"/>
    <col min="9479" max="9479" width="11" style="3" customWidth="1"/>
    <col min="9480" max="9480" width="11.140625" style="3" customWidth="1"/>
    <col min="9481" max="9481" width="10.7109375" style="3" customWidth="1"/>
    <col min="9482" max="9728" width="9.140625" style="3"/>
    <col min="9729" max="9729" width="5.85546875" style="3" customWidth="1"/>
    <col min="9730" max="9730" width="6.140625" style="3" customWidth="1"/>
    <col min="9731" max="9731" width="11.42578125" style="3" customWidth="1"/>
    <col min="9732" max="9732" width="15.85546875" style="3" customWidth="1"/>
    <col min="9733" max="9733" width="11.28515625" style="3" customWidth="1"/>
    <col min="9734" max="9734" width="10.85546875" style="3" customWidth="1"/>
    <col min="9735" max="9735" width="11" style="3" customWidth="1"/>
    <col min="9736" max="9736" width="11.140625" style="3" customWidth="1"/>
    <col min="9737" max="9737" width="10.7109375" style="3" customWidth="1"/>
    <col min="9738" max="9984" width="9.140625" style="3"/>
    <col min="9985" max="9985" width="5.85546875" style="3" customWidth="1"/>
    <col min="9986" max="9986" width="6.140625" style="3" customWidth="1"/>
    <col min="9987" max="9987" width="11.42578125" style="3" customWidth="1"/>
    <col min="9988" max="9988" width="15.85546875" style="3" customWidth="1"/>
    <col min="9989" max="9989" width="11.28515625" style="3" customWidth="1"/>
    <col min="9990" max="9990" width="10.85546875" style="3" customWidth="1"/>
    <col min="9991" max="9991" width="11" style="3" customWidth="1"/>
    <col min="9992" max="9992" width="11.140625" style="3" customWidth="1"/>
    <col min="9993" max="9993" width="10.7109375" style="3" customWidth="1"/>
    <col min="9994" max="10240" width="9.140625" style="3"/>
    <col min="10241" max="10241" width="5.85546875" style="3" customWidth="1"/>
    <col min="10242" max="10242" width="6.140625" style="3" customWidth="1"/>
    <col min="10243" max="10243" width="11.42578125" style="3" customWidth="1"/>
    <col min="10244" max="10244" width="15.85546875" style="3" customWidth="1"/>
    <col min="10245" max="10245" width="11.28515625" style="3" customWidth="1"/>
    <col min="10246" max="10246" width="10.85546875" style="3" customWidth="1"/>
    <col min="10247" max="10247" width="11" style="3" customWidth="1"/>
    <col min="10248" max="10248" width="11.140625" style="3" customWidth="1"/>
    <col min="10249" max="10249" width="10.7109375" style="3" customWidth="1"/>
    <col min="10250" max="10496" width="9.140625" style="3"/>
    <col min="10497" max="10497" width="5.85546875" style="3" customWidth="1"/>
    <col min="10498" max="10498" width="6.140625" style="3" customWidth="1"/>
    <col min="10499" max="10499" width="11.42578125" style="3" customWidth="1"/>
    <col min="10500" max="10500" width="15.85546875" style="3" customWidth="1"/>
    <col min="10501" max="10501" width="11.28515625" style="3" customWidth="1"/>
    <col min="10502" max="10502" width="10.85546875" style="3" customWidth="1"/>
    <col min="10503" max="10503" width="11" style="3" customWidth="1"/>
    <col min="10504" max="10504" width="11.140625" style="3" customWidth="1"/>
    <col min="10505" max="10505" width="10.7109375" style="3" customWidth="1"/>
    <col min="10506" max="10752" width="9.140625" style="3"/>
    <col min="10753" max="10753" width="5.85546875" style="3" customWidth="1"/>
    <col min="10754" max="10754" width="6.140625" style="3" customWidth="1"/>
    <col min="10755" max="10755" width="11.42578125" style="3" customWidth="1"/>
    <col min="10756" max="10756" width="15.85546875" style="3" customWidth="1"/>
    <col min="10757" max="10757" width="11.28515625" style="3" customWidth="1"/>
    <col min="10758" max="10758" width="10.85546875" style="3" customWidth="1"/>
    <col min="10759" max="10759" width="11" style="3" customWidth="1"/>
    <col min="10760" max="10760" width="11.140625" style="3" customWidth="1"/>
    <col min="10761" max="10761" width="10.7109375" style="3" customWidth="1"/>
    <col min="10762" max="11008" width="9.140625" style="3"/>
    <col min="11009" max="11009" width="5.85546875" style="3" customWidth="1"/>
    <col min="11010" max="11010" width="6.140625" style="3" customWidth="1"/>
    <col min="11011" max="11011" width="11.42578125" style="3" customWidth="1"/>
    <col min="11012" max="11012" width="15.85546875" style="3" customWidth="1"/>
    <col min="11013" max="11013" width="11.28515625" style="3" customWidth="1"/>
    <col min="11014" max="11014" width="10.85546875" style="3" customWidth="1"/>
    <col min="11015" max="11015" width="11" style="3" customWidth="1"/>
    <col min="11016" max="11016" width="11.140625" style="3" customWidth="1"/>
    <col min="11017" max="11017" width="10.7109375" style="3" customWidth="1"/>
    <col min="11018" max="11264" width="9.140625" style="3"/>
    <col min="11265" max="11265" width="5.85546875" style="3" customWidth="1"/>
    <col min="11266" max="11266" width="6.140625" style="3" customWidth="1"/>
    <col min="11267" max="11267" width="11.42578125" style="3" customWidth="1"/>
    <col min="11268" max="11268" width="15.85546875" style="3" customWidth="1"/>
    <col min="11269" max="11269" width="11.28515625" style="3" customWidth="1"/>
    <col min="11270" max="11270" width="10.85546875" style="3" customWidth="1"/>
    <col min="11271" max="11271" width="11" style="3" customWidth="1"/>
    <col min="11272" max="11272" width="11.140625" style="3" customWidth="1"/>
    <col min="11273" max="11273" width="10.7109375" style="3" customWidth="1"/>
    <col min="11274" max="11520" width="9.140625" style="3"/>
    <col min="11521" max="11521" width="5.85546875" style="3" customWidth="1"/>
    <col min="11522" max="11522" width="6.140625" style="3" customWidth="1"/>
    <col min="11523" max="11523" width="11.42578125" style="3" customWidth="1"/>
    <col min="11524" max="11524" width="15.85546875" style="3" customWidth="1"/>
    <col min="11525" max="11525" width="11.28515625" style="3" customWidth="1"/>
    <col min="11526" max="11526" width="10.85546875" style="3" customWidth="1"/>
    <col min="11527" max="11527" width="11" style="3" customWidth="1"/>
    <col min="11528" max="11528" width="11.140625" style="3" customWidth="1"/>
    <col min="11529" max="11529" width="10.7109375" style="3" customWidth="1"/>
    <col min="11530" max="11776" width="9.140625" style="3"/>
    <col min="11777" max="11777" width="5.85546875" style="3" customWidth="1"/>
    <col min="11778" max="11778" width="6.140625" style="3" customWidth="1"/>
    <col min="11779" max="11779" width="11.42578125" style="3" customWidth="1"/>
    <col min="11780" max="11780" width="15.85546875" style="3" customWidth="1"/>
    <col min="11781" max="11781" width="11.28515625" style="3" customWidth="1"/>
    <col min="11782" max="11782" width="10.85546875" style="3" customWidth="1"/>
    <col min="11783" max="11783" width="11" style="3" customWidth="1"/>
    <col min="11784" max="11784" width="11.140625" style="3" customWidth="1"/>
    <col min="11785" max="11785" width="10.7109375" style="3" customWidth="1"/>
    <col min="11786" max="12032" width="9.140625" style="3"/>
    <col min="12033" max="12033" width="5.85546875" style="3" customWidth="1"/>
    <col min="12034" max="12034" width="6.140625" style="3" customWidth="1"/>
    <col min="12035" max="12035" width="11.42578125" style="3" customWidth="1"/>
    <col min="12036" max="12036" width="15.85546875" style="3" customWidth="1"/>
    <col min="12037" max="12037" width="11.28515625" style="3" customWidth="1"/>
    <col min="12038" max="12038" width="10.85546875" style="3" customWidth="1"/>
    <col min="12039" max="12039" width="11" style="3" customWidth="1"/>
    <col min="12040" max="12040" width="11.140625" style="3" customWidth="1"/>
    <col min="12041" max="12041" width="10.7109375" style="3" customWidth="1"/>
    <col min="12042" max="12288" width="9.140625" style="3"/>
    <col min="12289" max="12289" width="5.85546875" style="3" customWidth="1"/>
    <col min="12290" max="12290" width="6.140625" style="3" customWidth="1"/>
    <col min="12291" max="12291" width="11.42578125" style="3" customWidth="1"/>
    <col min="12292" max="12292" width="15.85546875" style="3" customWidth="1"/>
    <col min="12293" max="12293" width="11.28515625" style="3" customWidth="1"/>
    <col min="12294" max="12294" width="10.85546875" style="3" customWidth="1"/>
    <col min="12295" max="12295" width="11" style="3" customWidth="1"/>
    <col min="12296" max="12296" width="11.140625" style="3" customWidth="1"/>
    <col min="12297" max="12297" width="10.7109375" style="3" customWidth="1"/>
    <col min="12298" max="12544" width="9.140625" style="3"/>
    <col min="12545" max="12545" width="5.85546875" style="3" customWidth="1"/>
    <col min="12546" max="12546" width="6.140625" style="3" customWidth="1"/>
    <col min="12547" max="12547" width="11.42578125" style="3" customWidth="1"/>
    <col min="12548" max="12548" width="15.85546875" style="3" customWidth="1"/>
    <col min="12549" max="12549" width="11.28515625" style="3" customWidth="1"/>
    <col min="12550" max="12550" width="10.85546875" style="3" customWidth="1"/>
    <col min="12551" max="12551" width="11" style="3" customWidth="1"/>
    <col min="12552" max="12552" width="11.140625" style="3" customWidth="1"/>
    <col min="12553" max="12553" width="10.7109375" style="3" customWidth="1"/>
    <col min="12554" max="12800" width="9.140625" style="3"/>
    <col min="12801" max="12801" width="5.85546875" style="3" customWidth="1"/>
    <col min="12802" max="12802" width="6.140625" style="3" customWidth="1"/>
    <col min="12803" max="12803" width="11.42578125" style="3" customWidth="1"/>
    <col min="12804" max="12804" width="15.85546875" style="3" customWidth="1"/>
    <col min="12805" max="12805" width="11.28515625" style="3" customWidth="1"/>
    <col min="12806" max="12806" width="10.85546875" style="3" customWidth="1"/>
    <col min="12807" max="12807" width="11" style="3" customWidth="1"/>
    <col min="12808" max="12808" width="11.140625" style="3" customWidth="1"/>
    <col min="12809" max="12809" width="10.7109375" style="3" customWidth="1"/>
    <col min="12810" max="13056" width="9.140625" style="3"/>
    <col min="13057" max="13057" width="5.85546875" style="3" customWidth="1"/>
    <col min="13058" max="13058" width="6.140625" style="3" customWidth="1"/>
    <col min="13059" max="13059" width="11.42578125" style="3" customWidth="1"/>
    <col min="13060" max="13060" width="15.85546875" style="3" customWidth="1"/>
    <col min="13061" max="13061" width="11.28515625" style="3" customWidth="1"/>
    <col min="13062" max="13062" width="10.85546875" style="3" customWidth="1"/>
    <col min="13063" max="13063" width="11" style="3" customWidth="1"/>
    <col min="13064" max="13064" width="11.140625" style="3" customWidth="1"/>
    <col min="13065" max="13065" width="10.7109375" style="3" customWidth="1"/>
    <col min="13066" max="13312" width="9.140625" style="3"/>
    <col min="13313" max="13313" width="5.85546875" style="3" customWidth="1"/>
    <col min="13314" max="13314" width="6.140625" style="3" customWidth="1"/>
    <col min="13315" max="13315" width="11.42578125" style="3" customWidth="1"/>
    <col min="13316" max="13316" width="15.85546875" style="3" customWidth="1"/>
    <col min="13317" max="13317" width="11.28515625" style="3" customWidth="1"/>
    <col min="13318" max="13318" width="10.85546875" style="3" customWidth="1"/>
    <col min="13319" max="13319" width="11" style="3" customWidth="1"/>
    <col min="13320" max="13320" width="11.140625" style="3" customWidth="1"/>
    <col min="13321" max="13321" width="10.7109375" style="3" customWidth="1"/>
    <col min="13322" max="13568" width="9.140625" style="3"/>
    <col min="13569" max="13569" width="5.85546875" style="3" customWidth="1"/>
    <col min="13570" max="13570" width="6.140625" style="3" customWidth="1"/>
    <col min="13571" max="13571" width="11.42578125" style="3" customWidth="1"/>
    <col min="13572" max="13572" width="15.85546875" style="3" customWidth="1"/>
    <col min="13573" max="13573" width="11.28515625" style="3" customWidth="1"/>
    <col min="13574" max="13574" width="10.85546875" style="3" customWidth="1"/>
    <col min="13575" max="13575" width="11" style="3" customWidth="1"/>
    <col min="13576" max="13576" width="11.140625" style="3" customWidth="1"/>
    <col min="13577" max="13577" width="10.7109375" style="3" customWidth="1"/>
    <col min="13578" max="13824" width="9.140625" style="3"/>
    <col min="13825" max="13825" width="5.85546875" style="3" customWidth="1"/>
    <col min="13826" max="13826" width="6.140625" style="3" customWidth="1"/>
    <col min="13827" max="13827" width="11.42578125" style="3" customWidth="1"/>
    <col min="13828" max="13828" width="15.85546875" style="3" customWidth="1"/>
    <col min="13829" max="13829" width="11.28515625" style="3" customWidth="1"/>
    <col min="13830" max="13830" width="10.85546875" style="3" customWidth="1"/>
    <col min="13831" max="13831" width="11" style="3" customWidth="1"/>
    <col min="13832" max="13832" width="11.140625" style="3" customWidth="1"/>
    <col min="13833" max="13833" width="10.7109375" style="3" customWidth="1"/>
    <col min="13834" max="14080" width="9.140625" style="3"/>
    <col min="14081" max="14081" width="5.85546875" style="3" customWidth="1"/>
    <col min="14082" max="14082" width="6.140625" style="3" customWidth="1"/>
    <col min="14083" max="14083" width="11.42578125" style="3" customWidth="1"/>
    <col min="14084" max="14084" width="15.85546875" style="3" customWidth="1"/>
    <col min="14085" max="14085" width="11.28515625" style="3" customWidth="1"/>
    <col min="14086" max="14086" width="10.85546875" style="3" customWidth="1"/>
    <col min="14087" max="14087" width="11" style="3" customWidth="1"/>
    <col min="14088" max="14088" width="11.140625" style="3" customWidth="1"/>
    <col min="14089" max="14089" width="10.7109375" style="3" customWidth="1"/>
    <col min="14090" max="14336" width="9.140625" style="3"/>
    <col min="14337" max="14337" width="5.85546875" style="3" customWidth="1"/>
    <col min="14338" max="14338" width="6.140625" style="3" customWidth="1"/>
    <col min="14339" max="14339" width="11.42578125" style="3" customWidth="1"/>
    <col min="14340" max="14340" width="15.85546875" style="3" customWidth="1"/>
    <col min="14341" max="14341" width="11.28515625" style="3" customWidth="1"/>
    <col min="14342" max="14342" width="10.85546875" style="3" customWidth="1"/>
    <col min="14343" max="14343" width="11" style="3" customWidth="1"/>
    <col min="14344" max="14344" width="11.140625" style="3" customWidth="1"/>
    <col min="14345" max="14345" width="10.7109375" style="3" customWidth="1"/>
    <col min="14346" max="14592" width="9.140625" style="3"/>
    <col min="14593" max="14593" width="5.85546875" style="3" customWidth="1"/>
    <col min="14594" max="14594" width="6.140625" style="3" customWidth="1"/>
    <col min="14595" max="14595" width="11.42578125" style="3" customWidth="1"/>
    <col min="14596" max="14596" width="15.85546875" style="3" customWidth="1"/>
    <col min="14597" max="14597" width="11.28515625" style="3" customWidth="1"/>
    <col min="14598" max="14598" width="10.85546875" style="3" customWidth="1"/>
    <col min="14599" max="14599" width="11" style="3" customWidth="1"/>
    <col min="14600" max="14600" width="11.140625" style="3" customWidth="1"/>
    <col min="14601" max="14601" width="10.7109375" style="3" customWidth="1"/>
    <col min="14602" max="14848" width="9.140625" style="3"/>
    <col min="14849" max="14849" width="5.85546875" style="3" customWidth="1"/>
    <col min="14850" max="14850" width="6.140625" style="3" customWidth="1"/>
    <col min="14851" max="14851" width="11.42578125" style="3" customWidth="1"/>
    <col min="14852" max="14852" width="15.85546875" style="3" customWidth="1"/>
    <col min="14853" max="14853" width="11.28515625" style="3" customWidth="1"/>
    <col min="14854" max="14854" width="10.85546875" style="3" customWidth="1"/>
    <col min="14855" max="14855" width="11" style="3" customWidth="1"/>
    <col min="14856" max="14856" width="11.140625" style="3" customWidth="1"/>
    <col min="14857" max="14857" width="10.7109375" style="3" customWidth="1"/>
    <col min="14858" max="15104" width="9.140625" style="3"/>
    <col min="15105" max="15105" width="5.85546875" style="3" customWidth="1"/>
    <col min="15106" max="15106" width="6.140625" style="3" customWidth="1"/>
    <col min="15107" max="15107" width="11.42578125" style="3" customWidth="1"/>
    <col min="15108" max="15108" width="15.85546875" style="3" customWidth="1"/>
    <col min="15109" max="15109" width="11.28515625" style="3" customWidth="1"/>
    <col min="15110" max="15110" width="10.85546875" style="3" customWidth="1"/>
    <col min="15111" max="15111" width="11" style="3" customWidth="1"/>
    <col min="15112" max="15112" width="11.140625" style="3" customWidth="1"/>
    <col min="15113" max="15113" width="10.7109375" style="3" customWidth="1"/>
    <col min="15114" max="15360" width="9.140625" style="3"/>
    <col min="15361" max="15361" width="5.85546875" style="3" customWidth="1"/>
    <col min="15362" max="15362" width="6.140625" style="3" customWidth="1"/>
    <col min="15363" max="15363" width="11.42578125" style="3" customWidth="1"/>
    <col min="15364" max="15364" width="15.85546875" style="3" customWidth="1"/>
    <col min="15365" max="15365" width="11.28515625" style="3" customWidth="1"/>
    <col min="15366" max="15366" width="10.85546875" style="3" customWidth="1"/>
    <col min="15367" max="15367" width="11" style="3" customWidth="1"/>
    <col min="15368" max="15368" width="11.140625" style="3" customWidth="1"/>
    <col min="15369" max="15369" width="10.7109375" style="3" customWidth="1"/>
    <col min="15370" max="15616" width="9.140625" style="3"/>
    <col min="15617" max="15617" width="5.85546875" style="3" customWidth="1"/>
    <col min="15618" max="15618" width="6.140625" style="3" customWidth="1"/>
    <col min="15619" max="15619" width="11.42578125" style="3" customWidth="1"/>
    <col min="15620" max="15620" width="15.85546875" style="3" customWidth="1"/>
    <col min="15621" max="15621" width="11.28515625" style="3" customWidth="1"/>
    <col min="15622" max="15622" width="10.85546875" style="3" customWidth="1"/>
    <col min="15623" max="15623" width="11" style="3" customWidth="1"/>
    <col min="15624" max="15624" width="11.140625" style="3" customWidth="1"/>
    <col min="15625" max="15625" width="10.7109375" style="3" customWidth="1"/>
    <col min="15626" max="15872" width="9.140625" style="3"/>
    <col min="15873" max="15873" width="5.85546875" style="3" customWidth="1"/>
    <col min="15874" max="15874" width="6.140625" style="3" customWidth="1"/>
    <col min="15875" max="15875" width="11.42578125" style="3" customWidth="1"/>
    <col min="15876" max="15876" width="15.85546875" style="3" customWidth="1"/>
    <col min="15877" max="15877" width="11.28515625" style="3" customWidth="1"/>
    <col min="15878" max="15878" width="10.85546875" style="3" customWidth="1"/>
    <col min="15879" max="15879" width="11" style="3" customWidth="1"/>
    <col min="15880" max="15880" width="11.140625" style="3" customWidth="1"/>
    <col min="15881" max="15881" width="10.7109375" style="3" customWidth="1"/>
    <col min="15882" max="16128" width="9.140625" style="3"/>
    <col min="16129" max="16129" width="5.85546875" style="3" customWidth="1"/>
    <col min="16130" max="16130" width="6.140625" style="3" customWidth="1"/>
    <col min="16131" max="16131" width="11.42578125" style="3" customWidth="1"/>
    <col min="16132" max="16132" width="15.85546875" style="3" customWidth="1"/>
    <col min="16133" max="16133" width="11.28515625" style="3" customWidth="1"/>
    <col min="16134" max="16134" width="10.85546875" style="3" customWidth="1"/>
    <col min="16135" max="16135" width="11" style="3" customWidth="1"/>
    <col min="16136" max="16136" width="11.140625" style="3" customWidth="1"/>
    <col min="16137" max="16137" width="10.7109375" style="3" customWidth="1"/>
    <col min="16138" max="16384" width="9.140625" style="3"/>
  </cols>
  <sheetData>
    <row r="1" spans="1:256" ht="13.5" thickTop="1" x14ac:dyDescent="0.2">
      <c r="A1" s="93" t="s">
        <v>48</v>
      </c>
      <c r="B1" s="94"/>
      <c r="C1" s="95" t="str">
        <f>CONCATENATE(cislostavby," ",nazevstavby)</f>
        <v>20200626 K.Ú.ZNOJMO-MĚST,PARC.Č.3772/6</v>
      </c>
      <c r="D1" s="96"/>
      <c r="E1" s="97"/>
      <c r="F1" s="96"/>
      <c r="G1" s="98" t="s">
        <v>49</v>
      </c>
      <c r="H1" s="99">
        <v>20200626</v>
      </c>
      <c r="I1" s="100"/>
    </row>
    <row r="2" spans="1:256" ht="13.5" thickBot="1" x14ac:dyDescent="0.25">
      <c r="A2" s="101" t="s">
        <v>50</v>
      </c>
      <c r="B2" s="102"/>
      <c r="C2" s="103" t="str">
        <f>CONCATENATE(cisloobjektu," ",nazevobjektu)</f>
        <v>0001 DEMOLICE DOMKU</v>
      </c>
      <c r="D2" s="104"/>
      <c r="E2" s="105"/>
      <c r="F2" s="104"/>
      <c r="G2" s="106" t="s">
        <v>84</v>
      </c>
      <c r="H2" s="107"/>
      <c r="I2" s="108"/>
    </row>
    <row r="3" spans="1:256" ht="13.5" thickTop="1" x14ac:dyDescent="0.2"/>
    <row r="4" spans="1:256" ht="19.5" customHeight="1" x14ac:dyDescent="0.25">
      <c r="A4" s="109" t="s">
        <v>51</v>
      </c>
      <c r="B4" s="110"/>
      <c r="C4" s="110"/>
      <c r="D4" s="110"/>
      <c r="E4" s="110"/>
      <c r="F4" s="110"/>
      <c r="G4" s="110"/>
      <c r="H4" s="110"/>
      <c r="I4" s="110"/>
    </row>
    <row r="5" spans="1:256" ht="13.5" thickBot="1" x14ac:dyDescent="0.25"/>
    <row r="6" spans="1:256" ht="13.5" thickBot="1" x14ac:dyDescent="0.25">
      <c r="A6" s="111"/>
      <c r="B6" s="112" t="s">
        <v>52</v>
      </c>
      <c r="C6" s="112"/>
      <c r="D6" s="113"/>
      <c r="E6" s="114" t="s">
        <v>53</v>
      </c>
      <c r="F6" s="115" t="s">
        <v>54</v>
      </c>
      <c r="G6" s="115" t="s">
        <v>55</v>
      </c>
      <c r="H6" s="115" t="s">
        <v>56</v>
      </c>
      <c r="I6" s="116" t="s">
        <v>30</v>
      </c>
    </row>
    <row r="7" spans="1:256" x14ac:dyDescent="0.2">
      <c r="A7" s="207" t="str">
        <f>Položky!B7</f>
        <v>1</v>
      </c>
      <c r="B7" s="117" t="str">
        <f>Položky!C7</f>
        <v>Zemní práce</v>
      </c>
      <c r="D7" s="118"/>
      <c r="E7" s="208">
        <f>Položky!BC16</f>
        <v>0</v>
      </c>
      <c r="F7" s="209">
        <f>Položky!BD16</f>
        <v>0</v>
      </c>
      <c r="G7" s="209">
        <f>Položky!BE16</f>
        <v>0</v>
      </c>
      <c r="H7" s="209">
        <f>Položky!BF16</f>
        <v>0</v>
      </c>
      <c r="I7" s="210">
        <f>Položky!BG16</f>
        <v>0</v>
      </c>
    </row>
    <row r="8" spans="1:256" x14ac:dyDescent="0.2">
      <c r="A8" s="207" t="str">
        <f>Položky!B17</f>
        <v>96</v>
      </c>
      <c r="B8" s="117" t="str">
        <f>Položky!C17</f>
        <v>Bourání konstrukcí</v>
      </c>
      <c r="D8" s="118"/>
      <c r="E8" s="208">
        <f>Položky!BC40</f>
        <v>0</v>
      </c>
      <c r="F8" s="209">
        <f>Položky!BD40</f>
        <v>0</v>
      </c>
      <c r="G8" s="209">
        <f>Položky!BE40</f>
        <v>0</v>
      </c>
      <c r="H8" s="209">
        <f>Položky!BF40</f>
        <v>0</v>
      </c>
      <c r="I8" s="210">
        <f>Položky!BG40</f>
        <v>0</v>
      </c>
    </row>
    <row r="9" spans="1:256" x14ac:dyDescent="0.2">
      <c r="A9" s="207" t="str">
        <f>Položky!B41</f>
        <v>762</v>
      </c>
      <c r="B9" s="117" t="str">
        <f>Položky!C41</f>
        <v>Konstrukce tesařské</v>
      </c>
      <c r="D9" s="118"/>
      <c r="E9" s="208">
        <f>Položky!BC46</f>
        <v>0</v>
      </c>
      <c r="F9" s="209">
        <f>Položky!BD46</f>
        <v>0</v>
      </c>
      <c r="G9" s="209">
        <f>Položky!BE46</f>
        <v>0</v>
      </c>
      <c r="H9" s="209">
        <f>Položky!BF46</f>
        <v>0</v>
      </c>
      <c r="I9" s="210">
        <f>Položky!BG46</f>
        <v>0</v>
      </c>
    </row>
    <row r="10" spans="1:256" x14ac:dyDescent="0.2">
      <c r="A10" s="207" t="str">
        <f>Položky!B47</f>
        <v>764</v>
      </c>
      <c r="B10" s="117" t="str">
        <f>Položky!C47</f>
        <v>Konstrukce klempířské</v>
      </c>
      <c r="D10" s="118"/>
      <c r="E10" s="208">
        <f>Položky!BC50</f>
        <v>0</v>
      </c>
      <c r="F10" s="209">
        <f>Položky!BD50</f>
        <v>0</v>
      </c>
      <c r="G10" s="209">
        <f>Položky!BE50</f>
        <v>0</v>
      </c>
      <c r="H10" s="209">
        <f>Položky!BF50</f>
        <v>0</v>
      </c>
      <c r="I10" s="210">
        <f>Položky!BG50</f>
        <v>0</v>
      </c>
    </row>
    <row r="11" spans="1:256" ht="13.5" thickBot="1" x14ac:dyDescent="0.25">
      <c r="A11" s="207" t="str">
        <f>Položky!B51</f>
        <v>D96</v>
      </c>
      <c r="B11" s="117" t="str">
        <f>Položky!C51</f>
        <v>Přesuny suti a vybouraných hmot</v>
      </c>
      <c r="D11" s="118"/>
      <c r="E11" s="208">
        <f>Položky!BC58</f>
        <v>0</v>
      </c>
      <c r="F11" s="209">
        <f>Položky!BD58</f>
        <v>0</v>
      </c>
      <c r="G11" s="209">
        <f>Položky!BE58</f>
        <v>0</v>
      </c>
      <c r="H11" s="209">
        <f>Položky!BF58</f>
        <v>0</v>
      </c>
      <c r="I11" s="210">
        <f>Položky!BG58</f>
        <v>0</v>
      </c>
    </row>
    <row r="12" spans="1:256" ht="13.5" thickBot="1" x14ac:dyDescent="0.25">
      <c r="A12" s="119"/>
      <c r="B12" s="120" t="s">
        <v>57</v>
      </c>
      <c r="C12" s="120"/>
      <c r="D12" s="121"/>
      <c r="E12" s="122">
        <f>SUM(E7:E11)</f>
        <v>0</v>
      </c>
      <c r="F12" s="123">
        <f>SUM(F7:F11)</f>
        <v>0</v>
      </c>
      <c r="G12" s="123">
        <f>SUM(G7:G11)</f>
        <v>0</v>
      </c>
      <c r="H12" s="123">
        <f>SUM(H7:H11)</f>
        <v>0</v>
      </c>
      <c r="I12" s="124">
        <f>SUM(I7:I11)</f>
        <v>0</v>
      </c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  <c r="IJ12" s="125"/>
      <c r="IK12" s="125"/>
      <c r="IL12" s="125"/>
      <c r="IM12" s="125"/>
      <c r="IN12" s="125"/>
      <c r="IO12" s="125"/>
      <c r="IP12" s="125"/>
      <c r="IQ12" s="125"/>
      <c r="IR12" s="125"/>
      <c r="IS12" s="125"/>
      <c r="IT12" s="125"/>
      <c r="IU12" s="125"/>
      <c r="IV12" s="125"/>
    </row>
    <row r="14" spans="1:256" ht="18" x14ac:dyDescent="0.25">
      <c r="A14" s="110" t="s">
        <v>58</v>
      </c>
      <c r="B14" s="110"/>
      <c r="C14" s="110"/>
      <c r="D14" s="110"/>
      <c r="E14" s="110"/>
      <c r="F14" s="110"/>
      <c r="G14" s="126"/>
      <c r="H14" s="110"/>
      <c r="I14" s="110"/>
      <c r="BA14" s="32"/>
      <c r="BB14" s="32"/>
      <c r="BC14" s="32"/>
      <c r="BD14" s="32"/>
      <c r="BE14" s="32"/>
    </row>
    <row r="15" spans="1:256" ht="13.5" thickBot="1" x14ac:dyDescent="0.25"/>
    <row r="16" spans="1:256" x14ac:dyDescent="0.2">
      <c r="A16" s="64" t="s">
        <v>59</v>
      </c>
      <c r="B16" s="65"/>
      <c r="C16" s="65"/>
      <c r="D16" s="127"/>
      <c r="E16" s="128" t="s">
        <v>60</v>
      </c>
      <c r="F16" s="129" t="s">
        <v>61</v>
      </c>
      <c r="G16" s="130" t="s">
        <v>62</v>
      </c>
      <c r="H16" s="131"/>
      <c r="I16" s="132" t="s">
        <v>60</v>
      </c>
    </row>
    <row r="17" spans="1:53" x14ac:dyDescent="0.2">
      <c r="A17" s="56" t="s">
        <v>157</v>
      </c>
      <c r="B17" s="47"/>
      <c r="C17" s="47"/>
      <c r="D17" s="133"/>
      <c r="E17" s="134"/>
      <c r="F17" s="135"/>
      <c r="G17" s="136">
        <f>CHOOSE(BA17+1,HSV+PSV,HSV+PSV+Mont,HSV+PSV+Dodavka+Mont,HSV,PSV,Mont,Dodavka,Mont+Dodavka,0)</f>
        <v>0</v>
      </c>
      <c r="H17" s="137"/>
      <c r="I17" s="138">
        <f>E17+F17*G17/100</f>
        <v>0</v>
      </c>
      <c r="BA17" s="3">
        <v>0</v>
      </c>
    </row>
    <row r="18" spans="1:53" x14ac:dyDescent="0.2">
      <c r="A18" s="56" t="s">
        <v>158</v>
      </c>
      <c r="B18" s="47"/>
      <c r="C18" s="47"/>
      <c r="D18" s="133"/>
      <c r="E18" s="134"/>
      <c r="F18" s="135"/>
      <c r="G18" s="136">
        <f>CHOOSE(BA18+1,HSV+PSV,HSV+PSV+Mont,HSV+PSV+Dodavka+Mont,HSV,PSV,Mont,Dodavka,Mont+Dodavka,0)</f>
        <v>0</v>
      </c>
      <c r="H18" s="137"/>
      <c r="I18" s="138">
        <f>E18+F18*G18/100</f>
        <v>0</v>
      </c>
      <c r="BA18" s="3">
        <v>0</v>
      </c>
    </row>
    <row r="19" spans="1:53" x14ac:dyDescent="0.2">
      <c r="A19" s="56" t="s">
        <v>159</v>
      </c>
      <c r="B19" s="47"/>
      <c r="C19" s="47"/>
      <c r="D19" s="133"/>
      <c r="E19" s="134"/>
      <c r="F19" s="135"/>
      <c r="G19" s="136">
        <f>CHOOSE(BA19+1,HSV+PSV,HSV+PSV+Mont,HSV+PSV+Dodavka+Mont,HSV,PSV,Mont,Dodavka,Mont+Dodavka,0)</f>
        <v>0</v>
      </c>
      <c r="H19" s="137"/>
      <c r="I19" s="138">
        <f>E19+F19*G19/100</f>
        <v>0</v>
      </c>
      <c r="BA19" s="3">
        <v>0</v>
      </c>
    </row>
    <row r="20" spans="1:53" x14ac:dyDescent="0.2">
      <c r="A20" s="56" t="s">
        <v>160</v>
      </c>
      <c r="B20" s="47"/>
      <c r="C20" s="47"/>
      <c r="D20" s="133"/>
      <c r="E20" s="134"/>
      <c r="F20" s="135"/>
      <c r="G20" s="136">
        <f>CHOOSE(BA20+1,HSV+PSV,HSV+PSV+Mont,HSV+PSV+Dodavka+Mont,HSV,PSV,Mont,Dodavka,Mont+Dodavka,0)</f>
        <v>0</v>
      </c>
      <c r="H20" s="137"/>
      <c r="I20" s="138">
        <f>E20+F20*G20/100</f>
        <v>0</v>
      </c>
      <c r="BA20" s="3">
        <v>0</v>
      </c>
    </row>
    <row r="21" spans="1:53" x14ac:dyDescent="0.2">
      <c r="A21" s="56" t="s">
        <v>161</v>
      </c>
      <c r="B21" s="47"/>
      <c r="C21" s="47"/>
      <c r="D21" s="133"/>
      <c r="E21" s="134"/>
      <c r="F21" s="135"/>
      <c r="G21" s="136">
        <f>CHOOSE(BA21+1,HSV+PSV,HSV+PSV+Mont,HSV+PSV+Dodavka+Mont,HSV,PSV,Mont,Dodavka,Mont+Dodavka,0)</f>
        <v>0</v>
      </c>
      <c r="H21" s="137"/>
      <c r="I21" s="138">
        <f>E21+F21*G21/100</f>
        <v>0</v>
      </c>
      <c r="BA21" s="3">
        <v>1</v>
      </c>
    </row>
    <row r="22" spans="1:53" x14ac:dyDescent="0.2">
      <c r="A22" s="56" t="s">
        <v>162</v>
      </c>
      <c r="B22" s="47"/>
      <c r="C22" s="47"/>
      <c r="D22" s="133"/>
      <c r="E22" s="134"/>
      <c r="F22" s="135"/>
      <c r="G22" s="136">
        <f>CHOOSE(BA22+1,HSV+PSV,HSV+PSV+Mont,HSV+PSV+Dodavka+Mont,HSV,PSV,Mont,Dodavka,Mont+Dodavka,0)</f>
        <v>0</v>
      </c>
      <c r="H22" s="137"/>
      <c r="I22" s="138">
        <f>E22+F22*G22/100</f>
        <v>0</v>
      </c>
      <c r="BA22" s="3">
        <v>1</v>
      </c>
    </row>
    <row r="23" spans="1:53" x14ac:dyDescent="0.2">
      <c r="A23" s="56" t="s">
        <v>163</v>
      </c>
      <c r="B23" s="47"/>
      <c r="C23" s="47"/>
      <c r="D23" s="133"/>
      <c r="E23" s="134"/>
      <c r="F23" s="135"/>
      <c r="G23" s="136">
        <f>CHOOSE(BA23+1,HSV+PSV,HSV+PSV+Mont,HSV+PSV+Dodavka+Mont,HSV,PSV,Mont,Dodavka,Mont+Dodavka,0)</f>
        <v>0</v>
      </c>
      <c r="H23" s="137"/>
      <c r="I23" s="138">
        <f>E23+F23*G23/100</f>
        <v>0</v>
      </c>
      <c r="BA23" s="3">
        <v>2</v>
      </c>
    </row>
    <row r="24" spans="1:53" x14ac:dyDescent="0.2">
      <c r="A24" s="56" t="s">
        <v>164</v>
      </c>
      <c r="B24" s="47"/>
      <c r="C24" s="47"/>
      <c r="D24" s="133"/>
      <c r="E24" s="134"/>
      <c r="F24" s="135"/>
      <c r="G24" s="136">
        <f>CHOOSE(BA24+1,HSV+PSV,HSV+PSV+Mont,HSV+PSV+Dodavka+Mont,HSV,PSV,Mont,Dodavka,Mont+Dodavka,0)</f>
        <v>0</v>
      </c>
      <c r="H24" s="137"/>
      <c r="I24" s="138">
        <f>E24+F24*G24/100</f>
        <v>0</v>
      </c>
      <c r="BA24" s="3">
        <v>2</v>
      </c>
    </row>
    <row r="25" spans="1:53" ht="13.5" thickBot="1" x14ac:dyDescent="0.25">
      <c r="A25" s="139"/>
      <c r="B25" s="140" t="s">
        <v>63</v>
      </c>
      <c r="C25" s="141"/>
      <c r="D25" s="142"/>
      <c r="E25" s="143"/>
      <c r="F25" s="144"/>
      <c r="G25" s="144"/>
      <c r="H25" s="145">
        <f>SUM(I17:I24)</f>
        <v>0</v>
      </c>
      <c r="I25" s="146"/>
    </row>
    <row r="27" spans="1:53" x14ac:dyDescent="0.2">
      <c r="B27" s="125"/>
      <c r="F27" s="147"/>
      <c r="G27" s="148"/>
      <c r="H27" s="148"/>
      <c r="I27" s="149"/>
    </row>
    <row r="28" spans="1:53" x14ac:dyDescent="0.2">
      <c r="F28" s="147"/>
      <c r="G28" s="148"/>
      <c r="H28" s="148"/>
      <c r="I28" s="149"/>
    </row>
    <row r="29" spans="1:53" x14ac:dyDescent="0.2">
      <c r="F29" s="147"/>
      <c r="G29" s="148"/>
      <c r="H29" s="148"/>
      <c r="I29" s="149"/>
    </row>
    <row r="30" spans="1:53" x14ac:dyDescent="0.2">
      <c r="F30" s="147"/>
      <c r="G30" s="148"/>
      <c r="H30" s="148"/>
      <c r="I30" s="149"/>
    </row>
    <row r="31" spans="1:53" x14ac:dyDescent="0.2">
      <c r="F31" s="147"/>
      <c r="G31" s="148"/>
      <c r="H31" s="148"/>
      <c r="I31" s="149"/>
    </row>
    <row r="32" spans="1:53" x14ac:dyDescent="0.2">
      <c r="F32" s="147"/>
      <c r="G32" s="148"/>
      <c r="H32" s="148"/>
      <c r="I32" s="149"/>
    </row>
    <row r="33" spans="6:9" x14ac:dyDescent="0.2">
      <c r="F33" s="147"/>
      <c r="G33" s="148"/>
      <c r="H33" s="148"/>
      <c r="I33" s="149"/>
    </row>
    <row r="34" spans="6:9" x14ac:dyDescent="0.2">
      <c r="F34" s="147"/>
      <c r="G34" s="148"/>
      <c r="H34" s="148"/>
      <c r="I34" s="149"/>
    </row>
    <row r="35" spans="6:9" x14ac:dyDescent="0.2">
      <c r="F35" s="147"/>
      <c r="G35" s="148"/>
      <c r="H35" s="148"/>
      <c r="I35" s="149"/>
    </row>
    <row r="36" spans="6:9" x14ac:dyDescent="0.2">
      <c r="F36" s="147"/>
      <c r="G36" s="148"/>
      <c r="H36" s="148"/>
      <c r="I36" s="149"/>
    </row>
    <row r="37" spans="6:9" x14ac:dyDescent="0.2">
      <c r="F37" s="147"/>
      <c r="G37" s="148"/>
      <c r="H37" s="148"/>
      <c r="I37" s="149"/>
    </row>
    <row r="38" spans="6:9" x14ac:dyDescent="0.2">
      <c r="F38" s="147"/>
      <c r="G38" s="148"/>
      <c r="H38" s="148"/>
      <c r="I38" s="149"/>
    </row>
    <row r="39" spans="6:9" x14ac:dyDescent="0.2">
      <c r="F39" s="147"/>
      <c r="G39" s="148"/>
      <c r="H39" s="148"/>
      <c r="I39" s="149"/>
    </row>
    <row r="40" spans="6:9" x14ac:dyDescent="0.2">
      <c r="F40" s="147"/>
      <c r="G40" s="148"/>
      <c r="H40" s="148"/>
      <c r="I40" s="149"/>
    </row>
    <row r="41" spans="6:9" x14ac:dyDescent="0.2">
      <c r="F41" s="147"/>
      <c r="G41" s="148"/>
      <c r="H41" s="148"/>
      <c r="I41" s="149"/>
    </row>
    <row r="42" spans="6:9" x14ac:dyDescent="0.2">
      <c r="F42" s="147"/>
      <c r="G42" s="148"/>
      <c r="H42" s="148"/>
      <c r="I42" s="149"/>
    </row>
    <row r="43" spans="6:9" x14ac:dyDescent="0.2">
      <c r="F43" s="147"/>
      <c r="G43" s="148"/>
      <c r="H43" s="148"/>
      <c r="I43" s="149"/>
    </row>
    <row r="44" spans="6:9" x14ac:dyDescent="0.2">
      <c r="F44" s="147"/>
      <c r="G44" s="148"/>
      <c r="H44" s="148"/>
      <c r="I44" s="149"/>
    </row>
    <row r="45" spans="6:9" x14ac:dyDescent="0.2">
      <c r="F45" s="147"/>
      <c r="G45" s="148"/>
      <c r="H45" s="148"/>
      <c r="I45" s="149"/>
    </row>
    <row r="46" spans="6:9" x14ac:dyDescent="0.2">
      <c r="F46" s="147"/>
      <c r="G46" s="148"/>
      <c r="H46" s="148"/>
      <c r="I46" s="149"/>
    </row>
    <row r="47" spans="6:9" x14ac:dyDescent="0.2">
      <c r="F47" s="147"/>
      <c r="G47" s="148"/>
      <c r="H47" s="148"/>
      <c r="I47" s="149"/>
    </row>
    <row r="48" spans="6:9" x14ac:dyDescent="0.2">
      <c r="F48" s="147"/>
      <c r="G48" s="148"/>
      <c r="H48" s="148"/>
      <c r="I48" s="149"/>
    </row>
    <row r="49" spans="6:9" x14ac:dyDescent="0.2">
      <c r="F49" s="147"/>
      <c r="G49" s="148"/>
      <c r="H49" s="148"/>
      <c r="I49" s="149"/>
    </row>
    <row r="50" spans="6:9" x14ac:dyDescent="0.2">
      <c r="F50" s="147"/>
      <c r="G50" s="148"/>
      <c r="H50" s="148"/>
      <c r="I50" s="149"/>
    </row>
    <row r="51" spans="6:9" x14ac:dyDescent="0.2">
      <c r="F51" s="147"/>
      <c r="G51" s="148"/>
      <c r="H51" s="148"/>
      <c r="I51" s="149"/>
    </row>
    <row r="52" spans="6:9" x14ac:dyDescent="0.2">
      <c r="F52" s="147"/>
      <c r="G52" s="148"/>
      <c r="H52" s="148"/>
      <c r="I52" s="149"/>
    </row>
    <row r="53" spans="6:9" x14ac:dyDescent="0.2">
      <c r="F53" s="147"/>
      <c r="G53" s="148"/>
      <c r="H53" s="148"/>
      <c r="I53" s="149"/>
    </row>
    <row r="54" spans="6:9" x14ac:dyDescent="0.2">
      <c r="F54" s="147"/>
      <c r="G54" s="148"/>
      <c r="H54" s="148"/>
      <c r="I54" s="149"/>
    </row>
    <row r="55" spans="6:9" x14ac:dyDescent="0.2">
      <c r="F55" s="147"/>
      <c r="G55" s="148"/>
      <c r="H55" s="148"/>
      <c r="I55" s="149"/>
    </row>
    <row r="56" spans="6:9" x14ac:dyDescent="0.2">
      <c r="F56" s="147"/>
      <c r="G56" s="148"/>
      <c r="H56" s="148"/>
      <c r="I56" s="149"/>
    </row>
    <row r="57" spans="6:9" x14ac:dyDescent="0.2">
      <c r="F57" s="147"/>
      <c r="G57" s="148"/>
      <c r="H57" s="148"/>
      <c r="I57" s="149"/>
    </row>
    <row r="58" spans="6:9" x14ac:dyDescent="0.2">
      <c r="F58" s="147"/>
      <c r="G58" s="148"/>
      <c r="H58" s="148"/>
      <c r="I58" s="149"/>
    </row>
    <row r="59" spans="6:9" x14ac:dyDescent="0.2">
      <c r="F59" s="147"/>
      <c r="G59" s="148"/>
      <c r="H59" s="148"/>
      <c r="I59" s="149"/>
    </row>
    <row r="60" spans="6:9" x14ac:dyDescent="0.2">
      <c r="F60" s="147"/>
      <c r="G60" s="148"/>
      <c r="H60" s="148"/>
      <c r="I60" s="149"/>
    </row>
    <row r="61" spans="6:9" x14ac:dyDescent="0.2">
      <c r="F61" s="147"/>
      <c r="G61" s="148"/>
      <c r="H61" s="148"/>
      <c r="I61" s="149"/>
    </row>
    <row r="62" spans="6:9" x14ac:dyDescent="0.2">
      <c r="F62" s="147"/>
      <c r="G62" s="148"/>
      <c r="H62" s="148"/>
      <c r="I62" s="149"/>
    </row>
    <row r="63" spans="6:9" x14ac:dyDescent="0.2">
      <c r="F63" s="147"/>
      <c r="G63" s="148"/>
      <c r="H63" s="148"/>
      <c r="I63" s="149"/>
    </row>
    <row r="64" spans="6:9" x14ac:dyDescent="0.2">
      <c r="F64" s="147"/>
      <c r="G64" s="148"/>
      <c r="H64" s="148"/>
      <c r="I64" s="149"/>
    </row>
    <row r="65" spans="6:9" x14ac:dyDescent="0.2">
      <c r="F65" s="147"/>
      <c r="G65" s="148"/>
      <c r="H65" s="148"/>
      <c r="I65" s="149"/>
    </row>
    <row r="66" spans="6:9" x14ac:dyDescent="0.2">
      <c r="F66" s="147"/>
      <c r="G66" s="148"/>
      <c r="H66" s="148"/>
      <c r="I66" s="149"/>
    </row>
    <row r="67" spans="6:9" x14ac:dyDescent="0.2">
      <c r="F67" s="147"/>
      <c r="G67" s="148"/>
      <c r="H67" s="148"/>
      <c r="I67" s="149"/>
    </row>
    <row r="68" spans="6:9" x14ac:dyDescent="0.2">
      <c r="F68" s="147"/>
      <c r="G68" s="148"/>
      <c r="H68" s="148"/>
      <c r="I68" s="149"/>
    </row>
    <row r="69" spans="6:9" x14ac:dyDescent="0.2">
      <c r="F69" s="147"/>
      <c r="G69" s="148"/>
      <c r="H69" s="148"/>
      <c r="I69" s="149"/>
    </row>
    <row r="70" spans="6:9" x14ac:dyDescent="0.2">
      <c r="F70" s="147"/>
      <c r="G70" s="148"/>
      <c r="H70" s="148"/>
      <c r="I70" s="149"/>
    </row>
    <row r="71" spans="6:9" x14ac:dyDescent="0.2">
      <c r="F71" s="147"/>
      <c r="G71" s="148"/>
      <c r="H71" s="148"/>
      <c r="I71" s="149"/>
    </row>
    <row r="72" spans="6:9" x14ac:dyDescent="0.2">
      <c r="F72" s="147"/>
      <c r="G72" s="148"/>
      <c r="H72" s="148"/>
      <c r="I72" s="149"/>
    </row>
    <row r="73" spans="6:9" x14ac:dyDescent="0.2">
      <c r="F73" s="147"/>
      <c r="G73" s="148"/>
      <c r="H73" s="148"/>
      <c r="I73" s="149"/>
    </row>
    <row r="74" spans="6:9" x14ac:dyDescent="0.2">
      <c r="F74" s="147"/>
      <c r="G74" s="148"/>
      <c r="H74" s="148"/>
      <c r="I74" s="149"/>
    </row>
    <row r="75" spans="6:9" x14ac:dyDescent="0.2">
      <c r="F75" s="147"/>
      <c r="G75" s="148"/>
      <c r="H75" s="148"/>
      <c r="I75" s="149"/>
    </row>
    <row r="76" spans="6:9" x14ac:dyDescent="0.2">
      <c r="F76" s="147"/>
      <c r="G76" s="148"/>
      <c r="H76" s="148"/>
      <c r="I76" s="149"/>
    </row>
  </sheetData>
  <mergeCells count="4">
    <mergeCell ref="A1:B1"/>
    <mergeCell ref="A2:B2"/>
    <mergeCell ref="G2:I2"/>
    <mergeCell ref="H25:I25"/>
  </mergeCells>
  <pageMargins left="0.59055118110236227" right="0.39370078740157483" top="0.59055118110236227" bottom="0.59055118110236227" header="0.19685039370078741" footer="0.19685039370078741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5275-ACD2-40A5-95E6-A0A2A79CD04C}">
  <sheetPr codeName="List2"/>
  <dimension ref="A1:CD119"/>
  <sheetViews>
    <sheetView showGridLines="0" showZeros="0" zoomScaleNormal="100" workbookViewId="0">
      <selection activeCell="A58" sqref="A58:XFD60"/>
    </sheetView>
  </sheetViews>
  <sheetFormatPr defaultRowHeight="12.75" x14ac:dyDescent="0.2"/>
  <cols>
    <col min="1" max="1" width="4.42578125" style="151" customWidth="1"/>
    <col min="2" max="2" width="11.5703125" style="151" customWidth="1"/>
    <col min="3" max="3" width="40.42578125" style="151" customWidth="1"/>
    <col min="4" max="4" width="5.5703125" style="151" customWidth="1"/>
    <col min="5" max="5" width="8.5703125" style="163" customWidth="1"/>
    <col min="6" max="6" width="9.85546875" style="151" customWidth="1"/>
    <col min="7" max="7" width="13.85546875" style="151" customWidth="1"/>
    <col min="8" max="11" width="11.140625" style="151" customWidth="1"/>
    <col min="12" max="12" width="75.42578125" style="151" customWidth="1"/>
    <col min="13" max="13" width="45.28515625" style="151" customWidth="1"/>
    <col min="14" max="14" width="75.42578125" style="151" customWidth="1"/>
    <col min="15" max="15" width="45.28515625" style="151" customWidth="1"/>
    <col min="16" max="256" width="9.140625" style="151"/>
    <col min="257" max="257" width="4.42578125" style="151" customWidth="1"/>
    <col min="258" max="258" width="11.5703125" style="151" customWidth="1"/>
    <col min="259" max="259" width="40.42578125" style="151" customWidth="1"/>
    <col min="260" max="260" width="5.5703125" style="151" customWidth="1"/>
    <col min="261" max="261" width="8.5703125" style="151" customWidth="1"/>
    <col min="262" max="262" width="9.85546875" style="151" customWidth="1"/>
    <col min="263" max="263" width="13.85546875" style="151" customWidth="1"/>
    <col min="264" max="267" width="11.140625" style="151" customWidth="1"/>
    <col min="268" max="268" width="75.42578125" style="151" customWidth="1"/>
    <col min="269" max="269" width="45.28515625" style="151" customWidth="1"/>
    <col min="270" max="270" width="75.42578125" style="151" customWidth="1"/>
    <col min="271" max="271" width="45.28515625" style="151" customWidth="1"/>
    <col min="272" max="512" width="9.140625" style="151"/>
    <col min="513" max="513" width="4.42578125" style="151" customWidth="1"/>
    <col min="514" max="514" width="11.5703125" style="151" customWidth="1"/>
    <col min="515" max="515" width="40.42578125" style="151" customWidth="1"/>
    <col min="516" max="516" width="5.5703125" style="151" customWidth="1"/>
    <col min="517" max="517" width="8.5703125" style="151" customWidth="1"/>
    <col min="518" max="518" width="9.85546875" style="151" customWidth="1"/>
    <col min="519" max="519" width="13.85546875" style="151" customWidth="1"/>
    <col min="520" max="523" width="11.140625" style="151" customWidth="1"/>
    <col min="524" max="524" width="75.42578125" style="151" customWidth="1"/>
    <col min="525" max="525" width="45.28515625" style="151" customWidth="1"/>
    <col min="526" max="526" width="75.42578125" style="151" customWidth="1"/>
    <col min="527" max="527" width="45.28515625" style="151" customWidth="1"/>
    <col min="528" max="768" width="9.140625" style="151"/>
    <col min="769" max="769" width="4.42578125" style="151" customWidth="1"/>
    <col min="770" max="770" width="11.5703125" style="151" customWidth="1"/>
    <col min="771" max="771" width="40.42578125" style="151" customWidth="1"/>
    <col min="772" max="772" width="5.5703125" style="151" customWidth="1"/>
    <col min="773" max="773" width="8.5703125" style="151" customWidth="1"/>
    <col min="774" max="774" width="9.85546875" style="151" customWidth="1"/>
    <col min="775" max="775" width="13.85546875" style="151" customWidth="1"/>
    <col min="776" max="779" width="11.140625" style="151" customWidth="1"/>
    <col min="780" max="780" width="75.42578125" style="151" customWidth="1"/>
    <col min="781" max="781" width="45.28515625" style="151" customWidth="1"/>
    <col min="782" max="782" width="75.42578125" style="151" customWidth="1"/>
    <col min="783" max="783" width="45.28515625" style="151" customWidth="1"/>
    <col min="784" max="1024" width="9.140625" style="151"/>
    <col min="1025" max="1025" width="4.42578125" style="151" customWidth="1"/>
    <col min="1026" max="1026" width="11.5703125" style="151" customWidth="1"/>
    <col min="1027" max="1027" width="40.42578125" style="151" customWidth="1"/>
    <col min="1028" max="1028" width="5.5703125" style="151" customWidth="1"/>
    <col min="1029" max="1029" width="8.5703125" style="151" customWidth="1"/>
    <col min="1030" max="1030" width="9.85546875" style="151" customWidth="1"/>
    <col min="1031" max="1031" width="13.85546875" style="151" customWidth="1"/>
    <col min="1032" max="1035" width="11.140625" style="151" customWidth="1"/>
    <col min="1036" max="1036" width="75.42578125" style="151" customWidth="1"/>
    <col min="1037" max="1037" width="45.28515625" style="151" customWidth="1"/>
    <col min="1038" max="1038" width="75.42578125" style="151" customWidth="1"/>
    <col min="1039" max="1039" width="45.28515625" style="151" customWidth="1"/>
    <col min="1040" max="1280" width="9.140625" style="151"/>
    <col min="1281" max="1281" width="4.42578125" style="151" customWidth="1"/>
    <col min="1282" max="1282" width="11.5703125" style="151" customWidth="1"/>
    <col min="1283" max="1283" width="40.42578125" style="151" customWidth="1"/>
    <col min="1284" max="1284" width="5.5703125" style="151" customWidth="1"/>
    <col min="1285" max="1285" width="8.5703125" style="151" customWidth="1"/>
    <col min="1286" max="1286" width="9.85546875" style="151" customWidth="1"/>
    <col min="1287" max="1287" width="13.85546875" style="151" customWidth="1"/>
    <col min="1288" max="1291" width="11.140625" style="151" customWidth="1"/>
    <col min="1292" max="1292" width="75.42578125" style="151" customWidth="1"/>
    <col min="1293" max="1293" width="45.28515625" style="151" customWidth="1"/>
    <col min="1294" max="1294" width="75.42578125" style="151" customWidth="1"/>
    <col min="1295" max="1295" width="45.28515625" style="151" customWidth="1"/>
    <col min="1296" max="1536" width="9.140625" style="151"/>
    <col min="1537" max="1537" width="4.42578125" style="151" customWidth="1"/>
    <col min="1538" max="1538" width="11.5703125" style="151" customWidth="1"/>
    <col min="1539" max="1539" width="40.42578125" style="151" customWidth="1"/>
    <col min="1540" max="1540" width="5.5703125" style="151" customWidth="1"/>
    <col min="1541" max="1541" width="8.5703125" style="151" customWidth="1"/>
    <col min="1542" max="1542" width="9.85546875" style="151" customWidth="1"/>
    <col min="1543" max="1543" width="13.85546875" style="151" customWidth="1"/>
    <col min="1544" max="1547" width="11.140625" style="151" customWidth="1"/>
    <col min="1548" max="1548" width="75.42578125" style="151" customWidth="1"/>
    <col min="1549" max="1549" width="45.28515625" style="151" customWidth="1"/>
    <col min="1550" max="1550" width="75.42578125" style="151" customWidth="1"/>
    <col min="1551" max="1551" width="45.28515625" style="151" customWidth="1"/>
    <col min="1552" max="1792" width="9.140625" style="151"/>
    <col min="1793" max="1793" width="4.42578125" style="151" customWidth="1"/>
    <col min="1794" max="1794" width="11.5703125" style="151" customWidth="1"/>
    <col min="1795" max="1795" width="40.42578125" style="151" customWidth="1"/>
    <col min="1796" max="1796" width="5.5703125" style="151" customWidth="1"/>
    <col min="1797" max="1797" width="8.5703125" style="151" customWidth="1"/>
    <col min="1798" max="1798" width="9.85546875" style="151" customWidth="1"/>
    <col min="1799" max="1799" width="13.85546875" style="151" customWidth="1"/>
    <col min="1800" max="1803" width="11.140625" style="151" customWidth="1"/>
    <col min="1804" max="1804" width="75.42578125" style="151" customWidth="1"/>
    <col min="1805" max="1805" width="45.28515625" style="151" customWidth="1"/>
    <col min="1806" max="1806" width="75.42578125" style="151" customWidth="1"/>
    <col min="1807" max="1807" width="45.28515625" style="151" customWidth="1"/>
    <col min="1808" max="2048" width="9.140625" style="151"/>
    <col min="2049" max="2049" width="4.42578125" style="151" customWidth="1"/>
    <col min="2050" max="2050" width="11.5703125" style="151" customWidth="1"/>
    <col min="2051" max="2051" width="40.42578125" style="151" customWidth="1"/>
    <col min="2052" max="2052" width="5.5703125" style="151" customWidth="1"/>
    <col min="2053" max="2053" width="8.5703125" style="151" customWidth="1"/>
    <col min="2054" max="2054" width="9.85546875" style="151" customWidth="1"/>
    <col min="2055" max="2055" width="13.85546875" style="151" customWidth="1"/>
    <col min="2056" max="2059" width="11.140625" style="151" customWidth="1"/>
    <col min="2060" max="2060" width="75.42578125" style="151" customWidth="1"/>
    <col min="2061" max="2061" width="45.28515625" style="151" customWidth="1"/>
    <col min="2062" max="2062" width="75.42578125" style="151" customWidth="1"/>
    <col min="2063" max="2063" width="45.28515625" style="151" customWidth="1"/>
    <col min="2064" max="2304" width="9.140625" style="151"/>
    <col min="2305" max="2305" width="4.42578125" style="151" customWidth="1"/>
    <col min="2306" max="2306" width="11.5703125" style="151" customWidth="1"/>
    <col min="2307" max="2307" width="40.42578125" style="151" customWidth="1"/>
    <col min="2308" max="2308" width="5.5703125" style="151" customWidth="1"/>
    <col min="2309" max="2309" width="8.5703125" style="151" customWidth="1"/>
    <col min="2310" max="2310" width="9.85546875" style="151" customWidth="1"/>
    <col min="2311" max="2311" width="13.85546875" style="151" customWidth="1"/>
    <col min="2312" max="2315" width="11.140625" style="151" customWidth="1"/>
    <col min="2316" max="2316" width="75.42578125" style="151" customWidth="1"/>
    <col min="2317" max="2317" width="45.28515625" style="151" customWidth="1"/>
    <col min="2318" max="2318" width="75.42578125" style="151" customWidth="1"/>
    <col min="2319" max="2319" width="45.28515625" style="151" customWidth="1"/>
    <col min="2320" max="2560" width="9.140625" style="151"/>
    <col min="2561" max="2561" width="4.42578125" style="151" customWidth="1"/>
    <col min="2562" max="2562" width="11.5703125" style="151" customWidth="1"/>
    <col min="2563" max="2563" width="40.42578125" style="151" customWidth="1"/>
    <col min="2564" max="2564" width="5.5703125" style="151" customWidth="1"/>
    <col min="2565" max="2565" width="8.5703125" style="151" customWidth="1"/>
    <col min="2566" max="2566" width="9.85546875" style="151" customWidth="1"/>
    <col min="2567" max="2567" width="13.85546875" style="151" customWidth="1"/>
    <col min="2568" max="2571" width="11.140625" style="151" customWidth="1"/>
    <col min="2572" max="2572" width="75.42578125" style="151" customWidth="1"/>
    <col min="2573" max="2573" width="45.28515625" style="151" customWidth="1"/>
    <col min="2574" max="2574" width="75.42578125" style="151" customWidth="1"/>
    <col min="2575" max="2575" width="45.28515625" style="151" customWidth="1"/>
    <col min="2576" max="2816" width="9.140625" style="151"/>
    <col min="2817" max="2817" width="4.42578125" style="151" customWidth="1"/>
    <col min="2818" max="2818" width="11.5703125" style="151" customWidth="1"/>
    <col min="2819" max="2819" width="40.42578125" style="151" customWidth="1"/>
    <col min="2820" max="2820" width="5.5703125" style="151" customWidth="1"/>
    <col min="2821" max="2821" width="8.5703125" style="151" customWidth="1"/>
    <col min="2822" max="2822" width="9.85546875" style="151" customWidth="1"/>
    <col min="2823" max="2823" width="13.85546875" style="151" customWidth="1"/>
    <col min="2824" max="2827" width="11.140625" style="151" customWidth="1"/>
    <col min="2828" max="2828" width="75.42578125" style="151" customWidth="1"/>
    <col min="2829" max="2829" width="45.28515625" style="151" customWidth="1"/>
    <col min="2830" max="2830" width="75.42578125" style="151" customWidth="1"/>
    <col min="2831" max="2831" width="45.28515625" style="151" customWidth="1"/>
    <col min="2832" max="3072" width="9.140625" style="151"/>
    <col min="3073" max="3073" width="4.42578125" style="151" customWidth="1"/>
    <col min="3074" max="3074" width="11.5703125" style="151" customWidth="1"/>
    <col min="3075" max="3075" width="40.42578125" style="151" customWidth="1"/>
    <col min="3076" max="3076" width="5.5703125" style="151" customWidth="1"/>
    <col min="3077" max="3077" width="8.5703125" style="151" customWidth="1"/>
    <col min="3078" max="3078" width="9.85546875" style="151" customWidth="1"/>
    <col min="3079" max="3079" width="13.85546875" style="151" customWidth="1"/>
    <col min="3080" max="3083" width="11.140625" style="151" customWidth="1"/>
    <col min="3084" max="3084" width="75.42578125" style="151" customWidth="1"/>
    <col min="3085" max="3085" width="45.28515625" style="151" customWidth="1"/>
    <col min="3086" max="3086" width="75.42578125" style="151" customWidth="1"/>
    <col min="3087" max="3087" width="45.28515625" style="151" customWidth="1"/>
    <col min="3088" max="3328" width="9.140625" style="151"/>
    <col min="3329" max="3329" width="4.42578125" style="151" customWidth="1"/>
    <col min="3330" max="3330" width="11.5703125" style="151" customWidth="1"/>
    <col min="3331" max="3331" width="40.42578125" style="151" customWidth="1"/>
    <col min="3332" max="3332" width="5.5703125" style="151" customWidth="1"/>
    <col min="3333" max="3333" width="8.5703125" style="151" customWidth="1"/>
    <col min="3334" max="3334" width="9.85546875" style="151" customWidth="1"/>
    <col min="3335" max="3335" width="13.85546875" style="151" customWidth="1"/>
    <col min="3336" max="3339" width="11.140625" style="151" customWidth="1"/>
    <col min="3340" max="3340" width="75.42578125" style="151" customWidth="1"/>
    <col min="3341" max="3341" width="45.28515625" style="151" customWidth="1"/>
    <col min="3342" max="3342" width="75.42578125" style="151" customWidth="1"/>
    <col min="3343" max="3343" width="45.28515625" style="151" customWidth="1"/>
    <col min="3344" max="3584" width="9.140625" style="151"/>
    <col min="3585" max="3585" width="4.42578125" style="151" customWidth="1"/>
    <col min="3586" max="3586" width="11.5703125" style="151" customWidth="1"/>
    <col min="3587" max="3587" width="40.42578125" style="151" customWidth="1"/>
    <col min="3588" max="3588" width="5.5703125" style="151" customWidth="1"/>
    <col min="3589" max="3589" width="8.5703125" style="151" customWidth="1"/>
    <col min="3590" max="3590" width="9.85546875" style="151" customWidth="1"/>
    <col min="3591" max="3591" width="13.85546875" style="151" customWidth="1"/>
    <col min="3592" max="3595" width="11.140625" style="151" customWidth="1"/>
    <col min="3596" max="3596" width="75.42578125" style="151" customWidth="1"/>
    <col min="3597" max="3597" width="45.28515625" style="151" customWidth="1"/>
    <col min="3598" max="3598" width="75.42578125" style="151" customWidth="1"/>
    <col min="3599" max="3599" width="45.28515625" style="151" customWidth="1"/>
    <col min="3600" max="3840" width="9.140625" style="151"/>
    <col min="3841" max="3841" width="4.42578125" style="151" customWidth="1"/>
    <col min="3842" max="3842" width="11.5703125" style="151" customWidth="1"/>
    <col min="3843" max="3843" width="40.42578125" style="151" customWidth="1"/>
    <col min="3844" max="3844" width="5.5703125" style="151" customWidth="1"/>
    <col min="3845" max="3845" width="8.5703125" style="151" customWidth="1"/>
    <col min="3846" max="3846" width="9.85546875" style="151" customWidth="1"/>
    <col min="3847" max="3847" width="13.85546875" style="151" customWidth="1"/>
    <col min="3848" max="3851" width="11.140625" style="151" customWidth="1"/>
    <col min="3852" max="3852" width="75.42578125" style="151" customWidth="1"/>
    <col min="3853" max="3853" width="45.28515625" style="151" customWidth="1"/>
    <col min="3854" max="3854" width="75.42578125" style="151" customWidth="1"/>
    <col min="3855" max="3855" width="45.28515625" style="151" customWidth="1"/>
    <col min="3856" max="4096" width="9.140625" style="151"/>
    <col min="4097" max="4097" width="4.42578125" style="151" customWidth="1"/>
    <col min="4098" max="4098" width="11.5703125" style="151" customWidth="1"/>
    <col min="4099" max="4099" width="40.42578125" style="151" customWidth="1"/>
    <col min="4100" max="4100" width="5.5703125" style="151" customWidth="1"/>
    <col min="4101" max="4101" width="8.5703125" style="151" customWidth="1"/>
    <col min="4102" max="4102" width="9.85546875" style="151" customWidth="1"/>
    <col min="4103" max="4103" width="13.85546875" style="151" customWidth="1"/>
    <col min="4104" max="4107" width="11.140625" style="151" customWidth="1"/>
    <col min="4108" max="4108" width="75.42578125" style="151" customWidth="1"/>
    <col min="4109" max="4109" width="45.28515625" style="151" customWidth="1"/>
    <col min="4110" max="4110" width="75.42578125" style="151" customWidth="1"/>
    <col min="4111" max="4111" width="45.28515625" style="151" customWidth="1"/>
    <col min="4112" max="4352" width="9.140625" style="151"/>
    <col min="4353" max="4353" width="4.42578125" style="151" customWidth="1"/>
    <col min="4354" max="4354" width="11.5703125" style="151" customWidth="1"/>
    <col min="4355" max="4355" width="40.42578125" style="151" customWidth="1"/>
    <col min="4356" max="4356" width="5.5703125" style="151" customWidth="1"/>
    <col min="4357" max="4357" width="8.5703125" style="151" customWidth="1"/>
    <col min="4358" max="4358" width="9.85546875" style="151" customWidth="1"/>
    <col min="4359" max="4359" width="13.85546875" style="151" customWidth="1"/>
    <col min="4360" max="4363" width="11.140625" style="151" customWidth="1"/>
    <col min="4364" max="4364" width="75.42578125" style="151" customWidth="1"/>
    <col min="4365" max="4365" width="45.28515625" style="151" customWidth="1"/>
    <col min="4366" max="4366" width="75.42578125" style="151" customWidth="1"/>
    <col min="4367" max="4367" width="45.28515625" style="151" customWidth="1"/>
    <col min="4368" max="4608" width="9.140625" style="151"/>
    <col min="4609" max="4609" width="4.42578125" style="151" customWidth="1"/>
    <col min="4610" max="4610" width="11.5703125" style="151" customWidth="1"/>
    <col min="4611" max="4611" width="40.42578125" style="151" customWidth="1"/>
    <col min="4612" max="4612" width="5.5703125" style="151" customWidth="1"/>
    <col min="4613" max="4613" width="8.5703125" style="151" customWidth="1"/>
    <col min="4614" max="4614" width="9.85546875" style="151" customWidth="1"/>
    <col min="4615" max="4615" width="13.85546875" style="151" customWidth="1"/>
    <col min="4616" max="4619" width="11.140625" style="151" customWidth="1"/>
    <col min="4620" max="4620" width="75.42578125" style="151" customWidth="1"/>
    <col min="4621" max="4621" width="45.28515625" style="151" customWidth="1"/>
    <col min="4622" max="4622" width="75.42578125" style="151" customWidth="1"/>
    <col min="4623" max="4623" width="45.28515625" style="151" customWidth="1"/>
    <col min="4624" max="4864" width="9.140625" style="151"/>
    <col min="4865" max="4865" width="4.42578125" style="151" customWidth="1"/>
    <col min="4866" max="4866" width="11.5703125" style="151" customWidth="1"/>
    <col min="4867" max="4867" width="40.42578125" style="151" customWidth="1"/>
    <col min="4868" max="4868" width="5.5703125" style="151" customWidth="1"/>
    <col min="4869" max="4869" width="8.5703125" style="151" customWidth="1"/>
    <col min="4870" max="4870" width="9.85546875" style="151" customWidth="1"/>
    <col min="4871" max="4871" width="13.85546875" style="151" customWidth="1"/>
    <col min="4872" max="4875" width="11.140625" style="151" customWidth="1"/>
    <col min="4876" max="4876" width="75.42578125" style="151" customWidth="1"/>
    <col min="4877" max="4877" width="45.28515625" style="151" customWidth="1"/>
    <col min="4878" max="4878" width="75.42578125" style="151" customWidth="1"/>
    <col min="4879" max="4879" width="45.28515625" style="151" customWidth="1"/>
    <col min="4880" max="5120" width="9.140625" style="151"/>
    <col min="5121" max="5121" width="4.42578125" style="151" customWidth="1"/>
    <col min="5122" max="5122" width="11.5703125" style="151" customWidth="1"/>
    <col min="5123" max="5123" width="40.42578125" style="151" customWidth="1"/>
    <col min="5124" max="5124" width="5.5703125" style="151" customWidth="1"/>
    <col min="5125" max="5125" width="8.5703125" style="151" customWidth="1"/>
    <col min="5126" max="5126" width="9.85546875" style="151" customWidth="1"/>
    <col min="5127" max="5127" width="13.85546875" style="151" customWidth="1"/>
    <col min="5128" max="5131" width="11.140625" style="151" customWidth="1"/>
    <col min="5132" max="5132" width="75.42578125" style="151" customWidth="1"/>
    <col min="5133" max="5133" width="45.28515625" style="151" customWidth="1"/>
    <col min="5134" max="5134" width="75.42578125" style="151" customWidth="1"/>
    <col min="5135" max="5135" width="45.28515625" style="151" customWidth="1"/>
    <col min="5136" max="5376" width="9.140625" style="151"/>
    <col min="5377" max="5377" width="4.42578125" style="151" customWidth="1"/>
    <col min="5378" max="5378" width="11.5703125" style="151" customWidth="1"/>
    <col min="5379" max="5379" width="40.42578125" style="151" customWidth="1"/>
    <col min="5380" max="5380" width="5.5703125" style="151" customWidth="1"/>
    <col min="5381" max="5381" width="8.5703125" style="151" customWidth="1"/>
    <col min="5382" max="5382" width="9.85546875" style="151" customWidth="1"/>
    <col min="5383" max="5383" width="13.85546875" style="151" customWidth="1"/>
    <col min="5384" max="5387" width="11.140625" style="151" customWidth="1"/>
    <col min="5388" max="5388" width="75.42578125" style="151" customWidth="1"/>
    <col min="5389" max="5389" width="45.28515625" style="151" customWidth="1"/>
    <col min="5390" max="5390" width="75.42578125" style="151" customWidth="1"/>
    <col min="5391" max="5391" width="45.28515625" style="151" customWidth="1"/>
    <col min="5392" max="5632" width="9.140625" style="151"/>
    <col min="5633" max="5633" width="4.42578125" style="151" customWidth="1"/>
    <col min="5634" max="5634" width="11.5703125" style="151" customWidth="1"/>
    <col min="5635" max="5635" width="40.42578125" style="151" customWidth="1"/>
    <col min="5636" max="5636" width="5.5703125" style="151" customWidth="1"/>
    <col min="5637" max="5637" width="8.5703125" style="151" customWidth="1"/>
    <col min="5638" max="5638" width="9.85546875" style="151" customWidth="1"/>
    <col min="5639" max="5639" width="13.85546875" style="151" customWidth="1"/>
    <col min="5640" max="5643" width="11.140625" style="151" customWidth="1"/>
    <col min="5644" max="5644" width="75.42578125" style="151" customWidth="1"/>
    <col min="5645" max="5645" width="45.28515625" style="151" customWidth="1"/>
    <col min="5646" max="5646" width="75.42578125" style="151" customWidth="1"/>
    <col min="5647" max="5647" width="45.28515625" style="151" customWidth="1"/>
    <col min="5648" max="5888" width="9.140625" style="151"/>
    <col min="5889" max="5889" width="4.42578125" style="151" customWidth="1"/>
    <col min="5890" max="5890" width="11.5703125" style="151" customWidth="1"/>
    <col min="5891" max="5891" width="40.42578125" style="151" customWidth="1"/>
    <col min="5892" max="5892" width="5.5703125" style="151" customWidth="1"/>
    <col min="5893" max="5893" width="8.5703125" style="151" customWidth="1"/>
    <col min="5894" max="5894" width="9.85546875" style="151" customWidth="1"/>
    <col min="5895" max="5895" width="13.85546875" style="151" customWidth="1"/>
    <col min="5896" max="5899" width="11.140625" style="151" customWidth="1"/>
    <col min="5900" max="5900" width="75.42578125" style="151" customWidth="1"/>
    <col min="5901" max="5901" width="45.28515625" style="151" customWidth="1"/>
    <col min="5902" max="5902" width="75.42578125" style="151" customWidth="1"/>
    <col min="5903" max="5903" width="45.28515625" style="151" customWidth="1"/>
    <col min="5904" max="6144" width="9.140625" style="151"/>
    <col min="6145" max="6145" width="4.42578125" style="151" customWidth="1"/>
    <col min="6146" max="6146" width="11.5703125" style="151" customWidth="1"/>
    <col min="6147" max="6147" width="40.42578125" style="151" customWidth="1"/>
    <col min="6148" max="6148" width="5.5703125" style="151" customWidth="1"/>
    <col min="6149" max="6149" width="8.5703125" style="151" customWidth="1"/>
    <col min="6150" max="6150" width="9.85546875" style="151" customWidth="1"/>
    <col min="6151" max="6151" width="13.85546875" style="151" customWidth="1"/>
    <col min="6152" max="6155" width="11.140625" style="151" customWidth="1"/>
    <col min="6156" max="6156" width="75.42578125" style="151" customWidth="1"/>
    <col min="6157" max="6157" width="45.28515625" style="151" customWidth="1"/>
    <col min="6158" max="6158" width="75.42578125" style="151" customWidth="1"/>
    <col min="6159" max="6159" width="45.28515625" style="151" customWidth="1"/>
    <col min="6160" max="6400" width="9.140625" style="151"/>
    <col min="6401" max="6401" width="4.42578125" style="151" customWidth="1"/>
    <col min="6402" max="6402" width="11.5703125" style="151" customWidth="1"/>
    <col min="6403" max="6403" width="40.42578125" style="151" customWidth="1"/>
    <col min="6404" max="6404" width="5.5703125" style="151" customWidth="1"/>
    <col min="6405" max="6405" width="8.5703125" style="151" customWidth="1"/>
    <col min="6406" max="6406" width="9.85546875" style="151" customWidth="1"/>
    <col min="6407" max="6407" width="13.85546875" style="151" customWidth="1"/>
    <col min="6408" max="6411" width="11.140625" style="151" customWidth="1"/>
    <col min="6412" max="6412" width="75.42578125" style="151" customWidth="1"/>
    <col min="6413" max="6413" width="45.28515625" style="151" customWidth="1"/>
    <col min="6414" max="6414" width="75.42578125" style="151" customWidth="1"/>
    <col min="6415" max="6415" width="45.28515625" style="151" customWidth="1"/>
    <col min="6416" max="6656" width="9.140625" style="151"/>
    <col min="6657" max="6657" width="4.42578125" style="151" customWidth="1"/>
    <col min="6658" max="6658" width="11.5703125" style="151" customWidth="1"/>
    <col min="6659" max="6659" width="40.42578125" style="151" customWidth="1"/>
    <col min="6660" max="6660" width="5.5703125" style="151" customWidth="1"/>
    <col min="6661" max="6661" width="8.5703125" style="151" customWidth="1"/>
    <col min="6662" max="6662" width="9.85546875" style="151" customWidth="1"/>
    <col min="6663" max="6663" width="13.85546875" style="151" customWidth="1"/>
    <col min="6664" max="6667" width="11.140625" style="151" customWidth="1"/>
    <col min="6668" max="6668" width="75.42578125" style="151" customWidth="1"/>
    <col min="6669" max="6669" width="45.28515625" style="151" customWidth="1"/>
    <col min="6670" max="6670" width="75.42578125" style="151" customWidth="1"/>
    <col min="6671" max="6671" width="45.28515625" style="151" customWidth="1"/>
    <col min="6672" max="6912" width="9.140625" style="151"/>
    <col min="6913" max="6913" width="4.42578125" style="151" customWidth="1"/>
    <col min="6914" max="6914" width="11.5703125" style="151" customWidth="1"/>
    <col min="6915" max="6915" width="40.42578125" style="151" customWidth="1"/>
    <col min="6916" max="6916" width="5.5703125" style="151" customWidth="1"/>
    <col min="6917" max="6917" width="8.5703125" style="151" customWidth="1"/>
    <col min="6918" max="6918" width="9.85546875" style="151" customWidth="1"/>
    <col min="6919" max="6919" width="13.85546875" style="151" customWidth="1"/>
    <col min="6920" max="6923" width="11.140625" style="151" customWidth="1"/>
    <col min="6924" max="6924" width="75.42578125" style="151" customWidth="1"/>
    <col min="6925" max="6925" width="45.28515625" style="151" customWidth="1"/>
    <col min="6926" max="6926" width="75.42578125" style="151" customWidth="1"/>
    <col min="6927" max="6927" width="45.28515625" style="151" customWidth="1"/>
    <col min="6928" max="7168" width="9.140625" style="151"/>
    <col min="7169" max="7169" width="4.42578125" style="151" customWidth="1"/>
    <col min="7170" max="7170" width="11.5703125" style="151" customWidth="1"/>
    <col min="7171" max="7171" width="40.42578125" style="151" customWidth="1"/>
    <col min="7172" max="7172" width="5.5703125" style="151" customWidth="1"/>
    <col min="7173" max="7173" width="8.5703125" style="151" customWidth="1"/>
    <col min="7174" max="7174" width="9.85546875" style="151" customWidth="1"/>
    <col min="7175" max="7175" width="13.85546875" style="151" customWidth="1"/>
    <col min="7176" max="7179" width="11.140625" style="151" customWidth="1"/>
    <col min="7180" max="7180" width="75.42578125" style="151" customWidth="1"/>
    <col min="7181" max="7181" width="45.28515625" style="151" customWidth="1"/>
    <col min="7182" max="7182" width="75.42578125" style="151" customWidth="1"/>
    <col min="7183" max="7183" width="45.28515625" style="151" customWidth="1"/>
    <col min="7184" max="7424" width="9.140625" style="151"/>
    <col min="7425" max="7425" width="4.42578125" style="151" customWidth="1"/>
    <col min="7426" max="7426" width="11.5703125" style="151" customWidth="1"/>
    <col min="7427" max="7427" width="40.42578125" style="151" customWidth="1"/>
    <col min="7428" max="7428" width="5.5703125" style="151" customWidth="1"/>
    <col min="7429" max="7429" width="8.5703125" style="151" customWidth="1"/>
    <col min="7430" max="7430" width="9.85546875" style="151" customWidth="1"/>
    <col min="7431" max="7431" width="13.85546875" style="151" customWidth="1"/>
    <col min="7432" max="7435" width="11.140625" style="151" customWidth="1"/>
    <col min="7436" max="7436" width="75.42578125" style="151" customWidth="1"/>
    <col min="7437" max="7437" width="45.28515625" style="151" customWidth="1"/>
    <col min="7438" max="7438" width="75.42578125" style="151" customWidth="1"/>
    <col min="7439" max="7439" width="45.28515625" style="151" customWidth="1"/>
    <col min="7440" max="7680" width="9.140625" style="151"/>
    <col min="7681" max="7681" width="4.42578125" style="151" customWidth="1"/>
    <col min="7682" max="7682" width="11.5703125" style="151" customWidth="1"/>
    <col min="7683" max="7683" width="40.42578125" style="151" customWidth="1"/>
    <col min="7684" max="7684" width="5.5703125" style="151" customWidth="1"/>
    <col min="7685" max="7685" width="8.5703125" style="151" customWidth="1"/>
    <col min="7686" max="7686" width="9.85546875" style="151" customWidth="1"/>
    <col min="7687" max="7687" width="13.85546875" style="151" customWidth="1"/>
    <col min="7688" max="7691" width="11.140625" style="151" customWidth="1"/>
    <col min="7692" max="7692" width="75.42578125" style="151" customWidth="1"/>
    <col min="7693" max="7693" width="45.28515625" style="151" customWidth="1"/>
    <col min="7694" max="7694" width="75.42578125" style="151" customWidth="1"/>
    <col min="7695" max="7695" width="45.28515625" style="151" customWidth="1"/>
    <col min="7696" max="7936" width="9.140625" style="151"/>
    <col min="7937" max="7937" width="4.42578125" style="151" customWidth="1"/>
    <col min="7938" max="7938" width="11.5703125" style="151" customWidth="1"/>
    <col min="7939" max="7939" width="40.42578125" style="151" customWidth="1"/>
    <col min="7940" max="7940" width="5.5703125" style="151" customWidth="1"/>
    <col min="7941" max="7941" width="8.5703125" style="151" customWidth="1"/>
    <col min="7942" max="7942" width="9.85546875" style="151" customWidth="1"/>
    <col min="7943" max="7943" width="13.85546875" style="151" customWidth="1"/>
    <col min="7944" max="7947" width="11.140625" style="151" customWidth="1"/>
    <col min="7948" max="7948" width="75.42578125" style="151" customWidth="1"/>
    <col min="7949" max="7949" width="45.28515625" style="151" customWidth="1"/>
    <col min="7950" max="7950" width="75.42578125" style="151" customWidth="1"/>
    <col min="7951" max="7951" width="45.28515625" style="151" customWidth="1"/>
    <col min="7952" max="8192" width="9.140625" style="151"/>
    <col min="8193" max="8193" width="4.42578125" style="151" customWidth="1"/>
    <col min="8194" max="8194" width="11.5703125" style="151" customWidth="1"/>
    <col min="8195" max="8195" width="40.42578125" style="151" customWidth="1"/>
    <col min="8196" max="8196" width="5.5703125" style="151" customWidth="1"/>
    <col min="8197" max="8197" width="8.5703125" style="151" customWidth="1"/>
    <col min="8198" max="8198" width="9.85546875" style="151" customWidth="1"/>
    <col min="8199" max="8199" width="13.85546875" style="151" customWidth="1"/>
    <col min="8200" max="8203" width="11.140625" style="151" customWidth="1"/>
    <col min="8204" max="8204" width="75.42578125" style="151" customWidth="1"/>
    <col min="8205" max="8205" width="45.28515625" style="151" customWidth="1"/>
    <col min="8206" max="8206" width="75.42578125" style="151" customWidth="1"/>
    <col min="8207" max="8207" width="45.28515625" style="151" customWidth="1"/>
    <col min="8208" max="8448" width="9.140625" style="151"/>
    <col min="8449" max="8449" width="4.42578125" style="151" customWidth="1"/>
    <col min="8450" max="8450" width="11.5703125" style="151" customWidth="1"/>
    <col min="8451" max="8451" width="40.42578125" style="151" customWidth="1"/>
    <col min="8452" max="8452" width="5.5703125" style="151" customWidth="1"/>
    <col min="8453" max="8453" width="8.5703125" style="151" customWidth="1"/>
    <col min="8454" max="8454" width="9.85546875" style="151" customWidth="1"/>
    <col min="8455" max="8455" width="13.85546875" style="151" customWidth="1"/>
    <col min="8456" max="8459" width="11.140625" style="151" customWidth="1"/>
    <col min="8460" max="8460" width="75.42578125" style="151" customWidth="1"/>
    <col min="8461" max="8461" width="45.28515625" style="151" customWidth="1"/>
    <col min="8462" max="8462" width="75.42578125" style="151" customWidth="1"/>
    <col min="8463" max="8463" width="45.28515625" style="151" customWidth="1"/>
    <col min="8464" max="8704" width="9.140625" style="151"/>
    <col min="8705" max="8705" width="4.42578125" style="151" customWidth="1"/>
    <col min="8706" max="8706" width="11.5703125" style="151" customWidth="1"/>
    <col min="8707" max="8707" width="40.42578125" style="151" customWidth="1"/>
    <col min="8708" max="8708" width="5.5703125" style="151" customWidth="1"/>
    <col min="8709" max="8709" width="8.5703125" style="151" customWidth="1"/>
    <col min="8710" max="8710" width="9.85546875" style="151" customWidth="1"/>
    <col min="8711" max="8711" width="13.85546875" style="151" customWidth="1"/>
    <col min="8712" max="8715" width="11.140625" style="151" customWidth="1"/>
    <col min="8716" max="8716" width="75.42578125" style="151" customWidth="1"/>
    <col min="8717" max="8717" width="45.28515625" style="151" customWidth="1"/>
    <col min="8718" max="8718" width="75.42578125" style="151" customWidth="1"/>
    <col min="8719" max="8719" width="45.28515625" style="151" customWidth="1"/>
    <col min="8720" max="8960" width="9.140625" style="151"/>
    <col min="8961" max="8961" width="4.42578125" style="151" customWidth="1"/>
    <col min="8962" max="8962" width="11.5703125" style="151" customWidth="1"/>
    <col min="8963" max="8963" width="40.42578125" style="151" customWidth="1"/>
    <col min="8964" max="8964" width="5.5703125" style="151" customWidth="1"/>
    <col min="8965" max="8965" width="8.5703125" style="151" customWidth="1"/>
    <col min="8966" max="8966" width="9.85546875" style="151" customWidth="1"/>
    <col min="8967" max="8967" width="13.85546875" style="151" customWidth="1"/>
    <col min="8968" max="8971" width="11.140625" style="151" customWidth="1"/>
    <col min="8972" max="8972" width="75.42578125" style="151" customWidth="1"/>
    <col min="8973" max="8973" width="45.28515625" style="151" customWidth="1"/>
    <col min="8974" max="8974" width="75.42578125" style="151" customWidth="1"/>
    <col min="8975" max="8975" width="45.28515625" style="151" customWidth="1"/>
    <col min="8976" max="9216" width="9.140625" style="151"/>
    <col min="9217" max="9217" width="4.42578125" style="151" customWidth="1"/>
    <col min="9218" max="9218" width="11.5703125" style="151" customWidth="1"/>
    <col min="9219" max="9219" width="40.42578125" style="151" customWidth="1"/>
    <col min="9220" max="9220" width="5.5703125" style="151" customWidth="1"/>
    <col min="9221" max="9221" width="8.5703125" style="151" customWidth="1"/>
    <col min="9222" max="9222" width="9.85546875" style="151" customWidth="1"/>
    <col min="9223" max="9223" width="13.85546875" style="151" customWidth="1"/>
    <col min="9224" max="9227" width="11.140625" style="151" customWidth="1"/>
    <col min="9228" max="9228" width="75.42578125" style="151" customWidth="1"/>
    <col min="9229" max="9229" width="45.28515625" style="151" customWidth="1"/>
    <col min="9230" max="9230" width="75.42578125" style="151" customWidth="1"/>
    <col min="9231" max="9231" width="45.28515625" style="151" customWidth="1"/>
    <col min="9232" max="9472" width="9.140625" style="151"/>
    <col min="9473" max="9473" width="4.42578125" style="151" customWidth="1"/>
    <col min="9474" max="9474" width="11.5703125" style="151" customWidth="1"/>
    <col min="9475" max="9475" width="40.42578125" style="151" customWidth="1"/>
    <col min="9476" max="9476" width="5.5703125" style="151" customWidth="1"/>
    <col min="9477" max="9477" width="8.5703125" style="151" customWidth="1"/>
    <col min="9478" max="9478" width="9.85546875" style="151" customWidth="1"/>
    <col min="9479" max="9479" width="13.85546875" style="151" customWidth="1"/>
    <col min="9480" max="9483" width="11.140625" style="151" customWidth="1"/>
    <col min="9484" max="9484" width="75.42578125" style="151" customWidth="1"/>
    <col min="9485" max="9485" width="45.28515625" style="151" customWidth="1"/>
    <col min="9486" max="9486" width="75.42578125" style="151" customWidth="1"/>
    <col min="9487" max="9487" width="45.28515625" style="151" customWidth="1"/>
    <col min="9488" max="9728" width="9.140625" style="151"/>
    <col min="9729" max="9729" width="4.42578125" style="151" customWidth="1"/>
    <col min="9730" max="9730" width="11.5703125" style="151" customWidth="1"/>
    <col min="9731" max="9731" width="40.42578125" style="151" customWidth="1"/>
    <col min="9732" max="9732" width="5.5703125" style="151" customWidth="1"/>
    <col min="9733" max="9733" width="8.5703125" style="151" customWidth="1"/>
    <col min="9734" max="9734" width="9.85546875" style="151" customWidth="1"/>
    <col min="9735" max="9735" width="13.85546875" style="151" customWidth="1"/>
    <col min="9736" max="9739" width="11.140625" style="151" customWidth="1"/>
    <col min="9740" max="9740" width="75.42578125" style="151" customWidth="1"/>
    <col min="9741" max="9741" width="45.28515625" style="151" customWidth="1"/>
    <col min="9742" max="9742" width="75.42578125" style="151" customWidth="1"/>
    <col min="9743" max="9743" width="45.28515625" style="151" customWidth="1"/>
    <col min="9744" max="9984" width="9.140625" style="151"/>
    <col min="9985" max="9985" width="4.42578125" style="151" customWidth="1"/>
    <col min="9986" max="9986" width="11.5703125" style="151" customWidth="1"/>
    <col min="9987" max="9987" width="40.42578125" style="151" customWidth="1"/>
    <col min="9988" max="9988" width="5.5703125" style="151" customWidth="1"/>
    <col min="9989" max="9989" width="8.5703125" style="151" customWidth="1"/>
    <col min="9990" max="9990" width="9.85546875" style="151" customWidth="1"/>
    <col min="9991" max="9991" width="13.85546875" style="151" customWidth="1"/>
    <col min="9992" max="9995" width="11.140625" style="151" customWidth="1"/>
    <col min="9996" max="9996" width="75.42578125" style="151" customWidth="1"/>
    <col min="9997" max="9997" width="45.28515625" style="151" customWidth="1"/>
    <col min="9998" max="9998" width="75.42578125" style="151" customWidth="1"/>
    <col min="9999" max="9999" width="45.28515625" style="151" customWidth="1"/>
    <col min="10000" max="10240" width="9.140625" style="151"/>
    <col min="10241" max="10241" width="4.42578125" style="151" customWidth="1"/>
    <col min="10242" max="10242" width="11.5703125" style="151" customWidth="1"/>
    <col min="10243" max="10243" width="40.42578125" style="151" customWidth="1"/>
    <col min="10244" max="10244" width="5.5703125" style="151" customWidth="1"/>
    <col min="10245" max="10245" width="8.5703125" style="151" customWidth="1"/>
    <col min="10246" max="10246" width="9.85546875" style="151" customWidth="1"/>
    <col min="10247" max="10247" width="13.85546875" style="151" customWidth="1"/>
    <col min="10248" max="10251" width="11.140625" style="151" customWidth="1"/>
    <col min="10252" max="10252" width="75.42578125" style="151" customWidth="1"/>
    <col min="10253" max="10253" width="45.28515625" style="151" customWidth="1"/>
    <col min="10254" max="10254" width="75.42578125" style="151" customWidth="1"/>
    <col min="10255" max="10255" width="45.28515625" style="151" customWidth="1"/>
    <col min="10256" max="10496" width="9.140625" style="151"/>
    <col min="10497" max="10497" width="4.42578125" style="151" customWidth="1"/>
    <col min="10498" max="10498" width="11.5703125" style="151" customWidth="1"/>
    <col min="10499" max="10499" width="40.42578125" style="151" customWidth="1"/>
    <col min="10500" max="10500" width="5.5703125" style="151" customWidth="1"/>
    <col min="10501" max="10501" width="8.5703125" style="151" customWidth="1"/>
    <col min="10502" max="10502" width="9.85546875" style="151" customWidth="1"/>
    <col min="10503" max="10503" width="13.85546875" style="151" customWidth="1"/>
    <col min="10504" max="10507" width="11.140625" style="151" customWidth="1"/>
    <col min="10508" max="10508" width="75.42578125" style="151" customWidth="1"/>
    <col min="10509" max="10509" width="45.28515625" style="151" customWidth="1"/>
    <col min="10510" max="10510" width="75.42578125" style="151" customWidth="1"/>
    <col min="10511" max="10511" width="45.28515625" style="151" customWidth="1"/>
    <col min="10512" max="10752" width="9.140625" style="151"/>
    <col min="10753" max="10753" width="4.42578125" style="151" customWidth="1"/>
    <col min="10754" max="10754" width="11.5703125" style="151" customWidth="1"/>
    <col min="10755" max="10755" width="40.42578125" style="151" customWidth="1"/>
    <col min="10756" max="10756" width="5.5703125" style="151" customWidth="1"/>
    <col min="10757" max="10757" width="8.5703125" style="151" customWidth="1"/>
    <col min="10758" max="10758" width="9.85546875" style="151" customWidth="1"/>
    <col min="10759" max="10759" width="13.85546875" style="151" customWidth="1"/>
    <col min="10760" max="10763" width="11.140625" style="151" customWidth="1"/>
    <col min="10764" max="10764" width="75.42578125" style="151" customWidth="1"/>
    <col min="10765" max="10765" width="45.28515625" style="151" customWidth="1"/>
    <col min="10766" max="10766" width="75.42578125" style="151" customWidth="1"/>
    <col min="10767" max="10767" width="45.28515625" style="151" customWidth="1"/>
    <col min="10768" max="11008" width="9.140625" style="151"/>
    <col min="11009" max="11009" width="4.42578125" style="151" customWidth="1"/>
    <col min="11010" max="11010" width="11.5703125" style="151" customWidth="1"/>
    <col min="11011" max="11011" width="40.42578125" style="151" customWidth="1"/>
    <col min="11012" max="11012" width="5.5703125" style="151" customWidth="1"/>
    <col min="11013" max="11013" width="8.5703125" style="151" customWidth="1"/>
    <col min="11014" max="11014" width="9.85546875" style="151" customWidth="1"/>
    <col min="11015" max="11015" width="13.85546875" style="151" customWidth="1"/>
    <col min="11016" max="11019" width="11.140625" style="151" customWidth="1"/>
    <col min="11020" max="11020" width="75.42578125" style="151" customWidth="1"/>
    <col min="11021" max="11021" width="45.28515625" style="151" customWidth="1"/>
    <col min="11022" max="11022" width="75.42578125" style="151" customWidth="1"/>
    <col min="11023" max="11023" width="45.28515625" style="151" customWidth="1"/>
    <col min="11024" max="11264" width="9.140625" style="151"/>
    <col min="11265" max="11265" width="4.42578125" style="151" customWidth="1"/>
    <col min="11266" max="11266" width="11.5703125" style="151" customWidth="1"/>
    <col min="11267" max="11267" width="40.42578125" style="151" customWidth="1"/>
    <col min="11268" max="11268" width="5.5703125" style="151" customWidth="1"/>
    <col min="11269" max="11269" width="8.5703125" style="151" customWidth="1"/>
    <col min="11270" max="11270" width="9.85546875" style="151" customWidth="1"/>
    <col min="11271" max="11271" width="13.85546875" style="151" customWidth="1"/>
    <col min="11272" max="11275" width="11.140625" style="151" customWidth="1"/>
    <col min="11276" max="11276" width="75.42578125" style="151" customWidth="1"/>
    <col min="11277" max="11277" width="45.28515625" style="151" customWidth="1"/>
    <col min="11278" max="11278" width="75.42578125" style="151" customWidth="1"/>
    <col min="11279" max="11279" width="45.28515625" style="151" customWidth="1"/>
    <col min="11280" max="11520" width="9.140625" style="151"/>
    <col min="11521" max="11521" width="4.42578125" style="151" customWidth="1"/>
    <col min="11522" max="11522" width="11.5703125" style="151" customWidth="1"/>
    <col min="11523" max="11523" width="40.42578125" style="151" customWidth="1"/>
    <col min="11524" max="11524" width="5.5703125" style="151" customWidth="1"/>
    <col min="11525" max="11525" width="8.5703125" style="151" customWidth="1"/>
    <col min="11526" max="11526" width="9.85546875" style="151" customWidth="1"/>
    <col min="11527" max="11527" width="13.85546875" style="151" customWidth="1"/>
    <col min="11528" max="11531" width="11.140625" style="151" customWidth="1"/>
    <col min="11532" max="11532" width="75.42578125" style="151" customWidth="1"/>
    <col min="11533" max="11533" width="45.28515625" style="151" customWidth="1"/>
    <col min="11534" max="11534" width="75.42578125" style="151" customWidth="1"/>
    <col min="11535" max="11535" width="45.28515625" style="151" customWidth="1"/>
    <col min="11536" max="11776" width="9.140625" style="151"/>
    <col min="11777" max="11777" width="4.42578125" style="151" customWidth="1"/>
    <col min="11778" max="11778" width="11.5703125" style="151" customWidth="1"/>
    <col min="11779" max="11779" width="40.42578125" style="151" customWidth="1"/>
    <col min="11780" max="11780" width="5.5703125" style="151" customWidth="1"/>
    <col min="11781" max="11781" width="8.5703125" style="151" customWidth="1"/>
    <col min="11782" max="11782" width="9.85546875" style="151" customWidth="1"/>
    <col min="11783" max="11783" width="13.85546875" style="151" customWidth="1"/>
    <col min="11784" max="11787" width="11.140625" style="151" customWidth="1"/>
    <col min="11788" max="11788" width="75.42578125" style="151" customWidth="1"/>
    <col min="11789" max="11789" width="45.28515625" style="151" customWidth="1"/>
    <col min="11790" max="11790" width="75.42578125" style="151" customWidth="1"/>
    <col min="11791" max="11791" width="45.28515625" style="151" customWidth="1"/>
    <col min="11792" max="12032" width="9.140625" style="151"/>
    <col min="12033" max="12033" width="4.42578125" style="151" customWidth="1"/>
    <col min="12034" max="12034" width="11.5703125" style="151" customWidth="1"/>
    <col min="12035" max="12035" width="40.42578125" style="151" customWidth="1"/>
    <col min="12036" max="12036" width="5.5703125" style="151" customWidth="1"/>
    <col min="12037" max="12037" width="8.5703125" style="151" customWidth="1"/>
    <col min="12038" max="12038" width="9.85546875" style="151" customWidth="1"/>
    <col min="12039" max="12039" width="13.85546875" style="151" customWidth="1"/>
    <col min="12040" max="12043" width="11.140625" style="151" customWidth="1"/>
    <col min="12044" max="12044" width="75.42578125" style="151" customWidth="1"/>
    <col min="12045" max="12045" width="45.28515625" style="151" customWidth="1"/>
    <col min="12046" max="12046" width="75.42578125" style="151" customWidth="1"/>
    <col min="12047" max="12047" width="45.28515625" style="151" customWidth="1"/>
    <col min="12048" max="12288" width="9.140625" style="151"/>
    <col min="12289" max="12289" width="4.42578125" style="151" customWidth="1"/>
    <col min="12290" max="12290" width="11.5703125" style="151" customWidth="1"/>
    <col min="12291" max="12291" width="40.42578125" style="151" customWidth="1"/>
    <col min="12292" max="12292" width="5.5703125" style="151" customWidth="1"/>
    <col min="12293" max="12293" width="8.5703125" style="151" customWidth="1"/>
    <col min="12294" max="12294" width="9.85546875" style="151" customWidth="1"/>
    <col min="12295" max="12295" width="13.85546875" style="151" customWidth="1"/>
    <col min="12296" max="12299" width="11.140625" style="151" customWidth="1"/>
    <col min="12300" max="12300" width="75.42578125" style="151" customWidth="1"/>
    <col min="12301" max="12301" width="45.28515625" style="151" customWidth="1"/>
    <col min="12302" max="12302" width="75.42578125" style="151" customWidth="1"/>
    <col min="12303" max="12303" width="45.28515625" style="151" customWidth="1"/>
    <col min="12304" max="12544" width="9.140625" style="151"/>
    <col min="12545" max="12545" width="4.42578125" style="151" customWidth="1"/>
    <col min="12546" max="12546" width="11.5703125" style="151" customWidth="1"/>
    <col min="12547" max="12547" width="40.42578125" style="151" customWidth="1"/>
    <col min="12548" max="12548" width="5.5703125" style="151" customWidth="1"/>
    <col min="12549" max="12549" width="8.5703125" style="151" customWidth="1"/>
    <col min="12550" max="12550" width="9.85546875" style="151" customWidth="1"/>
    <col min="12551" max="12551" width="13.85546875" style="151" customWidth="1"/>
    <col min="12552" max="12555" width="11.140625" style="151" customWidth="1"/>
    <col min="12556" max="12556" width="75.42578125" style="151" customWidth="1"/>
    <col min="12557" max="12557" width="45.28515625" style="151" customWidth="1"/>
    <col min="12558" max="12558" width="75.42578125" style="151" customWidth="1"/>
    <col min="12559" max="12559" width="45.28515625" style="151" customWidth="1"/>
    <col min="12560" max="12800" width="9.140625" style="151"/>
    <col min="12801" max="12801" width="4.42578125" style="151" customWidth="1"/>
    <col min="12802" max="12802" width="11.5703125" style="151" customWidth="1"/>
    <col min="12803" max="12803" width="40.42578125" style="151" customWidth="1"/>
    <col min="12804" max="12804" width="5.5703125" style="151" customWidth="1"/>
    <col min="12805" max="12805" width="8.5703125" style="151" customWidth="1"/>
    <col min="12806" max="12806" width="9.85546875" style="151" customWidth="1"/>
    <col min="12807" max="12807" width="13.85546875" style="151" customWidth="1"/>
    <col min="12808" max="12811" width="11.140625" style="151" customWidth="1"/>
    <col min="12812" max="12812" width="75.42578125" style="151" customWidth="1"/>
    <col min="12813" max="12813" width="45.28515625" style="151" customWidth="1"/>
    <col min="12814" max="12814" width="75.42578125" style="151" customWidth="1"/>
    <col min="12815" max="12815" width="45.28515625" style="151" customWidth="1"/>
    <col min="12816" max="13056" width="9.140625" style="151"/>
    <col min="13057" max="13057" width="4.42578125" style="151" customWidth="1"/>
    <col min="13058" max="13058" width="11.5703125" style="151" customWidth="1"/>
    <col min="13059" max="13059" width="40.42578125" style="151" customWidth="1"/>
    <col min="13060" max="13060" width="5.5703125" style="151" customWidth="1"/>
    <col min="13061" max="13061" width="8.5703125" style="151" customWidth="1"/>
    <col min="13062" max="13062" width="9.85546875" style="151" customWidth="1"/>
    <col min="13063" max="13063" width="13.85546875" style="151" customWidth="1"/>
    <col min="13064" max="13067" width="11.140625" style="151" customWidth="1"/>
    <col min="13068" max="13068" width="75.42578125" style="151" customWidth="1"/>
    <col min="13069" max="13069" width="45.28515625" style="151" customWidth="1"/>
    <col min="13070" max="13070" width="75.42578125" style="151" customWidth="1"/>
    <col min="13071" max="13071" width="45.28515625" style="151" customWidth="1"/>
    <col min="13072" max="13312" width="9.140625" style="151"/>
    <col min="13313" max="13313" width="4.42578125" style="151" customWidth="1"/>
    <col min="13314" max="13314" width="11.5703125" style="151" customWidth="1"/>
    <col min="13315" max="13315" width="40.42578125" style="151" customWidth="1"/>
    <col min="13316" max="13316" width="5.5703125" style="151" customWidth="1"/>
    <col min="13317" max="13317" width="8.5703125" style="151" customWidth="1"/>
    <col min="13318" max="13318" width="9.85546875" style="151" customWidth="1"/>
    <col min="13319" max="13319" width="13.85546875" style="151" customWidth="1"/>
    <col min="13320" max="13323" width="11.140625" style="151" customWidth="1"/>
    <col min="13324" max="13324" width="75.42578125" style="151" customWidth="1"/>
    <col min="13325" max="13325" width="45.28515625" style="151" customWidth="1"/>
    <col min="13326" max="13326" width="75.42578125" style="151" customWidth="1"/>
    <col min="13327" max="13327" width="45.28515625" style="151" customWidth="1"/>
    <col min="13328" max="13568" width="9.140625" style="151"/>
    <col min="13569" max="13569" width="4.42578125" style="151" customWidth="1"/>
    <col min="13570" max="13570" width="11.5703125" style="151" customWidth="1"/>
    <col min="13571" max="13571" width="40.42578125" style="151" customWidth="1"/>
    <col min="13572" max="13572" width="5.5703125" style="151" customWidth="1"/>
    <col min="13573" max="13573" width="8.5703125" style="151" customWidth="1"/>
    <col min="13574" max="13574" width="9.85546875" style="151" customWidth="1"/>
    <col min="13575" max="13575" width="13.85546875" style="151" customWidth="1"/>
    <col min="13576" max="13579" width="11.140625" style="151" customWidth="1"/>
    <col min="13580" max="13580" width="75.42578125" style="151" customWidth="1"/>
    <col min="13581" max="13581" width="45.28515625" style="151" customWidth="1"/>
    <col min="13582" max="13582" width="75.42578125" style="151" customWidth="1"/>
    <col min="13583" max="13583" width="45.28515625" style="151" customWidth="1"/>
    <col min="13584" max="13824" width="9.140625" style="151"/>
    <col min="13825" max="13825" width="4.42578125" style="151" customWidth="1"/>
    <col min="13826" max="13826" width="11.5703125" style="151" customWidth="1"/>
    <col min="13827" max="13827" width="40.42578125" style="151" customWidth="1"/>
    <col min="13828" max="13828" width="5.5703125" style="151" customWidth="1"/>
    <col min="13829" max="13829" width="8.5703125" style="151" customWidth="1"/>
    <col min="13830" max="13830" width="9.85546875" style="151" customWidth="1"/>
    <col min="13831" max="13831" width="13.85546875" style="151" customWidth="1"/>
    <col min="13832" max="13835" width="11.140625" style="151" customWidth="1"/>
    <col min="13836" max="13836" width="75.42578125" style="151" customWidth="1"/>
    <col min="13837" max="13837" width="45.28515625" style="151" customWidth="1"/>
    <col min="13838" max="13838" width="75.42578125" style="151" customWidth="1"/>
    <col min="13839" max="13839" width="45.28515625" style="151" customWidth="1"/>
    <col min="13840" max="14080" width="9.140625" style="151"/>
    <col min="14081" max="14081" width="4.42578125" style="151" customWidth="1"/>
    <col min="14082" max="14082" width="11.5703125" style="151" customWidth="1"/>
    <col min="14083" max="14083" width="40.42578125" style="151" customWidth="1"/>
    <col min="14084" max="14084" width="5.5703125" style="151" customWidth="1"/>
    <col min="14085" max="14085" width="8.5703125" style="151" customWidth="1"/>
    <col min="14086" max="14086" width="9.85546875" style="151" customWidth="1"/>
    <col min="14087" max="14087" width="13.85546875" style="151" customWidth="1"/>
    <col min="14088" max="14091" width="11.140625" style="151" customWidth="1"/>
    <col min="14092" max="14092" width="75.42578125" style="151" customWidth="1"/>
    <col min="14093" max="14093" width="45.28515625" style="151" customWidth="1"/>
    <col min="14094" max="14094" width="75.42578125" style="151" customWidth="1"/>
    <col min="14095" max="14095" width="45.28515625" style="151" customWidth="1"/>
    <col min="14096" max="14336" width="9.140625" style="151"/>
    <col min="14337" max="14337" width="4.42578125" style="151" customWidth="1"/>
    <col min="14338" max="14338" width="11.5703125" style="151" customWidth="1"/>
    <col min="14339" max="14339" width="40.42578125" style="151" customWidth="1"/>
    <col min="14340" max="14340" width="5.5703125" style="151" customWidth="1"/>
    <col min="14341" max="14341" width="8.5703125" style="151" customWidth="1"/>
    <col min="14342" max="14342" width="9.85546875" style="151" customWidth="1"/>
    <col min="14343" max="14343" width="13.85546875" style="151" customWidth="1"/>
    <col min="14344" max="14347" width="11.140625" style="151" customWidth="1"/>
    <col min="14348" max="14348" width="75.42578125" style="151" customWidth="1"/>
    <col min="14349" max="14349" width="45.28515625" style="151" customWidth="1"/>
    <col min="14350" max="14350" width="75.42578125" style="151" customWidth="1"/>
    <col min="14351" max="14351" width="45.28515625" style="151" customWidth="1"/>
    <col min="14352" max="14592" width="9.140625" style="151"/>
    <col min="14593" max="14593" width="4.42578125" style="151" customWidth="1"/>
    <col min="14594" max="14594" width="11.5703125" style="151" customWidth="1"/>
    <col min="14595" max="14595" width="40.42578125" style="151" customWidth="1"/>
    <col min="14596" max="14596" width="5.5703125" style="151" customWidth="1"/>
    <col min="14597" max="14597" width="8.5703125" style="151" customWidth="1"/>
    <col min="14598" max="14598" width="9.85546875" style="151" customWidth="1"/>
    <col min="14599" max="14599" width="13.85546875" style="151" customWidth="1"/>
    <col min="14600" max="14603" width="11.140625" style="151" customWidth="1"/>
    <col min="14604" max="14604" width="75.42578125" style="151" customWidth="1"/>
    <col min="14605" max="14605" width="45.28515625" style="151" customWidth="1"/>
    <col min="14606" max="14606" width="75.42578125" style="151" customWidth="1"/>
    <col min="14607" max="14607" width="45.28515625" style="151" customWidth="1"/>
    <col min="14608" max="14848" width="9.140625" style="151"/>
    <col min="14849" max="14849" width="4.42578125" style="151" customWidth="1"/>
    <col min="14850" max="14850" width="11.5703125" style="151" customWidth="1"/>
    <col min="14851" max="14851" width="40.42578125" style="151" customWidth="1"/>
    <col min="14852" max="14852" width="5.5703125" style="151" customWidth="1"/>
    <col min="14853" max="14853" width="8.5703125" style="151" customWidth="1"/>
    <col min="14854" max="14854" width="9.85546875" style="151" customWidth="1"/>
    <col min="14855" max="14855" width="13.85546875" style="151" customWidth="1"/>
    <col min="14856" max="14859" width="11.140625" style="151" customWidth="1"/>
    <col min="14860" max="14860" width="75.42578125" style="151" customWidth="1"/>
    <col min="14861" max="14861" width="45.28515625" style="151" customWidth="1"/>
    <col min="14862" max="14862" width="75.42578125" style="151" customWidth="1"/>
    <col min="14863" max="14863" width="45.28515625" style="151" customWidth="1"/>
    <col min="14864" max="15104" width="9.140625" style="151"/>
    <col min="15105" max="15105" width="4.42578125" style="151" customWidth="1"/>
    <col min="15106" max="15106" width="11.5703125" style="151" customWidth="1"/>
    <col min="15107" max="15107" width="40.42578125" style="151" customWidth="1"/>
    <col min="15108" max="15108" width="5.5703125" style="151" customWidth="1"/>
    <col min="15109" max="15109" width="8.5703125" style="151" customWidth="1"/>
    <col min="15110" max="15110" width="9.85546875" style="151" customWidth="1"/>
    <col min="15111" max="15111" width="13.85546875" style="151" customWidth="1"/>
    <col min="15112" max="15115" width="11.140625" style="151" customWidth="1"/>
    <col min="15116" max="15116" width="75.42578125" style="151" customWidth="1"/>
    <col min="15117" max="15117" width="45.28515625" style="151" customWidth="1"/>
    <col min="15118" max="15118" width="75.42578125" style="151" customWidth="1"/>
    <col min="15119" max="15119" width="45.28515625" style="151" customWidth="1"/>
    <col min="15120" max="15360" width="9.140625" style="151"/>
    <col min="15361" max="15361" width="4.42578125" style="151" customWidth="1"/>
    <col min="15362" max="15362" width="11.5703125" style="151" customWidth="1"/>
    <col min="15363" max="15363" width="40.42578125" style="151" customWidth="1"/>
    <col min="15364" max="15364" width="5.5703125" style="151" customWidth="1"/>
    <col min="15365" max="15365" width="8.5703125" style="151" customWidth="1"/>
    <col min="15366" max="15366" width="9.85546875" style="151" customWidth="1"/>
    <col min="15367" max="15367" width="13.85546875" style="151" customWidth="1"/>
    <col min="15368" max="15371" width="11.140625" style="151" customWidth="1"/>
    <col min="15372" max="15372" width="75.42578125" style="151" customWidth="1"/>
    <col min="15373" max="15373" width="45.28515625" style="151" customWidth="1"/>
    <col min="15374" max="15374" width="75.42578125" style="151" customWidth="1"/>
    <col min="15375" max="15375" width="45.28515625" style="151" customWidth="1"/>
    <col min="15376" max="15616" width="9.140625" style="151"/>
    <col min="15617" max="15617" width="4.42578125" style="151" customWidth="1"/>
    <col min="15618" max="15618" width="11.5703125" style="151" customWidth="1"/>
    <col min="15619" max="15619" width="40.42578125" style="151" customWidth="1"/>
    <col min="15620" max="15620" width="5.5703125" style="151" customWidth="1"/>
    <col min="15621" max="15621" width="8.5703125" style="151" customWidth="1"/>
    <col min="15622" max="15622" width="9.85546875" style="151" customWidth="1"/>
    <col min="15623" max="15623" width="13.85546875" style="151" customWidth="1"/>
    <col min="15624" max="15627" width="11.140625" style="151" customWidth="1"/>
    <col min="15628" max="15628" width="75.42578125" style="151" customWidth="1"/>
    <col min="15629" max="15629" width="45.28515625" style="151" customWidth="1"/>
    <col min="15630" max="15630" width="75.42578125" style="151" customWidth="1"/>
    <col min="15631" max="15631" width="45.28515625" style="151" customWidth="1"/>
    <col min="15632" max="15872" width="9.140625" style="151"/>
    <col min="15873" max="15873" width="4.42578125" style="151" customWidth="1"/>
    <col min="15874" max="15874" width="11.5703125" style="151" customWidth="1"/>
    <col min="15875" max="15875" width="40.42578125" style="151" customWidth="1"/>
    <col min="15876" max="15876" width="5.5703125" style="151" customWidth="1"/>
    <col min="15877" max="15877" width="8.5703125" style="151" customWidth="1"/>
    <col min="15878" max="15878" width="9.85546875" style="151" customWidth="1"/>
    <col min="15879" max="15879" width="13.85546875" style="151" customWidth="1"/>
    <col min="15880" max="15883" width="11.140625" style="151" customWidth="1"/>
    <col min="15884" max="15884" width="75.42578125" style="151" customWidth="1"/>
    <col min="15885" max="15885" width="45.28515625" style="151" customWidth="1"/>
    <col min="15886" max="15886" width="75.42578125" style="151" customWidth="1"/>
    <col min="15887" max="15887" width="45.28515625" style="151" customWidth="1"/>
    <col min="15888" max="16128" width="9.140625" style="151"/>
    <col min="16129" max="16129" width="4.42578125" style="151" customWidth="1"/>
    <col min="16130" max="16130" width="11.5703125" style="151" customWidth="1"/>
    <col min="16131" max="16131" width="40.42578125" style="151" customWidth="1"/>
    <col min="16132" max="16132" width="5.5703125" style="151" customWidth="1"/>
    <col min="16133" max="16133" width="8.5703125" style="151" customWidth="1"/>
    <col min="16134" max="16134" width="9.85546875" style="151" customWidth="1"/>
    <col min="16135" max="16135" width="13.85546875" style="151" customWidth="1"/>
    <col min="16136" max="16139" width="11.140625" style="151" customWidth="1"/>
    <col min="16140" max="16140" width="75.42578125" style="151" customWidth="1"/>
    <col min="16141" max="16141" width="45.28515625" style="151" customWidth="1"/>
    <col min="16142" max="16142" width="75.42578125" style="151" customWidth="1"/>
    <col min="16143" max="16143" width="45.28515625" style="151" customWidth="1"/>
    <col min="16144" max="16384" width="9.140625" style="151"/>
  </cols>
  <sheetData>
    <row r="1" spans="1:82" ht="15.75" x14ac:dyDescent="0.25">
      <c r="A1" s="150" t="s">
        <v>81</v>
      </c>
      <c r="B1" s="150"/>
      <c r="C1" s="150"/>
      <c r="D1" s="150"/>
      <c r="E1" s="150"/>
      <c r="F1" s="150"/>
      <c r="G1" s="150"/>
    </row>
    <row r="2" spans="1:82" ht="14.25" customHeight="1" thickBot="1" x14ac:dyDescent="0.25">
      <c r="B2" s="152"/>
      <c r="C2" s="153"/>
      <c r="D2" s="153"/>
      <c r="E2" s="154"/>
      <c r="F2" s="153"/>
      <c r="G2" s="153"/>
    </row>
    <row r="3" spans="1:82" ht="13.5" thickTop="1" x14ac:dyDescent="0.2">
      <c r="A3" s="93" t="s">
        <v>48</v>
      </c>
      <c r="B3" s="94"/>
      <c r="C3" s="95" t="str">
        <f>CONCATENATE(cislostavby," ",nazevstavby)</f>
        <v>20200626 K.Ú.ZNOJMO-MĚST,PARC.Č.3772/6</v>
      </c>
      <c r="D3" s="96"/>
      <c r="E3" s="155" t="s">
        <v>64</v>
      </c>
      <c r="F3" s="156">
        <f>Rekapitulace!H1</f>
        <v>20200626</v>
      </c>
      <c r="G3" s="157"/>
    </row>
    <row r="4" spans="1:82" ht="13.5" thickBot="1" x14ac:dyDescent="0.25">
      <c r="A4" s="158" t="s">
        <v>50</v>
      </c>
      <c r="B4" s="102"/>
      <c r="C4" s="103" t="str">
        <f>CONCATENATE(cisloobjektu," ",nazevobjektu)</f>
        <v>0001 DEMOLICE DOMKU</v>
      </c>
      <c r="D4" s="104"/>
      <c r="E4" s="159" t="str">
        <f>Rekapitulace!G2</f>
        <v>DEMOLICE DOMKU</v>
      </c>
      <c r="F4" s="160"/>
      <c r="G4" s="161"/>
    </row>
    <row r="5" spans="1:82" ht="13.5" thickTop="1" x14ac:dyDescent="0.2">
      <c r="A5" s="162"/>
    </row>
    <row r="6" spans="1:82" ht="22.5" x14ac:dyDescent="0.2">
      <c r="A6" s="164" t="s">
        <v>65</v>
      </c>
      <c r="B6" s="165" t="s">
        <v>66</v>
      </c>
      <c r="C6" s="165" t="s">
        <v>67</v>
      </c>
      <c r="D6" s="165" t="s">
        <v>68</v>
      </c>
      <c r="E6" s="165" t="s">
        <v>69</v>
      </c>
      <c r="F6" s="165" t="s">
        <v>70</v>
      </c>
      <c r="G6" s="166" t="s">
        <v>71</v>
      </c>
      <c r="H6" s="167" t="s">
        <v>72</v>
      </c>
      <c r="I6" s="167" t="s">
        <v>73</v>
      </c>
      <c r="J6" s="167" t="s">
        <v>74</v>
      </c>
      <c r="K6" s="167" t="s">
        <v>75</v>
      </c>
    </row>
    <row r="7" spans="1:82" x14ac:dyDescent="0.2">
      <c r="A7" s="168" t="s">
        <v>76</v>
      </c>
      <c r="B7" s="169" t="s">
        <v>77</v>
      </c>
      <c r="C7" s="170" t="s">
        <v>78</v>
      </c>
      <c r="D7" s="171"/>
      <c r="E7" s="172"/>
      <c r="F7" s="172"/>
      <c r="G7" s="173"/>
      <c r="H7" s="174"/>
      <c r="I7" s="175"/>
      <c r="J7" s="174"/>
      <c r="K7" s="175"/>
      <c r="Q7" s="176">
        <v>1</v>
      </c>
    </row>
    <row r="8" spans="1:82" ht="22.5" x14ac:dyDescent="0.2">
      <c r="A8" s="177">
        <v>1</v>
      </c>
      <c r="B8" s="178" t="s">
        <v>85</v>
      </c>
      <c r="C8" s="179" t="s">
        <v>86</v>
      </c>
      <c r="D8" s="180" t="s">
        <v>87</v>
      </c>
      <c r="E8" s="181">
        <v>11.262</v>
      </c>
      <c r="F8" s="181">
        <v>0</v>
      </c>
      <c r="G8" s="182">
        <f>E8*F8</f>
        <v>0</v>
      </c>
      <c r="H8" s="183">
        <v>0</v>
      </c>
      <c r="I8" s="183">
        <f>E8*H8</f>
        <v>0</v>
      </c>
      <c r="J8" s="183">
        <v>0</v>
      </c>
      <c r="K8" s="183">
        <f>E8*J8</f>
        <v>0</v>
      </c>
      <c r="Q8" s="176">
        <v>2</v>
      </c>
      <c r="AA8" s="151">
        <v>2</v>
      </c>
      <c r="AB8" s="151">
        <v>1</v>
      </c>
      <c r="AC8" s="151">
        <v>1</v>
      </c>
      <c r="BB8" s="151">
        <v>1</v>
      </c>
      <c r="BC8" s="151">
        <f>IF(BB8=1,G8,0)</f>
        <v>0</v>
      </c>
      <c r="BD8" s="151">
        <f>IF(BB8=2,G8,0)</f>
        <v>0</v>
      </c>
      <c r="BE8" s="151">
        <f>IF(BB8=3,G8,0)</f>
        <v>0</v>
      </c>
      <c r="BF8" s="151">
        <f>IF(BB8=4,G8,0)</f>
        <v>0</v>
      </c>
      <c r="BG8" s="151">
        <f>IF(BB8=5,G8,0)</f>
        <v>0</v>
      </c>
      <c r="CA8" s="151">
        <v>2</v>
      </c>
      <c r="CB8" s="151">
        <v>1</v>
      </c>
      <c r="CC8" s="176"/>
      <c r="CD8" s="176"/>
    </row>
    <row r="9" spans="1:82" x14ac:dyDescent="0.2">
      <c r="A9" s="184"/>
      <c r="B9" s="185"/>
      <c r="C9" s="187" t="s">
        <v>88</v>
      </c>
      <c r="D9" s="188"/>
      <c r="E9" s="189">
        <v>11.262</v>
      </c>
      <c r="F9" s="190"/>
      <c r="G9" s="191"/>
      <c r="I9" s="192"/>
      <c r="K9" s="192"/>
      <c r="M9" s="211">
        <v>11262</v>
      </c>
      <c r="O9" s="186"/>
      <c r="Q9" s="176"/>
    </row>
    <row r="10" spans="1:82" x14ac:dyDescent="0.2">
      <c r="A10" s="184"/>
      <c r="B10" s="185"/>
      <c r="C10" s="187" t="s">
        <v>89</v>
      </c>
      <c r="D10" s="188"/>
      <c r="E10" s="189">
        <v>0</v>
      </c>
      <c r="F10" s="190"/>
      <c r="G10" s="191"/>
      <c r="I10" s="192"/>
      <c r="K10" s="192"/>
      <c r="M10" s="186" t="s">
        <v>89</v>
      </c>
      <c r="O10" s="186"/>
      <c r="Q10" s="176"/>
    </row>
    <row r="11" spans="1:82" x14ac:dyDescent="0.2">
      <c r="A11" s="184"/>
      <c r="B11" s="185"/>
      <c r="C11" s="187" t="s">
        <v>90</v>
      </c>
      <c r="D11" s="188"/>
      <c r="E11" s="189">
        <v>0</v>
      </c>
      <c r="F11" s="190"/>
      <c r="G11" s="191"/>
      <c r="I11" s="192"/>
      <c r="K11" s="192"/>
      <c r="M11" s="186" t="s">
        <v>90</v>
      </c>
      <c r="O11" s="186"/>
      <c r="Q11" s="176"/>
    </row>
    <row r="12" spans="1:82" x14ac:dyDescent="0.2">
      <c r="A12" s="184"/>
      <c r="B12" s="185"/>
      <c r="C12" s="187" t="s">
        <v>91</v>
      </c>
      <c r="D12" s="188"/>
      <c r="E12" s="189">
        <v>0</v>
      </c>
      <c r="F12" s="190"/>
      <c r="G12" s="191"/>
      <c r="I12" s="192"/>
      <c r="K12" s="192"/>
      <c r="M12" s="186" t="s">
        <v>91</v>
      </c>
      <c r="O12" s="186"/>
      <c r="Q12" s="176"/>
    </row>
    <row r="13" spans="1:82" x14ac:dyDescent="0.2">
      <c r="A13" s="184"/>
      <c r="B13" s="185"/>
      <c r="C13" s="187" t="s">
        <v>92</v>
      </c>
      <c r="D13" s="188"/>
      <c r="E13" s="189">
        <v>0</v>
      </c>
      <c r="F13" s="190"/>
      <c r="G13" s="191"/>
      <c r="I13" s="192"/>
      <c r="K13" s="192"/>
      <c r="M13" s="186">
        <v>0</v>
      </c>
      <c r="O13" s="186"/>
      <c r="Q13" s="176"/>
    </row>
    <row r="14" spans="1:82" x14ac:dyDescent="0.2">
      <c r="A14" s="184"/>
      <c r="B14" s="185"/>
      <c r="C14" s="187" t="s">
        <v>93</v>
      </c>
      <c r="D14" s="188"/>
      <c r="E14" s="189">
        <v>0</v>
      </c>
      <c r="F14" s="190"/>
      <c r="G14" s="191"/>
      <c r="I14" s="192"/>
      <c r="K14" s="192"/>
      <c r="M14" s="186" t="s">
        <v>93</v>
      </c>
      <c r="O14" s="186"/>
      <c r="Q14" s="176"/>
    </row>
    <row r="15" spans="1:82" x14ac:dyDescent="0.2">
      <c r="A15" s="184"/>
      <c r="B15" s="185"/>
      <c r="C15" s="187" t="s">
        <v>94</v>
      </c>
      <c r="D15" s="188"/>
      <c r="E15" s="189">
        <v>0</v>
      </c>
      <c r="F15" s="190"/>
      <c r="G15" s="191"/>
      <c r="I15" s="192"/>
      <c r="K15" s="192"/>
      <c r="M15" s="186" t="s">
        <v>94</v>
      </c>
      <c r="O15" s="186"/>
      <c r="Q15" s="176"/>
    </row>
    <row r="16" spans="1:82" x14ac:dyDescent="0.2">
      <c r="A16" s="193"/>
      <c r="B16" s="194" t="s">
        <v>79</v>
      </c>
      <c r="C16" s="195" t="str">
        <f>CONCATENATE(B7," ",C7)</f>
        <v>1 Zemní práce</v>
      </c>
      <c r="D16" s="196"/>
      <c r="E16" s="197"/>
      <c r="F16" s="198"/>
      <c r="G16" s="199">
        <f>SUM(G7:G15)</f>
        <v>0</v>
      </c>
      <c r="H16" s="200"/>
      <c r="I16" s="201">
        <f>SUM(I7:I15)</f>
        <v>0</v>
      </c>
      <c r="J16" s="200"/>
      <c r="K16" s="201">
        <f>SUM(K7:K15)</f>
        <v>0</v>
      </c>
      <c r="Q16" s="176">
        <v>4</v>
      </c>
      <c r="BC16" s="202">
        <f>SUM(BC7:BC15)</f>
        <v>0</v>
      </c>
      <c r="BD16" s="202">
        <f>SUM(BD7:BD15)</f>
        <v>0</v>
      </c>
      <c r="BE16" s="202">
        <f>SUM(BE7:BE15)</f>
        <v>0</v>
      </c>
      <c r="BF16" s="202">
        <f>SUM(BF7:BF15)</f>
        <v>0</v>
      </c>
      <c r="BG16" s="202">
        <f>SUM(BG7:BG15)</f>
        <v>0</v>
      </c>
    </row>
    <row r="17" spans="1:82" x14ac:dyDescent="0.2">
      <c r="A17" s="168" t="s">
        <v>76</v>
      </c>
      <c r="B17" s="169" t="s">
        <v>95</v>
      </c>
      <c r="C17" s="170" t="s">
        <v>96</v>
      </c>
      <c r="D17" s="171"/>
      <c r="E17" s="172"/>
      <c r="F17" s="172"/>
      <c r="G17" s="173"/>
      <c r="H17" s="174"/>
      <c r="I17" s="175"/>
      <c r="J17" s="174"/>
      <c r="K17" s="175"/>
      <c r="Q17" s="176">
        <v>1</v>
      </c>
    </row>
    <row r="18" spans="1:82" x14ac:dyDescent="0.2">
      <c r="A18" s="177">
        <v>2</v>
      </c>
      <c r="B18" s="178" t="s">
        <v>97</v>
      </c>
      <c r="C18" s="179" t="s">
        <v>98</v>
      </c>
      <c r="D18" s="180" t="s">
        <v>87</v>
      </c>
      <c r="E18" s="181">
        <v>6.2640000000000002</v>
      </c>
      <c r="F18" s="181">
        <v>0</v>
      </c>
      <c r="G18" s="182">
        <f>E18*F18</f>
        <v>0</v>
      </c>
      <c r="H18" s="183">
        <v>0</v>
      </c>
      <c r="I18" s="183">
        <f>E18*H18</f>
        <v>0</v>
      </c>
      <c r="J18" s="183">
        <v>-2.2000000000000002</v>
      </c>
      <c r="K18" s="183">
        <f>E18*J18</f>
        <v>-13.780800000000001</v>
      </c>
      <c r="Q18" s="176">
        <v>2</v>
      </c>
      <c r="AA18" s="151">
        <v>1</v>
      </c>
      <c r="AB18" s="151">
        <v>1</v>
      </c>
      <c r="AC18" s="151">
        <v>1</v>
      </c>
      <c r="BB18" s="151">
        <v>1</v>
      </c>
      <c r="BC18" s="151">
        <f>IF(BB18=1,G18,0)</f>
        <v>0</v>
      </c>
      <c r="BD18" s="151">
        <f>IF(BB18=2,G18,0)</f>
        <v>0</v>
      </c>
      <c r="BE18" s="151">
        <f>IF(BB18=3,G18,0)</f>
        <v>0</v>
      </c>
      <c r="BF18" s="151">
        <f>IF(BB18=4,G18,0)</f>
        <v>0</v>
      </c>
      <c r="BG18" s="151">
        <f>IF(BB18=5,G18,0)</f>
        <v>0</v>
      </c>
      <c r="CA18" s="151">
        <v>1</v>
      </c>
      <c r="CB18" s="151">
        <v>1</v>
      </c>
      <c r="CC18" s="176"/>
      <c r="CD18" s="176"/>
    </row>
    <row r="19" spans="1:82" x14ac:dyDescent="0.2">
      <c r="A19" s="184"/>
      <c r="B19" s="185"/>
      <c r="C19" s="187" t="s">
        <v>99</v>
      </c>
      <c r="D19" s="188"/>
      <c r="E19" s="189">
        <v>3.6</v>
      </c>
      <c r="F19" s="190"/>
      <c r="G19" s="191"/>
      <c r="I19" s="192"/>
      <c r="K19" s="192"/>
      <c r="M19" s="186" t="s">
        <v>99</v>
      </c>
      <c r="O19" s="186"/>
      <c r="Q19" s="176"/>
    </row>
    <row r="20" spans="1:82" x14ac:dyDescent="0.2">
      <c r="A20" s="184"/>
      <c r="B20" s="185"/>
      <c r="C20" s="187" t="s">
        <v>100</v>
      </c>
      <c r="D20" s="188"/>
      <c r="E20" s="189">
        <v>2.6640000000000001</v>
      </c>
      <c r="F20" s="190"/>
      <c r="G20" s="191"/>
      <c r="I20" s="192"/>
      <c r="K20" s="192"/>
      <c r="M20" s="186" t="s">
        <v>100</v>
      </c>
      <c r="O20" s="186"/>
      <c r="Q20" s="176"/>
    </row>
    <row r="21" spans="1:82" x14ac:dyDescent="0.2">
      <c r="A21" s="177">
        <v>3</v>
      </c>
      <c r="B21" s="178" t="s">
        <v>101</v>
      </c>
      <c r="C21" s="179" t="s">
        <v>102</v>
      </c>
      <c r="D21" s="180" t="s">
        <v>87</v>
      </c>
      <c r="E21" s="181">
        <v>12.15</v>
      </c>
      <c r="F21" s="181">
        <v>0</v>
      </c>
      <c r="G21" s="182">
        <f>E21*F21</f>
        <v>0</v>
      </c>
      <c r="H21" s="183">
        <v>1.2800000000000001E-3</v>
      </c>
      <c r="I21" s="183">
        <f>E21*H21</f>
        <v>1.5552000000000002E-2</v>
      </c>
      <c r="J21" s="183">
        <v>-2</v>
      </c>
      <c r="K21" s="183">
        <f>E21*J21</f>
        <v>-24.3</v>
      </c>
      <c r="Q21" s="176">
        <v>2</v>
      </c>
      <c r="AA21" s="151">
        <v>1</v>
      </c>
      <c r="AB21" s="151">
        <v>1</v>
      </c>
      <c r="AC21" s="151">
        <v>1</v>
      </c>
      <c r="BB21" s="151">
        <v>1</v>
      </c>
      <c r="BC21" s="151">
        <f>IF(BB21=1,G21,0)</f>
        <v>0</v>
      </c>
      <c r="BD21" s="151">
        <f>IF(BB21=2,G21,0)</f>
        <v>0</v>
      </c>
      <c r="BE21" s="151">
        <f>IF(BB21=3,G21,0)</f>
        <v>0</v>
      </c>
      <c r="BF21" s="151">
        <f>IF(BB21=4,G21,0)</f>
        <v>0</v>
      </c>
      <c r="BG21" s="151">
        <f>IF(BB21=5,G21,0)</f>
        <v>0</v>
      </c>
      <c r="CA21" s="151">
        <v>1</v>
      </c>
      <c r="CB21" s="151">
        <v>1</v>
      </c>
      <c r="CC21" s="176"/>
      <c r="CD21" s="176"/>
    </row>
    <row r="22" spans="1:82" x14ac:dyDescent="0.2">
      <c r="A22" s="184"/>
      <c r="B22" s="185"/>
      <c r="C22" s="187" t="s">
        <v>103</v>
      </c>
      <c r="D22" s="188"/>
      <c r="E22" s="189">
        <v>6.75</v>
      </c>
      <c r="F22" s="190"/>
      <c r="G22" s="191"/>
      <c r="I22" s="192"/>
      <c r="K22" s="192"/>
      <c r="M22" s="186" t="s">
        <v>103</v>
      </c>
      <c r="O22" s="186"/>
      <c r="Q22" s="176"/>
    </row>
    <row r="23" spans="1:82" x14ac:dyDescent="0.2">
      <c r="A23" s="184"/>
      <c r="B23" s="185"/>
      <c r="C23" s="187" t="s">
        <v>104</v>
      </c>
      <c r="D23" s="188"/>
      <c r="E23" s="189">
        <v>6.6</v>
      </c>
      <c r="F23" s="190"/>
      <c r="G23" s="191"/>
      <c r="I23" s="192"/>
      <c r="K23" s="192"/>
      <c r="M23" s="186" t="s">
        <v>104</v>
      </c>
      <c r="O23" s="186"/>
      <c r="Q23" s="176"/>
    </row>
    <row r="24" spans="1:82" x14ac:dyDescent="0.2">
      <c r="A24" s="184"/>
      <c r="B24" s="185"/>
      <c r="C24" s="187" t="s">
        <v>92</v>
      </c>
      <c r="D24" s="188"/>
      <c r="E24" s="189">
        <v>0</v>
      </c>
      <c r="F24" s="190"/>
      <c r="G24" s="191"/>
      <c r="I24" s="192"/>
      <c r="K24" s="192"/>
      <c r="M24" s="186">
        <v>0</v>
      </c>
      <c r="O24" s="186"/>
      <c r="Q24" s="176"/>
    </row>
    <row r="25" spans="1:82" x14ac:dyDescent="0.2">
      <c r="A25" s="184"/>
      <c r="B25" s="185"/>
      <c r="C25" s="187" t="s">
        <v>105</v>
      </c>
      <c r="D25" s="188"/>
      <c r="E25" s="189">
        <v>-0.48</v>
      </c>
      <c r="F25" s="190"/>
      <c r="G25" s="191"/>
      <c r="I25" s="192"/>
      <c r="K25" s="192"/>
      <c r="M25" s="186" t="s">
        <v>105</v>
      </c>
      <c r="O25" s="186"/>
      <c r="Q25" s="176"/>
    </row>
    <row r="26" spans="1:82" x14ac:dyDescent="0.2">
      <c r="A26" s="184"/>
      <c r="B26" s="185"/>
      <c r="C26" s="187" t="s">
        <v>106</v>
      </c>
      <c r="D26" s="188"/>
      <c r="E26" s="189">
        <v>-0.54</v>
      </c>
      <c r="F26" s="190"/>
      <c r="G26" s="191"/>
      <c r="I26" s="192"/>
      <c r="K26" s="192"/>
      <c r="M26" s="186" t="s">
        <v>106</v>
      </c>
      <c r="O26" s="186"/>
      <c r="Q26" s="176"/>
    </row>
    <row r="27" spans="1:82" x14ac:dyDescent="0.2">
      <c r="A27" s="184"/>
      <c r="B27" s="185"/>
      <c r="C27" s="187" t="s">
        <v>92</v>
      </c>
      <c r="D27" s="188"/>
      <c r="E27" s="189">
        <v>0</v>
      </c>
      <c r="F27" s="190"/>
      <c r="G27" s="191"/>
      <c r="I27" s="192"/>
      <c r="K27" s="192"/>
      <c r="M27" s="186">
        <v>0</v>
      </c>
      <c r="O27" s="186"/>
      <c r="Q27" s="176"/>
    </row>
    <row r="28" spans="1:82" x14ac:dyDescent="0.2">
      <c r="A28" s="184"/>
      <c r="B28" s="185"/>
      <c r="C28" s="187" t="s">
        <v>107</v>
      </c>
      <c r="D28" s="188"/>
      <c r="E28" s="189">
        <v>-0.18</v>
      </c>
      <c r="F28" s="190"/>
      <c r="G28" s="191"/>
      <c r="I28" s="192"/>
      <c r="K28" s="192"/>
      <c r="M28" s="186" t="s">
        <v>107</v>
      </c>
      <c r="O28" s="186"/>
      <c r="Q28" s="176"/>
    </row>
    <row r="29" spans="1:82" x14ac:dyDescent="0.2">
      <c r="A29" s="177">
        <v>4</v>
      </c>
      <c r="B29" s="178" t="s">
        <v>108</v>
      </c>
      <c r="C29" s="179" t="s">
        <v>109</v>
      </c>
      <c r="D29" s="180" t="s">
        <v>87</v>
      </c>
      <c r="E29" s="181">
        <v>0.18</v>
      </c>
      <c r="F29" s="181">
        <v>0</v>
      </c>
      <c r="G29" s="182">
        <f>E29*F29</f>
        <v>0</v>
      </c>
      <c r="H29" s="183">
        <v>1.7989999999999999E-2</v>
      </c>
      <c r="I29" s="183">
        <f>E29*H29</f>
        <v>3.2381999999999997E-3</v>
      </c>
      <c r="J29" s="183">
        <v>-2.4</v>
      </c>
      <c r="K29" s="183">
        <f>E29*J29</f>
        <v>-0.432</v>
      </c>
      <c r="Q29" s="176">
        <v>2</v>
      </c>
      <c r="AA29" s="151">
        <v>1</v>
      </c>
      <c r="AB29" s="151">
        <v>1</v>
      </c>
      <c r="AC29" s="151">
        <v>1</v>
      </c>
      <c r="BB29" s="151">
        <v>1</v>
      </c>
      <c r="BC29" s="151">
        <f>IF(BB29=1,G29,0)</f>
        <v>0</v>
      </c>
      <c r="BD29" s="151">
        <f>IF(BB29=2,G29,0)</f>
        <v>0</v>
      </c>
      <c r="BE29" s="151">
        <f>IF(BB29=3,G29,0)</f>
        <v>0</v>
      </c>
      <c r="BF29" s="151">
        <f>IF(BB29=4,G29,0)</f>
        <v>0</v>
      </c>
      <c r="BG29" s="151">
        <f>IF(BB29=5,G29,0)</f>
        <v>0</v>
      </c>
      <c r="CA29" s="151">
        <v>1</v>
      </c>
      <c r="CB29" s="151">
        <v>1</v>
      </c>
      <c r="CC29" s="176"/>
      <c r="CD29" s="176"/>
    </row>
    <row r="30" spans="1:82" x14ac:dyDescent="0.2">
      <c r="A30" s="184"/>
      <c r="B30" s="185"/>
      <c r="C30" s="187" t="s">
        <v>110</v>
      </c>
      <c r="D30" s="188"/>
      <c r="E30" s="189">
        <v>0.108</v>
      </c>
      <c r="F30" s="190"/>
      <c r="G30" s="191"/>
      <c r="I30" s="192"/>
      <c r="K30" s="192"/>
      <c r="M30" s="186" t="s">
        <v>110</v>
      </c>
      <c r="O30" s="186"/>
      <c r="Q30" s="176"/>
    </row>
    <row r="31" spans="1:82" x14ac:dyDescent="0.2">
      <c r="A31" s="184"/>
      <c r="B31" s="185"/>
      <c r="C31" s="187" t="s">
        <v>111</v>
      </c>
      <c r="D31" s="188"/>
      <c r="E31" s="189">
        <v>7.1999999999999995E-2</v>
      </c>
      <c r="F31" s="190"/>
      <c r="G31" s="191"/>
      <c r="I31" s="192"/>
      <c r="K31" s="192"/>
      <c r="M31" s="186" t="s">
        <v>111</v>
      </c>
      <c r="O31" s="186"/>
      <c r="Q31" s="176"/>
    </row>
    <row r="32" spans="1:82" x14ac:dyDescent="0.2">
      <c r="A32" s="177">
        <v>5</v>
      </c>
      <c r="B32" s="178" t="s">
        <v>112</v>
      </c>
      <c r="C32" s="179" t="s">
        <v>113</v>
      </c>
      <c r="D32" s="180" t="s">
        <v>87</v>
      </c>
      <c r="E32" s="181">
        <v>1.716</v>
      </c>
      <c r="F32" s="181">
        <v>0</v>
      </c>
      <c r="G32" s="182">
        <f>E32*F32</f>
        <v>0</v>
      </c>
      <c r="H32" s="183">
        <v>0</v>
      </c>
      <c r="I32" s="183">
        <f>E32*H32</f>
        <v>0</v>
      </c>
      <c r="J32" s="183">
        <v>-2.2000000000000002</v>
      </c>
      <c r="K32" s="183">
        <f>E32*J32</f>
        <v>-3.7752000000000003</v>
      </c>
      <c r="Q32" s="176">
        <v>2</v>
      </c>
      <c r="AA32" s="151">
        <v>1</v>
      </c>
      <c r="AB32" s="151">
        <v>1</v>
      </c>
      <c r="AC32" s="151">
        <v>1</v>
      </c>
      <c r="BB32" s="151">
        <v>1</v>
      </c>
      <c r="BC32" s="151">
        <f>IF(BB32=1,G32,0)</f>
        <v>0</v>
      </c>
      <c r="BD32" s="151">
        <f>IF(BB32=2,G32,0)</f>
        <v>0</v>
      </c>
      <c r="BE32" s="151">
        <f>IF(BB32=3,G32,0)</f>
        <v>0</v>
      </c>
      <c r="BF32" s="151">
        <f>IF(BB32=4,G32,0)</f>
        <v>0</v>
      </c>
      <c r="BG32" s="151">
        <f>IF(BB32=5,G32,0)</f>
        <v>0</v>
      </c>
      <c r="CA32" s="151">
        <v>1</v>
      </c>
      <c r="CB32" s="151">
        <v>1</v>
      </c>
      <c r="CC32" s="176"/>
      <c r="CD32" s="176"/>
    </row>
    <row r="33" spans="1:82" x14ac:dyDescent="0.2">
      <c r="A33" s="184"/>
      <c r="B33" s="185"/>
      <c r="C33" s="187" t="s">
        <v>114</v>
      </c>
      <c r="D33" s="188"/>
      <c r="E33" s="189">
        <v>1.716</v>
      </c>
      <c r="F33" s="190"/>
      <c r="G33" s="191"/>
      <c r="I33" s="192"/>
      <c r="K33" s="192"/>
      <c r="M33" s="186" t="s">
        <v>114</v>
      </c>
      <c r="O33" s="186"/>
      <c r="Q33" s="176"/>
    </row>
    <row r="34" spans="1:82" x14ac:dyDescent="0.2">
      <c r="A34" s="177">
        <v>6</v>
      </c>
      <c r="B34" s="178" t="s">
        <v>115</v>
      </c>
      <c r="C34" s="179" t="s">
        <v>116</v>
      </c>
      <c r="D34" s="180" t="s">
        <v>117</v>
      </c>
      <c r="E34" s="181">
        <v>3</v>
      </c>
      <c r="F34" s="181">
        <v>0</v>
      </c>
      <c r="G34" s="182">
        <f>E34*F34</f>
        <v>0</v>
      </c>
      <c r="H34" s="183">
        <v>0</v>
      </c>
      <c r="I34" s="183">
        <f>E34*H34</f>
        <v>0</v>
      </c>
      <c r="J34" s="183">
        <v>0</v>
      </c>
      <c r="K34" s="183">
        <f>E34*J34</f>
        <v>0</v>
      </c>
      <c r="Q34" s="176">
        <v>2</v>
      </c>
      <c r="AA34" s="151">
        <v>1</v>
      </c>
      <c r="AB34" s="151">
        <v>1</v>
      </c>
      <c r="AC34" s="151">
        <v>1</v>
      </c>
      <c r="BB34" s="151">
        <v>1</v>
      </c>
      <c r="BC34" s="151">
        <f>IF(BB34=1,G34,0)</f>
        <v>0</v>
      </c>
      <c r="BD34" s="151">
        <f>IF(BB34=2,G34,0)</f>
        <v>0</v>
      </c>
      <c r="BE34" s="151">
        <f>IF(BB34=3,G34,0)</f>
        <v>0</v>
      </c>
      <c r="BF34" s="151">
        <f>IF(BB34=4,G34,0)</f>
        <v>0</v>
      </c>
      <c r="BG34" s="151">
        <f>IF(BB34=5,G34,0)</f>
        <v>0</v>
      </c>
      <c r="CA34" s="151">
        <v>1</v>
      </c>
      <c r="CB34" s="151">
        <v>1</v>
      </c>
      <c r="CC34" s="176"/>
      <c r="CD34" s="176"/>
    </row>
    <row r="35" spans="1:82" x14ac:dyDescent="0.2">
      <c r="A35" s="177">
        <v>7</v>
      </c>
      <c r="B35" s="178" t="s">
        <v>118</v>
      </c>
      <c r="C35" s="179" t="s">
        <v>119</v>
      </c>
      <c r="D35" s="180" t="s">
        <v>117</v>
      </c>
      <c r="E35" s="181">
        <v>1</v>
      </c>
      <c r="F35" s="181">
        <v>0</v>
      </c>
      <c r="G35" s="182">
        <f>E35*F35</f>
        <v>0</v>
      </c>
      <c r="H35" s="183">
        <v>0</v>
      </c>
      <c r="I35" s="183">
        <f>E35*H35</f>
        <v>0</v>
      </c>
      <c r="J35" s="183">
        <v>0</v>
      </c>
      <c r="K35" s="183">
        <f>E35*J35</f>
        <v>0</v>
      </c>
      <c r="Q35" s="176">
        <v>2</v>
      </c>
      <c r="AA35" s="151">
        <v>1</v>
      </c>
      <c r="AB35" s="151">
        <v>1</v>
      </c>
      <c r="AC35" s="151">
        <v>1</v>
      </c>
      <c r="BB35" s="151">
        <v>1</v>
      </c>
      <c r="BC35" s="151">
        <f>IF(BB35=1,G35,0)</f>
        <v>0</v>
      </c>
      <c r="BD35" s="151">
        <f>IF(BB35=2,G35,0)</f>
        <v>0</v>
      </c>
      <c r="BE35" s="151">
        <f>IF(BB35=3,G35,0)</f>
        <v>0</v>
      </c>
      <c r="BF35" s="151">
        <f>IF(BB35=4,G35,0)</f>
        <v>0</v>
      </c>
      <c r="BG35" s="151">
        <f>IF(BB35=5,G35,0)</f>
        <v>0</v>
      </c>
      <c r="CA35" s="151">
        <v>1</v>
      </c>
      <c r="CB35" s="151">
        <v>1</v>
      </c>
      <c r="CC35" s="176"/>
      <c r="CD35" s="176"/>
    </row>
    <row r="36" spans="1:82" x14ac:dyDescent="0.2">
      <c r="A36" s="177">
        <v>8</v>
      </c>
      <c r="B36" s="178" t="s">
        <v>120</v>
      </c>
      <c r="C36" s="179" t="s">
        <v>121</v>
      </c>
      <c r="D36" s="180" t="s">
        <v>122</v>
      </c>
      <c r="E36" s="181">
        <v>1.8</v>
      </c>
      <c r="F36" s="181">
        <v>0</v>
      </c>
      <c r="G36" s="182">
        <f>E36*F36</f>
        <v>0</v>
      </c>
      <c r="H36" s="183">
        <v>1E-3</v>
      </c>
      <c r="I36" s="183">
        <f>E36*H36</f>
        <v>1.8000000000000002E-3</v>
      </c>
      <c r="J36" s="183">
        <v>-3.1E-2</v>
      </c>
      <c r="K36" s="183">
        <f>E36*J36</f>
        <v>-5.5800000000000002E-2</v>
      </c>
      <c r="Q36" s="176">
        <v>2</v>
      </c>
      <c r="AA36" s="151">
        <v>1</v>
      </c>
      <c r="AB36" s="151">
        <v>1</v>
      </c>
      <c r="AC36" s="151">
        <v>1</v>
      </c>
      <c r="BB36" s="151">
        <v>1</v>
      </c>
      <c r="BC36" s="151">
        <f>IF(BB36=1,G36,0)</f>
        <v>0</v>
      </c>
      <c r="BD36" s="151">
        <f>IF(BB36=2,G36,0)</f>
        <v>0</v>
      </c>
      <c r="BE36" s="151">
        <f>IF(BB36=3,G36,0)</f>
        <v>0</v>
      </c>
      <c r="BF36" s="151">
        <f>IF(BB36=4,G36,0)</f>
        <v>0</v>
      </c>
      <c r="BG36" s="151">
        <f>IF(BB36=5,G36,0)</f>
        <v>0</v>
      </c>
      <c r="CA36" s="151">
        <v>1</v>
      </c>
      <c r="CB36" s="151">
        <v>1</v>
      </c>
      <c r="CC36" s="176"/>
      <c r="CD36" s="176"/>
    </row>
    <row r="37" spans="1:82" x14ac:dyDescent="0.2">
      <c r="A37" s="184"/>
      <c r="B37" s="185"/>
      <c r="C37" s="187" t="s">
        <v>123</v>
      </c>
      <c r="D37" s="188"/>
      <c r="E37" s="189">
        <v>1.8</v>
      </c>
      <c r="F37" s="190"/>
      <c r="G37" s="191"/>
      <c r="I37" s="192"/>
      <c r="K37" s="192"/>
      <c r="M37" s="186" t="s">
        <v>123</v>
      </c>
      <c r="O37" s="186"/>
      <c r="Q37" s="176"/>
    </row>
    <row r="38" spans="1:82" x14ac:dyDescent="0.2">
      <c r="A38" s="177">
        <v>9</v>
      </c>
      <c r="B38" s="178" t="s">
        <v>124</v>
      </c>
      <c r="C38" s="179" t="s">
        <v>125</v>
      </c>
      <c r="D38" s="180" t="s">
        <v>122</v>
      </c>
      <c r="E38" s="181">
        <v>1.6</v>
      </c>
      <c r="F38" s="181">
        <v>0</v>
      </c>
      <c r="G38" s="182">
        <f>E38*F38</f>
        <v>0</v>
      </c>
      <c r="H38" s="183">
        <v>1.17E-3</v>
      </c>
      <c r="I38" s="183">
        <f>E38*H38</f>
        <v>1.8720000000000002E-3</v>
      </c>
      <c r="J38" s="183">
        <v>-7.5999999999999998E-2</v>
      </c>
      <c r="K38" s="183">
        <f>E38*J38</f>
        <v>-0.1216</v>
      </c>
      <c r="Q38" s="176">
        <v>2</v>
      </c>
      <c r="AA38" s="151">
        <v>1</v>
      </c>
      <c r="AB38" s="151">
        <v>1</v>
      </c>
      <c r="AC38" s="151">
        <v>1</v>
      </c>
      <c r="BB38" s="151">
        <v>1</v>
      </c>
      <c r="BC38" s="151">
        <f>IF(BB38=1,G38,0)</f>
        <v>0</v>
      </c>
      <c r="BD38" s="151">
        <f>IF(BB38=2,G38,0)</f>
        <v>0</v>
      </c>
      <c r="BE38" s="151">
        <f>IF(BB38=3,G38,0)</f>
        <v>0</v>
      </c>
      <c r="BF38" s="151">
        <f>IF(BB38=4,G38,0)</f>
        <v>0</v>
      </c>
      <c r="BG38" s="151">
        <f>IF(BB38=5,G38,0)</f>
        <v>0</v>
      </c>
      <c r="CA38" s="151">
        <v>1</v>
      </c>
      <c r="CB38" s="151">
        <v>1</v>
      </c>
      <c r="CC38" s="176"/>
      <c r="CD38" s="176"/>
    </row>
    <row r="39" spans="1:82" x14ac:dyDescent="0.2">
      <c r="A39" s="184"/>
      <c r="B39" s="185"/>
      <c r="C39" s="187" t="s">
        <v>126</v>
      </c>
      <c r="D39" s="188"/>
      <c r="E39" s="189">
        <v>1.6</v>
      </c>
      <c r="F39" s="190"/>
      <c r="G39" s="191"/>
      <c r="I39" s="192"/>
      <c r="K39" s="192"/>
      <c r="M39" s="186" t="s">
        <v>126</v>
      </c>
      <c r="O39" s="186"/>
      <c r="Q39" s="176"/>
    </row>
    <row r="40" spans="1:82" x14ac:dyDescent="0.2">
      <c r="A40" s="193"/>
      <c r="B40" s="194" t="s">
        <v>79</v>
      </c>
      <c r="C40" s="195" t="str">
        <f>CONCATENATE(B17," ",C17)</f>
        <v>96 Bourání konstrukcí</v>
      </c>
      <c r="D40" s="196"/>
      <c r="E40" s="197"/>
      <c r="F40" s="198"/>
      <c r="G40" s="199">
        <f>SUM(G17:G39)</f>
        <v>0</v>
      </c>
      <c r="H40" s="200"/>
      <c r="I40" s="201">
        <f>SUM(I17:I39)</f>
        <v>2.2462199999999998E-2</v>
      </c>
      <c r="J40" s="200"/>
      <c r="K40" s="201">
        <f>SUM(K17:K39)</f>
        <v>-42.465400000000002</v>
      </c>
      <c r="Q40" s="176">
        <v>4</v>
      </c>
      <c r="BC40" s="202">
        <f>SUM(BC17:BC39)</f>
        <v>0</v>
      </c>
      <c r="BD40" s="202">
        <f>SUM(BD17:BD39)</f>
        <v>0</v>
      </c>
      <c r="BE40" s="202">
        <f>SUM(BE17:BE39)</f>
        <v>0</v>
      </c>
      <c r="BF40" s="202">
        <f>SUM(BF17:BF39)</f>
        <v>0</v>
      </c>
      <c r="BG40" s="202">
        <f>SUM(BG17:BG39)</f>
        <v>0</v>
      </c>
    </row>
    <row r="41" spans="1:82" x14ac:dyDescent="0.2">
      <c r="A41" s="168" t="s">
        <v>76</v>
      </c>
      <c r="B41" s="169" t="s">
        <v>127</v>
      </c>
      <c r="C41" s="170" t="s">
        <v>128</v>
      </c>
      <c r="D41" s="171"/>
      <c r="E41" s="172"/>
      <c r="F41" s="172"/>
      <c r="G41" s="173"/>
      <c r="H41" s="174"/>
      <c r="I41" s="175"/>
      <c r="J41" s="174"/>
      <c r="K41" s="175"/>
      <c r="Q41" s="176">
        <v>1</v>
      </c>
    </row>
    <row r="42" spans="1:82" x14ac:dyDescent="0.2">
      <c r="A42" s="177">
        <v>10</v>
      </c>
      <c r="B42" s="178" t="s">
        <v>129</v>
      </c>
      <c r="C42" s="179" t="s">
        <v>130</v>
      </c>
      <c r="D42" s="180" t="s">
        <v>131</v>
      </c>
      <c r="E42" s="181">
        <v>35</v>
      </c>
      <c r="F42" s="181">
        <v>0</v>
      </c>
      <c r="G42" s="182">
        <f>E42*F42</f>
        <v>0</v>
      </c>
      <c r="H42" s="183">
        <v>0</v>
      </c>
      <c r="I42" s="183">
        <f>E42*H42</f>
        <v>0</v>
      </c>
      <c r="J42" s="183">
        <v>-8.0000000000000002E-3</v>
      </c>
      <c r="K42" s="183">
        <f>E42*J42</f>
        <v>-0.28000000000000003</v>
      </c>
      <c r="Q42" s="176">
        <v>2</v>
      </c>
      <c r="AA42" s="151">
        <v>1</v>
      </c>
      <c r="AB42" s="151">
        <v>7</v>
      </c>
      <c r="AC42" s="151">
        <v>7</v>
      </c>
      <c r="BB42" s="151">
        <v>2</v>
      </c>
      <c r="BC42" s="151">
        <f>IF(BB42=1,G42,0)</f>
        <v>0</v>
      </c>
      <c r="BD42" s="151">
        <f>IF(BB42=2,G42,0)</f>
        <v>0</v>
      </c>
      <c r="BE42" s="151">
        <f>IF(BB42=3,G42,0)</f>
        <v>0</v>
      </c>
      <c r="BF42" s="151">
        <f>IF(BB42=4,G42,0)</f>
        <v>0</v>
      </c>
      <c r="BG42" s="151">
        <f>IF(BB42=5,G42,0)</f>
        <v>0</v>
      </c>
      <c r="CA42" s="151">
        <v>1</v>
      </c>
      <c r="CB42" s="151">
        <v>7</v>
      </c>
      <c r="CC42" s="176"/>
      <c r="CD42" s="176"/>
    </row>
    <row r="43" spans="1:82" x14ac:dyDescent="0.2">
      <c r="A43" s="184"/>
      <c r="B43" s="185"/>
      <c r="C43" s="187" t="s">
        <v>132</v>
      </c>
      <c r="D43" s="188"/>
      <c r="E43" s="189">
        <v>35</v>
      </c>
      <c r="F43" s="190"/>
      <c r="G43" s="191"/>
      <c r="I43" s="192"/>
      <c r="K43" s="192"/>
      <c r="M43" s="186" t="s">
        <v>132</v>
      </c>
      <c r="O43" s="186"/>
      <c r="Q43" s="176"/>
    </row>
    <row r="44" spans="1:82" x14ac:dyDescent="0.2">
      <c r="A44" s="177">
        <v>11</v>
      </c>
      <c r="B44" s="178" t="s">
        <v>133</v>
      </c>
      <c r="C44" s="179" t="s">
        <v>134</v>
      </c>
      <c r="D44" s="180" t="s">
        <v>122</v>
      </c>
      <c r="E44" s="181">
        <v>25</v>
      </c>
      <c r="F44" s="181">
        <v>0</v>
      </c>
      <c r="G44" s="182">
        <f>E44*F44</f>
        <v>0</v>
      </c>
      <c r="H44" s="183">
        <v>0</v>
      </c>
      <c r="I44" s="183">
        <f>E44*H44</f>
        <v>0</v>
      </c>
      <c r="J44" s="183">
        <v>-1.4999999999999999E-2</v>
      </c>
      <c r="K44" s="183">
        <f>E44*J44</f>
        <v>-0.375</v>
      </c>
      <c r="Q44" s="176">
        <v>2</v>
      </c>
      <c r="AA44" s="151">
        <v>1</v>
      </c>
      <c r="AB44" s="151">
        <v>7</v>
      </c>
      <c r="AC44" s="151">
        <v>7</v>
      </c>
      <c r="BB44" s="151">
        <v>2</v>
      </c>
      <c r="BC44" s="151">
        <f>IF(BB44=1,G44,0)</f>
        <v>0</v>
      </c>
      <c r="BD44" s="151">
        <f>IF(BB44=2,G44,0)</f>
        <v>0</v>
      </c>
      <c r="BE44" s="151">
        <f>IF(BB44=3,G44,0)</f>
        <v>0</v>
      </c>
      <c r="BF44" s="151">
        <f>IF(BB44=4,G44,0)</f>
        <v>0</v>
      </c>
      <c r="BG44" s="151">
        <f>IF(BB44=5,G44,0)</f>
        <v>0</v>
      </c>
      <c r="CA44" s="151">
        <v>1</v>
      </c>
      <c r="CB44" s="151">
        <v>7</v>
      </c>
      <c r="CC44" s="176"/>
      <c r="CD44" s="176"/>
    </row>
    <row r="45" spans="1:82" x14ac:dyDescent="0.2">
      <c r="A45" s="177">
        <v>12</v>
      </c>
      <c r="B45" s="178" t="s">
        <v>135</v>
      </c>
      <c r="C45" s="179" t="s">
        <v>136</v>
      </c>
      <c r="D45" s="180" t="s">
        <v>122</v>
      </c>
      <c r="E45" s="181">
        <v>25</v>
      </c>
      <c r="F45" s="181">
        <v>0</v>
      </c>
      <c r="G45" s="182">
        <f>E45*F45</f>
        <v>0</v>
      </c>
      <c r="H45" s="183">
        <v>1.6000000000000001E-4</v>
      </c>
      <c r="I45" s="183">
        <f>E45*H45</f>
        <v>4.0000000000000001E-3</v>
      </c>
      <c r="J45" s="183">
        <v>-1.4E-2</v>
      </c>
      <c r="K45" s="183">
        <f>E45*J45</f>
        <v>-0.35000000000000003</v>
      </c>
      <c r="Q45" s="176">
        <v>2</v>
      </c>
      <c r="AA45" s="151">
        <v>1</v>
      </c>
      <c r="AB45" s="151">
        <v>7</v>
      </c>
      <c r="AC45" s="151">
        <v>7</v>
      </c>
      <c r="BB45" s="151">
        <v>2</v>
      </c>
      <c r="BC45" s="151">
        <f>IF(BB45=1,G45,0)</f>
        <v>0</v>
      </c>
      <c r="BD45" s="151">
        <f>IF(BB45=2,G45,0)</f>
        <v>0</v>
      </c>
      <c r="BE45" s="151">
        <f>IF(BB45=3,G45,0)</f>
        <v>0</v>
      </c>
      <c r="BF45" s="151">
        <f>IF(BB45=4,G45,0)</f>
        <v>0</v>
      </c>
      <c r="BG45" s="151">
        <f>IF(BB45=5,G45,0)</f>
        <v>0</v>
      </c>
      <c r="CA45" s="151">
        <v>1</v>
      </c>
      <c r="CB45" s="151">
        <v>7</v>
      </c>
      <c r="CC45" s="176"/>
      <c r="CD45" s="176"/>
    </row>
    <row r="46" spans="1:82" x14ac:dyDescent="0.2">
      <c r="A46" s="193"/>
      <c r="B46" s="194" t="s">
        <v>79</v>
      </c>
      <c r="C46" s="195" t="str">
        <f>CONCATENATE(B41," ",C41)</f>
        <v>762 Konstrukce tesařské</v>
      </c>
      <c r="D46" s="196"/>
      <c r="E46" s="197"/>
      <c r="F46" s="198"/>
      <c r="G46" s="199">
        <f>SUM(G41:G45)</f>
        <v>0</v>
      </c>
      <c r="H46" s="200"/>
      <c r="I46" s="201">
        <f>SUM(I41:I45)</f>
        <v>4.0000000000000001E-3</v>
      </c>
      <c r="J46" s="200"/>
      <c r="K46" s="201">
        <f>SUM(K41:K45)</f>
        <v>-1.0050000000000001</v>
      </c>
      <c r="Q46" s="176">
        <v>4</v>
      </c>
      <c r="BC46" s="202">
        <f>SUM(BC41:BC45)</f>
        <v>0</v>
      </c>
      <c r="BD46" s="202">
        <f>SUM(BD41:BD45)</f>
        <v>0</v>
      </c>
      <c r="BE46" s="202">
        <f>SUM(BE41:BE45)</f>
        <v>0</v>
      </c>
      <c r="BF46" s="202">
        <f>SUM(BF41:BF45)</f>
        <v>0</v>
      </c>
      <c r="BG46" s="202">
        <f>SUM(BG41:BG45)</f>
        <v>0</v>
      </c>
    </row>
    <row r="47" spans="1:82" x14ac:dyDescent="0.2">
      <c r="A47" s="168" t="s">
        <v>76</v>
      </c>
      <c r="B47" s="169" t="s">
        <v>137</v>
      </c>
      <c r="C47" s="170" t="s">
        <v>138</v>
      </c>
      <c r="D47" s="171"/>
      <c r="E47" s="172"/>
      <c r="F47" s="172"/>
      <c r="G47" s="173"/>
      <c r="H47" s="174"/>
      <c r="I47" s="175"/>
      <c r="J47" s="174"/>
      <c r="K47" s="175"/>
      <c r="Q47" s="176">
        <v>1</v>
      </c>
    </row>
    <row r="48" spans="1:82" x14ac:dyDescent="0.2">
      <c r="A48" s="177">
        <v>13</v>
      </c>
      <c r="B48" s="178" t="s">
        <v>139</v>
      </c>
      <c r="C48" s="179" t="s">
        <v>140</v>
      </c>
      <c r="D48" s="180" t="s">
        <v>122</v>
      </c>
      <c r="E48" s="181">
        <v>25</v>
      </c>
      <c r="F48" s="181">
        <v>0</v>
      </c>
      <c r="G48" s="182">
        <f>E48*F48</f>
        <v>0</v>
      </c>
      <c r="H48" s="183">
        <v>0</v>
      </c>
      <c r="I48" s="183">
        <f>E48*H48</f>
        <v>0</v>
      </c>
      <c r="J48" s="183">
        <v>-7.3200000000000001E-3</v>
      </c>
      <c r="K48" s="183">
        <f>E48*J48</f>
        <v>-0.183</v>
      </c>
      <c r="Q48" s="176">
        <v>2</v>
      </c>
      <c r="AA48" s="151">
        <v>1</v>
      </c>
      <c r="AB48" s="151">
        <v>7</v>
      </c>
      <c r="AC48" s="151">
        <v>7</v>
      </c>
      <c r="BB48" s="151">
        <v>2</v>
      </c>
      <c r="BC48" s="151">
        <f>IF(BB48=1,G48,0)</f>
        <v>0</v>
      </c>
      <c r="BD48" s="151">
        <f>IF(BB48=2,G48,0)</f>
        <v>0</v>
      </c>
      <c r="BE48" s="151">
        <f>IF(BB48=3,G48,0)</f>
        <v>0</v>
      </c>
      <c r="BF48" s="151">
        <f>IF(BB48=4,G48,0)</f>
        <v>0</v>
      </c>
      <c r="BG48" s="151">
        <f>IF(BB48=5,G48,0)</f>
        <v>0</v>
      </c>
      <c r="CA48" s="151">
        <v>1</v>
      </c>
      <c r="CB48" s="151">
        <v>7</v>
      </c>
      <c r="CC48" s="176"/>
      <c r="CD48" s="176"/>
    </row>
    <row r="49" spans="1:82" x14ac:dyDescent="0.2">
      <c r="A49" s="184"/>
      <c r="B49" s="185"/>
      <c r="C49" s="187" t="s">
        <v>141</v>
      </c>
      <c r="D49" s="188"/>
      <c r="E49" s="189">
        <v>25</v>
      </c>
      <c r="F49" s="190"/>
      <c r="G49" s="191"/>
      <c r="I49" s="192"/>
      <c r="K49" s="192"/>
      <c r="M49" s="186" t="s">
        <v>141</v>
      </c>
      <c r="O49" s="186"/>
      <c r="Q49" s="176"/>
    </row>
    <row r="50" spans="1:82" x14ac:dyDescent="0.2">
      <c r="A50" s="193"/>
      <c r="B50" s="194" t="s">
        <v>79</v>
      </c>
      <c r="C50" s="195" t="str">
        <f>CONCATENATE(B47," ",C47)</f>
        <v>764 Konstrukce klempířské</v>
      </c>
      <c r="D50" s="196"/>
      <c r="E50" s="197"/>
      <c r="F50" s="198"/>
      <c r="G50" s="199">
        <f>SUM(G47:G49)</f>
        <v>0</v>
      </c>
      <c r="H50" s="200"/>
      <c r="I50" s="201">
        <f>SUM(I47:I49)</f>
        <v>0</v>
      </c>
      <c r="J50" s="200"/>
      <c r="K50" s="201">
        <f>SUM(K47:K49)</f>
        <v>-0.183</v>
      </c>
      <c r="Q50" s="176">
        <v>4</v>
      </c>
      <c r="BC50" s="202">
        <f>SUM(BC47:BC49)</f>
        <v>0</v>
      </c>
      <c r="BD50" s="202">
        <f>SUM(BD47:BD49)</f>
        <v>0</v>
      </c>
      <c r="BE50" s="202">
        <f>SUM(BE47:BE49)</f>
        <v>0</v>
      </c>
      <c r="BF50" s="202">
        <f>SUM(BF47:BF49)</f>
        <v>0</v>
      </c>
      <c r="BG50" s="202">
        <f>SUM(BG47:BG49)</f>
        <v>0</v>
      </c>
    </row>
    <row r="51" spans="1:82" x14ac:dyDescent="0.2">
      <c r="A51" s="168" t="s">
        <v>76</v>
      </c>
      <c r="B51" s="169" t="s">
        <v>142</v>
      </c>
      <c r="C51" s="170" t="s">
        <v>143</v>
      </c>
      <c r="D51" s="171"/>
      <c r="E51" s="172"/>
      <c r="F51" s="172"/>
      <c r="G51" s="173"/>
      <c r="H51" s="174"/>
      <c r="I51" s="175"/>
      <c r="J51" s="174"/>
      <c r="K51" s="175"/>
      <c r="Q51" s="176">
        <v>1</v>
      </c>
    </row>
    <row r="52" spans="1:82" x14ac:dyDescent="0.2">
      <c r="A52" s="177">
        <v>14</v>
      </c>
      <c r="B52" s="178" t="s">
        <v>144</v>
      </c>
      <c r="C52" s="179" t="s">
        <v>145</v>
      </c>
      <c r="D52" s="180" t="s">
        <v>146</v>
      </c>
      <c r="E52" s="181">
        <v>43.653399999999998</v>
      </c>
      <c r="F52" s="181">
        <v>0</v>
      </c>
      <c r="G52" s="182">
        <f>E52*F52</f>
        <v>0</v>
      </c>
      <c r="H52" s="183">
        <v>0</v>
      </c>
      <c r="I52" s="183">
        <f>E52*H52</f>
        <v>0</v>
      </c>
      <c r="J52" s="183">
        <v>0</v>
      </c>
      <c r="K52" s="183">
        <f>E52*J52</f>
        <v>0</v>
      </c>
      <c r="Q52" s="176">
        <v>2</v>
      </c>
      <c r="AA52" s="151">
        <v>8</v>
      </c>
      <c r="AB52" s="151">
        <v>0</v>
      </c>
      <c r="AC52" s="151">
        <v>3</v>
      </c>
      <c r="BB52" s="151">
        <v>1</v>
      </c>
      <c r="BC52" s="151">
        <f>IF(BB52=1,G52,0)</f>
        <v>0</v>
      </c>
      <c r="BD52" s="151">
        <f>IF(BB52=2,G52,0)</f>
        <v>0</v>
      </c>
      <c r="BE52" s="151">
        <f>IF(BB52=3,G52,0)</f>
        <v>0</v>
      </c>
      <c r="BF52" s="151">
        <f>IF(BB52=4,G52,0)</f>
        <v>0</v>
      </c>
      <c r="BG52" s="151">
        <f>IF(BB52=5,G52,0)</f>
        <v>0</v>
      </c>
      <c r="CA52" s="151">
        <v>8</v>
      </c>
      <c r="CB52" s="151">
        <v>0</v>
      </c>
      <c r="CC52" s="176"/>
      <c r="CD52" s="176"/>
    </row>
    <row r="53" spans="1:82" x14ac:dyDescent="0.2">
      <c r="A53" s="177">
        <v>15</v>
      </c>
      <c r="B53" s="178" t="s">
        <v>147</v>
      </c>
      <c r="C53" s="179" t="s">
        <v>148</v>
      </c>
      <c r="D53" s="180" t="s">
        <v>146</v>
      </c>
      <c r="E53" s="181">
        <v>392.88060000000002</v>
      </c>
      <c r="F53" s="181">
        <v>0</v>
      </c>
      <c r="G53" s="182">
        <f>E53*F53</f>
        <v>0</v>
      </c>
      <c r="H53" s="183">
        <v>0</v>
      </c>
      <c r="I53" s="183">
        <f>E53*H53</f>
        <v>0</v>
      </c>
      <c r="J53" s="183">
        <v>0</v>
      </c>
      <c r="K53" s="183">
        <f>E53*J53</f>
        <v>0</v>
      </c>
      <c r="Q53" s="176">
        <v>2</v>
      </c>
      <c r="AA53" s="151">
        <v>8</v>
      </c>
      <c r="AB53" s="151">
        <v>0</v>
      </c>
      <c r="AC53" s="151">
        <v>3</v>
      </c>
      <c r="BB53" s="151">
        <v>1</v>
      </c>
      <c r="BC53" s="151">
        <f>IF(BB53=1,G53,0)</f>
        <v>0</v>
      </c>
      <c r="BD53" s="151">
        <f>IF(BB53=2,G53,0)</f>
        <v>0</v>
      </c>
      <c r="BE53" s="151">
        <f>IF(BB53=3,G53,0)</f>
        <v>0</v>
      </c>
      <c r="BF53" s="151">
        <f>IF(BB53=4,G53,0)</f>
        <v>0</v>
      </c>
      <c r="BG53" s="151">
        <f>IF(BB53=5,G53,0)</f>
        <v>0</v>
      </c>
      <c r="CA53" s="151">
        <v>8</v>
      </c>
      <c r="CB53" s="151">
        <v>0</v>
      </c>
      <c r="CC53" s="176"/>
      <c r="CD53" s="176"/>
    </row>
    <row r="54" spans="1:82" x14ac:dyDescent="0.2">
      <c r="A54" s="177">
        <v>16</v>
      </c>
      <c r="B54" s="178" t="s">
        <v>149</v>
      </c>
      <c r="C54" s="179" t="s">
        <v>150</v>
      </c>
      <c r="D54" s="180" t="s">
        <v>146</v>
      </c>
      <c r="E54" s="181">
        <v>43.653399999999998</v>
      </c>
      <c r="F54" s="181">
        <v>0</v>
      </c>
      <c r="G54" s="182">
        <f>E54*F54</f>
        <v>0</v>
      </c>
      <c r="H54" s="183">
        <v>0</v>
      </c>
      <c r="I54" s="183">
        <f>E54*H54</f>
        <v>0</v>
      </c>
      <c r="J54" s="183">
        <v>0</v>
      </c>
      <c r="K54" s="183">
        <f>E54*J54</f>
        <v>0</v>
      </c>
      <c r="Q54" s="176">
        <v>2</v>
      </c>
      <c r="AA54" s="151">
        <v>8</v>
      </c>
      <c r="AB54" s="151">
        <v>0</v>
      </c>
      <c r="AC54" s="151">
        <v>3</v>
      </c>
      <c r="BB54" s="151">
        <v>1</v>
      </c>
      <c r="BC54" s="151">
        <f>IF(BB54=1,G54,0)</f>
        <v>0</v>
      </c>
      <c r="BD54" s="151">
        <f>IF(BB54=2,G54,0)</f>
        <v>0</v>
      </c>
      <c r="BE54" s="151">
        <f>IF(BB54=3,G54,0)</f>
        <v>0</v>
      </c>
      <c r="BF54" s="151">
        <f>IF(BB54=4,G54,0)</f>
        <v>0</v>
      </c>
      <c r="BG54" s="151">
        <f>IF(BB54=5,G54,0)</f>
        <v>0</v>
      </c>
      <c r="CA54" s="151">
        <v>8</v>
      </c>
      <c r="CB54" s="151">
        <v>0</v>
      </c>
      <c r="CC54" s="176"/>
      <c r="CD54" s="176"/>
    </row>
    <row r="55" spans="1:82" x14ac:dyDescent="0.2">
      <c r="A55" s="177">
        <v>17</v>
      </c>
      <c r="B55" s="178" t="s">
        <v>151</v>
      </c>
      <c r="C55" s="179" t="s">
        <v>152</v>
      </c>
      <c r="D55" s="180" t="s">
        <v>146</v>
      </c>
      <c r="E55" s="181">
        <v>87.306799999999996</v>
      </c>
      <c r="F55" s="181">
        <v>0</v>
      </c>
      <c r="G55" s="182">
        <f>E55*F55</f>
        <v>0</v>
      </c>
      <c r="H55" s="183">
        <v>0</v>
      </c>
      <c r="I55" s="183">
        <f>E55*H55</f>
        <v>0</v>
      </c>
      <c r="J55" s="183">
        <v>0</v>
      </c>
      <c r="K55" s="183">
        <f>E55*J55</f>
        <v>0</v>
      </c>
      <c r="Q55" s="176">
        <v>2</v>
      </c>
      <c r="AA55" s="151">
        <v>8</v>
      </c>
      <c r="AB55" s="151">
        <v>0</v>
      </c>
      <c r="AC55" s="151">
        <v>3</v>
      </c>
      <c r="BB55" s="151">
        <v>1</v>
      </c>
      <c r="BC55" s="151">
        <f>IF(BB55=1,G55,0)</f>
        <v>0</v>
      </c>
      <c r="BD55" s="151">
        <f>IF(BB55=2,G55,0)</f>
        <v>0</v>
      </c>
      <c r="BE55" s="151">
        <f>IF(BB55=3,G55,0)</f>
        <v>0</v>
      </c>
      <c r="BF55" s="151">
        <f>IF(BB55=4,G55,0)</f>
        <v>0</v>
      </c>
      <c r="BG55" s="151">
        <f>IF(BB55=5,G55,0)</f>
        <v>0</v>
      </c>
      <c r="CA55" s="151">
        <v>8</v>
      </c>
      <c r="CB55" s="151">
        <v>0</v>
      </c>
      <c r="CC55" s="176"/>
      <c r="CD55" s="176"/>
    </row>
    <row r="56" spans="1:82" x14ac:dyDescent="0.2">
      <c r="A56" s="177">
        <v>18</v>
      </c>
      <c r="B56" s="178" t="s">
        <v>153</v>
      </c>
      <c r="C56" s="179" t="s">
        <v>154</v>
      </c>
      <c r="D56" s="180" t="s">
        <v>146</v>
      </c>
      <c r="E56" s="181">
        <v>43.653399999999998</v>
      </c>
      <c r="F56" s="181">
        <v>0</v>
      </c>
      <c r="G56" s="182">
        <f>E56*F56</f>
        <v>0</v>
      </c>
      <c r="H56" s="183">
        <v>0</v>
      </c>
      <c r="I56" s="183">
        <f>E56*H56</f>
        <v>0</v>
      </c>
      <c r="J56" s="183">
        <v>0</v>
      </c>
      <c r="K56" s="183">
        <f>E56*J56</f>
        <v>0</v>
      </c>
      <c r="Q56" s="176">
        <v>2</v>
      </c>
      <c r="AA56" s="151">
        <v>8</v>
      </c>
      <c r="AB56" s="151">
        <v>0</v>
      </c>
      <c r="AC56" s="151">
        <v>3</v>
      </c>
      <c r="BB56" s="151">
        <v>1</v>
      </c>
      <c r="BC56" s="151">
        <f>IF(BB56=1,G56,0)</f>
        <v>0</v>
      </c>
      <c r="BD56" s="151">
        <f>IF(BB56=2,G56,0)</f>
        <v>0</v>
      </c>
      <c r="BE56" s="151">
        <f>IF(BB56=3,G56,0)</f>
        <v>0</v>
      </c>
      <c r="BF56" s="151">
        <f>IF(BB56=4,G56,0)</f>
        <v>0</v>
      </c>
      <c r="BG56" s="151">
        <f>IF(BB56=5,G56,0)</f>
        <v>0</v>
      </c>
      <c r="CA56" s="151">
        <v>8</v>
      </c>
      <c r="CB56" s="151">
        <v>0</v>
      </c>
      <c r="CC56" s="176"/>
      <c r="CD56" s="176"/>
    </row>
    <row r="57" spans="1:82" x14ac:dyDescent="0.2">
      <c r="A57" s="177">
        <v>19</v>
      </c>
      <c r="B57" s="178" t="s">
        <v>155</v>
      </c>
      <c r="C57" s="179" t="s">
        <v>156</v>
      </c>
      <c r="D57" s="180" t="s">
        <v>146</v>
      </c>
      <c r="E57" s="181">
        <v>43.653399999999998</v>
      </c>
      <c r="F57" s="181">
        <v>0</v>
      </c>
      <c r="G57" s="182">
        <f>E57*F57</f>
        <v>0</v>
      </c>
      <c r="H57" s="183">
        <v>0</v>
      </c>
      <c r="I57" s="183">
        <f>E57*H57</f>
        <v>0</v>
      </c>
      <c r="J57" s="183">
        <v>0</v>
      </c>
      <c r="K57" s="183">
        <f>E57*J57</f>
        <v>0</v>
      </c>
      <c r="Q57" s="176">
        <v>2</v>
      </c>
      <c r="AA57" s="151">
        <v>8</v>
      </c>
      <c r="AB57" s="151">
        <v>0</v>
      </c>
      <c r="AC57" s="151">
        <v>3</v>
      </c>
      <c r="BB57" s="151">
        <v>1</v>
      </c>
      <c r="BC57" s="151">
        <f>IF(BB57=1,G57,0)</f>
        <v>0</v>
      </c>
      <c r="BD57" s="151">
        <f>IF(BB57=2,G57,0)</f>
        <v>0</v>
      </c>
      <c r="BE57" s="151">
        <f>IF(BB57=3,G57,0)</f>
        <v>0</v>
      </c>
      <c r="BF57" s="151">
        <f>IF(BB57=4,G57,0)</f>
        <v>0</v>
      </c>
      <c r="BG57" s="151">
        <f>IF(BB57=5,G57,0)</f>
        <v>0</v>
      </c>
      <c r="CA57" s="151">
        <v>8</v>
      </c>
      <c r="CB57" s="151">
        <v>0</v>
      </c>
      <c r="CC57" s="176"/>
      <c r="CD57" s="176"/>
    </row>
    <row r="58" spans="1:82" x14ac:dyDescent="0.2">
      <c r="A58" s="193"/>
      <c r="B58" s="194" t="s">
        <v>79</v>
      </c>
      <c r="C58" s="195" t="str">
        <f>CONCATENATE(B51," ",C51)</f>
        <v>D96 Přesuny suti a vybouraných hmot</v>
      </c>
      <c r="D58" s="196"/>
      <c r="E58" s="197"/>
      <c r="F58" s="198"/>
      <c r="G58" s="199">
        <f>SUM(G51:G57)</f>
        <v>0</v>
      </c>
      <c r="H58" s="200"/>
      <c r="I58" s="201">
        <f>SUM(I51:I57)</f>
        <v>0</v>
      </c>
      <c r="J58" s="200"/>
      <c r="K58" s="201">
        <f>SUM(K51:K57)</f>
        <v>0</v>
      </c>
      <c r="Q58" s="176">
        <v>4</v>
      </c>
      <c r="BC58" s="202">
        <f>SUM(BC51:BC57)</f>
        <v>0</v>
      </c>
      <c r="BD58" s="202">
        <f>SUM(BD51:BD57)</f>
        <v>0</v>
      </c>
      <c r="BE58" s="202">
        <f>SUM(BE51:BE57)</f>
        <v>0</v>
      </c>
      <c r="BF58" s="202">
        <f>SUM(BF51:BF57)</f>
        <v>0</v>
      </c>
      <c r="BG58" s="202">
        <f>SUM(BG51:BG57)</f>
        <v>0</v>
      </c>
    </row>
    <row r="59" spans="1:82" x14ac:dyDescent="0.2">
      <c r="E59" s="151"/>
    </row>
    <row r="60" spans="1:82" x14ac:dyDescent="0.2">
      <c r="E60" s="151"/>
    </row>
    <row r="61" spans="1:82" x14ac:dyDescent="0.2">
      <c r="E61" s="151"/>
    </row>
    <row r="62" spans="1:82" x14ac:dyDescent="0.2">
      <c r="E62" s="151"/>
    </row>
    <row r="63" spans="1:82" x14ac:dyDescent="0.2">
      <c r="E63" s="151"/>
    </row>
    <row r="64" spans="1:82" x14ac:dyDescent="0.2">
      <c r="E64" s="151"/>
    </row>
    <row r="65" spans="5:5" x14ac:dyDescent="0.2">
      <c r="E65" s="151"/>
    </row>
    <row r="66" spans="5:5" x14ac:dyDescent="0.2">
      <c r="E66" s="151"/>
    </row>
    <row r="67" spans="5:5" x14ac:dyDescent="0.2">
      <c r="E67" s="151"/>
    </row>
    <row r="68" spans="5:5" x14ac:dyDescent="0.2">
      <c r="E68" s="151"/>
    </row>
    <row r="69" spans="5:5" x14ac:dyDescent="0.2">
      <c r="E69" s="151"/>
    </row>
    <row r="70" spans="5:5" x14ac:dyDescent="0.2">
      <c r="E70" s="151"/>
    </row>
    <row r="71" spans="5:5" x14ac:dyDescent="0.2">
      <c r="E71" s="151"/>
    </row>
    <row r="72" spans="5:5" x14ac:dyDescent="0.2">
      <c r="E72" s="151"/>
    </row>
    <row r="73" spans="5:5" x14ac:dyDescent="0.2">
      <c r="E73" s="151"/>
    </row>
    <row r="74" spans="5:5" x14ac:dyDescent="0.2">
      <c r="E74" s="151"/>
    </row>
    <row r="75" spans="5:5" x14ac:dyDescent="0.2">
      <c r="E75" s="151"/>
    </row>
    <row r="76" spans="5:5" x14ac:dyDescent="0.2">
      <c r="E76" s="151"/>
    </row>
    <row r="77" spans="5:5" x14ac:dyDescent="0.2">
      <c r="E77" s="151"/>
    </row>
    <row r="78" spans="5:5" x14ac:dyDescent="0.2">
      <c r="E78" s="151"/>
    </row>
    <row r="79" spans="5:5" x14ac:dyDescent="0.2">
      <c r="E79" s="151"/>
    </row>
    <row r="80" spans="5:5" x14ac:dyDescent="0.2">
      <c r="E80" s="151"/>
    </row>
    <row r="81" spans="5:5" x14ac:dyDescent="0.2">
      <c r="E81" s="151"/>
    </row>
    <row r="82" spans="5:5" x14ac:dyDescent="0.2">
      <c r="E82" s="151"/>
    </row>
    <row r="83" spans="5:5" x14ac:dyDescent="0.2">
      <c r="E83" s="151"/>
    </row>
    <row r="84" spans="5:5" x14ac:dyDescent="0.2">
      <c r="E84" s="151"/>
    </row>
    <row r="85" spans="5:5" x14ac:dyDescent="0.2">
      <c r="E85" s="151"/>
    </row>
    <row r="86" spans="5:5" x14ac:dyDescent="0.2">
      <c r="E86" s="151"/>
    </row>
    <row r="87" spans="5:5" x14ac:dyDescent="0.2">
      <c r="E87" s="151"/>
    </row>
    <row r="88" spans="5:5" x14ac:dyDescent="0.2">
      <c r="E88" s="151"/>
    </row>
    <row r="89" spans="5:5" x14ac:dyDescent="0.2">
      <c r="E89" s="151"/>
    </row>
    <row r="90" spans="5:5" x14ac:dyDescent="0.2">
      <c r="E90" s="151"/>
    </row>
    <row r="91" spans="5:5" x14ac:dyDescent="0.2">
      <c r="E91" s="151"/>
    </row>
    <row r="92" spans="5:5" x14ac:dyDescent="0.2">
      <c r="E92" s="151"/>
    </row>
    <row r="93" spans="5:5" x14ac:dyDescent="0.2">
      <c r="E93" s="151"/>
    </row>
    <row r="94" spans="5:5" x14ac:dyDescent="0.2">
      <c r="E94" s="151"/>
    </row>
    <row r="95" spans="5:5" x14ac:dyDescent="0.2">
      <c r="E95" s="151"/>
    </row>
    <row r="96" spans="5:5" x14ac:dyDescent="0.2">
      <c r="E96" s="151"/>
    </row>
    <row r="97" spans="5:5" x14ac:dyDescent="0.2">
      <c r="E97" s="151"/>
    </row>
    <row r="98" spans="5:5" x14ac:dyDescent="0.2">
      <c r="E98" s="151"/>
    </row>
    <row r="99" spans="5:5" x14ac:dyDescent="0.2">
      <c r="E99" s="151"/>
    </row>
    <row r="100" spans="5:5" x14ac:dyDescent="0.2">
      <c r="E100" s="151"/>
    </row>
    <row r="101" spans="5:5" x14ac:dyDescent="0.2">
      <c r="E101" s="151"/>
    </row>
    <row r="102" spans="5:5" x14ac:dyDescent="0.2">
      <c r="E102" s="151"/>
    </row>
    <row r="103" spans="5:5" x14ac:dyDescent="0.2">
      <c r="E103" s="151"/>
    </row>
    <row r="104" spans="5:5" x14ac:dyDescent="0.2">
      <c r="E104" s="151"/>
    </row>
    <row r="105" spans="5:5" x14ac:dyDescent="0.2">
      <c r="E105" s="151"/>
    </row>
    <row r="106" spans="5:5" x14ac:dyDescent="0.2">
      <c r="E106" s="151"/>
    </row>
    <row r="107" spans="5:5" x14ac:dyDescent="0.2">
      <c r="E107" s="151"/>
    </row>
    <row r="108" spans="5:5" x14ac:dyDescent="0.2">
      <c r="E108" s="151"/>
    </row>
    <row r="109" spans="5:5" x14ac:dyDescent="0.2">
      <c r="E109" s="151"/>
    </row>
    <row r="110" spans="5:5" x14ac:dyDescent="0.2">
      <c r="E110" s="151"/>
    </row>
    <row r="111" spans="5:5" x14ac:dyDescent="0.2">
      <c r="E111" s="151"/>
    </row>
    <row r="112" spans="5:5" x14ac:dyDescent="0.2">
      <c r="E112" s="151"/>
    </row>
    <row r="113" spans="1:7" x14ac:dyDescent="0.2">
      <c r="E113" s="151"/>
    </row>
    <row r="114" spans="1:7" x14ac:dyDescent="0.2">
      <c r="E114" s="151"/>
    </row>
    <row r="115" spans="1:7" x14ac:dyDescent="0.2">
      <c r="E115" s="151"/>
    </row>
    <row r="116" spans="1:7" x14ac:dyDescent="0.2">
      <c r="E116" s="151"/>
    </row>
    <row r="117" spans="1:7" x14ac:dyDescent="0.2">
      <c r="A117" s="203"/>
      <c r="B117" s="203"/>
    </row>
    <row r="118" spans="1:7" x14ac:dyDescent="0.2">
      <c r="C118" s="204"/>
      <c r="D118" s="204"/>
      <c r="E118" s="205"/>
      <c r="F118" s="204"/>
      <c r="G118" s="206"/>
    </row>
    <row r="119" spans="1:7" x14ac:dyDescent="0.2">
      <c r="A119" s="203"/>
      <c r="B119" s="203"/>
    </row>
  </sheetData>
  <mergeCells count="27">
    <mergeCell ref="C49:D49"/>
    <mergeCell ref="C33:D33"/>
    <mergeCell ref="C37:D37"/>
    <mergeCell ref="C39:D39"/>
    <mergeCell ref="C43:D43"/>
    <mergeCell ref="C25:D25"/>
    <mergeCell ref="C26:D26"/>
    <mergeCell ref="C27:D27"/>
    <mergeCell ref="C28:D28"/>
    <mergeCell ref="C30:D30"/>
    <mergeCell ref="C31:D31"/>
    <mergeCell ref="C13:D13"/>
    <mergeCell ref="C14:D14"/>
    <mergeCell ref="C15:D15"/>
    <mergeCell ref="C19:D19"/>
    <mergeCell ref="C20:D20"/>
    <mergeCell ref="C22:D22"/>
    <mergeCell ref="C23:D23"/>
    <mergeCell ref="C24:D24"/>
    <mergeCell ref="A1:G1"/>
    <mergeCell ref="A3:B3"/>
    <mergeCell ref="A4:B4"/>
    <mergeCell ref="E4:G4"/>
    <mergeCell ref="C9:D9"/>
    <mergeCell ref="C10:D10"/>
    <mergeCell ref="C11:D11"/>
    <mergeCell ref="C12:D12"/>
  </mergeCells>
  <printOptions gridLinesSet="0"/>
  <pageMargins left="0.59055118110236227" right="0.39370078740157483" top="0.59055118110236227" bottom="0.59055118110236227" header="0.19685039370078741" footer="0.19685039370078741"/>
  <pageSetup paperSize="9" orientation="landscape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39</vt:i4>
      </vt:variant>
    </vt:vector>
  </HeadingPairs>
  <TitlesOfParts>
    <vt:vector size="42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SloupecCH</vt:lpstr>
      <vt:lpstr>SloupecJC</vt:lpstr>
      <vt:lpstr>SloupecJH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Štancl</dc:creator>
  <cp:lastModifiedBy>František Štancl</cp:lastModifiedBy>
  <dcterms:created xsi:type="dcterms:W3CDTF">2020-06-26T09:04:56Z</dcterms:created>
  <dcterms:modified xsi:type="dcterms:W3CDTF">2020-06-26T09:08:02Z</dcterms:modified>
</cp:coreProperties>
</file>