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ozef_toth_marianum_sk/Documents/Dokumenty/Hradby/VO/Hradby havária/"/>
    </mc:Choice>
  </mc:AlternateContent>
  <xr:revisionPtr revIDLastSave="0" documentId="8_{F762426D-D72E-4E51-8D13-60D9533DA35A}" xr6:coauthVersionLast="47" xr6:coauthVersionMax="47" xr10:uidLastSave="{00000000-0000-0000-0000-000000000000}"/>
  <bookViews>
    <workbookView xWindow="-120" yWindow="-120" windowWidth="29040" windowHeight="15720" tabRatio="771" xr2:uid="{00000000-000D-0000-FFFF-FFFF00000000}"/>
  </bookViews>
  <sheets>
    <sheet name="Rozpočet" sheetId="2" r:id="rId1"/>
  </sheets>
  <definedNames>
    <definedName name="_xlnm._FilterDatabase" localSheetId="0" hidden="1">Rozpočet!$C$94:$K$129</definedName>
    <definedName name="_xlnm.Print_Titles" localSheetId="0">Rozpočet!$94:$94</definedName>
    <definedName name="_xlnm.Print_Area" localSheetId="0">Rozpočet!$C$4:$J$76,Rozpočet!$C$82:$J$129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122" i="2" l="1"/>
  <c r="BI122" i="2"/>
  <c r="BH122" i="2"/>
  <c r="BG122" i="2"/>
  <c r="BE122" i="2"/>
  <c r="T122" i="2"/>
  <c r="R122" i="2"/>
  <c r="P122" i="2"/>
  <c r="J122" i="2"/>
  <c r="BF122" i="2" s="1"/>
  <c r="BK121" i="2"/>
  <c r="BI121" i="2"/>
  <c r="BH121" i="2"/>
  <c r="BG121" i="2"/>
  <c r="BE121" i="2"/>
  <c r="T121" i="2"/>
  <c r="R121" i="2"/>
  <c r="P121" i="2"/>
  <c r="J121" i="2"/>
  <c r="BF121" i="2" s="1"/>
  <c r="BK120" i="2"/>
  <c r="BI120" i="2"/>
  <c r="BH120" i="2"/>
  <c r="BG120" i="2"/>
  <c r="BE120" i="2"/>
  <c r="T120" i="2"/>
  <c r="R120" i="2"/>
  <c r="P120" i="2"/>
  <c r="J120" i="2"/>
  <c r="BF120" i="2" s="1"/>
  <c r="BK119" i="2"/>
  <c r="BI119" i="2"/>
  <c r="BH119" i="2"/>
  <c r="BG119" i="2"/>
  <c r="BE119" i="2"/>
  <c r="T119" i="2"/>
  <c r="R119" i="2"/>
  <c r="P119" i="2"/>
  <c r="J119" i="2"/>
  <c r="BF119" i="2" s="1"/>
  <c r="BK117" i="2"/>
  <c r="BI117" i="2"/>
  <c r="BH117" i="2"/>
  <c r="BG117" i="2"/>
  <c r="BE117" i="2"/>
  <c r="T117" i="2"/>
  <c r="R117" i="2"/>
  <c r="P117" i="2"/>
  <c r="J117" i="2"/>
  <c r="BF117" i="2" s="1"/>
  <c r="BK116" i="2"/>
  <c r="BI116" i="2"/>
  <c r="BH116" i="2"/>
  <c r="BG116" i="2"/>
  <c r="BE116" i="2"/>
  <c r="T116" i="2"/>
  <c r="R116" i="2"/>
  <c r="P116" i="2"/>
  <c r="J116" i="2"/>
  <c r="BF116" i="2" s="1"/>
  <c r="BK115" i="2"/>
  <c r="BI115" i="2"/>
  <c r="BH115" i="2"/>
  <c r="BG115" i="2"/>
  <c r="BE115" i="2"/>
  <c r="T115" i="2"/>
  <c r="R115" i="2"/>
  <c r="P115" i="2"/>
  <c r="J115" i="2"/>
  <c r="BF115" i="2" s="1"/>
  <c r="BK114" i="2"/>
  <c r="BI114" i="2"/>
  <c r="BH114" i="2"/>
  <c r="BG114" i="2"/>
  <c r="BE114" i="2"/>
  <c r="T114" i="2"/>
  <c r="R114" i="2"/>
  <c r="P114" i="2"/>
  <c r="J114" i="2"/>
  <c r="BF114" i="2" s="1"/>
  <c r="BK113" i="2"/>
  <c r="BI113" i="2"/>
  <c r="BH113" i="2"/>
  <c r="BG113" i="2"/>
  <c r="BE113" i="2"/>
  <c r="T113" i="2"/>
  <c r="R113" i="2"/>
  <c r="P113" i="2"/>
  <c r="J113" i="2"/>
  <c r="BF113" i="2" s="1"/>
  <c r="BK126" i="2"/>
  <c r="BI126" i="2"/>
  <c r="BH126" i="2"/>
  <c r="BG126" i="2"/>
  <c r="BE126" i="2"/>
  <c r="T126" i="2"/>
  <c r="R126" i="2"/>
  <c r="P126" i="2"/>
  <c r="J126" i="2"/>
  <c r="BF126" i="2" s="1"/>
  <c r="BK125" i="2"/>
  <c r="BI125" i="2"/>
  <c r="BH125" i="2"/>
  <c r="BG125" i="2"/>
  <c r="BE125" i="2"/>
  <c r="T125" i="2"/>
  <c r="R125" i="2"/>
  <c r="P125" i="2"/>
  <c r="J125" i="2"/>
  <c r="BF125" i="2" s="1"/>
  <c r="BK124" i="2"/>
  <c r="BI124" i="2"/>
  <c r="BH124" i="2"/>
  <c r="BG124" i="2"/>
  <c r="BE124" i="2"/>
  <c r="T124" i="2"/>
  <c r="R124" i="2"/>
  <c r="P124" i="2"/>
  <c r="J124" i="2"/>
  <c r="BF124" i="2" s="1"/>
  <c r="BK123" i="2"/>
  <c r="BI123" i="2"/>
  <c r="BH123" i="2"/>
  <c r="BG123" i="2"/>
  <c r="BE123" i="2"/>
  <c r="T123" i="2"/>
  <c r="R123" i="2"/>
  <c r="P123" i="2"/>
  <c r="J123" i="2"/>
  <c r="BF123" i="2" s="1"/>
  <c r="BK118" i="2"/>
  <c r="BI118" i="2"/>
  <c r="BH118" i="2"/>
  <c r="BG118" i="2"/>
  <c r="BE118" i="2"/>
  <c r="T118" i="2"/>
  <c r="R118" i="2"/>
  <c r="P118" i="2"/>
  <c r="J118" i="2"/>
  <c r="BF118" i="2" s="1"/>
  <c r="BK110" i="2"/>
  <c r="BI110" i="2"/>
  <c r="BH110" i="2"/>
  <c r="BG110" i="2"/>
  <c r="BE110" i="2"/>
  <c r="T110" i="2"/>
  <c r="R110" i="2"/>
  <c r="P110" i="2"/>
  <c r="J110" i="2"/>
  <c r="BF110" i="2" s="1"/>
  <c r="BK108" i="2"/>
  <c r="BI108" i="2"/>
  <c r="BH108" i="2"/>
  <c r="BG108" i="2"/>
  <c r="BE108" i="2"/>
  <c r="T108" i="2"/>
  <c r="R108" i="2"/>
  <c r="P108" i="2"/>
  <c r="J108" i="2"/>
  <c r="BF108" i="2" s="1"/>
  <c r="BK109" i="2" l="1"/>
  <c r="BI109" i="2"/>
  <c r="BH109" i="2"/>
  <c r="BG109" i="2"/>
  <c r="BE109" i="2"/>
  <c r="T109" i="2"/>
  <c r="R109" i="2"/>
  <c r="P109" i="2"/>
  <c r="J109" i="2"/>
  <c r="BF109" i="2" s="1"/>
  <c r="BK129" i="2"/>
  <c r="BI129" i="2"/>
  <c r="BH129" i="2"/>
  <c r="BG129" i="2"/>
  <c r="BE129" i="2"/>
  <c r="T129" i="2"/>
  <c r="R129" i="2"/>
  <c r="P129" i="2"/>
  <c r="J129" i="2"/>
  <c r="BF129" i="2" s="1"/>
  <c r="BK127" i="2"/>
  <c r="BI127" i="2"/>
  <c r="BH127" i="2"/>
  <c r="BG127" i="2"/>
  <c r="BE127" i="2"/>
  <c r="T127" i="2"/>
  <c r="R127" i="2"/>
  <c r="P127" i="2"/>
  <c r="J127" i="2"/>
  <c r="BF127" i="2" s="1"/>
  <c r="BK112" i="2"/>
  <c r="BI112" i="2"/>
  <c r="BH112" i="2"/>
  <c r="BG112" i="2"/>
  <c r="BE112" i="2"/>
  <c r="T112" i="2"/>
  <c r="R112" i="2"/>
  <c r="P112" i="2"/>
  <c r="J112" i="2"/>
  <c r="BF112" i="2" s="1"/>
  <c r="BK101" i="2"/>
  <c r="BI101" i="2"/>
  <c r="BH101" i="2"/>
  <c r="BG101" i="2"/>
  <c r="BE101" i="2"/>
  <c r="T101" i="2"/>
  <c r="R101" i="2"/>
  <c r="P101" i="2"/>
  <c r="J101" i="2"/>
  <c r="BF101" i="2" s="1"/>
  <c r="BK100" i="2"/>
  <c r="BI100" i="2"/>
  <c r="BH100" i="2"/>
  <c r="BG100" i="2"/>
  <c r="BE100" i="2"/>
  <c r="T100" i="2"/>
  <c r="R100" i="2"/>
  <c r="P100" i="2"/>
  <c r="J100" i="2"/>
  <c r="BF100" i="2" s="1"/>
  <c r="BK99" i="2"/>
  <c r="BI99" i="2"/>
  <c r="BH99" i="2"/>
  <c r="BG99" i="2"/>
  <c r="BE99" i="2"/>
  <c r="T99" i="2"/>
  <c r="R99" i="2"/>
  <c r="P99" i="2"/>
  <c r="J99" i="2"/>
  <c r="BF99" i="2" s="1"/>
  <c r="BK98" i="2"/>
  <c r="BI98" i="2"/>
  <c r="BH98" i="2"/>
  <c r="BG98" i="2"/>
  <c r="BE98" i="2"/>
  <c r="T98" i="2"/>
  <c r="R98" i="2"/>
  <c r="P98" i="2"/>
  <c r="J98" i="2"/>
  <c r="BF98" i="2" s="1"/>
  <c r="T128" i="2" l="1"/>
  <c r="R128" i="2"/>
  <c r="P128" i="2"/>
  <c r="BK128" i="2"/>
  <c r="J128" i="2" s="1"/>
  <c r="BK111" i="2"/>
  <c r="P111" i="2"/>
  <c r="R111" i="2"/>
  <c r="T111" i="2"/>
  <c r="P97" i="2"/>
  <c r="BK97" i="2"/>
  <c r="R97" i="2"/>
  <c r="T97" i="2"/>
  <c r="J111" i="2" l="1"/>
  <c r="J97" i="2"/>
  <c r="BK107" i="2"/>
  <c r="BI107" i="2"/>
  <c r="BH107" i="2"/>
  <c r="BG107" i="2"/>
  <c r="BE107" i="2"/>
  <c r="T107" i="2"/>
  <c r="R107" i="2"/>
  <c r="P107" i="2"/>
  <c r="J107" i="2"/>
  <c r="BF107" i="2" s="1"/>
  <c r="BK106" i="2"/>
  <c r="BI106" i="2"/>
  <c r="BH106" i="2"/>
  <c r="BG106" i="2"/>
  <c r="BE106" i="2"/>
  <c r="T106" i="2"/>
  <c r="R106" i="2"/>
  <c r="P106" i="2"/>
  <c r="J106" i="2"/>
  <c r="BF106" i="2" s="1"/>
  <c r="J37" i="2" l="1"/>
  <c r="J36" i="2"/>
  <c r="J35" i="2"/>
  <c r="BI105" i="2"/>
  <c r="BH105" i="2"/>
  <c r="BG105" i="2"/>
  <c r="BE105" i="2"/>
  <c r="T105" i="2"/>
  <c r="R105" i="2"/>
  <c r="P105" i="2"/>
  <c r="BI104" i="2"/>
  <c r="BH104" i="2"/>
  <c r="BG104" i="2"/>
  <c r="BE104" i="2"/>
  <c r="T104" i="2"/>
  <c r="R104" i="2"/>
  <c r="P104" i="2"/>
  <c r="BI103" i="2"/>
  <c r="BH103" i="2"/>
  <c r="BG103" i="2"/>
  <c r="BE103" i="2"/>
  <c r="T103" i="2"/>
  <c r="R103" i="2"/>
  <c r="P103" i="2"/>
  <c r="F89" i="2"/>
  <c r="J104" i="2"/>
  <c r="J103" i="2"/>
  <c r="J105" i="2"/>
  <c r="BK103" i="2"/>
  <c r="BK105" i="2"/>
  <c r="BK104" i="2"/>
  <c r="T102" i="2" l="1"/>
  <c r="P102" i="2"/>
  <c r="R102" i="2"/>
  <c r="BK102" i="2"/>
  <c r="BK96" i="2" s="1"/>
  <c r="J92" i="2"/>
  <c r="BF103" i="2"/>
  <c r="E85" i="2"/>
  <c r="F92" i="2"/>
  <c r="BF104" i="2"/>
  <c r="BF105" i="2"/>
  <c r="F35" i="2"/>
  <c r="F36" i="2"/>
  <c r="F33" i="2"/>
  <c r="J33" i="2"/>
  <c r="F37" i="2"/>
  <c r="J102" i="2" l="1"/>
  <c r="R96" i="2"/>
  <c r="T96" i="2"/>
  <c r="P96" i="2"/>
  <c r="F34" i="2"/>
  <c r="J34" i="2"/>
  <c r="BK95" i="2" l="1"/>
  <c r="J96" i="2"/>
  <c r="J30" i="2" s="1"/>
  <c r="T95" i="2"/>
  <c r="R95" i="2"/>
  <c r="P95" i="2"/>
  <c r="J39" i="2" l="1"/>
</calcChain>
</file>

<file path=xl/sharedStrings.xml><?xml version="1.0" encoding="utf-8"?>
<sst xmlns="http://schemas.openxmlformats.org/spreadsheetml/2006/main" count="506" uniqueCount="148">
  <si>
    <t/>
  </si>
  <si>
    <t>False</t>
  </si>
  <si>
    <t>&gt;&gt;  skryté stĺpce  &lt;&lt;</t>
  </si>
  <si>
    <t>v ---  nižšie sa nachádzajú doplnkové a pomocné údaje k zostavám  --- v</t>
  </si>
  <si>
    <t>Stavba:</t>
  </si>
  <si>
    <t>JKSO:</t>
  </si>
  <si>
    <t>ČS: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</si>
  <si>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</si>
  <si>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</si>
  <si>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</si>
  <si>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</si>
  <si>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</si>
  <si>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</si>
  <si>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</si>
  <si>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</si>
  <si>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</si>
  <si>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</si>
  <si>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</si>
  <si>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</si>
  <si>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</si>
  <si>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</si>
  <si>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</si>
  <si>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</si>
  <si>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</si>
  <si>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</si>
  <si>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</si>
  <si>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</si>
  <si>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</si>
  <si>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</si>
  <si>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</si>
  <si>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</si>
  <si>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</si>
  <si>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</si>
  <si>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</si>
  <si>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</si>
  <si>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</si>
  <si>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Kód</t>
  </si>
  <si>
    <t>Popis</t>
  </si>
  <si>
    <t>Typ</t>
  </si>
  <si>
    <t>D</t>
  </si>
  <si>
    <t>0</t>
  </si>
  <si>
    <t>1</t>
  </si>
  <si>
    <t>{7c003387-63fe-4ba9-b5fb-4dbd4444041e}</t>
  </si>
  <si>
    <t>KRYCÍ LIST ROZPOČTU</t>
  </si>
  <si>
    <t>Objekt:</t>
  </si>
  <si>
    <t>Cena celkom [EUR]</t>
  </si>
  <si>
    <t>-1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</si>
  <si>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</si>
  <si>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</si>
  <si>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</si>
  <si>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</si>
  <si>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</si>
  <si>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</si>
  <si>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</si>
  <si>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</si>
  <si>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</si>
  <si>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</si>
  <si>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</si>
  <si>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</si>
  <si>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</si>
  <si>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</si>
  <si>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</si>
  <si>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K</t>
  </si>
  <si>
    <t>4</t>
  </si>
  <si>
    <t>2</t>
  </si>
  <si>
    <t>1117742110</t>
  </si>
  <si>
    <t>-1387295467</t>
  </si>
  <si>
    <t>643651378</t>
  </si>
  <si>
    <t>t</t>
  </si>
  <si>
    <t>884995366</t>
  </si>
  <si>
    <t>-1130723793</t>
  </si>
  <si>
    <t>6</t>
  </si>
  <si>
    <t>m2</t>
  </si>
  <si>
    <t>Úpravy povrchov, podlahy, osadenie</t>
  </si>
  <si>
    <t>-479766577</t>
  </si>
  <si>
    <t>-588864485</t>
  </si>
  <si>
    <t>9</t>
  </si>
  <si>
    <t>16</t>
  </si>
  <si>
    <t>m</t>
  </si>
  <si>
    <t>Ostatné konštrukcie a práce-búranie</t>
  </si>
  <si>
    <t>32</t>
  </si>
  <si>
    <t>ks</t>
  </si>
  <si>
    <t>99</t>
  </si>
  <si>
    <t>Presun hmôt HSV</t>
  </si>
  <si>
    <t>M</t>
  </si>
  <si>
    <t>765782054</t>
  </si>
  <si>
    <t>m3</t>
  </si>
  <si>
    <t>Vodorovné konštrukcie</t>
  </si>
  <si>
    <t>979081111.S</t>
  </si>
  <si>
    <t>Odvoz sutiny a vybúraných hmôt na skládku do 1 km</t>
  </si>
  <si>
    <t>979081121.S</t>
  </si>
  <si>
    <t>Odvoz sutiny a vybúraných hmôt na skládku za každý ďalší 1 km</t>
  </si>
  <si>
    <t>979082111.S</t>
  </si>
  <si>
    <t>Vnútrostavenisková doprava sutiny a vybúraných hmôt do 10 m</t>
  </si>
  <si>
    <t>hod</t>
  </si>
  <si>
    <t>Bratislava</t>
  </si>
  <si>
    <t xml:space="preserve">Bratislavské hradby - Staromestská ulica </t>
  </si>
  <si>
    <t>Obnova</t>
  </si>
  <si>
    <t>417321414.S</t>
  </si>
  <si>
    <t>Betón stužujúcich pásov a vencov železový tr. C 20/25</t>
  </si>
  <si>
    <t>417351115.S</t>
  </si>
  <si>
    <t>Debnenie bočníc stužujúcich pásov a vencov vrátane vzpier zhotovenie</t>
  </si>
  <si>
    <t>417351116.S</t>
  </si>
  <si>
    <t>Debnenie bočníc stužujúcich pásov a vencov vrátane vzpier odstránenie</t>
  </si>
  <si>
    <t>417362021.S</t>
  </si>
  <si>
    <t>Výstuž stužujúcich pásov a vencov zo zvarovanej siete Kari</t>
  </si>
  <si>
    <t>622463248.S</t>
  </si>
  <si>
    <t>Vyspravenie železobetónovej konštrukcie schodiska - očistenie a odstránenie nesúdržných častí, ochrana výstuže, vyspravenie reprofilačnou maltou</t>
  </si>
  <si>
    <t>627453110.S</t>
  </si>
  <si>
    <t>Oprava škárovania dlažieb z nepravidelných kameňov do 10 m2 vrátane vyškrabania</t>
  </si>
  <si>
    <t>629451005.S</t>
  </si>
  <si>
    <t>Terazzo schodiskové stupne - demontáž, nové podkladné lôžko, spätná montáž</t>
  </si>
  <si>
    <t>631571005.S</t>
  </si>
  <si>
    <t>Násyp z kameniva drveného fr. 8-16 mm s rozprestretím a zhutnením (pre vyrovnanie podkladu)</t>
  </si>
  <si>
    <t>632921911.S</t>
  </si>
  <si>
    <t>Kladenie dlažby z betónových dlaždíc 100x50 cm do malty</t>
  </si>
  <si>
    <t>592291250030</t>
  </si>
  <si>
    <t>Betónová dlažba 1000x500 mm vymývaný betón</t>
  </si>
  <si>
    <t>632921915.S</t>
  </si>
  <si>
    <t>Kladenie dlažby z betónových dlaždíc 100x50 cm do lôžka zo suchého betónu hr. do 50 mm</t>
  </si>
  <si>
    <t>915712211.S</t>
  </si>
  <si>
    <t>Dopravný projekt a dočasné dopravné značenie</t>
  </si>
  <si>
    <t>941954101.S</t>
  </si>
  <si>
    <t>941955005.S</t>
  </si>
  <si>
    <t>Lešenie ľahké pracovné pomocné, s výškou lešeňovej podlahy nad 4,50 do 4,5 m</t>
  </si>
  <si>
    <t>944944135.S</t>
  </si>
  <si>
    <t>Trvalá ochranná sieť z polyetylénu kotvená do tehly</t>
  </si>
  <si>
    <t>965081816.S</t>
  </si>
  <si>
    <t>Búranie dlažieb betónových veľkoformátových, hr. do 50 mm,  -0,11000t</t>
  </si>
  <si>
    <t>965081820.S</t>
  </si>
  <si>
    <t>Demontáž dlažieb betónových veľkoformátových, hr. do 50 mm, na spätné použitie</t>
  </si>
  <si>
    <t>967021115.S</t>
  </si>
  <si>
    <t>Odstránenie nesúdržných častí koruny tehlového muriva,  -0,07500t</t>
  </si>
  <si>
    <t>978059235.S</t>
  </si>
  <si>
    <t>Odsekanie a odobratie kamenného obkladu rímsy,  -0,16900t</t>
  </si>
  <si>
    <t>978059715.S</t>
  </si>
  <si>
    <t>Odsekanie nesúdržných častí tehlových stien vonkajších ,  -0,08900t</t>
  </si>
  <si>
    <t>979011131.S</t>
  </si>
  <si>
    <t>Zvislá doprava sutiny po schodoch ručne do 3.5 m</t>
  </si>
  <si>
    <t>979011141.S</t>
  </si>
  <si>
    <t>Príplatok za každých ďalších 3.5 m</t>
  </si>
  <si>
    <t>979082121.S</t>
  </si>
  <si>
    <t>Vnútrostavenisková doprava sutiny a vybúraných hmôt za každých ďalších 5 m</t>
  </si>
  <si>
    <t>979089010.S</t>
  </si>
  <si>
    <t>Poplatok za skladovanie - stavebná suť</t>
  </si>
  <si>
    <t>999281111.S</t>
  </si>
  <si>
    <t>Presun hmôt pre opravy a údržbu objektov vrátane vonkajších plášťov výšky do 25 m</t>
  </si>
  <si>
    <t>Prenájom plošina výšky 27m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</si>
</sst>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3" x14ac:knownFonts="1">
    <font>
      <sz val="8"/>
      <name val="Arial CE"/>
      <family val="2"/>
    </font>
    <font>
      <sz val="10"/>
      <color rgb="FF969696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color rgb="FF003366"/>
      <name val="Arial CE"/>
      <family val="2"/>
      <charset val="238"/>
    </font>
    <font>
      <sz val="10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sz val="8"/>
      <color rgb="FFFFFFFF"/>
      <name val="Arial CE"/>
      <family val="2"/>
      <charset val="238"/>
    </font>
    <font>
      <sz val="8"/>
      <color rgb="FF3366FF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sz val="10"/>
      <color rgb="FFFFFFFF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8"/>
      <color rgb="FF969696"/>
      <name val="Arial CE"/>
      <family val="2"/>
      <charset val="238"/>
    </font>
    <font>
      <sz val="9"/>
      <name val="Arial CE"/>
      <family val="2"/>
      <charset val="238"/>
    </font>
    <font>
      <sz val="9"/>
      <color rgb="FF969696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10"/>
      <color rgb="FF3366FF"/>
      <name val="Arial CE"/>
      <family val="2"/>
      <charset val="238"/>
    </font>
    <font>
      <sz val="8"/>
      <color rgb="FF960000"/>
      <name val="Arial CE"/>
      <family val="2"/>
      <charset val="238"/>
    </font>
    <font>
      <b/>
      <sz val="8"/>
      <name val="Arial CE"/>
      <family val="2"/>
      <charset val="238"/>
    </font>
    <font>
      <i/>
      <sz val="9"/>
      <color rgb="FF0000FF"/>
      <name val="Arial CE"/>
      <family val="2"/>
      <charset val="238"/>
    </font>
    <font>
      <i/>
      <sz val="8"/>
      <color rgb="FF0000FF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name val="Trebuchet MS"/>
      <family val="2"/>
      <charset val="1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969696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9"/>
      <name val="Arial CE"/>
      <family val="2"/>
      <charset val="238"/>
    </font>
    <font>
      <sz val="9"/>
      <color rgb="FF000000"/>
      <name val="Arial CE"/>
      <family val="2"/>
      <charset val="238"/>
    </font>
    <font>
      <sz val="7"/>
      <color rgb="FF969696"/>
      <name val="Arial CE"/>
      <family val="2"/>
      <charset val="238"/>
    </font>
    <font>
      <i/>
      <sz val="9"/>
      <color rgb="FF0000FF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4">
    <xf numFmtId="0" fontId="0" fillId="0" borderId="0"/>
    <xf numFmtId="0" fontId="24" fillId="0" borderId="0"/>
    <xf numFmtId="0" fontId="26" fillId="0" borderId="0"/>
    <xf numFmtId="0" fontId="27" fillId="0" borderId="0">
      <alignment horizontal="left" vertical="center"/>
    </xf>
    <xf numFmtId="49" fontId="25" fillId="0" borderId="0">
      <alignment horizontal="left" vertical="center"/>
    </xf>
    <xf numFmtId="0" fontId="25" fillId="0" borderId="0">
      <alignment horizontal="left" vertical="center"/>
    </xf>
    <xf numFmtId="0" fontId="27" fillId="0" borderId="0">
      <alignment horizontal="right" vertical="center"/>
    </xf>
    <xf numFmtId="0" fontId="28" fillId="0" borderId="4">
      <alignment horizontal="left" vertical="center"/>
    </xf>
    <xf numFmtId="0" fontId="29" fillId="3" borderId="16">
      <alignment horizontal="center" vertical="center" wrapText="1"/>
    </xf>
    <xf numFmtId="0" fontId="30" fillId="0" borderId="20">
      <alignment vertical="center" wrapText="1"/>
    </xf>
    <xf numFmtId="0" fontId="23" fillId="0" borderId="0" applyNumberFormat="0" applyFill="0" applyBorder="0" applyAlignment="0" applyProtection="0"/>
    <xf numFmtId="167" fontId="30" fillId="0" borderId="20">
      <alignment vertical="center"/>
    </xf>
    <xf numFmtId="0" fontId="31" fillId="0" borderId="0">
      <alignment vertical="center"/>
    </xf>
    <xf numFmtId="167" fontId="32" fillId="0" borderId="20">
      <alignment vertical="center"/>
    </xf>
  </cellStyleXfs>
  <cellXfs count="10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14" fillId="0" borderId="0" xfId="0" applyFont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4" fontId="1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4" fontId="12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4" fontId="17" fillId="0" borderId="0" xfId="0" applyNumberFormat="1" applyFont="1"/>
    <xf numFmtId="166" fontId="19" fillId="0" borderId="12" xfId="0" applyNumberFormat="1" applyFont="1" applyBorder="1"/>
    <xf numFmtId="166" fontId="19" fillId="0" borderId="13" xfId="0" applyNumberFormat="1" applyFont="1" applyBorder="1"/>
    <xf numFmtId="4" fontId="20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5" fillId="0" borderId="19" xfId="0" applyFont="1" applyBorder="1" applyAlignment="1" applyProtection="1">
      <alignment horizontal="center" vertical="center"/>
      <protection locked="0"/>
    </xf>
    <xf numFmtId="49" fontId="15" fillId="0" borderId="19" xfId="0" applyNumberFormat="1" applyFont="1" applyBorder="1" applyAlignment="1" applyProtection="1">
      <alignment horizontal="left" vertical="center" wrapText="1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167" fontId="15" fillId="0" borderId="19" xfId="0" applyNumberFormat="1" applyFont="1" applyBorder="1" applyAlignment="1" applyProtection="1">
      <alignment vertical="center"/>
      <protection locked="0"/>
    </xf>
    <xf numFmtId="4" fontId="15" fillId="0" borderId="19" xfId="0" applyNumberFormat="1" applyFont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166" fontId="16" fillId="0" borderId="0" xfId="0" applyNumberFormat="1" applyFont="1" applyAlignment="1">
      <alignment vertical="center"/>
    </xf>
    <xf numFmtId="166" fontId="16" fillId="0" borderId="15" xfId="0" applyNumberFormat="1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1" fillId="0" borderId="19" xfId="0" applyFont="1" applyBorder="1" applyAlignment="1" applyProtection="1">
      <alignment horizontal="center" vertical="center"/>
      <protection locked="0"/>
    </xf>
    <xf numFmtId="49" fontId="21" fillId="0" borderId="19" xfId="0" applyNumberFormat="1" applyFont="1" applyBorder="1" applyAlignment="1" applyProtection="1">
      <alignment horizontal="left" vertical="center" wrapText="1"/>
      <protection locked="0"/>
    </xf>
    <xf numFmtId="0" fontId="21" fillId="0" borderId="19" xfId="0" applyFont="1" applyBorder="1" applyAlignment="1" applyProtection="1">
      <alignment horizontal="left" vertical="center" wrapText="1"/>
      <protection locked="0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167" fontId="21" fillId="0" borderId="19" xfId="0" applyNumberFormat="1" applyFont="1" applyBorder="1" applyAlignment="1" applyProtection="1">
      <alignment vertical="center"/>
      <protection locked="0"/>
    </xf>
    <xf numFmtId="4" fontId="21" fillId="0" borderId="19" xfId="0" applyNumberFormat="1" applyFont="1" applyBorder="1" applyAlignment="1" applyProtection="1">
      <alignment vertical="center"/>
      <protection locked="0"/>
    </xf>
    <xf numFmtId="0" fontId="22" fillId="0" borderId="19" xfId="0" applyFont="1" applyBorder="1" applyAlignment="1" applyProtection="1">
      <alignment vertical="center"/>
      <protection locked="0"/>
    </xf>
    <xf numFmtId="0" fontId="22" fillId="0" borderId="3" xfId="0" applyFont="1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9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4">
    <cellStyle name="Excel Built-in Normal" xfId="1" xr:uid="{865915C0-68BF-4E61-B33C-D5256513170F}"/>
    <cellStyle name="Hyperlink 2" xfId="10" xr:uid="{C73955BC-CEBA-48E9-AAB0-4AEC1CEF5E73}"/>
    <cellStyle name="Kros10GrayRightAlign" xfId="6" xr:uid="{21F0943E-3E8F-4BEC-B021-396460AD2C0F}"/>
    <cellStyle name="Kros7GrayGeneral" xfId="12" xr:uid="{C9F461D3-C436-454D-9F06-88C1A21D62E3}"/>
    <cellStyle name="KrosColumnHeader" xfId="8" xr:uid="{9CA0CCE6-7DCA-4C91-8E32-C4A6B8A514F4}"/>
    <cellStyle name="KrosHeader10BlackGeneral" xfId="5" xr:uid="{F9EFE732-985E-4370-8DAD-970F41956EAE}"/>
    <cellStyle name="KrosHeader10BlackText" xfId="4" xr:uid="{8A38D054-788E-4184-876B-694BF77AD4F9}"/>
    <cellStyle name="KrosHeader10GrayGeneral" xfId="3" xr:uid="{EA59181E-BF8E-4731-A72E-3D724BA8C01D}"/>
    <cellStyle name="KrosStampLabel" xfId="7" xr:uid="{D21331DE-F9B8-4F8C-A010-D9294F0655AF}"/>
    <cellStyle name="KrosTableNumberBlack" xfId="11" xr:uid="{A79FBB1B-E0B0-4E1A-B016-9CC0ABA59998}"/>
    <cellStyle name="KrosTableNumberBlue" xfId="13" xr:uid="{F63BFFF0-58EC-4494-ABA3-F3BC948E2423}"/>
    <cellStyle name="KrosTableRowDescriptionWork" xfId="9" xr:uid="{66B513F2-D303-4847-A7E1-020574282C66}"/>
    <cellStyle name="Normal 2" xfId="2" xr:uid="{5B926A8B-0CE3-4935-992E-4D21143433C1}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29"/>
  <sheetViews>
    <sheetView showGridLines="0" tabSelected="1" topLeftCell="A103" zoomScale="125" zoomScaleNormal="85" workbookViewId="0">
      <selection activeCell="X83" sqref="X83"/>
    </sheetView>
  </sheetViews>
  <sheetFormatPr defaultColWidth="8.6640625" defaultRowHeight="11.25" x14ac:dyDescent="0.2"/>
  <cols>
    <col min="1" max="1" width="8.1640625" customWidth="1"/>
    <col min="2" max="2" width="1.1640625" customWidth="1"/>
    <col min="3" max="3" width="4.6640625" customWidth="1"/>
    <col min="4" max="4" width="4.1640625" customWidth="1"/>
    <col min="5" max="5" width="17.1640625" customWidth="1"/>
    <col min="6" max="6" width="50.6640625" customWidth="1"/>
    <col min="7" max="7" width="7.5" customWidth="1"/>
    <col min="8" max="8" width="14" customWidth="1"/>
    <col min="9" max="9" width="15.6640625" customWidth="1"/>
    <col min="10" max="10" width="22.1640625" customWidth="1"/>
    <col min="11" max="11" width="22.1640625" hidden="1" customWidth="1"/>
    <col min="12" max="12" width="9.1640625" customWidth="1"/>
    <col min="13" max="13" width="10.6640625" hidden="1" customWidth="1"/>
    <col min="14" max="14" width="9.1640625" hidden="1"/>
    <col min="15" max="20" width="14.1640625" hidden="1" customWidth="1"/>
    <col min="21" max="21" width="16.1640625" hidden="1" customWidth="1"/>
    <col min="22" max="22" width="12.1640625" customWidth="1"/>
    <col min="23" max="23" width="16.1640625" customWidth="1"/>
    <col min="24" max="24" width="12.1640625" customWidth="1"/>
    <col min="25" max="25" width="15" customWidth="1"/>
    <col min="26" max="26" width="11" customWidth="1"/>
    <col min="27" max="27" width="15" customWidth="1"/>
    <col min="28" max="28" width="16.1640625" customWidth="1"/>
    <col min="29" max="29" width="11" customWidth="1"/>
    <col min="30" max="30" width="15" customWidth="1"/>
    <col min="31" max="31" width="16.1640625" customWidth="1"/>
    <col min="44" max="62" width="9.1640625" hidden="1" customWidth="1"/>
    <col min="63" max="63" width="12.6640625" hidden="1" customWidth="1"/>
    <col min="64" max="65" width="9.1640625" hidden="1" customWidth="1"/>
  </cols>
  <sheetData>
    <row r="2" spans="2:46" ht="36.950000000000003" customHeight="1" x14ac:dyDescent="0.2">
      <c r="L2" s="98" t="s">
        <v>2</v>
      </c>
      <c r="M2" s="99"/>
      <c r="N2" s="99"/>
      <c r="O2" s="99"/>
      <c r="P2" s="99"/>
      <c r="Q2" s="99"/>
      <c r="R2" s="99"/>
      <c r="S2" s="99"/>
      <c r="T2" s="99"/>
      <c r="U2" s="99"/>
      <c r="V2" s="99"/>
      <c r="AT2" s="5" t="s">
        <v>42</v>
      </c>
    </row>
    <row r="3" spans="2:46" ht="6.95" customHeight="1" x14ac:dyDescent="0.2">
      <c r="B3" s="6"/>
      <c r="C3" s="7"/>
      <c r="D3" s="7"/>
      <c r="E3" s="7"/>
      <c r="F3" s="7"/>
      <c r="G3" s="7"/>
      <c r="H3" s="7"/>
      <c r="I3" s="7"/>
      <c r="J3" s="7"/>
      <c r="K3" s="7"/>
      <c r="L3" s="8"/>
      <c r="AT3" s="5" t="s">
        <v>40</v>
      </c>
    </row>
    <row r="4" spans="2:46" ht="24.95" customHeight="1" x14ac:dyDescent="0.2">
      <c r="B4" s="8"/>
      <c r="D4" s="9" t="s">
        <v>43</v>
      </c>
      <c r="L4" s="8"/>
      <c r="M4" s="34" t="s">
        <v>3</v>
      </c>
      <c r="AT4" s="5" t="s">
        <v>1</v>
      </c>
    </row>
    <row r="5" spans="2:46" ht="6.95" customHeight="1" x14ac:dyDescent="0.2">
      <c r="B5" s="8"/>
      <c r="L5" s="8"/>
    </row>
    <row r="6" spans="2:46" ht="12" customHeight="1" x14ac:dyDescent="0.2">
      <c r="B6" s="8"/>
      <c r="D6" s="11" t="s">
        <v>4</v>
      </c>
      <c r="L6" s="8"/>
    </row>
    <row r="7" spans="2:46" ht="16.5" customHeight="1" x14ac:dyDescent="0.2">
      <c r="B7" s="8"/>
      <c r="E7" s="94" t="s">
        <v>96</v>
      </c>
      <c r="F7" s="95"/>
      <c r="G7" s="95"/>
      <c r="H7" s="95"/>
      <c r="L7" s="8"/>
    </row>
    <row r="8" spans="2:46" s="1" customFormat="1" ht="12" customHeight="1" x14ac:dyDescent="0.2">
      <c r="B8" s="13"/>
      <c r="D8" s="11" t="s">
        <v>44</v>
      </c>
      <c r="L8" s="13"/>
    </row>
    <row r="9" spans="2:46" s="1" customFormat="1" ht="28.5" customHeight="1" x14ac:dyDescent="0.2">
      <c r="B9" s="13"/>
      <c r="E9" s="96" t="s">
        <v>97</v>
      </c>
      <c r="F9" s="97"/>
      <c r="G9" s="97"/>
      <c r="H9" s="97"/>
      <c r="L9" s="13"/>
    </row>
    <row r="10" spans="2:46" s="1" customFormat="1" x14ac:dyDescent="0.2">
      <c r="B10" s="13"/>
      <c r="L10" s="13"/>
    </row>
    <row r="11" spans="2:46" s="1" customFormat="1" ht="12" customHeight="1" x14ac:dyDescent="0.2">
      <c r="B11" s="13"/>
      <c r="D11" s="11" t="s">
        <v>5</v>
      </c>
      <c r="F11" s="10" t="s">
        <v>0</v>
      </c>
      <c r="I11" s="11" t="s">
        <v>6</v>
      </c>
      <c r="J11" s="10" t="s">
        <v>0</v>
      </c>
      <c r="L11" s="13"/>
    </row>
    <row r="12" spans="2:46" s="1" customFormat="1" ht="12" customHeight="1" x14ac:dyDescent="0.2">
      <c r="B12" s="13"/>
      <c r="D12" s="11" t="s">
        <v>7</v>
      </c>
      <c r="F12" s="10" t="s">
        <v>95</v>
      </c>
      <c r="I12" s="11" t="s">
        <v>9</v>
      </c>
      <c r="J12" s="24">
        <v>46296</v>
      </c>
      <c r="L12" s="13"/>
    </row>
    <row r="13" spans="2:46" s="1" customFormat="1" ht="11.1" customHeight="1" x14ac:dyDescent="0.2">
      <c r="B13" s="13"/>
      <c r="L13" s="13"/>
    </row>
    <row r="14" spans="2:46" s="1" customFormat="1" ht="12" customHeight="1" x14ac:dyDescent="0.2">
      <c r="B14" s="13"/>
      <c r="D14" s="11" t="s">
        <v>10</v>
      </c>
      <c r="I14" s="11" t="s">
        <v>11</v>
      </c>
      <c r="J14" s="10" t="s">
        <v>0</v>
      </c>
      <c r="L14" s="13"/>
    </row>
    <row r="15" spans="2:46" s="1" customFormat="1" ht="18" customHeight="1" x14ac:dyDescent="0.2">
      <c r="B15" s="13"/>
      <c r="E15" s="10"/>
      <c r="I15" s="11" t="s">
        <v>12</v>
      </c>
      <c r="J15" s="10" t="s">
        <v>0</v>
      </c>
      <c r="L15" s="13"/>
    </row>
    <row r="16" spans="2:46" s="1" customFormat="1" ht="6.95" customHeight="1" x14ac:dyDescent="0.2">
      <c r="B16" s="13"/>
      <c r="L16" s="13"/>
    </row>
    <row r="17" spans="2:12" s="1" customFormat="1" ht="12" customHeight="1" x14ac:dyDescent="0.2">
      <c r="B17" s="13"/>
      <c r="D17" s="11" t="s">
        <v>13</v>
      </c>
      <c r="I17" s="11" t="s">
        <v>11</v>
      </c>
      <c r="J17" s="10" t="s">
        <v>0</v>
      </c>
      <c r="L17" s="13"/>
    </row>
    <row r="18" spans="2:12" s="1" customFormat="1" ht="18" customHeight="1" x14ac:dyDescent="0.2">
      <c r="B18" s="13"/>
      <c r="E18" s="100" t="s">
        <v>8</v>
      </c>
      <c r="F18" s="100"/>
      <c r="G18" s="100"/>
      <c r="H18" s="100"/>
      <c r="I18" s="11" t="s">
        <v>12</v>
      </c>
      <c r="J18" s="10" t="s">
        <v>0</v>
      </c>
      <c r="L18" s="13"/>
    </row>
    <row r="19" spans="2:12" s="1" customFormat="1" ht="6.95" customHeight="1" x14ac:dyDescent="0.2">
      <c r="B19" s="13"/>
      <c r="L19" s="13"/>
    </row>
    <row r="20" spans="2:12" s="1" customFormat="1" ht="12" customHeight="1" x14ac:dyDescent="0.2">
      <c r="B20" s="13"/>
      <c r="D20" s="11" t="s">
        <v>14</v>
      </c>
      <c r="I20" s="11" t="s">
        <v>11</v>
      </c>
      <c r="J20" s="10" t="s">
        <v>0</v>
      </c>
      <c r="L20" s="13"/>
    </row>
    <row r="21" spans="2:12" s="1" customFormat="1" ht="18" customHeight="1" x14ac:dyDescent="0.2">
      <c r="B21" s="13"/>
      <c r="E21" s="10"/>
      <c r="I21" s="11" t="s">
        <v>12</v>
      </c>
      <c r="J21" s="10" t="s">
        <v>0</v>
      </c>
      <c r="L21" s="13"/>
    </row>
    <row r="22" spans="2:12" s="1" customFormat="1" ht="6.95" customHeight="1" x14ac:dyDescent="0.2">
      <c r="B22" s="13"/>
      <c r="L22" s="13"/>
    </row>
    <row r="23" spans="2:12" s="1" customFormat="1" ht="12" customHeight="1" x14ac:dyDescent="0.2">
      <c r="B23" s="13"/>
      <c r="D23" s="11" t="s">
        <v>15</v>
      </c>
      <c r="I23" s="11" t="s">
        <v>11</v>
      </c>
      <c r="J23" s="10" t="s">
        <v>0</v>
      </c>
      <c r="L23" s="13"/>
    </row>
    <row r="24" spans="2:12" s="1" customFormat="1" ht="18" customHeight="1" x14ac:dyDescent="0.2">
      <c r="B24" s="13"/>
      <c r="E24" s="10" t="s">
        <v>8</v>
      </c>
      <c r="I24" s="11" t="s">
        <v>12</v>
      </c>
      <c r="J24" s="10" t="s">
        <v>0</v>
      </c>
      <c r="L24" s="13"/>
    </row>
    <row r="25" spans="2:12" s="1" customFormat="1" ht="6.95" customHeight="1" x14ac:dyDescent="0.2">
      <c r="B25" s="13"/>
      <c r="L25" s="13"/>
    </row>
    <row r="26" spans="2:12" s="1" customFormat="1" ht="12" customHeight="1" x14ac:dyDescent="0.2">
      <c r="B26" s="13"/>
      <c r="D26" s="11" t="s">
        <v>16</v>
      </c>
      <c r="L26" s="13"/>
    </row>
    <row r="27" spans="2:12" s="2" customFormat="1" ht="16.5" customHeight="1" x14ac:dyDescent="0.2">
      <c r="B27" s="35"/>
      <c r="E27" s="101" t="s">
        <v>0</v>
      </c>
      <c r="F27" s="101"/>
      <c r="G27" s="101"/>
      <c r="H27" s="101"/>
      <c r="L27" s="35"/>
    </row>
    <row r="28" spans="2:12" s="1" customFormat="1" ht="6.95" customHeight="1" x14ac:dyDescent="0.2">
      <c r="B28" s="13"/>
      <c r="L28" s="13"/>
    </row>
    <row r="29" spans="2:12" s="1" customFormat="1" ht="6.95" customHeight="1" x14ac:dyDescent="0.2">
      <c r="B29" s="13"/>
      <c r="D29" s="25"/>
      <c r="E29" s="25"/>
      <c r="F29" s="25"/>
      <c r="G29" s="25"/>
      <c r="H29" s="25"/>
      <c r="I29" s="25"/>
      <c r="J29" s="25"/>
      <c r="K29" s="25"/>
      <c r="L29" s="13"/>
    </row>
    <row r="30" spans="2:12" s="1" customFormat="1" ht="25.35" customHeight="1" x14ac:dyDescent="0.2">
      <c r="B30" s="13"/>
      <c r="D30" s="36" t="s">
        <v>17</v>
      </c>
      <c r="J30" s="33">
        <f>J96</f>
        <v>0</v>
      </c>
      <c r="L30" s="13"/>
    </row>
    <row r="31" spans="2:12" s="1" customFormat="1" ht="6.95" customHeight="1" x14ac:dyDescent="0.2">
      <c r="B31" s="13"/>
      <c r="D31" s="25"/>
      <c r="E31" s="25"/>
      <c r="F31" s="25"/>
      <c r="G31" s="25"/>
      <c r="H31" s="25"/>
      <c r="I31" s="25"/>
      <c r="J31" s="25"/>
      <c r="K31" s="25"/>
      <c r="L31" s="13"/>
    </row>
    <row r="32" spans="2:12" s="1" customFormat="1" ht="14.45" customHeight="1" x14ac:dyDescent="0.2">
      <c r="B32" s="13"/>
      <c r="F32" s="15" t="s">
        <v>19</v>
      </c>
      <c r="I32" s="15" t="s">
        <v>18</v>
      </c>
      <c r="J32" s="15" t="s">
        <v>20</v>
      </c>
      <c r="L32" s="13"/>
    </row>
    <row r="33" spans="2:12" s="1" customFormat="1" ht="14.45" customHeight="1" x14ac:dyDescent="0.2">
      <c r="B33" s="13"/>
      <c r="D33" s="26" t="s">
        <v>21</v>
      </c>
      <c r="E33" s="16" t="s">
        <v>22</v>
      </c>
      <c r="F33" s="37">
        <f>ROUND((SUM(BE95:BE129)),  2)</f>
        <v>0</v>
      </c>
      <c r="G33" s="38"/>
      <c r="H33" s="38"/>
      <c r="I33" s="39">
        <v>0.23</v>
      </c>
      <c r="J33" s="37">
        <f>ROUND(((SUM(BE95:BE129))*I33),  2)</f>
        <v>0</v>
      </c>
      <c r="L33" s="13"/>
    </row>
    <row r="34" spans="2:12" s="1" customFormat="1" ht="14.45" customHeight="1" x14ac:dyDescent="0.2">
      <c r="B34" s="13"/>
      <c r="E34" s="16" t="s">
        <v>23</v>
      </c>
      <c r="F34" s="40">
        <f>ROUND((SUM(BF95:BF129)),  2)</f>
        <v>0</v>
      </c>
      <c r="I34" s="41">
        <v>0.23</v>
      </c>
      <c r="J34" s="40">
        <f>ROUND(((SUM(BF95:BF129))*I34),  2)</f>
        <v>0</v>
      </c>
      <c r="L34" s="13"/>
    </row>
    <row r="35" spans="2:12" s="1" customFormat="1" ht="14.45" hidden="1" customHeight="1" x14ac:dyDescent="0.2">
      <c r="B35" s="13"/>
      <c r="E35" s="11" t="s">
        <v>24</v>
      </c>
      <c r="F35" s="40">
        <f>ROUND((SUM(BG95:BG129)),  2)</f>
        <v>0</v>
      </c>
      <c r="I35" s="41">
        <v>0.23</v>
      </c>
      <c r="J35" s="40">
        <f>0</f>
        <v>0</v>
      </c>
      <c r="L35" s="13"/>
    </row>
    <row r="36" spans="2:12" s="1" customFormat="1" ht="14.45" hidden="1" customHeight="1" x14ac:dyDescent="0.2">
      <c r="B36" s="13"/>
      <c r="E36" s="11" t="s">
        <v>25</v>
      </c>
      <c r="F36" s="40">
        <f>ROUND((SUM(BH95:BH129)),  2)</f>
        <v>0</v>
      </c>
      <c r="I36" s="41">
        <v>0.23</v>
      </c>
      <c r="J36" s="40">
        <f>0</f>
        <v>0</v>
      </c>
      <c r="L36" s="13"/>
    </row>
    <row r="37" spans="2:12" s="1" customFormat="1" ht="14.45" hidden="1" customHeight="1" x14ac:dyDescent="0.2">
      <c r="B37" s="13"/>
      <c r="E37" s="16" t="s">
        <v>26</v>
      </c>
      <c r="F37" s="37">
        <f>ROUND((SUM(BI95:BI129)),  2)</f>
        <v>0</v>
      </c>
      <c r="G37" s="38"/>
      <c r="H37" s="38"/>
      <c r="I37" s="39">
        <v>0</v>
      </c>
      <c r="J37" s="37">
        <f>0</f>
        <v>0</v>
      </c>
      <c r="L37" s="13"/>
    </row>
    <row r="38" spans="2:12" s="1" customFormat="1" ht="6.95" customHeight="1" x14ac:dyDescent="0.2">
      <c r="B38" s="13"/>
      <c r="L38" s="13"/>
    </row>
    <row r="39" spans="2:12" s="1" customFormat="1" ht="25.35" customHeight="1" x14ac:dyDescent="0.2">
      <c r="B39" s="13"/>
      <c r="C39" s="42"/>
      <c r="D39" s="43" t="s">
        <v>27</v>
      </c>
      <c r="E39" s="27"/>
      <c r="F39" s="27"/>
      <c r="G39" s="44" t="s">
        <v>28</v>
      </c>
      <c r="H39" s="45" t="s">
        <v>29</v>
      </c>
      <c r="I39" s="27"/>
      <c r="J39" s="46">
        <f>SUM(J30:J37)</f>
        <v>0</v>
      </c>
      <c r="K39" s="47"/>
      <c r="L39" s="13"/>
    </row>
    <row r="40" spans="2:12" s="1" customFormat="1" ht="14.45" customHeight="1" x14ac:dyDescent="0.2">
      <c r="B40" s="13"/>
      <c r="L40" s="13"/>
    </row>
    <row r="41" spans="2:12" ht="14.45" customHeight="1" x14ac:dyDescent="0.2">
      <c r="B41" s="8"/>
      <c r="L41" s="8"/>
    </row>
    <row r="42" spans="2:12" ht="14.45" customHeight="1" x14ac:dyDescent="0.2">
      <c r="B42" s="8"/>
      <c r="L42" s="8"/>
    </row>
    <row r="43" spans="2:12" ht="14.45" customHeight="1" x14ac:dyDescent="0.2">
      <c r="B43" s="8"/>
      <c r="L43" s="8"/>
    </row>
    <row r="44" spans="2:12" ht="14.45" customHeight="1" x14ac:dyDescent="0.2">
      <c r="B44" s="8"/>
      <c r="L44" s="8"/>
    </row>
    <row r="45" spans="2:12" ht="14.45" customHeight="1" x14ac:dyDescent="0.2">
      <c r="B45" s="8"/>
      <c r="L45" s="8"/>
    </row>
    <row r="46" spans="2:12" ht="14.45" customHeight="1" x14ac:dyDescent="0.2">
      <c r="B46" s="8"/>
      <c r="L46" s="8"/>
    </row>
    <row r="47" spans="2:12" ht="14.45" customHeight="1" x14ac:dyDescent="0.2">
      <c r="B47" s="8"/>
      <c r="L47" s="8"/>
    </row>
    <row r="48" spans="2:12" ht="14.45" customHeight="1" x14ac:dyDescent="0.2">
      <c r="B48" s="8"/>
      <c r="L48" s="8"/>
    </row>
    <row r="49" spans="2:12" ht="14.45" customHeight="1" x14ac:dyDescent="0.2">
      <c r="B49" s="8"/>
      <c r="L49" s="8"/>
    </row>
    <row r="50" spans="2:12" s="1" customFormat="1" ht="14.45" customHeight="1" x14ac:dyDescent="0.2">
      <c r="B50" s="13"/>
      <c r="D50" s="17" t="s">
        <v>30</v>
      </c>
      <c r="E50" s="18"/>
      <c r="F50" s="18"/>
      <c r="G50" s="17" t="s">
        <v>31</v>
      </c>
      <c r="H50" s="18"/>
      <c r="I50" s="18"/>
      <c r="J50" s="18"/>
      <c r="K50" s="18"/>
      <c r="L50" s="13"/>
    </row>
    <row r="51" spans="2:12" x14ac:dyDescent="0.2">
      <c r="B51" s="8"/>
      <c r="L51" s="8"/>
    </row>
    <row r="52" spans="2:12" x14ac:dyDescent="0.2">
      <c r="B52" s="8"/>
      <c r="L52" s="8"/>
    </row>
    <row r="53" spans="2:12" x14ac:dyDescent="0.2">
      <c r="B53" s="8"/>
      <c r="L53" s="8"/>
    </row>
    <row r="54" spans="2:12" x14ac:dyDescent="0.2">
      <c r="B54" s="8"/>
      <c r="L54" s="8"/>
    </row>
    <row r="55" spans="2:12" x14ac:dyDescent="0.2">
      <c r="B55" s="8"/>
      <c r="L55" s="8"/>
    </row>
    <row r="56" spans="2:12" x14ac:dyDescent="0.2">
      <c r="B56" s="8"/>
      <c r="L56" s="8"/>
    </row>
    <row r="57" spans="2:12" x14ac:dyDescent="0.2">
      <c r="B57" s="8"/>
      <c r="L57" s="8"/>
    </row>
    <row r="58" spans="2:12" x14ac:dyDescent="0.2">
      <c r="B58" s="8"/>
      <c r="L58" s="8"/>
    </row>
    <row r="59" spans="2:12" x14ac:dyDescent="0.2">
      <c r="B59" s="8"/>
      <c r="L59" s="8"/>
    </row>
    <row r="60" spans="2:12" x14ac:dyDescent="0.2">
      <c r="B60" s="8"/>
      <c r="L60" s="8"/>
    </row>
    <row r="61" spans="2:12" s="1" customFormat="1" ht="12.75" x14ac:dyDescent="0.2">
      <c r="B61" s="13"/>
      <c r="D61" s="19" t="s">
        <v>32</v>
      </c>
      <c r="E61" s="14"/>
      <c r="F61" s="48" t="s">
        <v>33</v>
      </c>
      <c r="G61" s="19" t="s">
        <v>32</v>
      </c>
      <c r="H61" s="14"/>
      <c r="I61" s="14"/>
      <c r="J61" s="49" t="s">
        <v>33</v>
      </c>
      <c r="K61" s="14"/>
      <c r="L61" s="13"/>
    </row>
    <row r="62" spans="2:12" x14ac:dyDescent="0.2">
      <c r="B62" s="8"/>
      <c r="L62" s="8"/>
    </row>
    <row r="63" spans="2:12" x14ac:dyDescent="0.2">
      <c r="B63" s="8"/>
      <c r="L63" s="8"/>
    </row>
    <row r="64" spans="2:12" x14ac:dyDescent="0.2">
      <c r="B64" s="8"/>
      <c r="L64" s="8"/>
    </row>
    <row r="65" spans="2:12" s="1" customFormat="1" ht="12.75" x14ac:dyDescent="0.2">
      <c r="B65" s="13"/>
      <c r="D65" s="17" t="s">
        <v>34</v>
      </c>
      <c r="E65" s="18"/>
      <c r="F65" s="18"/>
      <c r="G65" s="17" t="s">
        <v>35</v>
      </c>
      <c r="H65" s="18"/>
      <c r="I65" s="18"/>
      <c r="J65" s="18"/>
      <c r="K65" s="18"/>
      <c r="L65" s="13"/>
    </row>
    <row r="66" spans="2:12" x14ac:dyDescent="0.2">
      <c r="B66" s="8"/>
      <c r="L66" s="8"/>
    </row>
    <row r="67" spans="2:12" x14ac:dyDescent="0.2">
      <c r="B67" s="8"/>
      <c r="L67" s="8"/>
    </row>
    <row r="68" spans="2:12" x14ac:dyDescent="0.2">
      <c r="B68" s="8"/>
      <c r="L68" s="8"/>
    </row>
    <row r="69" spans="2:12" x14ac:dyDescent="0.2">
      <c r="B69" s="8"/>
      <c r="L69" s="8"/>
    </row>
    <row r="70" spans="2:12" x14ac:dyDescent="0.2">
      <c r="B70" s="8"/>
      <c r="L70" s="8"/>
    </row>
    <row r="71" spans="2:12" x14ac:dyDescent="0.2">
      <c r="B71" s="8"/>
      <c r="L71" s="8"/>
    </row>
    <row r="72" spans="2:12" x14ac:dyDescent="0.2">
      <c r="B72" s="8"/>
      <c r="L72" s="8"/>
    </row>
    <row r="73" spans="2:12" x14ac:dyDescent="0.2">
      <c r="B73" s="8"/>
      <c r="L73" s="8"/>
    </row>
    <row r="74" spans="2:12" x14ac:dyDescent="0.2">
      <c r="B74" s="8"/>
      <c r="L74" s="8"/>
    </row>
    <row r="75" spans="2:12" x14ac:dyDescent="0.2">
      <c r="B75" s="8"/>
      <c r="L75" s="8"/>
    </row>
    <row r="76" spans="2:12" s="1" customFormat="1" ht="12.75" x14ac:dyDescent="0.2">
      <c r="B76" s="13"/>
      <c r="D76" s="19" t="s">
        <v>32</v>
      </c>
      <c r="E76" s="14"/>
      <c r="F76" s="48" t="s">
        <v>33</v>
      </c>
      <c r="G76" s="19" t="s">
        <v>32</v>
      </c>
      <c r="H76" s="14"/>
      <c r="I76" s="14"/>
      <c r="J76" s="49" t="s">
        <v>33</v>
      </c>
      <c r="K76" s="14"/>
      <c r="L76" s="13"/>
    </row>
    <row r="77" spans="2:12" s="1" customFormat="1" ht="14.45" customHeight="1" x14ac:dyDescent="0.2"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13"/>
    </row>
    <row r="81" spans="2:63" s="1" customFormat="1" ht="6.95" customHeight="1" x14ac:dyDescent="0.2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13"/>
    </row>
    <row r="82" spans="2:63" s="1" customFormat="1" ht="24.95" customHeight="1" x14ac:dyDescent="0.2">
      <c r="B82" s="13"/>
      <c r="C82" s="9" t="s">
        <v>47</v>
      </c>
      <c r="L82" s="13"/>
    </row>
    <row r="83" spans="2:63" s="1" customFormat="1" ht="6.95" customHeight="1" x14ac:dyDescent="0.2">
      <c r="B83" s="13"/>
      <c r="L83" s="13"/>
    </row>
    <row r="84" spans="2:63" s="1" customFormat="1" ht="12" customHeight="1" x14ac:dyDescent="0.2">
      <c r="B84" s="13"/>
      <c r="C84" s="11" t="s">
        <v>4</v>
      </c>
      <c r="L84" s="13"/>
    </row>
    <row r="85" spans="2:63" s="1" customFormat="1" ht="16.5" customHeight="1" x14ac:dyDescent="0.2">
      <c r="B85" s="13"/>
      <c r="E85" s="94" t="str">
        <f>E7</f>
        <v xml:space="preserve">Bratislavské hradby - Staromestská ulica </v>
      </c>
      <c r="F85" s="95"/>
      <c r="G85" s="95"/>
      <c r="H85" s="95"/>
      <c r="L85" s="13"/>
    </row>
    <row r="86" spans="2:63" s="1" customFormat="1" ht="12" customHeight="1" x14ac:dyDescent="0.2">
      <c r="B86" s="13"/>
      <c r="C86" s="11" t="s">
        <v>44</v>
      </c>
      <c r="L86" s="13"/>
    </row>
    <row r="87" spans="2:63" s="1" customFormat="1" ht="30" customHeight="1" x14ac:dyDescent="0.2">
      <c r="B87" s="13"/>
      <c r="E87" s="96"/>
      <c r="F87" s="97"/>
      <c r="G87" s="97"/>
      <c r="H87" s="97"/>
      <c r="L87" s="13"/>
    </row>
    <row r="88" spans="2:63" s="1" customFormat="1" ht="6.95" customHeight="1" x14ac:dyDescent="0.2">
      <c r="B88" s="13"/>
      <c r="L88" s="13"/>
    </row>
    <row r="89" spans="2:63" s="1" customFormat="1" ht="12" customHeight="1" x14ac:dyDescent="0.2">
      <c r="B89" s="13"/>
      <c r="C89" s="11" t="s">
        <v>7</v>
      </c>
      <c r="F89" s="10" t="str">
        <f>F12</f>
        <v>Bratislava</v>
      </c>
      <c r="I89" s="11" t="s">
        <v>9</v>
      </c>
      <c r="J89" s="24"/>
      <c r="L89" s="13"/>
    </row>
    <row r="90" spans="2:63" s="1" customFormat="1" ht="6.95" customHeight="1" x14ac:dyDescent="0.2">
      <c r="B90" s="13"/>
      <c r="L90" s="13"/>
    </row>
    <row r="91" spans="2:63" s="1" customFormat="1" ht="25.7" customHeight="1" x14ac:dyDescent="0.2">
      <c r="B91" s="13"/>
      <c r="C91" s="11" t="s">
        <v>10</v>
      </c>
      <c r="F91" s="10"/>
      <c r="I91" s="11" t="s">
        <v>14</v>
      </c>
      <c r="J91" s="12"/>
      <c r="L91" s="13"/>
    </row>
    <row r="92" spans="2:63" s="1" customFormat="1" ht="15.2" customHeight="1" x14ac:dyDescent="0.2">
      <c r="B92" s="13"/>
      <c r="C92" s="11" t="s">
        <v>13</v>
      </c>
      <c r="F92" s="10" t="str">
        <f>IF(E18="","",E18)</f>
        <v xml:space="preserve"> </v>
      </c>
      <c r="I92" s="11" t="s">
        <v>15</v>
      </c>
      <c r="J92" s="12" t="str">
        <f>E24</f>
        <v xml:space="preserve"> </v>
      </c>
      <c r="L92" s="13"/>
    </row>
    <row r="93" spans="2:63" s="1" customFormat="1" ht="10.35" customHeight="1" x14ac:dyDescent="0.2">
      <c r="B93" s="13"/>
      <c r="L93" s="13"/>
    </row>
    <row r="94" spans="2:63" s="3" customFormat="1" ht="29.25" customHeight="1" x14ac:dyDescent="0.2">
      <c r="B94" s="50"/>
      <c r="C94" s="51" t="s">
        <v>48</v>
      </c>
      <c r="D94" s="52" t="s">
        <v>38</v>
      </c>
      <c r="E94" s="52" t="s">
        <v>36</v>
      </c>
      <c r="F94" s="52" t="s">
        <v>37</v>
      </c>
      <c r="G94" s="52" t="s">
        <v>49</v>
      </c>
      <c r="H94" s="52" t="s">
        <v>50</v>
      </c>
      <c r="I94" s="52" t="s">
        <v>51</v>
      </c>
      <c r="J94" s="53" t="s">
        <v>45</v>
      </c>
      <c r="K94" s="54" t="s">
        <v>52</v>
      </c>
      <c r="L94" s="50"/>
      <c r="M94" s="28" t="s">
        <v>0</v>
      </c>
      <c r="N94" s="29" t="s">
        <v>21</v>
      </c>
      <c r="O94" s="29" t="s">
        <v>53</v>
      </c>
      <c r="P94" s="29" t="s">
        <v>54</v>
      </c>
      <c r="Q94" s="29" t="s">
        <v>55</v>
      </c>
      <c r="R94" s="29" t="s">
        <v>56</v>
      </c>
      <c r="S94" s="29" t="s">
        <v>57</v>
      </c>
      <c r="T94" s="30" t="s">
        <v>58</v>
      </c>
    </row>
    <row r="95" spans="2:63" s="1" customFormat="1" ht="23.1" customHeight="1" x14ac:dyDescent="0.25">
      <c r="B95" s="13"/>
      <c r="C95" s="32"/>
      <c r="J95" s="55"/>
      <c r="L95" s="13"/>
      <c r="M95" s="31"/>
      <c r="N95" s="25"/>
      <c r="O95" s="25"/>
      <c r="P95" s="56" t="e">
        <f>P96+#REF!</f>
        <v>#REF!</v>
      </c>
      <c r="Q95" s="25"/>
      <c r="R95" s="56" t="e">
        <f>R96+#REF!</f>
        <v>#REF!</v>
      </c>
      <c r="S95" s="25"/>
      <c r="T95" s="57" t="e">
        <f>T96+#REF!</f>
        <v>#REF!</v>
      </c>
      <c r="AT95" s="5" t="s">
        <v>39</v>
      </c>
      <c r="AU95" s="5" t="s">
        <v>46</v>
      </c>
      <c r="BK95" s="58" t="e">
        <f>BK96+#REF!</f>
        <v>#REF!</v>
      </c>
    </row>
    <row r="96" spans="2:63" s="4" customFormat="1" ht="26.1" customHeight="1" x14ac:dyDescent="0.2">
      <c r="B96" s="59"/>
      <c r="D96" s="60" t="s">
        <v>39</v>
      </c>
      <c r="E96" s="61" t="s">
        <v>59</v>
      </c>
      <c r="F96" s="61" t="s">
        <v>60</v>
      </c>
      <c r="J96" s="62">
        <f>BK96</f>
        <v>0</v>
      </c>
      <c r="L96" s="59"/>
      <c r="M96" s="63"/>
      <c r="P96" s="64" t="e">
        <f>P102+#REF!+#REF!+#REF!+#REF!</f>
        <v>#REF!</v>
      </c>
      <c r="R96" s="64" t="e">
        <f>R102+#REF!+#REF!+#REF!+#REF!</f>
        <v>#REF!</v>
      </c>
      <c r="T96" s="65" t="e">
        <f>T102+#REF!+#REF!+#REF!+#REF!</f>
        <v>#REF!</v>
      </c>
      <c r="AR96" s="60" t="s">
        <v>41</v>
      </c>
      <c r="AT96" s="66" t="s">
        <v>39</v>
      </c>
      <c r="AU96" s="66" t="s">
        <v>40</v>
      </c>
      <c r="AY96" s="60" t="s">
        <v>61</v>
      </c>
      <c r="BK96" s="67">
        <f>BK97+BK102+BK111+BK128</f>
        <v>0</v>
      </c>
    </row>
    <row r="97" spans="2:65" s="4" customFormat="1" ht="23.1" customHeight="1" x14ac:dyDescent="0.2">
      <c r="B97" s="59"/>
      <c r="D97" s="60" t="s">
        <v>39</v>
      </c>
      <c r="E97" s="68" t="s">
        <v>63</v>
      </c>
      <c r="F97" s="68" t="s">
        <v>87</v>
      </c>
      <c r="J97" s="69">
        <f>BK97</f>
        <v>0</v>
      </c>
      <c r="L97" s="59"/>
      <c r="M97" s="63"/>
      <c r="P97" s="64">
        <f>SUM(P98:P101)</f>
        <v>25.23075</v>
      </c>
      <c r="R97" s="64">
        <f>SUM(R98:R101)</f>
        <v>0</v>
      </c>
      <c r="T97" s="65">
        <f>SUM(T98:T101)</f>
        <v>0</v>
      </c>
      <c r="AR97" s="60" t="s">
        <v>41</v>
      </c>
      <c r="AT97" s="66" t="s">
        <v>39</v>
      </c>
      <c r="AU97" s="66" t="s">
        <v>41</v>
      </c>
      <c r="AY97" s="60" t="s">
        <v>61</v>
      </c>
      <c r="BK97" s="67">
        <f>SUM(BK98:BK101)</f>
        <v>0</v>
      </c>
    </row>
    <row r="98" spans="2:65" s="1" customFormat="1" ht="27" customHeight="1" x14ac:dyDescent="0.2">
      <c r="B98" s="70"/>
      <c r="C98" s="71">
        <v>1</v>
      </c>
      <c r="D98" s="71" t="s">
        <v>62</v>
      </c>
      <c r="E98" s="72" t="s">
        <v>98</v>
      </c>
      <c r="F98" s="73" t="s">
        <v>99</v>
      </c>
      <c r="G98" s="74" t="s">
        <v>86</v>
      </c>
      <c r="H98" s="75">
        <v>2.5</v>
      </c>
      <c r="I98" s="76">
        <v>0</v>
      </c>
      <c r="J98" s="76">
        <f t="shared" ref="J98" si="0">ROUND(I98*H98,2)</f>
        <v>0</v>
      </c>
      <c r="K98" s="77"/>
      <c r="L98" s="13"/>
      <c r="M98" s="78" t="s">
        <v>0</v>
      </c>
      <c r="N98" s="79" t="s">
        <v>23</v>
      </c>
      <c r="O98" s="80">
        <v>3.1739999999999999</v>
      </c>
      <c r="P98" s="80">
        <f t="shared" ref="P98" si="1">O98*H98</f>
        <v>7.9349999999999996</v>
      </c>
      <c r="Q98" s="80">
        <v>0</v>
      </c>
      <c r="R98" s="80">
        <f t="shared" ref="R98" si="2">Q98*H98</f>
        <v>0</v>
      </c>
      <c r="S98" s="80">
        <v>0</v>
      </c>
      <c r="T98" s="81">
        <f t="shared" ref="T98" si="3">S98*H98</f>
        <v>0</v>
      </c>
      <c r="AR98" s="82" t="s">
        <v>63</v>
      </c>
      <c r="AT98" s="82" t="s">
        <v>62</v>
      </c>
      <c r="AU98" s="82" t="s">
        <v>64</v>
      </c>
      <c r="AY98" s="5" t="s">
        <v>61</v>
      </c>
      <c r="BE98" s="83">
        <f t="shared" ref="BE98" si="4">IF(N98="základná",J98,0)</f>
        <v>0</v>
      </c>
      <c r="BF98" s="83">
        <f t="shared" ref="BF98" si="5">IF(N98="znížená",J98,0)</f>
        <v>0</v>
      </c>
      <c r="BG98" s="83">
        <f t="shared" ref="BG98" si="6">IF(N98="zákl. prenesená",J98,0)</f>
        <v>0</v>
      </c>
      <c r="BH98" s="83">
        <f t="shared" ref="BH98" si="7">IF(N98="zníž. prenesená",J98,0)</f>
        <v>0</v>
      </c>
      <c r="BI98" s="83">
        <f t="shared" ref="BI98" si="8">IF(N98="nulová",J98,0)</f>
        <v>0</v>
      </c>
      <c r="BJ98" s="5" t="s">
        <v>64</v>
      </c>
      <c r="BK98" s="83">
        <f t="shared" ref="BK98" si="9">ROUND(I98*H98,2)</f>
        <v>0</v>
      </c>
      <c r="BL98" s="5" t="s">
        <v>63</v>
      </c>
      <c r="BM98" s="82" t="s">
        <v>65</v>
      </c>
    </row>
    <row r="99" spans="2:65" s="1" customFormat="1" ht="27" customHeight="1" x14ac:dyDescent="0.2">
      <c r="B99" s="70"/>
      <c r="C99" s="71">
        <v>2</v>
      </c>
      <c r="D99" s="71" t="s">
        <v>62</v>
      </c>
      <c r="E99" s="72" t="s">
        <v>100</v>
      </c>
      <c r="F99" s="73" t="s">
        <v>101</v>
      </c>
      <c r="G99" s="74" t="s">
        <v>72</v>
      </c>
      <c r="H99" s="75">
        <v>22.5</v>
      </c>
      <c r="I99" s="76">
        <v>0</v>
      </c>
      <c r="J99" s="76">
        <f t="shared" ref="J99:J101" si="10">ROUND(I99*H99,2)</f>
        <v>0</v>
      </c>
      <c r="K99" s="77"/>
      <c r="L99" s="13"/>
      <c r="M99" s="78" t="s">
        <v>0</v>
      </c>
      <c r="N99" s="79" t="s">
        <v>23</v>
      </c>
      <c r="O99" s="80">
        <v>0.1517</v>
      </c>
      <c r="P99" s="80">
        <f t="shared" ref="P99:P101" si="11">O99*H99</f>
        <v>3.4132500000000001</v>
      </c>
      <c r="Q99" s="80">
        <v>0</v>
      </c>
      <c r="R99" s="80">
        <f t="shared" ref="R99:R101" si="12">Q99*H99</f>
        <v>0</v>
      </c>
      <c r="S99" s="80">
        <v>0</v>
      </c>
      <c r="T99" s="81">
        <f t="shared" ref="T99:T101" si="13">S99*H99</f>
        <v>0</v>
      </c>
      <c r="AR99" s="82" t="s">
        <v>63</v>
      </c>
      <c r="AT99" s="82" t="s">
        <v>62</v>
      </c>
      <c r="AU99" s="82" t="s">
        <v>64</v>
      </c>
      <c r="AY99" s="5" t="s">
        <v>61</v>
      </c>
      <c r="BE99" s="83">
        <f t="shared" ref="BE99:BE101" si="14">IF(N99="základná",J99,0)</f>
        <v>0</v>
      </c>
      <c r="BF99" s="83">
        <f t="shared" ref="BF99:BF101" si="15">IF(N99="znížená",J99,0)</f>
        <v>0</v>
      </c>
      <c r="BG99" s="83">
        <f t="shared" ref="BG99:BG101" si="16">IF(N99="zákl. prenesená",J99,0)</f>
        <v>0</v>
      </c>
      <c r="BH99" s="83">
        <f t="shared" ref="BH99:BH101" si="17">IF(N99="zníž. prenesená",J99,0)</f>
        <v>0</v>
      </c>
      <c r="BI99" s="83">
        <f t="shared" ref="BI99:BI101" si="18">IF(N99="nulová",J99,0)</f>
        <v>0</v>
      </c>
      <c r="BJ99" s="5" t="s">
        <v>64</v>
      </c>
      <c r="BK99" s="83">
        <f t="shared" ref="BK99:BK101" si="19">ROUND(I99*H99,2)</f>
        <v>0</v>
      </c>
      <c r="BL99" s="5" t="s">
        <v>63</v>
      </c>
      <c r="BM99" s="82" t="s">
        <v>66</v>
      </c>
    </row>
    <row r="100" spans="2:65" s="1" customFormat="1" ht="27" customHeight="1" x14ac:dyDescent="0.2">
      <c r="B100" s="70"/>
      <c r="C100" s="71">
        <v>3</v>
      </c>
      <c r="D100" s="71" t="s">
        <v>62</v>
      </c>
      <c r="E100" s="72" t="s">
        <v>102</v>
      </c>
      <c r="F100" s="73" t="s">
        <v>103</v>
      </c>
      <c r="G100" s="74" t="s">
        <v>72</v>
      </c>
      <c r="H100" s="75">
        <v>22.5</v>
      </c>
      <c r="I100" s="76">
        <v>0</v>
      </c>
      <c r="J100" s="76">
        <f t="shared" si="10"/>
        <v>0</v>
      </c>
      <c r="K100" s="77"/>
      <c r="L100" s="13"/>
      <c r="M100" s="78" t="s">
        <v>0</v>
      </c>
      <c r="N100" s="79" t="s">
        <v>23</v>
      </c>
      <c r="O100" s="80">
        <v>0.61699999999999999</v>
      </c>
      <c r="P100" s="80">
        <f t="shared" si="11"/>
        <v>13.8825</v>
      </c>
      <c r="Q100" s="80">
        <v>0</v>
      </c>
      <c r="R100" s="80">
        <f t="shared" si="12"/>
        <v>0</v>
      </c>
      <c r="S100" s="80">
        <v>0</v>
      </c>
      <c r="T100" s="81">
        <f t="shared" si="13"/>
        <v>0</v>
      </c>
      <c r="AR100" s="82" t="s">
        <v>63</v>
      </c>
      <c r="AT100" s="82" t="s">
        <v>62</v>
      </c>
      <c r="AU100" s="82" t="s">
        <v>64</v>
      </c>
      <c r="AY100" s="5" t="s">
        <v>61</v>
      </c>
      <c r="BE100" s="83">
        <f t="shared" si="14"/>
        <v>0</v>
      </c>
      <c r="BF100" s="83">
        <f t="shared" si="15"/>
        <v>0</v>
      </c>
      <c r="BG100" s="83">
        <f t="shared" si="16"/>
        <v>0</v>
      </c>
      <c r="BH100" s="83">
        <f t="shared" si="17"/>
        <v>0</v>
      </c>
      <c r="BI100" s="83">
        <f t="shared" si="18"/>
        <v>0</v>
      </c>
      <c r="BJ100" s="5" t="s">
        <v>64</v>
      </c>
      <c r="BK100" s="83">
        <f t="shared" si="19"/>
        <v>0</v>
      </c>
      <c r="BL100" s="5" t="s">
        <v>63</v>
      </c>
      <c r="BM100" s="82" t="s">
        <v>67</v>
      </c>
    </row>
    <row r="101" spans="2:65" s="1" customFormat="1" ht="27" customHeight="1" x14ac:dyDescent="0.2">
      <c r="B101" s="70"/>
      <c r="C101" s="71">
        <v>4</v>
      </c>
      <c r="D101" s="71" t="s">
        <v>62</v>
      </c>
      <c r="E101" s="72" t="s">
        <v>104</v>
      </c>
      <c r="F101" s="73" t="s">
        <v>105</v>
      </c>
      <c r="G101" s="74" t="s">
        <v>68</v>
      </c>
      <c r="H101" s="75">
        <v>0.17100000000000001</v>
      </c>
      <c r="I101" s="76">
        <v>0</v>
      </c>
      <c r="J101" s="76">
        <f t="shared" si="10"/>
        <v>0</v>
      </c>
      <c r="K101" s="77"/>
      <c r="L101" s="13"/>
      <c r="M101" s="78" t="s">
        <v>0</v>
      </c>
      <c r="N101" s="79" t="s">
        <v>23</v>
      </c>
      <c r="O101" s="80">
        <v>0</v>
      </c>
      <c r="P101" s="80">
        <f t="shared" si="11"/>
        <v>0</v>
      </c>
      <c r="Q101" s="80">
        <v>0</v>
      </c>
      <c r="R101" s="80">
        <f t="shared" si="12"/>
        <v>0</v>
      </c>
      <c r="S101" s="80">
        <v>0</v>
      </c>
      <c r="T101" s="81">
        <f t="shared" si="13"/>
        <v>0</v>
      </c>
      <c r="AR101" s="82" t="s">
        <v>63</v>
      </c>
      <c r="AT101" s="82" t="s">
        <v>62</v>
      </c>
      <c r="AU101" s="82" t="s">
        <v>64</v>
      </c>
      <c r="AY101" s="5" t="s">
        <v>61</v>
      </c>
      <c r="BE101" s="83">
        <f t="shared" si="14"/>
        <v>0</v>
      </c>
      <c r="BF101" s="83">
        <f t="shared" si="15"/>
        <v>0</v>
      </c>
      <c r="BG101" s="83">
        <f t="shared" si="16"/>
        <v>0</v>
      </c>
      <c r="BH101" s="83">
        <f t="shared" si="17"/>
        <v>0</v>
      </c>
      <c r="BI101" s="83">
        <f t="shared" si="18"/>
        <v>0</v>
      </c>
      <c r="BJ101" s="5" t="s">
        <v>64</v>
      </c>
      <c r="BK101" s="83">
        <f t="shared" si="19"/>
        <v>0</v>
      </c>
      <c r="BL101" s="5" t="s">
        <v>63</v>
      </c>
      <c r="BM101" s="82" t="s">
        <v>69</v>
      </c>
    </row>
    <row r="102" spans="2:65" s="4" customFormat="1" ht="23.1" customHeight="1" x14ac:dyDescent="0.2">
      <c r="B102" s="59"/>
      <c r="D102" s="60" t="s">
        <v>39</v>
      </c>
      <c r="E102" s="68" t="s">
        <v>71</v>
      </c>
      <c r="F102" s="68" t="s">
        <v>73</v>
      </c>
      <c r="J102" s="69">
        <f>BK102</f>
        <v>0</v>
      </c>
      <c r="L102" s="59"/>
      <c r="M102" s="63"/>
      <c r="P102" s="64">
        <f>SUM(P103:P110)</f>
        <v>102.03249999999998</v>
      </c>
      <c r="R102" s="64">
        <f>SUM(R103:R110)</f>
        <v>0.37560000000000004</v>
      </c>
      <c r="T102" s="65">
        <f>SUM(T103:T110)</f>
        <v>0</v>
      </c>
      <c r="AR102" s="60" t="s">
        <v>41</v>
      </c>
      <c r="AT102" s="66" t="s">
        <v>39</v>
      </c>
      <c r="AU102" s="66" t="s">
        <v>41</v>
      </c>
      <c r="AY102" s="60" t="s">
        <v>61</v>
      </c>
      <c r="BK102" s="67">
        <f>SUM(BK103:BK110)</f>
        <v>0</v>
      </c>
    </row>
    <row r="103" spans="2:65" s="1" customFormat="1" ht="36" x14ac:dyDescent="0.2">
      <c r="B103" s="70"/>
      <c r="C103" s="71">
        <v>5</v>
      </c>
      <c r="D103" s="71" t="s">
        <v>62</v>
      </c>
      <c r="E103" s="72" t="s">
        <v>106</v>
      </c>
      <c r="F103" s="73" t="s">
        <v>107</v>
      </c>
      <c r="G103" s="74" t="s">
        <v>72</v>
      </c>
      <c r="H103" s="75">
        <v>25</v>
      </c>
      <c r="I103" s="76">
        <v>0</v>
      </c>
      <c r="J103" s="76">
        <f t="shared" ref="J103:J108" si="20">ROUND(I103*H103,2)</f>
        <v>0</v>
      </c>
      <c r="K103" s="77"/>
      <c r="L103" s="13"/>
      <c r="M103" s="78" t="s">
        <v>0</v>
      </c>
      <c r="N103" s="79" t="s">
        <v>23</v>
      </c>
      <c r="O103" s="80">
        <v>3.1739999999999999</v>
      </c>
      <c r="P103" s="80">
        <f t="shared" ref="P103:P108" si="21">O103*H103</f>
        <v>79.349999999999994</v>
      </c>
      <c r="Q103" s="80">
        <v>0</v>
      </c>
      <c r="R103" s="80">
        <f t="shared" ref="R103:R108" si="22">Q103*H103</f>
        <v>0</v>
      </c>
      <c r="S103" s="80">
        <v>0</v>
      </c>
      <c r="T103" s="81">
        <f t="shared" ref="T103:T108" si="23">S103*H103</f>
        <v>0</v>
      </c>
      <c r="AR103" s="82" t="s">
        <v>63</v>
      </c>
      <c r="AT103" s="82" t="s">
        <v>62</v>
      </c>
      <c r="AU103" s="82" t="s">
        <v>64</v>
      </c>
      <c r="AY103" s="5" t="s">
        <v>61</v>
      </c>
      <c r="BE103" s="83">
        <f t="shared" ref="BE103:BE108" si="24">IF(N103="základná",J103,0)</f>
        <v>0</v>
      </c>
      <c r="BF103" s="83">
        <f t="shared" ref="BF103:BF108" si="25">IF(N103="znížená",J103,0)</f>
        <v>0</v>
      </c>
      <c r="BG103" s="83">
        <f t="shared" ref="BG103:BG108" si="26">IF(N103="zákl. prenesená",J103,0)</f>
        <v>0</v>
      </c>
      <c r="BH103" s="83">
        <f t="shared" ref="BH103:BH108" si="27">IF(N103="zníž. prenesená",J103,0)</f>
        <v>0</v>
      </c>
      <c r="BI103" s="83">
        <f t="shared" ref="BI103:BI108" si="28">IF(N103="nulová",J103,0)</f>
        <v>0</v>
      </c>
      <c r="BJ103" s="5" t="s">
        <v>64</v>
      </c>
      <c r="BK103" s="83">
        <f t="shared" ref="BK103:BK108" si="29">ROUND(I103*H103,2)</f>
        <v>0</v>
      </c>
      <c r="BL103" s="5" t="s">
        <v>63</v>
      </c>
      <c r="BM103" s="82" t="s">
        <v>65</v>
      </c>
    </row>
    <row r="104" spans="2:65" s="1" customFormat="1" ht="24" x14ac:dyDescent="0.2">
      <c r="B104" s="70"/>
      <c r="C104" s="71">
        <v>6</v>
      </c>
      <c r="D104" s="71" t="s">
        <v>62</v>
      </c>
      <c r="E104" s="72" t="s">
        <v>108</v>
      </c>
      <c r="F104" s="73" t="s">
        <v>109</v>
      </c>
      <c r="G104" s="74" t="s">
        <v>72</v>
      </c>
      <c r="H104" s="75">
        <v>5</v>
      </c>
      <c r="I104" s="76">
        <v>0</v>
      </c>
      <c r="J104" s="76">
        <f t="shared" si="20"/>
        <v>0</v>
      </c>
      <c r="K104" s="77"/>
      <c r="L104" s="13"/>
      <c r="M104" s="78" t="s">
        <v>0</v>
      </c>
      <c r="N104" s="79" t="s">
        <v>23</v>
      </c>
      <c r="O104" s="80">
        <v>0.1517</v>
      </c>
      <c r="P104" s="80">
        <f t="shared" si="21"/>
        <v>0.75849999999999995</v>
      </c>
      <c r="Q104" s="80">
        <v>0</v>
      </c>
      <c r="R104" s="80">
        <f t="shared" si="22"/>
        <v>0</v>
      </c>
      <c r="S104" s="80">
        <v>0</v>
      </c>
      <c r="T104" s="81">
        <f t="shared" si="23"/>
        <v>0</v>
      </c>
      <c r="AR104" s="82" t="s">
        <v>63</v>
      </c>
      <c r="AT104" s="82" t="s">
        <v>62</v>
      </c>
      <c r="AU104" s="82" t="s">
        <v>64</v>
      </c>
      <c r="AY104" s="5" t="s">
        <v>61</v>
      </c>
      <c r="BE104" s="83">
        <f t="shared" si="24"/>
        <v>0</v>
      </c>
      <c r="BF104" s="83">
        <f t="shared" si="25"/>
        <v>0</v>
      </c>
      <c r="BG104" s="83">
        <f t="shared" si="26"/>
        <v>0</v>
      </c>
      <c r="BH104" s="83">
        <f t="shared" si="27"/>
        <v>0</v>
      </c>
      <c r="BI104" s="83">
        <f t="shared" si="28"/>
        <v>0</v>
      </c>
      <c r="BJ104" s="5" t="s">
        <v>64</v>
      </c>
      <c r="BK104" s="83">
        <f t="shared" si="29"/>
        <v>0</v>
      </c>
      <c r="BL104" s="5" t="s">
        <v>63</v>
      </c>
      <c r="BM104" s="82" t="s">
        <v>66</v>
      </c>
    </row>
    <row r="105" spans="2:65" s="1" customFormat="1" ht="24" x14ac:dyDescent="0.2">
      <c r="B105" s="70"/>
      <c r="C105" s="71">
        <v>7</v>
      </c>
      <c r="D105" s="71" t="s">
        <v>62</v>
      </c>
      <c r="E105" s="72" t="s">
        <v>110</v>
      </c>
      <c r="F105" s="73" t="s">
        <v>111</v>
      </c>
      <c r="G105" s="74" t="s">
        <v>78</v>
      </c>
      <c r="H105" s="75">
        <v>12</v>
      </c>
      <c r="I105" s="76">
        <v>0</v>
      </c>
      <c r="J105" s="76">
        <f t="shared" si="20"/>
        <v>0</v>
      </c>
      <c r="K105" s="77"/>
      <c r="L105" s="13"/>
      <c r="M105" s="78" t="s">
        <v>0</v>
      </c>
      <c r="N105" s="79" t="s">
        <v>23</v>
      </c>
      <c r="O105" s="80">
        <v>0.61699999999999999</v>
      </c>
      <c r="P105" s="80">
        <f t="shared" si="21"/>
        <v>7.4039999999999999</v>
      </c>
      <c r="Q105" s="80">
        <v>0</v>
      </c>
      <c r="R105" s="80">
        <f t="shared" si="22"/>
        <v>0</v>
      </c>
      <c r="S105" s="80">
        <v>0</v>
      </c>
      <c r="T105" s="81">
        <f t="shared" si="23"/>
        <v>0</v>
      </c>
      <c r="AR105" s="82" t="s">
        <v>63</v>
      </c>
      <c r="AT105" s="82" t="s">
        <v>62</v>
      </c>
      <c r="AU105" s="82" t="s">
        <v>64</v>
      </c>
      <c r="AY105" s="5" t="s">
        <v>61</v>
      </c>
      <c r="BE105" s="83">
        <f t="shared" si="24"/>
        <v>0</v>
      </c>
      <c r="BF105" s="83">
        <f t="shared" si="25"/>
        <v>0</v>
      </c>
      <c r="BG105" s="83">
        <f t="shared" si="26"/>
        <v>0</v>
      </c>
      <c r="BH105" s="83">
        <f t="shared" si="27"/>
        <v>0</v>
      </c>
      <c r="BI105" s="83">
        <f t="shared" si="28"/>
        <v>0</v>
      </c>
      <c r="BJ105" s="5" t="s">
        <v>64</v>
      </c>
      <c r="BK105" s="83">
        <f t="shared" si="29"/>
        <v>0</v>
      </c>
      <c r="BL105" s="5" t="s">
        <v>63</v>
      </c>
      <c r="BM105" s="82" t="s">
        <v>67</v>
      </c>
    </row>
    <row r="106" spans="2:65" s="1" customFormat="1" ht="24" x14ac:dyDescent="0.2">
      <c r="B106" s="70"/>
      <c r="C106" s="71">
        <v>8</v>
      </c>
      <c r="D106" s="71" t="s">
        <v>62</v>
      </c>
      <c r="E106" s="72" t="s">
        <v>112</v>
      </c>
      <c r="F106" s="73" t="s">
        <v>113</v>
      </c>
      <c r="G106" s="74" t="s">
        <v>86</v>
      </c>
      <c r="H106" s="75">
        <v>2.2000000000000002</v>
      </c>
      <c r="I106" s="76">
        <v>0</v>
      </c>
      <c r="J106" s="76">
        <f t="shared" si="20"/>
        <v>0</v>
      </c>
      <c r="K106" s="77"/>
      <c r="L106" s="13"/>
      <c r="M106" s="78" t="s">
        <v>0</v>
      </c>
      <c r="N106" s="79" t="s">
        <v>23</v>
      </c>
      <c r="O106" s="80">
        <v>0</v>
      </c>
      <c r="P106" s="80">
        <f t="shared" si="21"/>
        <v>0</v>
      </c>
      <c r="Q106" s="80">
        <v>0</v>
      </c>
      <c r="R106" s="80">
        <f t="shared" si="22"/>
        <v>0</v>
      </c>
      <c r="S106" s="80">
        <v>0</v>
      </c>
      <c r="T106" s="81">
        <f t="shared" si="23"/>
        <v>0</v>
      </c>
      <c r="AR106" s="82" t="s">
        <v>63</v>
      </c>
      <c r="AT106" s="82" t="s">
        <v>62</v>
      </c>
      <c r="AU106" s="82" t="s">
        <v>64</v>
      </c>
      <c r="AY106" s="5" t="s">
        <v>61</v>
      </c>
      <c r="BE106" s="83">
        <f t="shared" si="24"/>
        <v>0</v>
      </c>
      <c r="BF106" s="83">
        <f t="shared" si="25"/>
        <v>0</v>
      </c>
      <c r="BG106" s="83">
        <f t="shared" si="26"/>
        <v>0</v>
      </c>
      <c r="BH106" s="83">
        <f t="shared" si="27"/>
        <v>0</v>
      </c>
      <c r="BI106" s="83">
        <f t="shared" si="28"/>
        <v>0</v>
      </c>
      <c r="BJ106" s="5" t="s">
        <v>64</v>
      </c>
      <c r="BK106" s="83">
        <f t="shared" si="29"/>
        <v>0</v>
      </c>
      <c r="BL106" s="5" t="s">
        <v>63</v>
      </c>
      <c r="BM106" s="82" t="s">
        <v>69</v>
      </c>
    </row>
    <row r="107" spans="2:65" s="1" customFormat="1" ht="24" x14ac:dyDescent="0.2">
      <c r="B107" s="70"/>
      <c r="C107" s="71">
        <v>9</v>
      </c>
      <c r="D107" s="71" t="s">
        <v>62</v>
      </c>
      <c r="E107" s="72" t="s">
        <v>114</v>
      </c>
      <c r="F107" s="73" t="s">
        <v>115</v>
      </c>
      <c r="G107" s="74" t="s">
        <v>72</v>
      </c>
      <c r="H107" s="75">
        <v>60</v>
      </c>
      <c r="I107" s="76">
        <v>0</v>
      </c>
      <c r="J107" s="76">
        <f t="shared" si="20"/>
        <v>0</v>
      </c>
      <c r="K107" s="77"/>
      <c r="L107" s="13"/>
      <c r="M107" s="78" t="s">
        <v>0</v>
      </c>
      <c r="N107" s="79" t="s">
        <v>23</v>
      </c>
      <c r="O107" s="80">
        <v>0.24199999999999999</v>
      </c>
      <c r="P107" s="80">
        <f t="shared" si="21"/>
        <v>14.52</v>
      </c>
      <c r="Q107" s="80">
        <v>0</v>
      </c>
      <c r="R107" s="80">
        <f t="shared" si="22"/>
        <v>0</v>
      </c>
      <c r="S107" s="80">
        <v>0</v>
      </c>
      <c r="T107" s="81">
        <f t="shared" si="23"/>
        <v>0</v>
      </c>
      <c r="AR107" s="82" t="s">
        <v>63</v>
      </c>
      <c r="AT107" s="82" t="s">
        <v>62</v>
      </c>
      <c r="AU107" s="82" t="s">
        <v>64</v>
      </c>
      <c r="AY107" s="5" t="s">
        <v>61</v>
      </c>
      <c r="BE107" s="83">
        <f t="shared" si="24"/>
        <v>0</v>
      </c>
      <c r="BF107" s="83">
        <f t="shared" si="25"/>
        <v>0</v>
      </c>
      <c r="BG107" s="83">
        <f t="shared" si="26"/>
        <v>0</v>
      </c>
      <c r="BH107" s="83">
        <f t="shared" si="27"/>
        <v>0</v>
      </c>
      <c r="BI107" s="83">
        <f t="shared" si="28"/>
        <v>0</v>
      </c>
      <c r="BJ107" s="5" t="s">
        <v>64</v>
      </c>
      <c r="BK107" s="83">
        <f t="shared" si="29"/>
        <v>0</v>
      </c>
      <c r="BL107" s="5" t="s">
        <v>63</v>
      </c>
      <c r="BM107" s="82" t="s">
        <v>70</v>
      </c>
    </row>
    <row r="108" spans="2:65" s="1" customFormat="1" ht="16.350000000000001" customHeight="1" x14ac:dyDescent="0.2">
      <c r="B108" s="70"/>
      <c r="C108" s="84">
        <v>10</v>
      </c>
      <c r="D108" s="84" t="s">
        <v>84</v>
      </c>
      <c r="E108" s="85" t="s">
        <v>116</v>
      </c>
      <c r="F108" s="86" t="s">
        <v>117</v>
      </c>
      <c r="G108" s="87" t="s">
        <v>72</v>
      </c>
      <c r="H108" s="88">
        <v>60.6</v>
      </c>
      <c r="I108" s="89">
        <v>0</v>
      </c>
      <c r="J108" s="89">
        <f t="shared" si="20"/>
        <v>0</v>
      </c>
      <c r="K108" s="90"/>
      <c r="L108" s="91"/>
      <c r="M108" s="92" t="s">
        <v>0</v>
      </c>
      <c r="N108" s="93" t="s">
        <v>23</v>
      </c>
      <c r="O108" s="80">
        <v>0</v>
      </c>
      <c r="P108" s="80">
        <f t="shared" si="21"/>
        <v>0</v>
      </c>
      <c r="Q108" s="80">
        <v>6.0000000000000001E-3</v>
      </c>
      <c r="R108" s="80">
        <f t="shared" si="22"/>
        <v>0.36360000000000003</v>
      </c>
      <c r="S108" s="80">
        <v>0</v>
      </c>
      <c r="T108" s="81">
        <f t="shared" si="23"/>
        <v>0</v>
      </c>
      <c r="AR108" s="82" t="s">
        <v>80</v>
      </c>
      <c r="AT108" s="82" t="s">
        <v>84</v>
      </c>
      <c r="AU108" s="82" t="s">
        <v>64</v>
      </c>
      <c r="AY108" s="5" t="s">
        <v>61</v>
      </c>
      <c r="BE108" s="83">
        <f t="shared" si="24"/>
        <v>0</v>
      </c>
      <c r="BF108" s="83">
        <f t="shared" si="25"/>
        <v>0</v>
      </c>
      <c r="BG108" s="83">
        <f t="shared" si="26"/>
        <v>0</v>
      </c>
      <c r="BH108" s="83">
        <f t="shared" si="27"/>
        <v>0</v>
      </c>
      <c r="BI108" s="83">
        <f t="shared" si="28"/>
        <v>0</v>
      </c>
      <c r="BJ108" s="5" t="s">
        <v>64</v>
      </c>
      <c r="BK108" s="83">
        <f t="shared" si="29"/>
        <v>0</v>
      </c>
      <c r="BL108" s="5" t="s">
        <v>77</v>
      </c>
      <c r="BM108" s="82" t="s">
        <v>85</v>
      </c>
    </row>
    <row r="109" spans="2:65" s="1" customFormat="1" ht="24" x14ac:dyDescent="0.2">
      <c r="B109" s="70"/>
      <c r="C109" s="71">
        <v>11</v>
      </c>
      <c r="D109" s="71" t="s">
        <v>62</v>
      </c>
      <c r="E109" s="72" t="s">
        <v>118</v>
      </c>
      <c r="F109" s="73" t="s">
        <v>119</v>
      </c>
      <c r="G109" s="74" t="s">
        <v>72</v>
      </c>
      <c r="H109" s="75">
        <v>20</v>
      </c>
      <c r="I109" s="76">
        <v>0</v>
      </c>
      <c r="J109" s="76">
        <f t="shared" ref="J109:J110" si="30">ROUND(I109*H109,2)</f>
        <v>0</v>
      </c>
      <c r="K109" s="77"/>
      <c r="L109" s="13"/>
      <c r="M109" s="78" t="s">
        <v>0</v>
      </c>
      <c r="N109" s="79" t="s">
        <v>23</v>
      </c>
      <c r="O109" s="80">
        <v>0</v>
      </c>
      <c r="P109" s="80">
        <f t="shared" ref="P109:P110" si="31">O109*H109</f>
        <v>0</v>
      </c>
      <c r="Q109" s="80">
        <v>0</v>
      </c>
      <c r="R109" s="80">
        <f t="shared" ref="R109:R110" si="32">Q109*H109</f>
        <v>0</v>
      </c>
      <c r="S109" s="80">
        <v>0</v>
      </c>
      <c r="T109" s="81">
        <f t="shared" ref="T109:T110" si="33">S109*H109</f>
        <v>0</v>
      </c>
      <c r="AR109" s="82" t="s">
        <v>63</v>
      </c>
      <c r="AT109" s="82" t="s">
        <v>62</v>
      </c>
      <c r="AU109" s="82" t="s">
        <v>64</v>
      </c>
      <c r="AY109" s="5" t="s">
        <v>61</v>
      </c>
      <c r="BE109" s="83">
        <f t="shared" ref="BE109:BE110" si="34">IF(N109="základná",J109,0)</f>
        <v>0</v>
      </c>
      <c r="BF109" s="83">
        <f t="shared" ref="BF109:BF110" si="35">IF(N109="znížená",J109,0)</f>
        <v>0</v>
      </c>
      <c r="BG109" s="83">
        <f t="shared" ref="BG109:BG110" si="36">IF(N109="zákl. prenesená",J109,0)</f>
        <v>0</v>
      </c>
      <c r="BH109" s="83">
        <f t="shared" ref="BH109:BH110" si="37">IF(N109="zníž. prenesená",J109,0)</f>
        <v>0</v>
      </c>
      <c r="BI109" s="83">
        <f t="shared" ref="BI109:BI110" si="38">IF(N109="nulová",J109,0)</f>
        <v>0</v>
      </c>
      <c r="BJ109" s="5" t="s">
        <v>64</v>
      </c>
      <c r="BK109" s="83">
        <f t="shared" ref="BK109:BK110" si="39">ROUND(I109*H109,2)</f>
        <v>0</v>
      </c>
      <c r="BL109" s="5" t="s">
        <v>63</v>
      </c>
      <c r="BM109" s="82" t="s">
        <v>69</v>
      </c>
    </row>
    <row r="110" spans="2:65" s="1" customFormat="1" ht="16.350000000000001" customHeight="1" x14ac:dyDescent="0.2">
      <c r="B110" s="70"/>
      <c r="C110" s="84">
        <v>12</v>
      </c>
      <c r="D110" s="84" t="s">
        <v>84</v>
      </c>
      <c r="E110" s="85" t="s">
        <v>116</v>
      </c>
      <c r="F110" s="86" t="s">
        <v>117</v>
      </c>
      <c r="G110" s="87" t="s">
        <v>72</v>
      </c>
      <c r="H110" s="88">
        <v>2</v>
      </c>
      <c r="I110" s="89">
        <v>0</v>
      </c>
      <c r="J110" s="89">
        <f t="shared" si="30"/>
        <v>0</v>
      </c>
      <c r="K110" s="90"/>
      <c r="L110" s="91"/>
      <c r="M110" s="92" t="s">
        <v>0</v>
      </c>
      <c r="N110" s="93" t="s">
        <v>23</v>
      </c>
      <c r="O110" s="80">
        <v>0</v>
      </c>
      <c r="P110" s="80">
        <f t="shared" si="31"/>
        <v>0</v>
      </c>
      <c r="Q110" s="80">
        <v>6.0000000000000001E-3</v>
      </c>
      <c r="R110" s="80">
        <f t="shared" si="32"/>
        <v>1.2E-2</v>
      </c>
      <c r="S110" s="80">
        <v>0</v>
      </c>
      <c r="T110" s="81">
        <f t="shared" si="33"/>
        <v>0</v>
      </c>
      <c r="AR110" s="82" t="s">
        <v>80</v>
      </c>
      <c r="AT110" s="82" t="s">
        <v>84</v>
      </c>
      <c r="AU110" s="82" t="s">
        <v>64</v>
      </c>
      <c r="AY110" s="5" t="s">
        <v>61</v>
      </c>
      <c r="BE110" s="83">
        <f t="shared" si="34"/>
        <v>0</v>
      </c>
      <c r="BF110" s="83">
        <f t="shared" si="35"/>
        <v>0</v>
      </c>
      <c r="BG110" s="83">
        <f t="shared" si="36"/>
        <v>0</v>
      </c>
      <c r="BH110" s="83">
        <f t="shared" si="37"/>
        <v>0</v>
      </c>
      <c r="BI110" s="83">
        <f t="shared" si="38"/>
        <v>0</v>
      </c>
      <c r="BJ110" s="5" t="s">
        <v>64</v>
      </c>
      <c r="BK110" s="83">
        <f t="shared" si="39"/>
        <v>0</v>
      </c>
      <c r="BL110" s="5" t="s">
        <v>77</v>
      </c>
      <c r="BM110" s="82" t="s">
        <v>85</v>
      </c>
    </row>
    <row r="111" spans="2:65" s="4" customFormat="1" ht="23.1" customHeight="1" x14ac:dyDescent="0.2">
      <c r="B111" s="59"/>
      <c r="D111" s="60" t="s">
        <v>39</v>
      </c>
      <c r="E111" s="68" t="s">
        <v>76</v>
      </c>
      <c r="F111" s="68" t="s">
        <v>79</v>
      </c>
      <c r="J111" s="69">
        <f>BK111</f>
        <v>0</v>
      </c>
      <c r="L111" s="59"/>
      <c r="M111" s="63"/>
      <c r="P111" s="64">
        <f>SUM(P112:P127)</f>
        <v>0</v>
      </c>
      <c r="R111" s="64">
        <f>SUM(R112:R127)</f>
        <v>0</v>
      </c>
      <c r="T111" s="65">
        <f>SUM(T112:T127)</f>
        <v>0</v>
      </c>
      <c r="AR111" s="60" t="s">
        <v>41</v>
      </c>
      <c r="AT111" s="66" t="s">
        <v>39</v>
      </c>
      <c r="AU111" s="66" t="s">
        <v>41</v>
      </c>
      <c r="AY111" s="60" t="s">
        <v>61</v>
      </c>
      <c r="BK111" s="67">
        <f>SUM(BK112:BK127)</f>
        <v>0</v>
      </c>
    </row>
    <row r="112" spans="2:65" s="1" customFormat="1" ht="18.600000000000001" customHeight="1" x14ac:dyDescent="0.2">
      <c r="B112" s="70"/>
      <c r="C112" s="71">
        <v>13</v>
      </c>
      <c r="D112" s="71" t="s">
        <v>62</v>
      </c>
      <c r="E112" s="72" t="s">
        <v>120</v>
      </c>
      <c r="F112" s="73" t="s">
        <v>121</v>
      </c>
      <c r="G112" s="74" t="s">
        <v>81</v>
      </c>
      <c r="H112" s="75">
        <v>1</v>
      </c>
      <c r="I112" s="76">
        <v>0</v>
      </c>
      <c r="J112" s="76">
        <f t="shared" ref="J112:J127" si="40">ROUND(I112*H112,2)</f>
        <v>0</v>
      </c>
      <c r="K112" s="77"/>
      <c r="L112" s="13"/>
      <c r="M112" s="78" t="s">
        <v>0</v>
      </c>
      <c r="N112" s="79" t="s">
        <v>23</v>
      </c>
      <c r="O112" s="80">
        <v>0</v>
      </c>
      <c r="P112" s="80">
        <f t="shared" ref="P112:P127" si="41">O112*H112</f>
        <v>0</v>
      </c>
      <c r="Q112" s="80">
        <v>0</v>
      </c>
      <c r="R112" s="80">
        <f t="shared" ref="R112:R127" si="42">Q112*H112</f>
        <v>0</v>
      </c>
      <c r="S112" s="80">
        <v>0</v>
      </c>
      <c r="T112" s="81">
        <f t="shared" ref="T112:T127" si="43">S112*H112</f>
        <v>0</v>
      </c>
      <c r="AR112" s="82" t="s">
        <v>63</v>
      </c>
      <c r="AT112" s="82" t="s">
        <v>62</v>
      </c>
      <c r="AU112" s="82" t="s">
        <v>64</v>
      </c>
      <c r="AY112" s="5" t="s">
        <v>61</v>
      </c>
      <c r="BE112" s="83">
        <f t="shared" ref="BE112:BE127" si="44">IF(N112="základná",J112,0)</f>
        <v>0</v>
      </c>
      <c r="BF112" s="83">
        <f t="shared" ref="BF112:BF127" si="45">IF(N112="znížená",J112,0)</f>
        <v>0</v>
      </c>
      <c r="BG112" s="83">
        <f t="shared" ref="BG112:BG127" si="46">IF(N112="zákl. prenesená",J112,0)</f>
        <v>0</v>
      </c>
      <c r="BH112" s="83">
        <f t="shared" ref="BH112:BH127" si="47">IF(N112="zníž. prenesená",J112,0)</f>
        <v>0</v>
      </c>
      <c r="BI112" s="83">
        <f t="shared" ref="BI112:BI127" si="48">IF(N112="nulová",J112,0)</f>
        <v>0</v>
      </c>
      <c r="BJ112" s="5" t="s">
        <v>64</v>
      </c>
      <c r="BK112" s="83">
        <f t="shared" ref="BK112:BK127" si="49">ROUND(I112*H112,2)</f>
        <v>0</v>
      </c>
      <c r="BL112" s="5" t="s">
        <v>63</v>
      </c>
      <c r="BM112" s="82" t="s">
        <v>74</v>
      </c>
    </row>
    <row r="113" spans="2:65" s="1" customFormat="1" ht="18.600000000000001" customHeight="1" x14ac:dyDescent="0.2">
      <c r="B113" s="70"/>
      <c r="C113" s="71">
        <v>14</v>
      </c>
      <c r="D113" s="71" t="s">
        <v>62</v>
      </c>
      <c r="E113" s="72" t="s">
        <v>122</v>
      </c>
      <c r="F113" s="73" t="s">
        <v>147</v>
      </c>
      <c r="G113" s="74" t="s">
        <v>94</v>
      </c>
      <c r="H113" s="75">
        <v>90</v>
      </c>
      <c r="I113" s="76">
        <v>0</v>
      </c>
      <c r="J113" s="76">
        <f t="shared" ref="J113:J117" si="50">ROUND(I113*H113,2)</f>
        <v>0</v>
      </c>
      <c r="K113" s="77"/>
      <c r="L113" s="13"/>
      <c r="M113" s="78" t="s">
        <v>0</v>
      </c>
      <c r="N113" s="79" t="s">
        <v>23</v>
      </c>
      <c r="O113" s="80">
        <v>0</v>
      </c>
      <c r="P113" s="80">
        <f t="shared" ref="P113:P117" si="51">O113*H113</f>
        <v>0</v>
      </c>
      <c r="Q113" s="80">
        <v>0</v>
      </c>
      <c r="R113" s="80">
        <f t="shared" ref="R113:R117" si="52">Q113*H113</f>
        <v>0</v>
      </c>
      <c r="S113" s="80">
        <v>0</v>
      </c>
      <c r="T113" s="81">
        <f t="shared" ref="T113:T117" si="53">S113*H113</f>
        <v>0</v>
      </c>
      <c r="AR113" s="82" t="s">
        <v>63</v>
      </c>
      <c r="AT113" s="82" t="s">
        <v>62</v>
      </c>
      <c r="AU113" s="82" t="s">
        <v>64</v>
      </c>
      <c r="AY113" s="5" t="s">
        <v>61</v>
      </c>
      <c r="BE113" s="83">
        <f t="shared" ref="BE113:BE117" si="54">IF(N113="základná",J113,0)</f>
        <v>0</v>
      </c>
      <c r="BF113" s="83">
        <f t="shared" ref="BF113:BF117" si="55">IF(N113="znížená",J113,0)</f>
        <v>0</v>
      </c>
      <c r="BG113" s="83">
        <f t="shared" ref="BG113:BG117" si="56">IF(N113="zákl. prenesená",J113,0)</f>
        <v>0</v>
      </c>
      <c r="BH113" s="83">
        <f t="shared" ref="BH113:BH117" si="57">IF(N113="zníž. prenesená",J113,0)</f>
        <v>0</v>
      </c>
      <c r="BI113" s="83">
        <f t="shared" ref="BI113:BI117" si="58">IF(N113="nulová",J113,0)</f>
        <v>0</v>
      </c>
      <c r="BJ113" s="5" t="s">
        <v>64</v>
      </c>
      <c r="BK113" s="83">
        <f t="shared" ref="BK113:BK117" si="59">ROUND(I113*H113,2)</f>
        <v>0</v>
      </c>
      <c r="BL113" s="5" t="s">
        <v>63</v>
      </c>
      <c r="BM113" s="82" t="s">
        <v>74</v>
      </c>
    </row>
    <row r="114" spans="2:65" s="1" customFormat="1" ht="24" x14ac:dyDescent="0.2">
      <c r="B114" s="70"/>
      <c r="C114" s="71">
        <v>15</v>
      </c>
      <c r="D114" s="71" t="s">
        <v>62</v>
      </c>
      <c r="E114" s="72" t="s">
        <v>123</v>
      </c>
      <c r="F114" s="73" t="s">
        <v>124</v>
      </c>
      <c r="G114" s="74" t="s">
        <v>72</v>
      </c>
      <c r="H114" s="75">
        <v>50</v>
      </c>
      <c r="I114" s="76">
        <v>0</v>
      </c>
      <c r="J114" s="76">
        <f t="shared" si="50"/>
        <v>0</v>
      </c>
      <c r="K114" s="77"/>
      <c r="L114" s="13"/>
      <c r="M114" s="78" t="s">
        <v>0</v>
      </c>
      <c r="N114" s="79" t="s">
        <v>23</v>
      </c>
      <c r="O114" s="80">
        <v>0</v>
      </c>
      <c r="P114" s="80">
        <f t="shared" si="51"/>
        <v>0</v>
      </c>
      <c r="Q114" s="80">
        <v>0</v>
      </c>
      <c r="R114" s="80">
        <f t="shared" si="52"/>
        <v>0</v>
      </c>
      <c r="S114" s="80">
        <v>0</v>
      </c>
      <c r="T114" s="81">
        <f t="shared" si="53"/>
        <v>0</v>
      </c>
      <c r="AR114" s="82" t="s">
        <v>63</v>
      </c>
      <c r="AT114" s="82" t="s">
        <v>62</v>
      </c>
      <c r="AU114" s="82" t="s">
        <v>64</v>
      </c>
      <c r="AY114" s="5" t="s">
        <v>61</v>
      </c>
      <c r="BE114" s="83">
        <f t="shared" si="54"/>
        <v>0</v>
      </c>
      <c r="BF114" s="83">
        <f t="shared" si="55"/>
        <v>0</v>
      </c>
      <c r="BG114" s="83">
        <f t="shared" si="56"/>
        <v>0</v>
      </c>
      <c r="BH114" s="83">
        <f t="shared" si="57"/>
        <v>0</v>
      </c>
      <c r="BI114" s="83">
        <f t="shared" si="58"/>
        <v>0</v>
      </c>
      <c r="BJ114" s="5" t="s">
        <v>64</v>
      </c>
      <c r="BK114" s="83">
        <f t="shared" si="59"/>
        <v>0</v>
      </c>
      <c r="BL114" s="5" t="s">
        <v>63</v>
      </c>
      <c r="BM114" s="82" t="s">
        <v>74</v>
      </c>
    </row>
    <row r="115" spans="2:65" s="1" customFormat="1" ht="23.1" customHeight="1" x14ac:dyDescent="0.2">
      <c r="B115" s="70"/>
      <c r="C115" s="71">
        <v>16</v>
      </c>
      <c r="D115" s="71" t="s">
        <v>62</v>
      </c>
      <c r="E115" s="72" t="s">
        <v>125</v>
      </c>
      <c r="F115" s="73" t="s">
        <v>126</v>
      </c>
      <c r="G115" s="74" t="s">
        <v>72</v>
      </c>
      <c r="H115" s="75">
        <v>575</v>
      </c>
      <c r="I115" s="76">
        <v>0</v>
      </c>
      <c r="J115" s="76">
        <f t="shared" si="50"/>
        <v>0</v>
      </c>
      <c r="K115" s="77"/>
      <c r="L115" s="13"/>
      <c r="M115" s="78" t="s">
        <v>0</v>
      </c>
      <c r="N115" s="79" t="s">
        <v>23</v>
      </c>
      <c r="O115" s="80">
        <v>0</v>
      </c>
      <c r="P115" s="80">
        <f t="shared" si="51"/>
        <v>0</v>
      </c>
      <c r="Q115" s="80">
        <v>0</v>
      </c>
      <c r="R115" s="80">
        <f t="shared" si="52"/>
        <v>0</v>
      </c>
      <c r="S115" s="80">
        <v>0</v>
      </c>
      <c r="T115" s="81">
        <f t="shared" si="53"/>
        <v>0</v>
      </c>
      <c r="AR115" s="82" t="s">
        <v>63</v>
      </c>
      <c r="AT115" s="82" t="s">
        <v>62</v>
      </c>
      <c r="AU115" s="82" t="s">
        <v>64</v>
      </c>
      <c r="AY115" s="5" t="s">
        <v>61</v>
      </c>
      <c r="BE115" s="83">
        <f t="shared" si="54"/>
        <v>0</v>
      </c>
      <c r="BF115" s="83">
        <f t="shared" si="55"/>
        <v>0</v>
      </c>
      <c r="BG115" s="83">
        <f t="shared" si="56"/>
        <v>0</v>
      </c>
      <c r="BH115" s="83">
        <f t="shared" si="57"/>
        <v>0</v>
      </c>
      <c r="BI115" s="83">
        <f t="shared" si="58"/>
        <v>0</v>
      </c>
      <c r="BJ115" s="5" t="s">
        <v>64</v>
      </c>
      <c r="BK115" s="83">
        <f t="shared" si="59"/>
        <v>0</v>
      </c>
      <c r="BL115" s="5" t="s">
        <v>63</v>
      </c>
      <c r="BM115" s="82" t="s">
        <v>75</v>
      </c>
    </row>
    <row r="116" spans="2:65" s="1" customFormat="1" ht="24" x14ac:dyDescent="0.2">
      <c r="B116" s="70"/>
      <c r="C116" s="71">
        <v>17</v>
      </c>
      <c r="D116" s="71" t="s">
        <v>62</v>
      </c>
      <c r="E116" s="72" t="s">
        <v>127</v>
      </c>
      <c r="F116" s="73" t="s">
        <v>128</v>
      </c>
      <c r="G116" s="74" t="s">
        <v>72</v>
      </c>
      <c r="H116" s="75">
        <v>60</v>
      </c>
      <c r="I116" s="76">
        <v>0</v>
      </c>
      <c r="J116" s="76">
        <f t="shared" si="50"/>
        <v>0</v>
      </c>
      <c r="K116" s="77"/>
      <c r="L116" s="13"/>
      <c r="M116" s="78" t="s">
        <v>0</v>
      </c>
      <c r="N116" s="79" t="s">
        <v>23</v>
      </c>
      <c r="O116" s="80">
        <v>0</v>
      </c>
      <c r="P116" s="80">
        <f t="shared" si="51"/>
        <v>0</v>
      </c>
      <c r="Q116" s="80">
        <v>0</v>
      </c>
      <c r="R116" s="80">
        <f t="shared" si="52"/>
        <v>0</v>
      </c>
      <c r="S116" s="80">
        <v>0</v>
      </c>
      <c r="T116" s="81">
        <f t="shared" si="53"/>
        <v>0</v>
      </c>
      <c r="AR116" s="82" t="s">
        <v>63</v>
      </c>
      <c r="AT116" s="82" t="s">
        <v>62</v>
      </c>
      <c r="AU116" s="82" t="s">
        <v>64</v>
      </c>
      <c r="AY116" s="5" t="s">
        <v>61</v>
      </c>
      <c r="BE116" s="83">
        <f t="shared" si="54"/>
        <v>0</v>
      </c>
      <c r="BF116" s="83">
        <f t="shared" si="55"/>
        <v>0</v>
      </c>
      <c r="BG116" s="83">
        <f t="shared" si="56"/>
        <v>0</v>
      </c>
      <c r="BH116" s="83">
        <f t="shared" si="57"/>
        <v>0</v>
      </c>
      <c r="BI116" s="83">
        <f t="shared" si="58"/>
        <v>0</v>
      </c>
      <c r="BJ116" s="5" t="s">
        <v>64</v>
      </c>
      <c r="BK116" s="83">
        <f t="shared" si="59"/>
        <v>0</v>
      </c>
      <c r="BL116" s="5" t="s">
        <v>63</v>
      </c>
      <c r="BM116" s="82" t="s">
        <v>75</v>
      </c>
    </row>
    <row r="117" spans="2:65" s="1" customFormat="1" ht="24" x14ac:dyDescent="0.2">
      <c r="B117" s="70"/>
      <c r="C117" s="71">
        <v>18</v>
      </c>
      <c r="D117" s="71" t="s">
        <v>62</v>
      </c>
      <c r="E117" s="72" t="s">
        <v>129</v>
      </c>
      <c r="F117" s="73" t="s">
        <v>130</v>
      </c>
      <c r="G117" s="74" t="s">
        <v>72</v>
      </c>
      <c r="H117" s="75">
        <v>20</v>
      </c>
      <c r="I117" s="76">
        <v>0</v>
      </c>
      <c r="J117" s="76">
        <f t="shared" si="50"/>
        <v>0</v>
      </c>
      <c r="K117" s="77"/>
      <c r="L117" s="13"/>
      <c r="M117" s="78" t="s">
        <v>0</v>
      </c>
      <c r="N117" s="79" t="s">
        <v>23</v>
      </c>
      <c r="O117" s="80">
        <v>0</v>
      </c>
      <c r="P117" s="80">
        <f t="shared" si="51"/>
        <v>0</v>
      </c>
      <c r="Q117" s="80">
        <v>0</v>
      </c>
      <c r="R117" s="80">
        <f t="shared" si="52"/>
        <v>0</v>
      </c>
      <c r="S117" s="80">
        <v>0</v>
      </c>
      <c r="T117" s="81">
        <f t="shared" si="53"/>
        <v>0</v>
      </c>
      <c r="AR117" s="82" t="s">
        <v>63</v>
      </c>
      <c r="AT117" s="82" t="s">
        <v>62</v>
      </c>
      <c r="AU117" s="82" t="s">
        <v>64</v>
      </c>
      <c r="AY117" s="5" t="s">
        <v>61</v>
      </c>
      <c r="BE117" s="83">
        <f t="shared" si="54"/>
        <v>0</v>
      </c>
      <c r="BF117" s="83">
        <f t="shared" si="55"/>
        <v>0</v>
      </c>
      <c r="BG117" s="83">
        <f t="shared" si="56"/>
        <v>0</v>
      </c>
      <c r="BH117" s="83">
        <f t="shared" si="57"/>
        <v>0</v>
      </c>
      <c r="BI117" s="83">
        <f t="shared" si="58"/>
        <v>0</v>
      </c>
      <c r="BJ117" s="5" t="s">
        <v>64</v>
      </c>
      <c r="BK117" s="83">
        <f t="shared" si="59"/>
        <v>0</v>
      </c>
      <c r="BL117" s="5" t="s">
        <v>63</v>
      </c>
      <c r="BM117" s="82" t="s">
        <v>75</v>
      </c>
    </row>
    <row r="118" spans="2:65" s="1" customFormat="1" ht="24" x14ac:dyDescent="0.2">
      <c r="B118" s="70"/>
      <c r="C118" s="71">
        <v>19</v>
      </c>
      <c r="D118" s="71" t="s">
        <v>62</v>
      </c>
      <c r="E118" s="72" t="s">
        <v>131</v>
      </c>
      <c r="F118" s="73" t="s">
        <v>132</v>
      </c>
      <c r="G118" s="74" t="s">
        <v>72</v>
      </c>
      <c r="H118" s="75">
        <v>45</v>
      </c>
      <c r="I118" s="76">
        <v>0</v>
      </c>
      <c r="J118" s="76">
        <f t="shared" si="40"/>
        <v>0</v>
      </c>
      <c r="K118" s="77"/>
      <c r="L118" s="13"/>
      <c r="M118" s="78" t="s">
        <v>0</v>
      </c>
      <c r="N118" s="79" t="s">
        <v>23</v>
      </c>
      <c r="O118" s="80">
        <v>0</v>
      </c>
      <c r="P118" s="80">
        <f t="shared" si="41"/>
        <v>0</v>
      </c>
      <c r="Q118" s="80">
        <v>0</v>
      </c>
      <c r="R118" s="80">
        <f t="shared" si="42"/>
        <v>0</v>
      </c>
      <c r="S118" s="80">
        <v>0</v>
      </c>
      <c r="T118" s="81">
        <f t="shared" si="43"/>
        <v>0</v>
      </c>
      <c r="AR118" s="82" t="s">
        <v>63</v>
      </c>
      <c r="AT118" s="82" t="s">
        <v>62</v>
      </c>
      <c r="AU118" s="82" t="s">
        <v>64</v>
      </c>
      <c r="AY118" s="5" t="s">
        <v>61</v>
      </c>
      <c r="BE118" s="83">
        <f t="shared" si="44"/>
        <v>0</v>
      </c>
      <c r="BF118" s="83">
        <f t="shared" si="45"/>
        <v>0</v>
      </c>
      <c r="BG118" s="83">
        <f t="shared" si="46"/>
        <v>0</v>
      </c>
      <c r="BH118" s="83">
        <f t="shared" si="47"/>
        <v>0</v>
      </c>
      <c r="BI118" s="83">
        <f t="shared" si="48"/>
        <v>0</v>
      </c>
      <c r="BJ118" s="5" t="s">
        <v>64</v>
      </c>
      <c r="BK118" s="83">
        <f t="shared" si="49"/>
        <v>0</v>
      </c>
      <c r="BL118" s="5" t="s">
        <v>63</v>
      </c>
      <c r="BM118" s="82" t="s">
        <v>74</v>
      </c>
    </row>
    <row r="119" spans="2:65" s="1" customFormat="1" ht="24" x14ac:dyDescent="0.2">
      <c r="B119" s="70"/>
      <c r="C119" s="71">
        <v>20</v>
      </c>
      <c r="D119" s="71" t="s">
        <v>62</v>
      </c>
      <c r="E119" s="72" t="s">
        <v>133</v>
      </c>
      <c r="F119" s="73" t="s">
        <v>134</v>
      </c>
      <c r="G119" s="74" t="s">
        <v>72</v>
      </c>
      <c r="H119" s="75">
        <v>10</v>
      </c>
      <c r="I119" s="76">
        <v>0</v>
      </c>
      <c r="J119" s="76">
        <f t="shared" ref="J119:J122" si="60">ROUND(I119*H119,2)</f>
        <v>0</v>
      </c>
      <c r="K119" s="77"/>
      <c r="L119" s="13"/>
      <c r="M119" s="78" t="s">
        <v>0</v>
      </c>
      <c r="N119" s="79" t="s">
        <v>23</v>
      </c>
      <c r="O119" s="80">
        <v>0</v>
      </c>
      <c r="P119" s="80">
        <f t="shared" ref="P119:P122" si="61">O119*H119</f>
        <v>0</v>
      </c>
      <c r="Q119" s="80">
        <v>0</v>
      </c>
      <c r="R119" s="80">
        <f t="shared" ref="R119:R122" si="62">Q119*H119</f>
        <v>0</v>
      </c>
      <c r="S119" s="80">
        <v>0</v>
      </c>
      <c r="T119" s="81">
        <f t="shared" ref="T119:T122" si="63">S119*H119</f>
        <v>0</v>
      </c>
      <c r="AR119" s="82" t="s">
        <v>63</v>
      </c>
      <c r="AT119" s="82" t="s">
        <v>62</v>
      </c>
      <c r="AU119" s="82" t="s">
        <v>64</v>
      </c>
      <c r="AY119" s="5" t="s">
        <v>61</v>
      </c>
      <c r="BE119" s="83">
        <f t="shared" ref="BE119:BE122" si="64">IF(N119="základná",J119,0)</f>
        <v>0</v>
      </c>
      <c r="BF119" s="83">
        <f t="shared" ref="BF119:BF122" si="65">IF(N119="znížená",J119,0)</f>
        <v>0</v>
      </c>
      <c r="BG119" s="83">
        <f t="shared" ref="BG119:BG122" si="66">IF(N119="zákl. prenesená",J119,0)</f>
        <v>0</v>
      </c>
      <c r="BH119" s="83">
        <f t="shared" ref="BH119:BH122" si="67">IF(N119="zníž. prenesená",J119,0)</f>
        <v>0</v>
      </c>
      <c r="BI119" s="83">
        <f t="shared" ref="BI119:BI122" si="68">IF(N119="nulová",J119,0)</f>
        <v>0</v>
      </c>
      <c r="BJ119" s="5" t="s">
        <v>64</v>
      </c>
      <c r="BK119" s="83">
        <f t="shared" ref="BK119:BK122" si="69">ROUND(I119*H119,2)</f>
        <v>0</v>
      </c>
      <c r="BL119" s="5" t="s">
        <v>63</v>
      </c>
      <c r="BM119" s="82" t="s">
        <v>74</v>
      </c>
    </row>
    <row r="120" spans="2:65" s="1" customFormat="1" ht="24" x14ac:dyDescent="0.2">
      <c r="B120" s="70"/>
      <c r="C120" s="71">
        <v>21</v>
      </c>
      <c r="D120" s="71" t="s">
        <v>62</v>
      </c>
      <c r="E120" s="72" t="s">
        <v>135</v>
      </c>
      <c r="F120" s="73" t="s">
        <v>136</v>
      </c>
      <c r="G120" s="74" t="s">
        <v>72</v>
      </c>
      <c r="H120" s="75">
        <v>628</v>
      </c>
      <c r="I120" s="76">
        <v>0</v>
      </c>
      <c r="J120" s="76">
        <f t="shared" si="60"/>
        <v>0</v>
      </c>
      <c r="K120" s="77"/>
      <c r="L120" s="13"/>
      <c r="M120" s="78" t="s">
        <v>0</v>
      </c>
      <c r="N120" s="79" t="s">
        <v>23</v>
      </c>
      <c r="O120" s="80">
        <v>0</v>
      </c>
      <c r="P120" s="80">
        <f t="shared" si="61"/>
        <v>0</v>
      </c>
      <c r="Q120" s="80">
        <v>0</v>
      </c>
      <c r="R120" s="80">
        <f t="shared" si="62"/>
        <v>0</v>
      </c>
      <c r="S120" s="80">
        <v>0</v>
      </c>
      <c r="T120" s="81">
        <f t="shared" si="63"/>
        <v>0</v>
      </c>
      <c r="AR120" s="82" t="s">
        <v>63</v>
      </c>
      <c r="AT120" s="82" t="s">
        <v>62</v>
      </c>
      <c r="AU120" s="82" t="s">
        <v>64</v>
      </c>
      <c r="AY120" s="5" t="s">
        <v>61</v>
      </c>
      <c r="BE120" s="83">
        <f t="shared" si="64"/>
        <v>0</v>
      </c>
      <c r="BF120" s="83">
        <f t="shared" si="65"/>
        <v>0</v>
      </c>
      <c r="BG120" s="83">
        <f t="shared" si="66"/>
        <v>0</v>
      </c>
      <c r="BH120" s="83">
        <f t="shared" si="67"/>
        <v>0</v>
      </c>
      <c r="BI120" s="83">
        <f t="shared" si="68"/>
        <v>0</v>
      </c>
      <c r="BJ120" s="5" t="s">
        <v>64</v>
      </c>
      <c r="BK120" s="83">
        <f t="shared" si="69"/>
        <v>0</v>
      </c>
      <c r="BL120" s="5" t="s">
        <v>63</v>
      </c>
      <c r="BM120" s="82" t="s">
        <v>75</v>
      </c>
    </row>
    <row r="121" spans="2:65" s="1" customFormat="1" ht="18.600000000000001" customHeight="1" x14ac:dyDescent="0.2">
      <c r="B121" s="70"/>
      <c r="C121" s="71">
        <v>22</v>
      </c>
      <c r="D121" s="71" t="s">
        <v>62</v>
      </c>
      <c r="E121" s="72" t="s">
        <v>137</v>
      </c>
      <c r="F121" s="73" t="s">
        <v>138</v>
      </c>
      <c r="G121" s="74" t="s">
        <v>68</v>
      </c>
      <c r="H121" s="75">
        <v>80.671999999999997</v>
      </c>
      <c r="I121" s="76">
        <v>0</v>
      </c>
      <c r="J121" s="76">
        <f t="shared" si="60"/>
        <v>0</v>
      </c>
      <c r="K121" s="77"/>
      <c r="L121" s="13"/>
      <c r="M121" s="78" t="s">
        <v>0</v>
      </c>
      <c r="N121" s="79" t="s">
        <v>23</v>
      </c>
      <c r="O121" s="80">
        <v>0</v>
      </c>
      <c r="P121" s="80">
        <f t="shared" si="61"/>
        <v>0</v>
      </c>
      <c r="Q121" s="80">
        <v>0</v>
      </c>
      <c r="R121" s="80">
        <f t="shared" si="62"/>
        <v>0</v>
      </c>
      <c r="S121" s="80">
        <v>0</v>
      </c>
      <c r="T121" s="81">
        <f t="shared" si="63"/>
        <v>0</v>
      </c>
      <c r="AR121" s="82" t="s">
        <v>63</v>
      </c>
      <c r="AT121" s="82" t="s">
        <v>62</v>
      </c>
      <c r="AU121" s="82" t="s">
        <v>64</v>
      </c>
      <c r="AY121" s="5" t="s">
        <v>61</v>
      </c>
      <c r="BE121" s="83">
        <f t="shared" si="64"/>
        <v>0</v>
      </c>
      <c r="BF121" s="83">
        <f t="shared" si="65"/>
        <v>0</v>
      </c>
      <c r="BG121" s="83">
        <f t="shared" si="66"/>
        <v>0</v>
      </c>
      <c r="BH121" s="83">
        <f t="shared" si="67"/>
        <v>0</v>
      </c>
      <c r="BI121" s="83">
        <f t="shared" si="68"/>
        <v>0</v>
      </c>
      <c r="BJ121" s="5" t="s">
        <v>64</v>
      </c>
      <c r="BK121" s="83">
        <f t="shared" si="69"/>
        <v>0</v>
      </c>
      <c r="BL121" s="5" t="s">
        <v>63</v>
      </c>
      <c r="BM121" s="82" t="s">
        <v>75</v>
      </c>
    </row>
    <row r="122" spans="2:65" s="1" customFormat="1" ht="18.600000000000001" customHeight="1" x14ac:dyDescent="0.2">
      <c r="B122" s="70"/>
      <c r="C122" s="71">
        <v>23</v>
      </c>
      <c r="D122" s="71" t="s">
        <v>62</v>
      </c>
      <c r="E122" s="72" t="s">
        <v>139</v>
      </c>
      <c r="F122" s="73" t="s">
        <v>140</v>
      </c>
      <c r="G122" s="74" t="s">
        <v>68</v>
      </c>
      <c r="H122" s="75">
        <v>80.671999999999997</v>
      </c>
      <c r="I122" s="76">
        <v>0</v>
      </c>
      <c r="J122" s="76">
        <f t="shared" si="60"/>
        <v>0</v>
      </c>
      <c r="K122" s="77"/>
      <c r="L122" s="13"/>
      <c r="M122" s="78" t="s">
        <v>0</v>
      </c>
      <c r="N122" s="79" t="s">
        <v>23</v>
      </c>
      <c r="O122" s="80">
        <v>0</v>
      </c>
      <c r="P122" s="80">
        <f t="shared" si="61"/>
        <v>0</v>
      </c>
      <c r="Q122" s="80">
        <v>0</v>
      </c>
      <c r="R122" s="80">
        <f t="shared" si="62"/>
        <v>0</v>
      </c>
      <c r="S122" s="80">
        <v>0</v>
      </c>
      <c r="T122" s="81">
        <f t="shared" si="63"/>
        <v>0</v>
      </c>
      <c r="AR122" s="82" t="s">
        <v>63</v>
      </c>
      <c r="AT122" s="82" t="s">
        <v>62</v>
      </c>
      <c r="AU122" s="82" t="s">
        <v>64</v>
      </c>
      <c r="AY122" s="5" t="s">
        <v>61</v>
      </c>
      <c r="BE122" s="83">
        <f t="shared" si="64"/>
        <v>0</v>
      </c>
      <c r="BF122" s="83">
        <f t="shared" si="65"/>
        <v>0</v>
      </c>
      <c r="BG122" s="83">
        <f t="shared" si="66"/>
        <v>0</v>
      </c>
      <c r="BH122" s="83">
        <f t="shared" si="67"/>
        <v>0</v>
      </c>
      <c r="BI122" s="83">
        <f t="shared" si="68"/>
        <v>0</v>
      </c>
      <c r="BJ122" s="5" t="s">
        <v>64</v>
      </c>
      <c r="BK122" s="83">
        <f t="shared" si="69"/>
        <v>0</v>
      </c>
      <c r="BL122" s="5" t="s">
        <v>63</v>
      </c>
      <c r="BM122" s="82" t="s">
        <v>75</v>
      </c>
    </row>
    <row r="123" spans="2:65" s="1" customFormat="1" ht="12" x14ac:dyDescent="0.2">
      <c r="B123" s="70"/>
      <c r="C123" s="71">
        <v>24</v>
      </c>
      <c r="D123" s="71" t="s">
        <v>62</v>
      </c>
      <c r="E123" s="72" t="s">
        <v>88</v>
      </c>
      <c r="F123" s="73" t="s">
        <v>89</v>
      </c>
      <c r="G123" s="74" t="s">
        <v>68</v>
      </c>
      <c r="H123" s="75">
        <v>80.671999999999997</v>
      </c>
      <c r="I123" s="76">
        <v>0</v>
      </c>
      <c r="J123" s="76">
        <f t="shared" si="40"/>
        <v>0</v>
      </c>
      <c r="K123" s="77"/>
      <c r="L123" s="13"/>
      <c r="M123" s="78" t="s">
        <v>0</v>
      </c>
      <c r="N123" s="79" t="s">
        <v>23</v>
      </c>
      <c r="O123" s="80">
        <v>0</v>
      </c>
      <c r="P123" s="80">
        <f t="shared" si="41"/>
        <v>0</v>
      </c>
      <c r="Q123" s="80">
        <v>0</v>
      </c>
      <c r="R123" s="80">
        <f t="shared" si="42"/>
        <v>0</v>
      </c>
      <c r="S123" s="80">
        <v>0</v>
      </c>
      <c r="T123" s="81">
        <f t="shared" si="43"/>
        <v>0</v>
      </c>
      <c r="AR123" s="82" t="s">
        <v>63</v>
      </c>
      <c r="AT123" s="82" t="s">
        <v>62</v>
      </c>
      <c r="AU123" s="82" t="s">
        <v>64</v>
      </c>
      <c r="AY123" s="5" t="s">
        <v>61</v>
      </c>
      <c r="BE123" s="83">
        <f t="shared" si="44"/>
        <v>0</v>
      </c>
      <c r="BF123" s="83">
        <f t="shared" si="45"/>
        <v>0</v>
      </c>
      <c r="BG123" s="83">
        <f t="shared" si="46"/>
        <v>0</v>
      </c>
      <c r="BH123" s="83">
        <f t="shared" si="47"/>
        <v>0</v>
      </c>
      <c r="BI123" s="83">
        <f t="shared" si="48"/>
        <v>0</v>
      </c>
      <c r="BJ123" s="5" t="s">
        <v>64</v>
      </c>
      <c r="BK123" s="83">
        <f t="shared" si="49"/>
        <v>0</v>
      </c>
      <c r="BL123" s="5" t="s">
        <v>63</v>
      </c>
      <c r="BM123" s="82" t="s">
        <v>74</v>
      </c>
    </row>
    <row r="124" spans="2:65" s="1" customFormat="1" ht="24" x14ac:dyDescent="0.2">
      <c r="B124" s="70"/>
      <c r="C124" s="71">
        <v>25</v>
      </c>
      <c r="D124" s="71" t="s">
        <v>62</v>
      </c>
      <c r="E124" s="72" t="s">
        <v>90</v>
      </c>
      <c r="F124" s="73" t="s">
        <v>91</v>
      </c>
      <c r="G124" s="74" t="s">
        <v>68</v>
      </c>
      <c r="H124" s="75">
        <v>80.671999999999997</v>
      </c>
      <c r="I124" s="76">
        <v>0</v>
      </c>
      <c r="J124" s="76">
        <f t="shared" si="40"/>
        <v>0</v>
      </c>
      <c r="K124" s="77"/>
      <c r="L124" s="13"/>
      <c r="M124" s="78" t="s">
        <v>0</v>
      </c>
      <c r="N124" s="79" t="s">
        <v>23</v>
      </c>
      <c r="O124" s="80">
        <v>0</v>
      </c>
      <c r="P124" s="80">
        <f t="shared" si="41"/>
        <v>0</v>
      </c>
      <c r="Q124" s="80">
        <v>0</v>
      </c>
      <c r="R124" s="80">
        <f t="shared" si="42"/>
        <v>0</v>
      </c>
      <c r="S124" s="80">
        <v>0</v>
      </c>
      <c r="T124" s="81">
        <f t="shared" si="43"/>
        <v>0</v>
      </c>
      <c r="AR124" s="82" t="s">
        <v>63</v>
      </c>
      <c r="AT124" s="82" t="s">
        <v>62</v>
      </c>
      <c r="AU124" s="82" t="s">
        <v>64</v>
      </c>
      <c r="AY124" s="5" t="s">
        <v>61</v>
      </c>
      <c r="BE124" s="83">
        <f t="shared" si="44"/>
        <v>0</v>
      </c>
      <c r="BF124" s="83">
        <f t="shared" si="45"/>
        <v>0</v>
      </c>
      <c r="BG124" s="83">
        <f t="shared" si="46"/>
        <v>0</v>
      </c>
      <c r="BH124" s="83">
        <f t="shared" si="47"/>
        <v>0</v>
      </c>
      <c r="BI124" s="83">
        <f t="shared" si="48"/>
        <v>0</v>
      </c>
      <c r="BJ124" s="5" t="s">
        <v>64</v>
      </c>
      <c r="BK124" s="83">
        <f t="shared" si="49"/>
        <v>0</v>
      </c>
      <c r="BL124" s="5" t="s">
        <v>63</v>
      </c>
      <c r="BM124" s="82" t="s">
        <v>75</v>
      </c>
    </row>
    <row r="125" spans="2:65" s="1" customFormat="1" ht="24" x14ac:dyDescent="0.2">
      <c r="B125" s="70"/>
      <c r="C125" s="71">
        <v>26</v>
      </c>
      <c r="D125" s="71" t="s">
        <v>62</v>
      </c>
      <c r="E125" s="72" t="s">
        <v>92</v>
      </c>
      <c r="F125" s="73" t="s">
        <v>93</v>
      </c>
      <c r="G125" s="74" t="s">
        <v>68</v>
      </c>
      <c r="H125" s="75">
        <v>80.671999999999997</v>
      </c>
      <c r="I125" s="76">
        <v>0</v>
      </c>
      <c r="J125" s="76">
        <f t="shared" si="40"/>
        <v>0</v>
      </c>
      <c r="K125" s="77"/>
      <c r="L125" s="13"/>
      <c r="M125" s="78" t="s">
        <v>0</v>
      </c>
      <c r="N125" s="79" t="s">
        <v>23</v>
      </c>
      <c r="O125" s="80">
        <v>0</v>
      </c>
      <c r="P125" s="80">
        <f t="shared" si="41"/>
        <v>0</v>
      </c>
      <c r="Q125" s="80">
        <v>0</v>
      </c>
      <c r="R125" s="80">
        <f t="shared" si="42"/>
        <v>0</v>
      </c>
      <c r="S125" s="80">
        <v>0</v>
      </c>
      <c r="T125" s="81">
        <f t="shared" si="43"/>
        <v>0</v>
      </c>
      <c r="AR125" s="82" t="s">
        <v>63</v>
      </c>
      <c r="AT125" s="82" t="s">
        <v>62</v>
      </c>
      <c r="AU125" s="82" t="s">
        <v>64</v>
      </c>
      <c r="AY125" s="5" t="s">
        <v>61</v>
      </c>
      <c r="BE125" s="83">
        <f t="shared" si="44"/>
        <v>0</v>
      </c>
      <c r="BF125" s="83">
        <f t="shared" si="45"/>
        <v>0</v>
      </c>
      <c r="BG125" s="83">
        <f t="shared" si="46"/>
        <v>0</v>
      </c>
      <c r="BH125" s="83">
        <f t="shared" si="47"/>
        <v>0</v>
      </c>
      <c r="BI125" s="83">
        <f t="shared" si="48"/>
        <v>0</v>
      </c>
      <c r="BJ125" s="5" t="s">
        <v>64</v>
      </c>
      <c r="BK125" s="83">
        <f t="shared" si="49"/>
        <v>0</v>
      </c>
      <c r="BL125" s="5" t="s">
        <v>63</v>
      </c>
      <c r="BM125" s="82" t="s">
        <v>75</v>
      </c>
    </row>
    <row r="126" spans="2:65" s="1" customFormat="1" ht="24" x14ac:dyDescent="0.2">
      <c r="B126" s="70"/>
      <c r="C126" s="71">
        <v>27</v>
      </c>
      <c r="D126" s="71" t="s">
        <v>62</v>
      </c>
      <c r="E126" s="72" t="s">
        <v>141</v>
      </c>
      <c r="F126" s="73" t="s">
        <v>142</v>
      </c>
      <c r="G126" s="74" t="s">
        <v>68</v>
      </c>
      <c r="H126" s="75">
        <v>242.01599999999999</v>
      </c>
      <c r="I126" s="76">
        <v>0</v>
      </c>
      <c r="J126" s="76">
        <f t="shared" si="40"/>
        <v>0</v>
      </c>
      <c r="K126" s="77"/>
      <c r="L126" s="13"/>
      <c r="M126" s="78" t="s">
        <v>0</v>
      </c>
      <c r="N126" s="79" t="s">
        <v>23</v>
      </c>
      <c r="O126" s="80">
        <v>0</v>
      </c>
      <c r="P126" s="80">
        <f t="shared" si="41"/>
        <v>0</v>
      </c>
      <c r="Q126" s="80">
        <v>0</v>
      </c>
      <c r="R126" s="80">
        <f t="shared" si="42"/>
        <v>0</v>
      </c>
      <c r="S126" s="80">
        <v>0</v>
      </c>
      <c r="T126" s="81">
        <f t="shared" si="43"/>
        <v>0</v>
      </c>
      <c r="AR126" s="82" t="s">
        <v>63</v>
      </c>
      <c r="AT126" s="82" t="s">
        <v>62</v>
      </c>
      <c r="AU126" s="82" t="s">
        <v>64</v>
      </c>
      <c r="AY126" s="5" t="s">
        <v>61</v>
      </c>
      <c r="BE126" s="83">
        <f t="shared" si="44"/>
        <v>0</v>
      </c>
      <c r="BF126" s="83">
        <f t="shared" si="45"/>
        <v>0</v>
      </c>
      <c r="BG126" s="83">
        <f t="shared" si="46"/>
        <v>0</v>
      </c>
      <c r="BH126" s="83">
        <f t="shared" si="47"/>
        <v>0</v>
      </c>
      <c r="BI126" s="83">
        <f t="shared" si="48"/>
        <v>0</v>
      </c>
      <c r="BJ126" s="5" t="s">
        <v>64</v>
      </c>
      <c r="BK126" s="83">
        <f t="shared" si="49"/>
        <v>0</v>
      </c>
      <c r="BL126" s="5" t="s">
        <v>63</v>
      </c>
      <c r="BM126" s="82" t="s">
        <v>75</v>
      </c>
    </row>
    <row r="127" spans="2:65" s="1" customFormat="1" ht="18.600000000000001" customHeight="1" x14ac:dyDescent="0.2">
      <c r="B127" s="70"/>
      <c r="C127" s="71">
        <v>28</v>
      </c>
      <c r="D127" s="71" t="s">
        <v>62</v>
      </c>
      <c r="E127" s="72" t="s">
        <v>143</v>
      </c>
      <c r="F127" s="73" t="s">
        <v>144</v>
      </c>
      <c r="G127" s="74" t="s">
        <v>68</v>
      </c>
      <c r="H127" s="75">
        <v>70.671999999999997</v>
      </c>
      <c r="I127" s="76">
        <v>0</v>
      </c>
      <c r="J127" s="76">
        <f t="shared" si="40"/>
        <v>0</v>
      </c>
      <c r="K127" s="77"/>
      <c r="L127" s="13"/>
      <c r="M127" s="78" t="s">
        <v>0</v>
      </c>
      <c r="N127" s="79" t="s">
        <v>23</v>
      </c>
      <c r="O127" s="80">
        <v>0</v>
      </c>
      <c r="P127" s="80">
        <f t="shared" si="41"/>
        <v>0</v>
      </c>
      <c r="Q127" s="80">
        <v>0</v>
      </c>
      <c r="R127" s="80">
        <f t="shared" si="42"/>
        <v>0</v>
      </c>
      <c r="S127" s="80">
        <v>0</v>
      </c>
      <c r="T127" s="81">
        <f t="shared" si="43"/>
        <v>0</v>
      </c>
      <c r="AR127" s="82" t="s">
        <v>63</v>
      </c>
      <c r="AT127" s="82" t="s">
        <v>62</v>
      </c>
      <c r="AU127" s="82" t="s">
        <v>64</v>
      </c>
      <c r="AY127" s="5" t="s">
        <v>61</v>
      </c>
      <c r="BE127" s="83">
        <f t="shared" si="44"/>
        <v>0</v>
      </c>
      <c r="BF127" s="83">
        <f t="shared" si="45"/>
        <v>0</v>
      </c>
      <c r="BG127" s="83">
        <f t="shared" si="46"/>
        <v>0</v>
      </c>
      <c r="BH127" s="83">
        <f t="shared" si="47"/>
        <v>0</v>
      </c>
      <c r="BI127" s="83">
        <f t="shared" si="48"/>
        <v>0</v>
      </c>
      <c r="BJ127" s="5" t="s">
        <v>64</v>
      </c>
      <c r="BK127" s="83">
        <f t="shared" si="49"/>
        <v>0</v>
      </c>
      <c r="BL127" s="5" t="s">
        <v>63</v>
      </c>
      <c r="BM127" s="82" t="s">
        <v>75</v>
      </c>
    </row>
    <row r="128" spans="2:65" s="4" customFormat="1" ht="23.1" customHeight="1" x14ac:dyDescent="0.2">
      <c r="B128" s="59"/>
      <c r="D128" s="60" t="s">
        <v>39</v>
      </c>
      <c r="E128" s="68" t="s">
        <v>82</v>
      </c>
      <c r="F128" s="68" t="s">
        <v>83</v>
      </c>
      <c r="J128" s="69">
        <f>BK128</f>
        <v>0</v>
      </c>
      <c r="L128" s="59"/>
      <c r="M128" s="63"/>
      <c r="P128" s="64">
        <f>SUM(P129:P129)</f>
        <v>0</v>
      </c>
      <c r="R128" s="64">
        <f>SUM(R129:R129)</f>
        <v>0</v>
      </c>
      <c r="T128" s="65">
        <f>SUM(T129:T129)</f>
        <v>0</v>
      </c>
      <c r="AR128" s="60" t="s">
        <v>41</v>
      </c>
      <c r="AT128" s="66" t="s">
        <v>39</v>
      </c>
      <c r="AU128" s="66" t="s">
        <v>41</v>
      </c>
      <c r="AY128" s="60" t="s">
        <v>61</v>
      </c>
      <c r="BK128" s="67">
        <f>SUM(BK129:BK129)</f>
        <v>0</v>
      </c>
    </row>
    <row r="129" spans="2:65" s="1" customFormat="1" ht="24" x14ac:dyDescent="0.2">
      <c r="B129" s="70"/>
      <c r="C129" s="71">
        <v>29</v>
      </c>
      <c r="D129" s="71" t="s">
        <v>62</v>
      </c>
      <c r="E129" s="72" t="s">
        <v>145</v>
      </c>
      <c r="F129" s="73" t="s">
        <v>146</v>
      </c>
      <c r="G129" s="74" t="s">
        <v>68</v>
      </c>
      <c r="H129" s="75">
        <v>29.033999999999999</v>
      </c>
      <c r="I129" s="76">
        <v>0</v>
      </c>
      <c r="J129" s="76">
        <f t="shared" ref="J129" si="70">ROUND(I129*H129,2)</f>
        <v>0</v>
      </c>
      <c r="K129" s="77"/>
      <c r="L129" s="13"/>
      <c r="M129" s="78" t="s">
        <v>0</v>
      </c>
      <c r="N129" s="79" t="s">
        <v>23</v>
      </c>
      <c r="O129" s="80">
        <v>0</v>
      </c>
      <c r="P129" s="80">
        <f t="shared" ref="P129" si="71">O129*H129</f>
        <v>0</v>
      </c>
      <c r="Q129" s="80">
        <v>0</v>
      </c>
      <c r="R129" s="80">
        <f t="shared" ref="R129" si="72">Q129*H129</f>
        <v>0</v>
      </c>
      <c r="S129" s="80">
        <v>0</v>
      </c>
      <c r="T129" s="81">
        <f t="shared" ref="T129" si="73">S129*H129</f>
        <v>0</v>
      </c>
      <c r="AR129" s="82" t="s">
        <v>63</v>
      </c>
      <c r="AT129" s="82" t="s">
        <v>62</v>
      </c>
      <c r="AU129" s="82" t="s">
        <v>64</v>
      </c>
      <c r="AY129" s="5" t="s">
        <v>61</v>
      </c>
      <c r="BE129" s="83">
        <f t="shared" ref="BE129" si="74">IF(N129="základná",J129,0)</f>
        <v>0</v>
      </c>
      <c r="BF129" s="83">
        <f t="shared" ref="BF129" si="75">IF(N129="znížená",J129,0)</f>
        <v>0</v>
      </c>
      <c r="BG129" s="83">
        <f t="shared" ref="BG129" si="76">IF(N129="zákl. prenesená",J129,0)</f>
        <v>0</v>
      </c>
      <c r="BH129" s="83">
        <f t="shared" ref="BH129" si="77">IF(N129="zníž. prenesená",J129,0)</f>
        <v>0</v>
      </c>
      <c r="BI129" s="83">
        <f t="shared" ref="BI129" si="78">IF(N129="nulová",J129,0)</f>
        <v>0</v>
      </c>
      <c r="BJ129" s="5" t="s">
        <v>64</v>
      </c>
      <c r="BK129" s="83">
        <f t="shared" ref="BK129" si="79">ROUND(I129*H129,2)</f>
        <v>0</v>
      </c>
      <c r="BL129" s="5" t="s">
        <v>63</v>
      </c>
      <c r="BM129" s="82" t="s">
        <v>74</v>
      </c>
    </row>
  </sheetData>
  <autoFilter ref="C94:K129" xr:uid="{00000000-0009-0000-0000-000001000000}"/>
  <mergeCells count="7">
    <mergeCell ref="E85:H85"/>
    <mergeCell ref="E87:H87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Rozpočet</vt:lpstr>
      <vt:lpstr>Rozpočet!Názvy_tlače</vt:lpstr>
      <vt:lpstr>Rozpočet!Oblasť_tlače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P-49\P_49</dc:creator>
  <cp:lastModifiedBy>Tóth Jozef</cp:lastModifiedBy>
  <cp:lastPrinted>2026-02-25T16:46:22Z</cp:lastPrinted>
  <dcterms:created xsi:type="dcterms:W3CDTF">2026-02-25T12:03:04Z</dcterms:created>
  <dcterms:modified xsi:type="dcterms:W3CDTF">2026-10-08T06:03:39Z</dcterms:modified>
</cp:coreProperties>
</file>