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drawings/drawing3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roslava_vysna_bratislava_sk/Documents/Pracovná plocha/Zákazky/Zariadenia a licencie pre potreby Magistrátu/final/"/>
    </mc:Choice>
  </mc:AlternateContent>
  <xr:revisionPtr revIDLastSave="0" documentId="8_{A38A1E39-360C-46A9-B3C0-C9C07CEE9EDD}" xr6:coauthVersionLast="47" xr6:coauthVersionMax="47" xr10:uidLastSave="{00000000-0000-0000-0000-000000000000}"/>
  <bookViews>
    <workbookView xWindow="4395" yWindow="690" windowWidth="20925" windowHeight="14040" firstSheet="2" activeTab="3" xr2:uid="{89D3062A-3E8C-407B-A16C-9D1AA0F43D56}"/>
  </bookViews>
  <sheets>
    <sheet name="Zákl. nastavenie" sheetId="7" state="hidden" r:id="rId1"/>
    <sheet name="Ponuka Časť 1 Sieťové zariad." sheetId="8" r:id="rId2"/>
    <sheet name="Ponuka Časť 2 Predĺženie tech. " sheetId="12" r:id="rId3"/>
    <sheet name="Ponuka Ćasť 3 Záložný nap.zdroj" sheetId="13" r:id="rId4"/>
    <sheet name="Osobné postavenie" sheetId="11" r:id="rId5"/>
    <sheet name="Koneční užívatelia výhod" sheetId="5" r:id="rId6"/>
    <sheet name="Medzinárodné sankcie" sheetId="2" r:id="rId7"/>
  </sheets>
  <definedNames>
    <definedName name="_xlnm.Print_Area" localSheetId="5">'Koneční užívatelia výhod'!$B$1:$B$28</definedName>
    <definedName name="_xlnm.Print_Area" localSheetId="6">'Medzinárodné sankcie'!$B$1:$B$22</definedName>
    <definedName name="_xlnm.Print_Area" localSheetId="4">'Osobné postavenie'!$B$1:$B$19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3" l="1"/>
  <c r="F23" i="13"/>
  <c r="F24" i="13"/>
  <c r="E22" i="13"/>
  <c r="E23" i="13"/>
  <c r="E24" i="13"/>
  <c r="E25" i="13"/>
  <c r="F25" i="13" s="1"/>
  <c r="F26" i="13"/>
  <c r="C27" i="13" s="1"/>
  <c r="F29" i="13" s="1"/>
  <c r="E21" i="13"/>
  <c r="F21" i="13" s="1"/>
  <c r="C19" i="13"/>
  <c r="F24" i="12"/>
  <c r="C25" i="12" s="1"/>
  <c r="F27" i="12" s="1"/>
  <c r="E23" i="12"/>
  <c r="F23" i="12" s="1"/>
  <c r="E22" i="12"/>
  <c r="F22" i="12" s="1"/>
  <c r="E21" i="12"/>
  <c r="F21" i="12" s="1"/>
  <c r="C19" i="12"/>
  <c r="F23" i="8"/>
  <c r="F24" i="8"/>
  <c r="F25" i="8"/>
  <c r="E22" i="8"/>
  <c r="F22" i="8" s="1"/>
  <c r="E23" i="8"/>
  <c r="E24" i="8"/>
  <c r="C19" i="8"/>
  <c r="E21" i="8"/>
  <c r="E35" i="7" l="1"/>
  <c r="E36" i="7"/>
  <c r="E50" i="7"/>
  <c r="E49" i="7"/>
  <c r="E37" i="7"/>
  <c r="G34" i="7"/>
  <c r="H34" i="7" s="1"/>
  <c r="F21" i="8"/>
  <c r="K9" i="7"/>
  <c r="K10" i="7"/>
  <c r="K11" i="7"/>
  <c r="K12" i="7"/>
  <c r="K13" i="7"/>
  <c r="K4" i="7"/>
  <c r="K5" i="7"/>
  <c r="K6" i="7"/>
  <c r="K7" i="7"/>
  <c r="K8" i="7"/>
  <c r="I36" i="7"/>
  <c r="I50" i="7"/>
  <c r="I51" i="7"/>
  <c r="I52" i="7"/>
  <c r="I53" i="7"/>
  <c r="I54" i="7"/>
  <c r="I55" i="7"/>
  <c r="I56" i="7"/>
  <c r="I57" i="7"/>
  <c r="I58" i="7"/>
  <c r="I49" i="7"/>
  <c r="G50" i="7"/>
  <c r="G51" i="7"/>
  <c r="G52" i="7"/>
  <c r="G53" i="7"/>
  <c r="G54" i="7"/>
  <c r="G55" i="7"/>
  <c r="G56" i="7"/>
  <c r="G57" i="7"/>
  <c r="G58" i="7"/>
  <c r="G49" i="7"/>
  <c r="I35" i="7"/>
  <c r="I37" i="7"/>
  <c r="I38" i="7"/>
  <c r="I39" i="7"/>
  <c r="I40" i="7"/>
  <c r="I41" i="7"/>
  <c r="I42" i="7"/>
  <c r="I43" i="7"/>
  <c r="I34" i="7"/>
  <c r="J34" i="7" s="1"/>
  <c r="G35" i="7"/>
  <c r="G36" i="7"/>
  <c r="G37" i="7"/>
  <c r="G38" i="7"/>
  <c r="G39" i="7"/>
  <c r="G40" i="7"/>
  <c r="G41" i="7"/>
  <c r="G42" i="7"/>
  <c r="G43" i="7"/>
  <c r="E51" i="7"/>
  <c r="E52" i="7"/>
  <c r="E53" i="7"/>
  <c r="E54" i="7"/>
  <c r="E55" i="7"/>
  <c r="E56" i="7"/>
  <c r="E57" i="7"/>
  <c r="E58" i="7"/>
  <c r="E38" i="7"/>
  <c r="E39" i="7"/>
  <c r="E40" i="7"/>
  <c r="E41" i="7"/>
  <c r="E42" i="7"/>
  <c r="E43" i="7"/>
  <c r="E34" i="7"/>
  <c r="H4" i="7"/>
  <c r="C19" i="7" a="1"/>
  <c r="C19" i="7" s="1"/>
  <c r="C34" i="7" s="1" a="1"/>
  <c r="C34" i="7" s="1"/>
  <c r="C49" i="7" s="1" a="1"/>
  <c r="C49" i="7" s="1"/>
  <c r="B19" i="7" a="1"/>
  <c r="B19" i="7" s="1"/>
  <c r="B34" i="7" s="1" a="1"/>
  <c r="B34" i="7" s="1"/>
  <c r="B49" i="7" s="1" a="1"/>
  <c r="B49" i="7" s="1"/>
  <c r="C26" i="8" l="1"/>
  <c r="F28" i="8" s="1"/>
  <c r="J49" i="7"/>
  <c r="F34" i="7"/>
  <c r="F49" i="7"/>
  <c r="H14" i="7" l="1"/>
  <c r="I7" i="7" s="1"/>
  <c r="H49" i="7"/>
  <c r="J52" i="7" l="1"/>
  <c r="J7" i="7"/>
  <c r="H52" i="7"/>
  <c r="H22" i="7"/>
  <c r="F22" i="7"/>
  <c r="J37" i="7"/>
  <c r="H37" i="7"/>
  <c r="F52" i="7"/>
  <c r="F37" i="7"/>
  <c r="J22" i="7"/>
  <c r="I10" i="7"/>
  <c r="I11" i="7"/>
  <c r="I13" i="7"/>
  <c r="I5" i="7"/>
  <c r="I9" i="7"/>
  <c r="I6" i="7"/>
  <c r="I4" i="7"/>
  <c r="I12" i="7"/>
  <c r="I8" i="7"/>
  <c r="J8" i="7" l="1"/>
  <c r="J24" i="7"/>
  <c r="F24" i="7"/>
  <c r="J9" i="7"/>
  <c r="H54" i="7"/>
  <c r="H24" i="7"/>
  <c r="F54" i="7"/>
  <c r="J54" i="7"/>
  <c r="H39" i="7"/>
  <c r="F39" i="7"/>
  <c r="J39" i="7"/>
  <c r="F40" i="7"/>
  <c r="H25" i="7"/>
  <c r="F55" i="7"/>
  <c r="J55" i="7"/>
  <c r="J25" i="7"/>
  <c r="F25" i="7"/>
  <c r="J10" i="7"/>
  <c r="H55" i="7"/>
  <c r="J40" i="7"/>
  <c r="H40" i="7"/>
  <c r="J51" i="7"/>
  <c r="H51" i="7"/>
  <c r="H21" i="7"/>
  <c r="F21" i="7"/>
  <c r="F51" i="7"/>
  <c r="H36" i="7"/>
  <c r="J36" i="7"/>
  <c r="F36" i="7"/>
  <c r="J21" i="7"/>
  <c r="J6" i="7"/>
  <c r="H41" i="7"/>
  <c r="F26" i="7"/>
  <c r="H26" i="7"/>
  <c r="F41" i="7"/>
  <c r="J11" i="7"/>
  <c r="J26" i="7"/>
  <c r="H56" i="7"/>
  <c r="F56" i="7"/>
  <c r="J41" i="7"/>
  <c r="J56" i="7"/>
  <c r="J23" i="7"/>
  <c r="J38" i="7"/>
  <c r="H38" i="7"/>
  <c r="J53" i="7"/>
  <c r="F23" i="7"/>
  <c r="H53" i="7"/>
  <c r="H23" i="7"/>
  <c r="F53" i="7"/>
  <c r="F38" i="7"/>
  <c r="J42" i="7"/>
  <c r="H42" i="7"/>
  <c r="F42" i="7"/>
  <c r="J27" i="7"/>
  <c r="F27" i="7"/>
  <c r="J57" i="7"/>
  <c r="H57" i="7"/>
  <c r="H27" i="7"/>
  <c r="F57" i="7"/>
  <c r="J12" i="7"/>
  <c r="H50" i="7"/>
  <c r="H35" i="7"/>
  <c r="F50" i="7"/>
  <c r="J35" i="7"/>
  <c r="J5" i="7"/>
  <c r="J50" i="7"/>
  <c r="H20" i="7"/>
  <c r="F20" i="7"/>
  <c r="F35" i="7"/>
  <c r="J20" i="7"/>
  <c r="F58" i="7"/>
  <c r="J13" i="7"/>
  <c r="J43" i="7"/>
  <c r="F43" i="7"/>
  <c r="H43" i="7"/>
  <c r="J28" i="7"/>
  <c r="J58" i="7"/>
  <c r="H58" i="7"/>
  <c r="H28" i="7"/>
  <c r="F28" i="7"/>
  <c r="H19" i="7"/>
  <c r="J4" i="7"/>
  <c r="J19" i="7"/>
  <c r="F19" i="7"/>
  <c r="I14" i="7"/>
  <c r="D19" i="7" a="1"/>
  <c r="D19" i="7" s="1"/>
  <c r="D29" i="7" s="1"/>
  <c r="J29" i="7" l="1"/>
  <c r="H29" i="7"/>
  <c r="J44" i="7"/>
  <c r="H44" i="7"/>
  <c r="J59" i="7"/>
  <c r="F59" i="7"/>
  <c r="H59" i="7"/>
  <c r="F29" i="7"/>
  <c r="F44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<sst xmlns="http://schemas.openxmlformats.org/spreadsheetml/2006/main" count="214" uniqueCount="112">
  <si>
    <t>Základné nastavenie súťaže</t>
  </si>
  <si>
    <t>Por. č.</t>
  </si>
  <si>
    <t>názov kritéria</t>
  </si>
  <si>
    <t>jednotka</t>
  </si>
  <si>
    <t>Max hodnota</t>
  </si>
  <si>
    <t>Min hodnota</t>
  </si>
  <si>
    <t xml:space="preserve">Logika kritéria </t>
  </si>
  <si>
    <t>Koľko sme ochotní priplatiť si za najlepšiu hodnotu?</t>
  </si>
  <si>
    <t>Váha kritériá (%)</t>
  </si>
  <si>
    <t>Hodnota MVP</t>
  </si>
  <si>
    <t>Hodnota jednotky</t>
  </si>
  <si>
    <t>čím menej, tým lepšie</t>
  </si>
  <si>
    <t>...</t>
  </si>
  <si>
    <t>spolu</t>
  </si>
  <si>
    <t>Spôsob hodnotenia - bodový</t>
  </si>
  <si>
    <t>Váha (%)</t>
  </si>
  <si>
    <t>Ponuka A</t>
  </si>
  <si>
    <t>Ponuka B</t>
  </si>
  <si>
    <t>Ponuka C</t>
  </si>
  <si>
    <t>Ponuka A - Body</t>
  </si>
  <si>
    <t>Ponuka B - Body</t>
  </si>
  <si>
    <t>C - EUR</t>
  </si>
  <si>
    <t>Spolu</t>
  </si>
  <si>
    <t>Spôsob hodnotenia - peňažný bonusový</t>
  </si>
  <si>
    <t>Ponuka A - EUR</t>
  </si>
  <si>
    <t>Ponuka B - EUR</t>
  </si>
  <si>
    <t xml:space="preserve">Obchodné meno uchádzača: </t>
  </si>
  <si>
    <t xml:space="preserve">Sídlo uchádzača: </t>
  </si>
  <si>
    <t>Štatutárny zástupca:</t>
  </si>
  <si>
    <t>IČO:</t>
  </si>
  <si>
    <t>IČ DPH:</t>
  </si>
  <si>
    <t>Tel. číslo:</t>
  </si>
  <si>
    <t>Platca/Neplatca DPH:</t>
  </si>
  <si>
    <t>Čestné vyhlásenia podľa zákona o verejnom obstarávaní</t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</si>
  <si>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Koneční užívatelia výhod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</si>
  <si>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Medzinárodné sankcie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</si>
  <si>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</si>
  <si>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t>Názov položky</t>
  </si>
  <si>
    <t>Počet kusov</t>
  </si>
  <si>
    <t>Suma v EUR bez DPH</t>
  </si>
  <si>
    <t>Výška DPH</t>
  </si>
  <si>
    <t>Suma v EUR s DPH na všetky kusy</t>
  </si>
  <si>
    <t>V ...</t>
  </si>
  <si>
    <t xml:space="preserve">Dátum: </t>
  </si>
  <si>
    <t>Podpis</t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</si>
  <si>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</si>
  <si>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</si>
  <si>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</si>
  <si>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</si>
  <si>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</si>
  <si>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</si>
  <si>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</si>
  <si>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</si>
  <si>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</si>
  <si>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</si>
  <si>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</si>
  <si>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</si>
  <si>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</si>
  <si>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</si>
  <si>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</si>
  <si>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</si>
  <si>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</si>
  <si>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</si>
  <si>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</si>
  <si>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</si>
  <si>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</si>
  <si>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</si>
  <si>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</si>
  <si>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</si>
  <si>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</si>
  <si>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</si>
  <si>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</si>
  <si>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>Spôsob hodnotenia - peňažný malusový</t>
  </si>
  <si>
    <t>EUR s DPH</t>
  </si>
  <si>
    <t>Ponuková cena:</t>
  </si>
  <si>
    <t>Kritérium č. 1:</t>
  </si>
  <si>
    <t>Celková cena na účely hodnotenia ponúk:</t>
  </si>
  <si>
    <t>žiadna</t>
  </si>
  <si>
    <t>Záruka navyše</t>
  </si>
  <si>
    <t>mesiace</t>
  </si>
  <si>
    <t>čím viac, tým lepšie</t>
  </si>
  <si>
    <t>Cena celkom</t>
  </si>
  <si>
    <t>Som platcom DPH</t>
  </si>
  <si>
    <t>Lehota dodania</t>
  </si>
  <si>
    <t>kalendárne dni</t>
  </si>
  <si>
    <t>Čestné vyhlásenie podľa § 32 ods. 7 ZVO</t>
  </si>
  <si>
    <t>že v spoločnosti uchádazača pôsobia nasledovné osoby splňajúce podmienky stanovené v § 32 ods. 8 ZVO:</t>
  </si>
  <si>
    <t>Zároveň čestne vhylasujem, že všetky vyššie uvedené osoby spĺňajú podmienky účasti osobného postavenia podľa § 32 ods. 1 písm. a) ZVO.</t>
  </si>
  <si>
    <t>1. Meno Priezvisko, funkcia v spoločnosti</t>
  </si>
  <si>
    <t>2. Meno Priezvisko, funkcia v spoločnosti</t>
  </si>
  <si>
    <t>3. Meno Priezvisko, funkcia v spoločnosti</t>
  </si>
  <si>
    <t>4. ... v prípade potreby doplňte ďalšie riadky</t>
  </si>
  <si>
    <r>
      <t>Predložením tejto ponuky prehlasujem, že som sa oboznámil so znením čestného vyhlásenia uvedeným v hárku "</t>
    </r>
    <r>
      <rPr>
        <b/>
        <sz val="11"/>
        <color theme="1"/>
        <rFont val="Calibri"/>
        <family val="2"/>
        <charset val="238"/>
        <scheme val="minor"/>
      </rPr>
      <t>Osobné postavenie</t>
    </r>
    <r>
      <rPr>
        <sz val="11"/>
        <color theme="1"/>
        <rFont val="Calibri"/>
        <family val="2"/>
        <charset val="238"/>
        <scheme val="minor"/>
      </rPr>
      <t>" tohto dokumentu a potvrdzujem všetky tam uvedené skutočnosti.</t>
    </r>
  </si>
  <si>
    <t>V prípade, že vyššie nie sú uvedené žiadne osoby, čestne prehlasujem, že žiadne takéto osoby v našej spoločnosti nepôsobia.</t>
  </si>
  <si>
    <r>
      <t>Predložením tejto ponuky čestne vyhlasujem, že</t>
    </r>
    <r>
      <rPr>
        <sz val="11"/>
        <color rgb="FFFF0000"/>
        <rFont val="Calibri"/>
        <family val="2"/>
        <charset val="238"/>
        <scheme val="minor"/>
      </rPr>
      <t xml:space="preserve"> spĺňam všetky podmienky účasti stanovené vo Výzve na predkladanie ponúk a</t>
    </r>
    <r>
      <rPr>
        <sz val="11"/>
        <rFont val="Calibri"/>
        <family val="2"/>
        <charset val="238"/>
        <scheme val="minor"/>
      </rPr>
      <t xml:space="preserve"> postupujem v súlade s etickým kódexom uchádzača vydaným Úradom pre verejné obstarávanie: </t>
    </r>
    <r>
      <rPr>
        <sz val="11"/>
        <color theme="4"/>
        <rFont val="Calibri"/>
        <family val="2"/>
        <charset val="238"/>
        <scheme val="minor"/>
      </rPr>
      <t>https://www.uvo.gov.sk/zaujemca-uchadzac/eticky-kodex-zaujemcu-uchadzaca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</si>
  <si>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Príloha č. </t>
    </r>
    <r>
      <rPr>
        <sz val="16"/>
        <color rgb="FFFF0000"/>
        <rFont val="Calibri Light"/>
        <family val="2"/>
        <charset val="238"/>
        <scheme val="major"/>
      </rPr>
      <t>2</t>
    </r>
    <r>
      <rPr>
        <sz val="16"/>
        <color theme="4" tint="-0.249977111117893"/>
        <rFont val="Calibri Light"/>
        <family val="2"/>
        <charset val="238"/>
        <scheme val="major"/>
      </rPr>
      <t xml:space="preserve"> - Ponuka v zákazke „Výzva č. 30 - Zariadenia a licencie pre potreby Magistrátu hlavného mesta SR Bratislavy“ Časť 1 - Sieťové zariadenia</t>
    </r>
  </si>
  <si>
    <t xml:space="preserve">Zariadenie typu č. 1 </t>
  </si>
  <si>
    <t xml:space="preserve">Zariadenie typu č. 3 </t>
  </si>
  <si>
    <t xml:space="preserve">Zariadenie typu č. 4 </t>
  </si>
  <si>
    <r>
      <t xml:space="preserve">Príloha č. </t>
    </r>
    <r>
      <rPr>
        <sz val="16"/>
        <color rgb="FFFF0000"/>
        <rFont val="Calibri Light"/>
        <family val="2"/>
        <charset val="238"/>
        <scheme val="major"/>
      </rPr>
      <t>2</t>
    </r>
    <r>
      <rPr>
        <sz val="16"/>
        <color theme="4" tint="-0.249977111117893"/>
        <rFont val="Calibri Light"/>
        <family val="2"/>
        <charset val="238"/>
        <scheme val="major"/>
      </rPr>
      <t xml:space="preserve"> - Ponuka v zákazke „Výzva č. 30 - Zariadenia a licencie pre potreby Magistrátu hlavného mesta SR Bratislavy“ Časť 2 - Predĺženie technickej podpory pre firewallové zariadenia</t>
    </r>
  </si>
  <si>
    <t>Zariadenie typu č. 5</t>
  </si>
  <si>
    <t>Zadiadenie typu č. 6</t>
  </si>
  <si>
    <t>Zariadenie typu č. 7</t>
  </si>
  <si>
    <r>
      <t xml:space="preserve">Príloha č. </t>
    </r>
    <r>
      <rPr>
        <sz val="16"/>
        <color rgb="FFFF0000"/>
        <rFont val="Calibri Light"/>
        <family val="2"/>
        <charset val="238"/>
        <scheme val="major"/>
      </rPr>
      <t>2</t>
    </r>
    <r>
      <rPr>
        <sz val="16"/>
        <color theme="4" tint="-0.249977111117893"/>
        <rFont val="Calibri Light"/>
        <family val="2"/>
        <charset val="238"/>
        <scheme val="major"/>
      </rPr>
      <t xml:space="preserve"> - Ponuka v zákazke „Výzva č. 30 - Zariadenia a licencie pre potreby Magistrátu hlavného mesta SR Bratislavy“ Časť 3 - Záložný napájací zdroj UPS a materiál</t>
    </r>
  </si>
  <si>
    <t>Zariadenie typu č. 8</t>
  </si>
  <si>
    <t>Zariadenie typu č. 9 -1</t>
  </si>
  <si>
    <t>Zariadenie typu č. 9 -2</t>
  </si>
  <si>
    <t>Zariadenie typu č. 9 -3</t>
  </si>
  <si>
    <t>Zariadenie typu č. 9-4</t>
  </si>
  <si>
    <r>
      <t>Predložením tejto ponuky čestne vyhlasujem, že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postupujem v súlade s etickým kódexom uchádzača vydaným Úradom pre verejné obstarávanie: </t>
    </r>
    <r>
      <rPr>
        <sz val="11"/>
        <color theme="4"/>
        <rFont val="Calibri"/>
        <family val="2"/>
        <charset val="238"/>
        <scheme val="minor"/>
      </rPr>
      <t>https://www.uvo.gov.sk/zaujemca-uchadzac/eticky-kodex-zaujemcu-uchadzaca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</si>
  <si>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Predložením tejto ponuky čestne vyhlasujem, že postupujem v súlade s etickým kódexom uchádzača vydaným Úradom pre verejné obstarávanie: </t>
    </r>
    <r>
      <rPr>
        <sz val="11"/>
        <color theme="4"/>
        <rFont val="Calibri"/>
        <family val="2"/>
        <charset val="238"/>
        <scheme val="minor"/>
      </rPr>
      <t>https://www.uvo.gov.sk/zaujemca-uchadzac/eticky-kodex-zaujemcu-uchadzaca</t>
    </r>
    <r>
      <rPr>
        <sz val="11"/>
        <rFont val="Calibri"/>
        <family val="2"/>
        <charset val="238"/>
        <scheme val="minor"/>
      </rPr>
      <t xml:space="preserve"> </t>
    </r>
  </si>
  <si>
    <t>Zariadenie typu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</si>
</sst>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6"/>
      <color rgb="FFFF0000"/>
      <name val="Calibri Light"/>
      <family val="2"/>
      <charset val="238"/>
      <scheme val="major"/>
    </font>
    <font>
      <sz val="11"/>
      <color theme="4"/>
      <name val="Calibri"/>
      <family val="2"/>
      <charset val="238"/>
      <scheme val="minor"/>
    </font>
    <font>
      <sz val="16"/>
      <name val="Calibri Light"/>
      <family val="2"/>
      <charset val="238"/>
      <scheme val="major"/>
    </font>
    <font>
      <sz val="14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sz val="16"/>
      <color theme="0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6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rgb="FFB2B2B2"/>
      </bottom>
      <diagonal/>
    </border>
    <border>
      <left/>
      <right/>
      <top style="medium">
        <color indexed="64"/>
      </top>
      <bottom style="thin">
        <color rgb="FFB2B2B2"/>
      </bottom>
      <diagonal/>
    </border>
    <border>
      <left style="thin">
        <color rgb="FFB2B2B2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medium">
        <color indexed="64"/>
      </right>
      <top/>
      <bottom style="thin">
        <color rgb="FFB2B2B2"/>
      </bottom>
      <diagonal/>
    </border>
    <border>
      <left/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</borders>
  <cellStyleXfs count="5">
    <xf numFmtId="0" fontId="0" fillId="0" borderId="0"/>
    <xf numFmtId="0" fontId="1" fillId="2" borderId="2" applyNumberFormat="0" applyFont="0" applyAlignment="0" applyProtection="0"/>
    <xf numFmtId="0" fontId="1" fillId="3" borderId="0" applyNumberFormat="0" applyBorder="0" applyAlignment="0" applyProtection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19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5" fillId="0" borderId="58" xfId="0" applyFont="1" applyBorder="1" applyAlignment="1">
      <alignment horizontal="center" vertical="center"/>
    </xf>
    <xf numFmtId="0" fontId="6" fillId="0" borderId="39" xfId="0" applyFont="1" applyBorder="1" applyAlignment="1">
      <alignment horizontal="justify" vertical="center"/>
    </xf>
    <xf numFmtId="0" fontId="0" fillId="0" borderId="39" xfId="0" applyBorder="1" applyAlignment="1">
      <alignment horizontal="left" vertical="center" wrapText="1" indent="1"/>
    </xf>
    <xf numFmtId="0" fontId="6" fillId="0" borderId="39" xfId="0" applyFont="1" applyBorder="1" applyAlignment="1">
      <alignment horizontal="left" vertical="center" wrapText="1" indent="1"/>
    </xf>
    <xf numFmtId="0" fontId="2" fillId="0" borderId="39" xfId="0" applyFont="1" applyBorder="1" applyAlignment="1">
      <alignment horizontal="center" vertical="center" wrapText="1"/>
    </xf>
    <xf numFmtId="0" fontId="0" fillId="0" borderId="39" xfId="0" applyBorder="1" applyAlignment="1">
      <alignment horizontal="left" wrapText="1" indent="1"/>
    </xf>
    <xf numFmtId="0" fontId="6" fillId="0" borderId="40" xfId="0" applyFont="1" applyBorder="1" applyAlignment="1">
      <alignment vertical="center"/>
    </xf>
    <xf numFmtId="0" fontId="0" fillId="0" borderId="39" xfId="0" applyBorder="1" applyAlignment="1">
      <alignment horizontal="left" vertical="center" indent="1"/>
    </xf>
    <xf numFmtId="0" fontId="2" fillId="0" borderId="39" xfId="0" applyFont="1" applyBorder="1" applyAlignment="1">
      <alignment horizontal="center" vertical="center"/>
    </xf>
    <xf numFmtId="0" fontId="0" fillId="0" borderId="39" xfId="0" applyBorder="1" applyAlignment="1">
      <alignment horizontal="justify" vertical="center"/>
    </xf>
    <xf numFmtId="0" fontId="0" fillId="0" borderId="40" xfId="0" applyBorder="1"/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0" fillId="4" borderId="44" xfId="0" applyFill="1" applyBorder="1" applyAlignment="1" applyProtection="1">
      <alignment horizontal="center" wrapText="1"/>
      <protection hidden="1"/>
    </xf>
    <xf numFmtId="0" fontId="2" fillId="4" borderId="45" xfId="0" applyFont="1" applyFill="1" applyBorder="1" applyAlignment="1" applyProtection="1">
      <alignment wrapText="1"/>
      <protection hidden="1"/>
    </xf>
    <xf numFmtId="0" fontId="2" fillId="4" borderId="46" xfId="0" applyFont="1" applyFill="1" applyBorder="1" applyAlignment="1" applyProtection="1">
      <alignment wrapText="1"/>
      <protection hidden="1"/>
    </xf>
    <xf numFmtId="0" fontId="2" fillId="4" borderId="47" xfId="0" applyFont="1" applyFill="1" applyBorder="1" applyAlignment="1" applyProtection="1">
      <alignment wrapText="1"/>
      <protection hidden="1"/>
    </xf>
    <xf numFmtId="0" fontId="2" fillId="4" borderId="42" xfId="0" applyFont="1" applyFill="1" applyBorder="1" applyAlignment="1" applyProtection="1">
      <alignment wrapText="1"/>
      <protection hidden="1"/>
    </xf>
    <xf numFmtId="0" fontId="2" fillId="4" borderId="44" xfId="0" applyFont="1" applyFill="1" applyBorder="1" applyAlignment="1" applyProtection="1">
      <alignment wrapText="1"/>
      <protection hidden="1"/>
    </xf>
    <xf numFmtId="0" fontId="0" fillId="4" borderId="39" xfId="0" applyFill="1" applyBorder="1" applyAlignment="1" applyProtection="1">
      <alignment horizontal="center"/>
      <protection hidden="1"/>
    </xf>
    <xf numFmtId="0" fontId="0" fillId="0" borderId="32" xfId="0" applyBorder="1" applyAlignment="1" applyProtection="1">
      <alignment wrapText="1"/>
      <protection locked="0" hidden="1"/>
    </xf>
    <xf numFmtId="0" fontId="0" fillId="0" borderId="33" xfId="0" applyBorder="1" applyAlignment="1" applyProtection="1">
      <alignment wrapText="1"/>
      <protection locked="0" hidden="1"/>
    </xf>
    <xf numFmtId="2" fontId="0" fillId="0" borderId="33" xfId="3" applyNumberFormat="1" applyFont="1" applyFill="1" applyBorder="1" applyAlignment="1" applyProtection="1">
      <alignment wrapText="1"/>
      <protection locked="0" hidden="1"/>
    </xf>
    <xf numFmtId="0" fontId="1" fillId="0" borderId="33" xfId="1" applyFont="1" applyFill="1" applyBorder="1" applyProtection="1">
      <protection locked="0" hidden="1"/>
    </xf>
    <xf numFmtId="2" fontId="0" fillId="0" borderId="49" xfId="3" applyNumberFormat="1" applyFont="1" applyFill="1" applyBorder="1" applyAlignment="1" applyProtection="1">
      <alignment wrapText="1"/>
      <protection locked="0" hidden="1"/>
    </xf>
    <xf numFmtId="2" fontId="0" fillId="4" borderId="49" xfId="0" applyNumberFormat="1" applyFill="1" applyBorder="1" applyProtection="1">
      <protection hidden="1"/>
    </xf>
    <xf numFmtId="2" fontId="0" fillId="4" borderId="22" xfId="0" applyNumberFormat="1" applyFill="1" applyBorder="1" applyProtection="1">
      <protection hidden="1"/>
    </xf>
    <xf numFmtId="2" fontId="0" fillId="4" borderId="56" xfId="0" applyNumberFormat="1" applyFill="1" applyBorder="1" applyProtection="1">
      <protection hidden="1"/>
    </xf>
    <xf numFmtId="0" fontId="0" fillId="0" borderId="23" xfId="0" applyBorder="1" applyAlignment="1" applyProtection="1">
      <alignment wrapText="1"/>
      <protection locked="0" hidden="1"/>
    </xf>
    <xf numFmtId="0" fontId="0" fillId="0" borderId="22" xfId="0" applyBorder="1" applyAlignment="1" applyProtection="1">
      <alignment wrapText="1"/>
      <protection locked="0" hidden="1"/>
    </xf>
    <xf numFmtId="2" fontId="0" fillId="0" borderId="22" xfId="3" applyNumberFormat="1" applyFont="1" applyFill="1" applyBorder="1" applyAlignment="1" applyProtection="1">
      <alignment wrapText="1"/>
      <protection locked="0" hidden="1"/>
    </xf>
    <xf numFmtId="2" fontId="0" fillId="0" borderId="36" xfId="3" applyNumberFormat="1" applyFont="1" applyFill="1" applyBorder="1" applyAlignment="1" applyProtection="1">
      <alignment wrapText="1"/>
      <protection locked="0" hidden="1"/>
    </xf>
    <xf numFmtId="2" fontId="0" fillId="4" borderId="36" xfId="0" applyNumberFormat="1" applyFill="1" applyBorder="1" applyProtection="1">
      <protection hidden="1"/>
    </xf>
    <xf numFmtId="0" fontId="0" fillId="0" borderId="30" xfId="0" applyBorder="1" applyAlignment="1" applyProtection="1">
      <alignment wrapText="1"/>
      <protection locked="0" hidden="1"/>
    </xf>
    <xf numFmtId="0" fontId="0" fillId="0" borderId="31" xfId="0" applyBorder="1" applyAlignment="1" applyProtection="1">
      <alignment wrapText="1"/>
      <protection locked="0" hidden="1"/>
    </xf>
    <xf numFmtId="2" fontId="0" fillId="0" borderId="31" xfId="3" applyNumberFormat="1" applyFont="1" applyFill="1" applyBorder="1" applyAlignment="1" applyProtection="1">
      <alignment wrapText="1"/>
      <protection locked="0" hidden="1"/>
    </xf>
    <xf numFmtId="2" fontId="0" fillId="0" borderId="48" xfId="3" applyNumberFormat="1" applyFont="1" applyFill="1" applyBorder="1" applyAlignment="1" applyProtection="1">
      <alignment wrapText="1"/>
      <protection locked="0" hidden="1"/>
    </xf>
    <xf numFmtId="0" fontId="0" fillId="4" borderId="40" xfId="0" applyFill="1" applyBorder="1" applyProtection="1">
      <protection hidden="1"/>
    </xf>
    <xf numFmtId="0" fontId="0" fillId="4" borderId="25" xfId="0" applyFill="1" applyBorder="1" applyAlignment="1" applyProtection="1">
      <alignment wrapText="1"/>
      <protection hidden="1"/>
    </xf>
    <xf numFmtId="0" fontId="0" fillId="4" borderId="26" xfId="0" applyFill="1" applyBorder="1" applyAlignment="1" applyProtection="1">
      <alignment wrapText="1"/>
      <protection hidden="1"/>
    </xf>
    <xf numFmtId="2" fontId="0" fillId="4" borderId="50" xfId="0" applyNumberFormat="1" applyFill="1" applyBorder="1" applyAlignment="1" applyProtection="1">
      <alignment wrapText="1"/>
      <protection hidden="1"/>
    </xf>
    <xf numFmtId="2" fontId="0" fillId="4" borderId="50" xfId="0" applyNumberFormat="1" applyFill="1" applyBorder="1" applyProtection="1">
      <protection hidden="1"/>
    </xf>
    <xf numFmtId="2" fontId="0" fillId="4" borderId="26" xfId="0" applyNumberFormat="1" applyFill="1" applyBorder="1" applyProtection="1">
      <protection hidden="1"/>
    </xf>
    <xf numFmtId="0" fontId="0" fillId="4" borderId="57" xfId="0" applyFill="1" applyBorder="1" applyProtection="1">
      <protection hidden="1"/>
    </xf>
    <xf numFmtId="0" fontId="0" fillId="5" borderId="23" xfId="0" applyFill="1" applyBorder="1" applyProtection="1">
      <protection hidden="1"/>
    </xf>
    <xf numFmtId="0" fontId="0" fillId="5" borderId="24" xfId="0" applyFill="1" applyBorder="1" applyProtection="1">
      <protection hidden="1"/>
    </xf>
    <xf numFmtId="0" fontId="0" fillId="4" borderId="23" xfId="0" applyFill="1" applyBorder="1" applyProtection="1">
      <protection hidden="1"/>
    </xf>
    <xf numFmtId="0" fontId="0" fillId="4" borderId="24" xfId="0" applyFill="1" applyBorder="1" applyProtection="1">
      <protection hidden="1"/>
    </xf>
    <xf numFmtId="0" fontId="0" fillId="5" borderId="35" xfId="0" applyFill="1" applyBorder="1" applyProtection="1">
      <protection hidden="1"/>
    </xf>
    <xf numFmtId="0" fontId="0" fillId="4" borderId="22" xfId="0" applyFill="1" applyBorder="1" applyProtection="1">
      <protection hidden="1"/>
    </xf>
    <xf numFmtId="0" fontId="0" fillId="4" borderId="36" xfId="0" applyFill="1" applyBorder="1" applyAlignment="1" applyProtection="1">
      <alignment horizontal="center"/>
      <protection hidden="1"/>
    </xf>
    <xf numFmtId="2" fontId="0" fillId="0" borderId="23" xfId="0" applyNumberFormat="1" applyBorder="1" applyProtection="1">
      <protection locked="0" hidden="1"/>
    </xf>
    <xf numFmtId="2" fontId="0" fillId="5" borderId="24" xfId="0" applyNumberFormat="1" applyFill="1" applyBorder="1" applyProtection="1">
      <protection hidden="1"/>
    </xf>
    <xf numFmtId="2" fontId="0" fillId="4" borderId="24" xfId="0" applyNumberFormat="1" applyFill="1" applyBorder="1" applyProtection="1">
      <protection hidden="1"/>
    </xf>
    <xf numFmtId="0" fontId="0" fillId="5" borderId="25" xfId="0" applyFill="1" applyBorder="1" applyProtection="1">
      <protection hidden="1"/>
    </xf>
    <xf numFmtId="0" fontId="0" fillId="4" borderId="26" xfId="0" applyFill="1" applyBorder="1" applyProtection="1">
      <protection hidden="1"/>
    </xf>
    <xf numFmtId="0" fontId="0" fillId="4" borderId="50" xfId="0" applyFill="1" applyBorder="1" applyAlignment="1" applyProtection="1">
      <alignment horizontal="center"/>
      <protection hidden="1"/>
    </xf>
    <xf numFmtId="0" fontId="0" fillId="5" borderId="45" xfId="0" applyFill="1" applyBorder="1" applyProtection="1">
      <protection hidden="1"/>
    </xf>
    <xf numFmtId="0" fontId="0" fillId="5" borderId="46" xfId="0" applyFill="1" applyBorder="1" applyAlignment="1" applyProtection="1">
      <alignment wrapText="1"/>
      <protection hidden="1"/>
    </xf>
    <xf numFmtId="0" fontId="0" fillId="5" borderId="46" xfId="0" applyFill="1" applyBorder="1" applyAlignment="1" applyProtection="1">
      <alignment horizontal="center" wrapText="1"/>
      <protection hidden="1"/>
    </xf>
    <xf numFmtId="164" fontId="2" fillId="5" borderId="46" xfId="0" applyNumberFormat="1" applyFont="1" applyFill="1" applyBorder="1" applyAlignment="1" applyProtection="1">
      <alignment wrapText="1"/>
      <protection hidden="1"/>
    </xf>
    <xf numFmtId="2" fontId="2" fillId="5" borderId="46" xfId="0" applyNumberFormat="1" applyFont="1" applyFill="1" applyBorder="1" applyAlignment="1" applyProtection="1">
      <alignment wrapText="1"/>
      <protection hidden="1"/>
    </xf>
    <xf numFmtId="164" fontId="2" fillId="5" borderId="47" xfId="0" applyNumberFormat="1" applyFont="1" applyFill="1" applyBorder="1" applyAlignment="1" applyProtection="1">
      <alignment wrapText="1"/>
      <protection hidden="1"/>
    </xf>
    <xf numFmtId="0" fontId="0" fillId="8" borderId="23" xfId="0" applyFill="1" applyBorder="1" applyAlignment="1" applyProtection="1">
      <alignment wrapText="1"/>
      <protection hidden="1"/>
    </xf>
    <xf numFmtId="0" fontId="0" fillId="8" borderId="24" xfId="0" applyFill="1" applyBorder="1" applyAlignment="1" applyProtection="1">
      <alignment wrapText="1"/>
      <protection hidden="1"/>
    </xf>
    <xf numFmtId="0" fontId="0" fillId="7" borderId="23" xfId="0" applyFill="1" applyBorder="1" applyAlignment="1" applyProtection="1">
      <alignment wrapText="1"/>
      <protection hidden="1"/>
    </xf>
    <xf numFmtId="0" fontId="0" fillId="7" borderId="24" xfId="0" applyFill="1" applyBorder="1" applyAlignment="1" applyProtection="1">
      <alignment wrapText="1"/>
      <protection hidden="1"/>
    </xf>
    <xf numFmtId="0" fontId="0" fillId="8" borderId="35" xfId="0" applyFill="1" applyBorder="1" applyProtection="1">
      <protection hidden="1"/>
    </xf>
    <xf numFmtId="0" fontId="0" fillId="8" borderId="24" xfId="0" applyFill="1" applyBorder="1" applyProtection="1">
      <protection hidden="1"/>
    </xf>
    <xf numFmtId="0" fontId="0" fillId="8" borderId="23" xfId="0" applyFill="1" applyBorder="1" applyProtection="1">
      <protection hidden="1"/>
    </xf>
    <xf numFmtId="0" fontId="0" fillId="7" borderId="22" xfId="0" applyFill="1" applyBorder="1" applyProtection="1">
      <protection hidden="1"/>
    </xf>
    <xf numFmtId="0" fontId="0" fillId="7" borderId="36" xfId="0" applyFill="1" applyBorder="1" applyAlignment="1" applyProtection="1">
      <alignment wrapText="1"/>
      <protection hidden="1"/>
    </xf>
    <xf numFmtId="2" fontId="0" fillId="6" borderId="23" xfId="0" applyNumberFormat="1" applyFill="1" applyBorder="1" applyProtection="1">
      <protection hidden="1"/>
    </xf>
    <xf numFmtId="2" fontId="0" fillId="8" borderId="24" xfId="0" applyNumberFormat="1" applyFill="1" applyBorder="1" applyAlignment="1" applyProtection="1">
      <alignment wrapText="1"/>
      <protection hidden="1"/>
    </xf>
    <xf numFmtId="2" fontId="0" fillId="7" borderId="24" xfId="0" applyNumberFormat="1" applyFill="1" applyBorder="1" applyAlignment="1" applyProtection="1">
      <alignment wrapText="1"/>
      <protection hidden="1"/>
    </xf>
    <xf numFmtId="2" fontId="0" fillId="8" borderId="24" xfId="0" applyNumberFormat="1" applyFill="1" applyBorder="1" applyProtection="1">
      <protection hidden="1"/>
    </xf>
    <xf numFmtId="0" fontId="0" fillId="8" borderId="30" xfId="0" applyFill="1" applyBorder="1" applyProtection="1">
      <protection hidden="1"/>
    </xf>
    <xf numFmtId="0" fontId="0" fillId="7" borderId="31" xfId="0" applyFill="1" applyBorder="1" applyProtection="1">
      <protection hidden="1"/>
    </xf>
    <xf numFmtId="0" fontId="0" fillId="7" borderId="48" xfId="0" applyFill="1" applyBorder="1" applyAlignment="1" applyProtection="1">
      <alignment wrapText="1"/>
      <protection hidden="1"/>
    </xf>
    <xf numFmtId="0" fontId="0" fillId="8" borderId="45" xfId="0" applyFill="1" applyBorder="1" applyProtection="1">
      <protection hidden="1"/>
    </xf>
    <xf numFmtId="0" fontId="0" fillId="8" borderId="46" xfId="0" applyFill="1" applyBorder="1" applyAlignment="1" applyProtection="1">
      <alignment wrapText="1"/>
      <protection hidden="1"/>
    </xf>
    <xf numFmtId="2" fontId="0" fillId="8" borderId="46" xfId="0" applyNumberFormat="1" applyFill="1" applyBorder="1" applyAlignment="1" applyProtection="1">
      <alignment wrapText="1"/>
      <protection hidden="1"/>
    </xf>
    <xf numFmtId="2" fontId="0" fillId="8" borderId="47" xfId="0" applyNumberFormat="1" applyFill="1" applyBorder="1" applyAlignment="1" applyProtection="1">
      <alignment wrapText="1"/>
      <protection hidden="1"/>
    </xf>
    <xf numFmtId="0" fontId="0" fillId="9" borderId="23" xfId="0" applyFill="1" applyBorder="1" applyAlignment="1" applyProtection="1">
      <alignment wrapText="1"/>
      <protection hidden="1"/>
    </xf>
    <xf numFmtId="0" fontId="0" fillId="9" borderId="24" xfId="0" applyFill="1" applyBorder="1" applyAlignment="1" applyProtection="1">
      <alignment wrapText="1"/>
      <protection hidden="1"/>
    </xf>
    <xf numFmtId="0" fontId="0" fillId="10" borderId="23" xfId="0" applyFill="1" applyBorder="1" applyAlignment="1" applyProtection="1">
      <alignment wrapText="1"/>
      <protection hidden="1"/>
    </xf>
    <xf numFmtId="0" fontId="0" fillId="10" borderId="24" xfId="0" applyFill="1" applyBorder="1" applyAlignment="1" applyProtection="1">
      <alignment wrapText="1"/>
      <protection hidden="1"/>
    </xf>
    <xf numFmtId="0" fontId="0" fillId="9" borderId="35" xfId="0" applyFill="1" applyBorder="1" applyProtection="1">
      <protection hidden="1"/>
    </xf>
    <xf numFmtId="0" fontId="0" fillId="9" borderId="24" xfId="0" applyFill="1" applyBorder="1" applyProtection="1">
      <protection hidden="1"/>
    </xf>
    <xf numFmtId="0" fontId="0" fillId="9" borderId="23" xfId="0" applyFill="1" applyBorder="1" applyProtection="1">
      <protection hidden="1"/>
    </xf>
    <xf numFmtId="0" fontId="0" fillId="10" borderId="22" xfId="0" applyFill="1" applyBorder="1" applyProtection="1">
      <protection hidden="1"/>
    </xf>
    <xf numFmtId="0" fontId="0" fillId="10" borderId="36" xfId="0" applyFill="1" applyBorder="1" applyAlignment="1" applyProtection="1">
      <alignment wrapText="1"/>
      <protection hidden="1"/>
    </xf>
    <xf numFmtId="2" fontId="0" fillId="9" borderId="24" xfId="0" applyNumberFormat="1" applyFill="1" applyBorder="1" applyAlignment="1" applyProtection="1">
      <alignment wrapText="1"/>
      <protection hidden="1"/>
    </xf>
    <xf numFmtId="2" fontId="0" fillId="10" borderId="24" xfId="0" applyNumberFormat="1" applyFill="1" applyBorder="1" applyAlignment="1" applyProtection="1">
      <alignment wrapText="1"/>
      <protection hidden="1"/>
    </xf>
    <xf numFmtId="2" fontId="0" fillId="9" borderId="24" xfId="0" applyNumberFormat="1" applyFill="1" applyBorder="1" applyProtection="1">
      <protection hidden="1"/>
    </xf>
    <xf numFmtId="0" fontId="0" fillId="9" borderId="25" xfId="0" applyFill="1" applyBorder="1" applyProtection="1">
      <protection hidden="1"/>
    </xf>
    <xf numFmtId="0" fontId="0" fillId="10" borderId="26" xfId="0" applyFill="1" applyBorder="1" applyProtection="1">
      <protection hidden="1"/>
    </xf>
    <xf numFmtId="0" fontId="0" fillId="10" borderId="50" xfId="0" applyFill="1" applyBorder="1" applyAlignment="1" applyProtection="1">
      <alignment wrapText="1"/>
      <protection hidden="1"/>
    </xf>
    <xf numFmtId="0" fontId="0" fillId="9" borderId="45" xfId="0" applyFill="1" applyBorder="1" applyProtection="1">
      <protection hidden="1"/>
    </xf>
    <xf numFmtId="0" fontId="0" fillId="9" borderId="46" xfId="0" applyFill="1" applyBorder="1" applyAlignment="1" applyProtection="1">
      <alignment wrapText="1"/>
      <protection hidden="1"/>
    </xf>
    <xf numFmtId="2" fontId="0" fillId="9" borderId="46" xfId="0" applyNumberFormat="1" applyFill="1" applyBorder="1" applyAlignment="1" applyProtection="1">
      <alignment wrapText="1"/>
      <protection hidden="1"/>
    </xf>
    <xf numFmtId="2" fontId="0" fillId="9" borderId="47" xfId="0" applyNumberFormat="1" applyFill="1" applyBorder="1" applyAlignment="1" applyProtection="1">
      <alignment wrapText="1"/>
      <protection hidden="1"/>
    </xf>
    <xf numFmtId="0" fontId="0" fillId="0" borderId="0" xfId="0" applyProtection="1">
      <protection locked="0" hidden="1"/>
    </xf>
    <xf numFmtId="0" fontId="11" fillId="0" borderId="10" xfId="1" applyFont="1" applyFill="1" applyBorder="1" applyAlignment="1" applyProtection="1">
      <alignment vertical="center" wrapText="1"/>
      <protection locked="0" hidden="1"/>
    </xf>
    <xf numFmtId="0" fontId="4" fillId="4" borderId="11" xfId="1" applyFont="1" applyFill="1" applyBorder="1" applyProtection="1">
      <protection locked="0" hidden="1"/>
    </xf>
    <xf numFmtId="0" fontId="4" fillId="4" borderId="14" xfId="1" applyFont="1" applyFill="1" applyBorder="1" applyProtection="1">
      <protection locked="0" hidden="1"/>
    </xf>
    <xf numFmtId="0" fontId="16" fillId="0" borderId="3" xfId="1" applyFont="1" applyFill="1" applyBorder="1" applyAlignment="1" applyProtection="1">
      <alignment horizontal="right" vertical="center" wrapText="1"/>
      <protection locked="0" hidden="1"/>
    </xf>
    <xf numFmtId="0" fontId="12" fillId="0" borderId="59" xfId="1" applyFont="1" applyFill="1" applyBorder="1" applyAlignment="1" applyProtection="1">
      <alignment wrapText="1"/>
      <protection locked="0" hidden="1"/>
    </xf>
    <xf numFmtId="0" fontId="12" fillId="0" borderId="60" xfId="1" applyFont="1" applyFill="1" applyBorder="1" applyAlignment="1" applyProtection="1">
      <alignment horizontal="center" vertical="center" wrapText="1"/>
      <protection locked="0" hidden="1"/>
    </xf>
    <xf numFmtId="0" fontId="12" fillId="0" borderId="6" xfId="1" applyFont="1" applyFill="1" applyBorder="1" applyAlignment="1" applyProtection="1">
      <alignment wrapText="1"/>
      <protection locked="0" hidden="1"/>
    </xf>
    <xf numFmtId="0" fontId="12" fillId="0" borderId="60" xfId="1" applyFont="1" applyFill="1" applyBorder="1" applyAlignment="1" applyProtection="1">
      <alignment wrapText="1"/>
      <protection locked="0" hidden="1"/>
    </xf>
    <xf numFmtId="0" fontId="12" fillId="0" borderId="61" xfId="1" applyFont="1" applyFill="1" applyBorder="1" applyAlignment="1" applyProtection="1">
      <alignment wrapText="1"/>
      <protection locked="0" hidden="1"/>
    </xf>
    <xf numFmtId="0" fontId="11" fillId="0" borderId="10" xfId="1" applyFont="1" applyFill="1" applyBorder="1" applyProtection="1">
      <protection locked="0" hidden="1"/>
    </xf>
    <xf numFmtId="0" fontId="11" fillId="0" borderId="15" xfId="1" applyFont="1" applyFill="1" applyBorder="1" applyAlignment="1" applyProtection="1">
      <alignment horizontal="center"/>
      <protection locked="0" hidden="1"/>
    </xf>
    <xf numFmtId="0" fontId="11" fillId="0" borderId="16" xfId="1" applyFont="1" applyFill="1" applyBorder="1" applyProtection="1">
      <protection locked="0" hidden="1"/>
    </xf>
    <xf numFmtId="0" fontId="11" fillId="0" borderId="11" xfId="1" applyFont="1" applyFill="1" applyBorder="1" applyProtection="1">
      <protection locked="0" hidden="1"/>
    </xf>
    <xf numFmtId="0" fontId="13" fillId="0" borderId="3" xfId="1" applyFont="1" applyFill="1" applyBorder="1" applyProtection="1">
      <protection locked="0" hidden="1"/>
    </xf>
    <xf numFmtId="0" fontId="11" fillId="0" borderId="7" xfId="1" applyFont="1" applyFill="1" applyBorder="1" applyAlignment="1" applyProtection="1">
      <alignment vertical="center" wrapText="1"/>
      <protection locked="0" hidden="1"/>
    </xf>
    <xf numFmtId="0" fontId="11" fillId="0" borderId="12" xfId="1" applyFont="1" applyFill="1" applyBorder="1" applyAlignment="1" applyProtection="1">
      <alignment vertical="center" wrapText="1"/>
      <protection locked="0" hidden="1"/>
    </xf>
    <xf numFmtId="0" fontId="17" fillId="4" borderId="63" xfId="1" applyFont="1" applyFill="1" applyBorder="1" applyProtection="1">
      <protection locked="0" hidden="1"/>
    </xf>
    <xf numFmtId="0" fontId="17" fillId="4" borderId="64" xfId="1" applyFont="1" applyFill="1" applyBorder="1" applyProtection="1">
      <protection locked="0" hidden="1"/>
    </xf>
    <xf numFmtId="0" fontId="4" fillId="4" borderId="61" xfId="1" applyFont="1" applyFill="1" applyBorder="1" applyProtection="1">
      <protection locked="0" hidden="1"/>
    </xf>
    <xf numFmtId="0" fontId="20" fillId="0" borderId="39" xfId="4" applyBorder="1" applyAlignment="1">
      <alignment horizontal="left" vertical="center" wrapText="1" indent="1"/>
    </xf>
    <xf numFmtId="0" fontId="0" fillId="0" borderId="39" xfId="0" applyBorder="1" applyAlignment="1" applyProtection="1">
      <alignment horizontal="left" vertical="center" wrapText="1" indent="1"/>
      <protection locked="0"/>
    </xf>
    <xf numFmtId="0" fontId="17" fillId="4" borderId="39" xfId="1" applyFont="1" applyFill="1" applyBorder="1" applyProtection="1">
      <protection locked="0" hidden="1"/>
    </xf>
    <xf numFmtId="2" fontId="9" fillId="0" borderId="44" xfId="1" applyNumberFormat="1" applyFont="1" applyFill="1" applyBorder="1" applyAlignment="1" applyProtection="1">
      <protection locked="0" hidden="1"/>
    </xf>
    <xf numFmtId="0" fontId="18" fillId="0" borderId="19" xfId="1" applyFont="1" applyFill="1" applyBorder="1" applyAlignment="1" applyProtection="1">
      <alignment horizontal="center"/>
      <protection locked="0" hidden="1"/>
    </xf>
    <xf numFmtId="0" fontId="18" fillId="0" borderId="20" xfId="1" applyFont="1" applyFill="1" applyBorder="1" applyAlignment="1" applyProtection="1">
      <alignment horizontal="center"/>
      <protection locked="0" hidden="1"/>
    </xf>
    <xf numFmtId="0" fontId="18" fillId="0" borderId="21" xfId="1" applyFont="1" applyFill="1" applyBorder="1" applyAlignment="1" applyProtection="1">
      <alignment horizontal="center"/>
      <protection locked="0" hidden="1"/>
    </xf>
    <xf numFmtId="0" fontId="11" fillId="4" borderId="7" xfId="1" applyFont="1" applyFill="1" applyBorder="1" applyAlignment="1" applyProtection="1">
      <alignment horizontal="left"/>
      <protection locked="0" hidden="1"/>
    </xf>
    <xf numFmtId="0" fontId="11" fillId="4" borderId="12" xfId="1" applyFont="1" applyFill="1" applyBorder="1" applyAlignment="1" applyProtection="1">
      <alignment horizontal="left"/>
      <protection locked="0" hidden="1"/>
    </xf>
    <xf numFmtId="0" fontId="11" fillId="4" borderId="8" xfId="1" applyFont="1" applyFill="1" applyBorder="1" applyAlignment="1" applyProtection="1">
      <alignment horizontal="left"/>
      <protection locked="0" hidden="1"/>
    </xf>
    <xf numFmtId="0" fontId="11" fillId="4" borderId="13" xfId="1" applyFont="1" applyFill="1" applyBorder="1" applyAlignment="1" applyProtection="1">
      <alignment horizontal="left"/>
      <protection locked="0" hidden="1"/>
    </xf>
    <xf numFmtId="0" fontId="11" fillId="4" borderId="8" xfId="1" applyFont="1" applyFill="1" applyBorder="1" applyAlignment="1" applyProtection="1">
      <alignment horizontal="center"/>
      <protection locked="0" hidden="1"/>
    </xf>
    <xf numFmtId="0" fontId="11" fillId="4" borderId="9" xfId="1" applyFont="1" applyFill="1" applyBorder="1" applyAlignment="1" applyProtection="1">
      <alignment horizontal="center"/>
      <protection locked="0" hidden="1"/>
    </xf>
    <xf numFmtId="0" fontId="11" fillId="4" borderId="13" xfId="1" applyFont="1" applyFill="1" applyBorder="1" applyAlignment="1" applyProtection="1">
      <alignment horizontal="center"/>
      <protection locked="0" hidden="1"/>
    </xf>
    <xf numFmtId="0" fontId="11" fillId="4" borderId="14" xfId="1" applyFont="1" applyFill="1" applyBorder="1" applyAlignment="1" applyProtection="1">
      <alignment horizontal="center"/>
      <protection locked="0" hidden="1"/>
    </xf>
    <xf numFmtId="0" fontId="9" fillId="0" borderId="19" xfId="1" applyFont="1" applyFill="1" applyBorder="1" applyAlignment="1" applyProtection="1">
      <alignment horizontal="left" vertical="center" wrapText="1"/>
      <protection locked="0" hidden="1"/>
    </xf>
    <xf numFmtId="0" fontId="9" fillId="0" borderId="20" xfId="1" applyFont="1" applyFill="1" applyBorder="1" applyAlignment="1" applyProtection="1">
      <alignment horizontal="left" vertical="center" wrapText="1"/>
      <protection locked="0" hidden="1"/>
    </xf>
    <xf numFmtId="0" fontId="9" fillId="0" borderId="43" xfId="1" applyFont="1" applyFill="1" applyBorder="1" applyAlignment="1" applyProtection="1">
      <alignment horizontal="left" vertical="center" wrapText="1"/>
      <protection locked="0" hidden="1"/>
    </xf>
    <xf numFmtId="0" fontId="12" fillId="0" borderId="65" xfId="1" applyFont="1" applyFill="1" applyBorder="1" applyAlignment="1" applyProtection="1">
      <alignment horizontal="left" vertical="center"/>
      <protection locked="0" hidden="1"/>
    </xf>
    <xf numFmtId="0" fontId="12" fillId="0" borderId="66" xfId="1" applyFont="1" applyFill="1" applyBorder="1" applyAlignment="1" applyProtection="1">
      <alignment horizontal="left" vertical="center"/>
      <protection locked="0" hidden="1"/>
    </xf>
    <xf numFmtId="0" fontId="12" fillId="0" borderId="0" xfId="1" applyFont="1" applyFill="1" applyBorder="1" applyAlignment="1" applyProtection="1">
      <alignment horizontal="left" vertical="center"/>
      <protection locked="0" hidden="1"/>
    </xf>
    <xf numFmtId="0" fontId="12" fillId="0" borderId="67" xfId="1" applyFont="1" applyFill="1" applyBorder="1" applyAlignment="1" applyProtection="1">
      <alignment horizontal="left" vertical="center"/>
      <protection locked="0" hidden="1"/>
    </xf>
    <xf numFmtId="2" fontId="13" fillId="0" borderId="4" xfId="1" applyNumberFormat="1" applyFont="1" applyFill="1" applyBorder="1" applyAlignment="1" applyProtection="1">
      <alignment horizontal="right" vertical="center"/>
      <protection locked="0" hidden="1"/>
    </xf>
    <xf numFmtId="2" fontId="13" fillId="0" borderId="5" xfId="1" applyNumberFormat="1" applyFont="1" applyFill="1" applyBorder="1" applyAlignment="1" applyProtection="1">
      <alignment horizontal="right" vertical="center"/>
      <protection locked="0" hidden="1"/>
    </xf>
    <xf numFmtId="0" fontId="9" fillId="0" borderId="42" xfId="1" applyFont="1" applyFill="1" applyBorder="1" applyAlignment="1" applyProtection="1">
      <alignment horizontal="left"/>
      <protection locked="0" hidden="1"/>
    </xf>
    <xf numFmtId="0" fontId="9" fillId="0" borderId="20" xfId="1" applyFont="1" applyFill="1" applyBorder="1" applyAlignment="1" applyProtection="1">
      <alignment horizontal="left"/>
      <protection locked="0" hidden="1"/>
    </xf>
    <xf numFmtId="0" fontId="9" fillId="0" borderId="21" xfId="1" applyFont="1" applyFill="1" applyBorder="1" applyAlignment="1" applyProtection="1">
      <alignment horizontal="left"/>
      <protection locked="0" hidden="1"/>
    </xf>
    <xf numFmtId="0" fontId="4" fillId="0" borderId="6" xfId="1" applyFont="1" applyFill="1" applyBorder="1" applyAlignment="1" applyProtection="1">
      <alignment horizontal="center"/>
      <protection locked="0" hidden="1"/>
    </xf>
    <xf numFmtId="0" fontId="1" fillId="4" borderId="2" xfId="2" applyFill="1" applyBorder="1" applyAlignment="1" applyProtection="1">
      <alignment horizontal="left" vertical="center" wrapText="1"/>
      <protection locked="0" hidden="1"/>
    </xf>
    <xf numFmtId="0" fontId="1" fillId="4" borderId="11" xfId="2" applyFill="1" applyBorder="1" applyAlignment="1" applyProtection="1">
      <alignment horizontal="left" vertical="center" wrapText="1"/>
      <protection locked="0" hidden="1"/>
    </xf>
    <xf numFmtId="0" fontId="0" fillId="4" borderId="13" xfId="2" applyFont="1" applyFill="1" applyBorder="1" applyAlignment="1" applyProtection="1">
      <alignment vertical="center" wrapText="1"/>
      <protection locked="0" hidden="1"/>
    </xf>
    <xf numFmtId="0" fontId="1" fillId="4" borderId="13" xfId="2" applyFill="1" applyBorder="1" applyAlignment="1" applyProtection="1">
      <alignment vertical="center" wrapText="1"/>
      <protection locked="0" hidden="1"/>
    </xf>
    <xf numFmtId="0" fontId="4" fillId="0" borderId="13" xfId="1" applyFont="1" applyFill="1" applyBorder="1" applyAlignment="1" applyProtection="1">
      <alignment horizontal="center" vertical="center" wrapText="1"/>
      <protection locked="0" hidden="1"/>
    </xf>
    <xf numFmtId="0" fontId="4" fillId="0" borderId="14" xfId="1" applyFont="1" applyFill="1" applyBorder="1" applyAlignment="1" applyProtection="1">
      <alignment horizontal="center" vertical="center" wrapText="1"/>
      <protection locked="0" hidden="1"/>
    </xf>
    <xf numFmtId="0" fontId="9" fillId="0" borderId="3" xfId="1" applyFont="1" applyFill="1" applyBorder="1" applyAlignment="1" applyProtection="1">
      <alignment horizontal="center" vertical="center" wrapText="1"/>
      <protection locked="0" hidden="1"/>
    </xf>
    <xf numFmtId="0" fontId="10" fillId="0" borderId="4" xfId="1" applyFont="1" applyFill="1" applyBorder="1" applyAlignment="1" applyProtection="1">
      <alignment horizontal="center" vertical="center" wrapText="1"/>
      <protection locked="0" hidden="1"/>
    </xf>
    <xf numFmtId="0" fontId="10" fillId="0" borderId="5" xfId="1" applyFont="1" applyFill="1" applyBorder="1" applyAlignment="1" applyProtection="1">
      <alignment horizontal="center" vertical="center" wrapText="1"/>
      <protection locked="0" hidden="1"/>
    </xf>
    <xf numFmtId="0" fontId="0" fillId="0" borderId="17" xfId="0" applyBorder="1" applyAlignment="1" applyProtection="1">
      <alignment horizontal="left" vertical="center" wrapText="1"/>
      <protection locked="0" hidden="1"/>
    </xf>
    <xf numFmtId="0" fontId="0" fillId="0" borderId="18" xfId="0" applyBorder="1" applyAlignment="1" applyProtection="1">
      <alignment horizontal="left" vertical="center" wrapText="1"/>
      <protection locked="0" hidden="1"/>
    </xf>
    <xf numFmtId="0" fontId="0" fillId="0" borderId="62" xfId="0" applyBorder="1" applyAlignment="1" applyProtection="1">
      <alignment horizontal="left" vertical="center" wrapText="1"/>
      <protection locked="0" hidden="1"/>
    </xf>
    <xf numFmtId="0" fontId="11" fillId="0" borderId="10" xfId="1" applyFont="1" applyFill="1" applyBorder="1" applyAlignment="1" applyProtection="1">
      <alignment vertical="center" wrapText="1"/>
      <protection locked="0" hidden="1"/>
    </xf>
    <xf numFmtId="0" fontId="11" fillId="0" borderId="2" xfId="1" applyFont="1" applyFill="1" applyAlignment="1" applyProtection="1">
      <alignment vertical="center" wrapText="1"/>
      <protection locked="0" hidden="1"/>
    </xf>
    <xf numFmtId="0" fontId="11" fillId="0" borderId="10" xfId="1" applyFont="1" applyFill="1" applyBorder="1" applyAlignment="1" applyProtection="1">
      <alignment horizontal="left" vertical="center" wrapText="1"/>
      <protection locked="0" hidden="1"/>
    </xf>
    <xf numFmtId="0" fontId="11" fillId="0" borderId="2" xfId="1" applyFont="1" applyFill="1" applyAlignment="1" applyProtection="1">
      <alignment horizontal="left" vertical="center" wrapText="1"/>
      <protection locked="0" hidden="1"/>
    </xf>
    <xf numFmtId="0" fontId="11" fillId="0" borderId="12" xfId="1" applyFont="1" applyFill="1" applyBorder="1" applyAlignment="1" applyProtection="1">
      <alignment horizontal="left" vertical="center" wrapText="1"/>
      <protection locked="0" hidden="1"/>
    </xf>
    <xf numFmtId="0" fontId="11" fillId="0" borderId="13" xfId="1" applyFont="1" applyFill="1" applyBorder="1" applyAlignment="1" applyProtection="1">
      <alignment horizontal="left" vertical="center" wrapText="1"/>
      <protection locked="0" hidden="1"/>
    </xf>
    <xf numFmtId="0" fontId="1" fillId="4" borderId="8" xfId="2" applyFill="1" applyBorder="1" applyAlignment="1" applyProtection="1">
      <alignment horizontal="left" vertical="center" wrapText="1"/>
      <protection locked="0" hidden="1"/>
    </xf>
    <xf numFmtId="0" fontId="1" fillId="4" borderId="9" xfId="2" applyFill="1" applyBorder="1" applyAlignment="1" applyProtection="1">
      <alignment horizontal="left" vertical="center" wrapText="1"/>
      <protection locked="0" hidden="1"/>
    </xf>
    <xf numFmtId="0" fontId="2" fillId="10" borderId="28" xfId="0" applyFont="1" applyFill="1" applyBorder="1" applyAlignment="1" applyProtection="1">
      <alignment horizontal="left" vertical="center" wrapText="1"/>
      <protection hidden="1"/>
    </xf>
    <xf numFmtId="0" fontId="2" fillId="10" borderId="54" xfId="0" applyFont="1" applyFill="1" applyBorder="1" applyAlignment="1" applyProtection="1">
      <alignment horizontal="left" vertical="center" wrapText="1"/>
      <protection hidden="1"/>
    </xf>
    <xf numFmtId="0" fontId="2" fillId="10" borderId="22" xfId="0" applyFont="1" applyFill="1" applyBorder="1" applyAlignment="1" applyProtection="1">
      <alignment horizontal="left" vertical="center" wrapText="1"/>
      <protection hidden="1"/>
    </xf>
    <xf numFmtId="0" fontId="2" fillId="10" borderId="36" xfId="0" applyFont="1" applyFill="1" applyBorder="1" applyAlignment="1" applyProtection="1">
      <alignment horizontal="left" vertical="center" wrapText="1"/>
      <protection hidden="1"/>
    </xf>
    <xf numFmtId="0" fontId="0" fillId="9" borderId="27" xfId="0" applyFill="1" applyBorder="1" applyAlignment="1" applyProtection="1">
      <alignment horizontal="center" wrapText="1"/>
      <protection hidden="1"/>
    </xf>
    <xf numFmtId="0" fontId="0" fillId="9" borderId="29" xfId="0" applyFill="1" applyBorder="1" applyAlignment="1" applyProtection="1">
      <alignment horizontal="center" wrapText="1"/>
      <protection hidden="1"/>
    </xf>
    <xf numFmtId="0" fontId="0" fillId="10" borderId="27" xfId="0" applyFill="1" applyBorder="1" applyAlignment="1" applyProtection="1">
      <alignment horizontal="center" wrapText="1"/>
      <protection hidden="1"/>
    </xf>
    <xf numFmtId="0" fontId="0" fillId="10" borderId="29" xfId="0" applyFill="1" applyBorder="1" applyAlignment="1" applyProtection="1">
      <alignment horizontal="center" wrapText="1"/>
      <protection hidden="1"/>
    </xf>
    <xf numFmtId="0" fontId="0" fillId="9" borderId="55" xfId="0" applyFill="1" applyBorder="1" applyAlignment="1" applyProtection="1">
      <alignment horizontal="center"/>
      <protection hidden="1"/>
    </xf>
    <xf numFmtId="0" fontId="0" fillId="9" borderId="29" xfId="0" applyFill="1" applyBorder="1" applyAlignment="1" applyProtection="1">
      <alignment horizontal="center"/>
      <protection hidden="1"/>
    </xf>
    <xf numFmtId="0" fontId="19" fillId="5" borderId="52" xfId="0" applyFont="1" applyFill="1" applyBorder="1" applyAlignment="1" applyProtection="1">
      <alignment horizontal="center" vertical="center"/>
      <protection hidden="1"/>
    </xf>
    <xf numFmtId="0" fontId="19" fillId="5" borderId="53" xfId="0" applyFont="1" applyFill="1" applyBorder="1" applyAlignment="1" applyProtection="1">
      <alignment horizontal="center" vertical="center"/>
      <protection hidden="1"/>
    </xf>
    <xf numFmtId="0" fontId="19" fillId="5" borderId="51" xfId="0" applyFont="1" applyFill="1" applyBorder="1" applyAlignment="1" applyProtection="1">
      <alignment horizontal="center" vertical="center"/>
      <protection hidden="1"/>
    </xf>
    <xf numFmtId="0" fontId="0" fillId="5" borderId="27" xfId="0" applyFill="1" applyBorder="1" applyAlignment="1" applyProtection="1">
      <alignment horizontal="center" wrapText="1"/>
      <protection hidden="1"/>
    </xf>
    <xf numFmtId="0" fontId="0" fillId="5" borderId="23" xfId="0" applyFill="1" applyBorder="1" applyAlignment="1" applyProtection="1">
      <alignment horizontal="center" wrapText="1"/>
      <protection hidden="1"/>
    </xf>
    <xf numFmtId="0" fontId="0" fillId="5" borderId="27" xfId="0" applyFill="1" applyBorder="1" applyAlignment="1" applyProtection="1">
      <alignment horizontal="center"/>
      <protection hidden="1"/>
    </xf>
    <xf numFmtId="0" fontId="0" fillId="5" borderId="29" xfId="0" applyFill="1" applyBorder="1" applyAlignment="1" applyProtection="1">
      <alignment horizontal="center"/>
      <protection hidden="1"/>
    </xf>
    <xf numFmtId="0" fontId="0" fillId="4" borderId="27" xfId="0" applyFill="1" applyBorder="1" applyAlignment="1" applyProtection="1">
      <alignment horizontal="center"/>
      <protection hidden="1"/>
    </xf>
    <xf numFmtId="0" fontId="0" fillId="4" borderId="29" xfId="0" applyFill="1" applyBorder="1" applyAlignment="1" applyProtection="1">
      <alignment horizontal="center"/>
      <protection hidden="1"/>
    </xf>
    <xf numFmtId="0" fontId="0" fillId="5" borderId="55" xfId="0" applyFill="1" applyBorder="1" applyAlignment="1" applyProtection="1">
      <alignment horizontal="center"/>
      <protection hidden="1"/>
    </xf>
    <xf numFmtId="0" fontId="19" fillId="9" borderId="38" xfId="0" applyFont="1" applyFill="1" applyBorder="1" applyAlignment="1" applyProtection="1">
      <alignment horizontal="center" vertical="center"/>
      <protection hidden="1"/>
    </xf>
    <xf numFmtId="0" fontId="19" fillId="9" borderId="1" xfId="0" applyFont="1" applyFill="1" applyBorder="1" applyAlignment="1" applyProtection="1">
      <alignment horizontal="center" vertical="center"/>
      <protection hidden="1"/>
    </xf>
    <xf numFmtId="0" fontId="19" fillId="9" borderId="37" xfId="0" applyFont="1" applyFill="1" applyBorder="1" applyAlignment="1" applyProtection="1">
      <alignment horizontal="center" vertical="center"/>
      <protection hidden="1"/>
    </xf>
    <xf numFmtId="0" fontId="0" fillId="9" borderId="23" xfId="0" applyFill="1" applyBorder="1" applyAlignment="1" applyProtection="1">
      <alignment horizontal="center" wrapText="1"/>
      <protection hidden="1"/>
    </xf>
    <xf numFmtId="0" fontId="19" fillId="5" borderId="42" xfId="0" applyFont="1" applyFill="1" applyBorder="1" applyAlignment="1" applyProtection="1">
      <alignment horizontal="center" vertical="center"/>
      <protection hidden="1"/>
    </xf>
    <xf numFmtId="0" fontId="19" fillId="5" borderId="20" xfId="0" applyFont="1" applyFill="1" applyBorder="1" applyAlignment="1" applyProtection="1">
      <alignment horizontal="center" vertical="center"/>
      <protection hidden="1"/>
    </xf>
    <xf numFmtId="0" fontId="19" fillId="5" borderId="43" xfId="0" applyFont="1" applyFill="1" applyBorder="1" applyAlignment="1" applyProtection="1">
      <alignment horizontal="center" vertical="center"/>
      <protection hidden="1"/>
    </xf>
    <xf numFmtId="0" fontId="0" fillId="4" borderId="54" xfId="0" applyFill="1" applyBorder="1" applyAlignment="1" applyProtection="1">
      <alignment horizontal="center" vertical="center"/>
      <protection hidden="1"/>
    </xf>
    <xf numFmtId="0" fontId="0" fillId="4" borderId="36" xfId="0" applyFill="1" applyBorder="1" applyAlignment="1" applyProtection="1">
      <alignment horizontal="center" vertical="center"/>
      <protection hidden="1"/>
    </xf>
    <xf numFmtId="0" fontId="2" fillId="4" borderId="28" xfId="0" applyFont="1" applyFill="1" applyBorder="1" applyAlignment="1" applyProtection="1">
      <alignment horizontal="left" vertical="center" wrapText="1"/>
      <protection hidden="1"/>
    </xf>
    <xf numFmtId="0" fontId="2" fillId="4" borderId="22" xfId="0" applyFont="1" applyFill="1" applyBorder="1" applyAlignment="1" applyProtection="1">
      <alignment horizontal="left" vertical="center" wrapText="1"/>
      <protection hidden="1"/>
    </xf>
    <xf numFmtId="0" fontId="19" fillId="8" borderId="45" xfId="0" applyFont="1" applyFill="1" applyBorder="1" applyAlignment="1" applyProtection="1">
      <alignment horizontal="center" vertical="center"/>
      <protection hidden="1"/>
    </xf>
    <xf numFmtId="0" fontId="19" fillId="8" borderId="46" xfId="0" applyFont="1" applyFill="1" applyBorder="1" applyAlignment="1" applyProtection="1">
      <alignment horizontal="center" vertical="center"/>
      <protection hidden="1"/>
    </xf>
    <xf numFmtId="0" fontId="19" fillId="8" borderId="47" xfId="0" applyFont="1" applyFill="1" applyBorder="1" applyAlignment="1" applyProtection="1">
      <alignment horizontal="center" vertical="center"/>
      <protection hidden="1"/>
    </xf>
    <xf numFmtId="0" fontId="0" fillId="8" borderId="32" xfId="0" applyFill="1" applyBorder="1" applyAlignment="1" applyProtection="1">
      <alignment horizontal="center" wrapText="1"/>
      <protection hidden="1"/>
    </xf>
    <xf numFmtId="0" fontId="0" fillId="8" borderId="23" xfId="0" applyFill="1" applyBorder="1" applyAlignment="1" applyProtection="1">
      <alignment horizontal="center" wrapText="1"/>
      <protection hidden="1"/>
    </xf>
    <xf numFmtId="0" fontId="2" fillId="7" borderId="33" xfId="0" applyFont="1" applyFill="1" applyBorder="1" applyAlignment="1" applyProtection="1">
      <alignment horizontal="left" vertical="center" wrapText="1"/>
      <protection hidden="1"/>
    </xf>
    <xf numFmtId="0" fontId="2" fillId="7" borderId="49" xfId="0" applyFont="1" applyFill="1" applyBorder="1" applyAlignment="1" applyProtection="1">
      <alignment horizontal="left" vertical="center" wrapText="1"/>
      <protection hidden="1"/>
    </xf>
    <xf numFmtId="0" fontId="2" fillId="7" borderId="22" xfId="0" applyFont="1" applyFill="1" applyBorder="1" applyAlignment="1" applyProtection="1">
      <alignment horizontal="left" vertical="center" wrapText="1"/>
      <protection hidden="1"/>
    </xf>
    <xf numFmtId="0" fontId="2" fillId="7" borderId="36" xfId="0" applyFont="1" applyFill="1" applyBorder="1" applyAlignment="1" applyProtection="1">
      <alignment horizontal="left" vertical="center" wrapText="1"/>
      <protection hidden="1"/>
    </xf>
    <xf numFmtId="0" fontId="0" fillId="8" borderId="41" xfId="0" applyFill="1" applyBorder="1" applyAlignment="1" applyProtection="1">
      <alignment horizontal="center"/>
      <protection hidden="1"/>
    </xf>
    <xf numFmtId="0" fontId="0" fillId="8" borderId="34" xfId="0" applyFill="1" applyBorder="1" applyAlignment="1" applyProtection="1">
      <alignment horizontal="center"/>
      <protection hidden="1"/>
    </xf>
    <xf numFmtId="0" fontId="0" fillId="7" borderId="27" xfId="0" applyFill="1" applyBorder="1" applyAlignment="1" applyProtection="1">
      <alignment horizontal="center" wrapText="1"/>
      <protection hidden="1"/>
    </xf>
    <xf numFmtId="0" fontId="0" fillId="7" borderId="29" xfId="0" applyFill="1" applyBorder="1" applyAlignment="1" applyProtection="1">
      <alignment horizontal="center" wrapText="1"/>
      <protection hidden="1"/>
    </xf>
    <xf numFmtId="0" fontId="0" fillId="8" borderId="27" xfId="0" applyFill="1" applyBorder="1" applyAlignment="1" applyProtection="1">
      <alignment horizontal="center" wrapText="1"/>
      <protection hidden="1"/>
    </xf>
    <xf numFmtId="0" fontId="0" fillId="8" borderId="29" xfId="0" applyFill="1" applyBorder="1" applyAlignment="1" applyProtection="1">
      <alignment horizontal="center" wrapText="1"/>
      <protection hidden="1"/>
    </xf>
  </cellXfs>
  <cellStyles count="5">
    <cellStyle name="20 % - zvýraznenie3" xfId="2" builtinId="38"/>
    <cellStyle name="Čiarka" xfId="3" builtinId="3"/>
    <cellStyle name="Hypertextové prepojenie" xfId="4" builtinId="8"/>
    <cellStyle name="Normálna" xfId="0" builtinId="0"/>
    <cellStyle name="Poznámka" xfId="1" builtinId="10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</xdr:row>
          <xdr:rowOff>0</xdr:rowOff>
        </xdr:from>
        <xdr:to>
          <xdr:col>6</xdr:col>
          <xdr:colOff>9525</xdr:colOff>
          <xdr:row>13</xdr:row>
          <xdr:rowOff>9525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1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</xdr:row>
          <xdr:rowOff>0</xdr:rowOff>
        </xdr:from>
        <xdr:to>
          <xdr:col>6</xdr:col>
          <xdr:colOff>0</xdr:colOff>
          <xdr:row>14</xdr:row>
          <xdr:rowOff>371475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1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0</xdr:rowOff>
        </xdr:from>
        <xdr:to>
          <xdr:col>6</xdr:col>
          <xdr:colOff>0</xdr:colOff>
          <xdr:row>15</xdr:row>
          <xdr:rowOff>371475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1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1933575</xdr:colOff>
          <xdr:row>16</xdr:row>
          <xdr:rowOff>0</xdr:rowOff>
        </xdr:from>
        <xdr:to>
          <xdr:col>6</xdr:col>
          <xdr:colOff>0</xdr:colOff>
          <xdr:row>16</xdr:row>
          <xdr:rowOff>561975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1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13</xdr:row>
          <xdr:rowOff>0</xdr:rowOff>
        </xdr:from>
        <xdr:to>
          <xdr:col>6</xdr:col>
          <xdr:colOff>9525</xdr:colOff>
          <xdr:row>14</xdr:row>
          <xdr:rowOff>9525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  <a:ext uri="{FF2B5EF4-FFF2-40B4-BE49-F238E27FC236}">
                  <a16:creationId xmlns:a16="http://schemas.microsoft.com/office/drawing/2014/main" id="{00000000-0008-0000-0100-00000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</xdr:row>
          <xdr:rowOff>0</xdr:rowOff>
        </xdr:from>
        <xdr:to>
          <xdr:col>6</xdr:col>
          <xdr:colOff>9525</xdr:colOff>
          <xdr:row>14</xdr:row>
          <xdr:rowOff>28575</xdr:rowOff>
        </xdr:to>
        <xdr:sp macro="" textlink="">
          <xdr:nvSpPr>
            <xdr:cNvPr id="20491" name="Check Box 11" hidden="1">
              <a:extLst>
                <a:ext uri="{63B3BB69-23CF-44E3-9099-C40C66FF867C}">
                  <a14:compatExt spid="_x0000_s20491"/>
                </a:ext>
                <a:ext uri="{FF2B5EF4-FFF2-40B4-BE49-F238E27FC236}">
                  <a16:creationId xmlns:a16="http://schemas.microsoft.com/office/drawing/2014/main" id="{00000000-0008-0000-0200-00000B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</xdr:row>
          <xdr:rowOff>0</xdr:rowOff>
        </xdr:from>
        <xdr:to>
          <xdr:col>6</xdr:col>
          <xdr:colOff>0</xdr:colOff>
          <xdr:row>15</xdr:row>
          <xdr:rowOff>180975</xdr:rowOff>
        </xdr:to>
        <xdr:sp macro="" textlink="">
          <xdr:nvSpPr>
            <xdr:cNvPr id="20492" name="Check Box 12" hidden="1">
              <a:extLst>
                <a:ext uri="{63B3BB69-23CF-44E3-9099-C40C66FF867C}">
                  <a14:compatExt spid="_x0000_s20492"/>
                </a:ext>
                <a:ext uri="{FF2B5EF4-FFF2-40B4-BE49-F238E27FC236}">
                  <a16:creationId xmlns:a16="http://schemas.microsoft.com/office/drawing/2014/main" id="{00000000-0008-0000-0200-00000C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0</xdr:rowOff>
        </xdr:from>
        <xdr:to>
          <xdr:col>6</xdr:col>
          <xdr:colOff>0</xdr:colOff>
          <xdr:row>16</xdr:row>
          <xdr:rowOff>180975</xdr:rowOff>
        </xdr:to>
        <xdr:sp macro="" textlink="">
          <xdr:nvSpPr>
            <xdr:cNvPr id="20493" name="Check Box 13" hidden="1">
              <a:extLst>
                <a:ext uri="{63B3BB69-23CF-44E3-9099-C40C66FF867C}">
                  <a14:compatExt spid="_x0000_s20493"/>
                </a:ext>
                <a:ext uri="{FF2B5EF4-FFF2-40B4-BE49-F238E27FC236}">
                  <a16:creationId xmlns:a16="http://schemas.microsoft.com/office/drawing/2014/main" id="{00000000-0008-0000-0200-00000D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1933575</xdr:colOff>
          <xdr:row>16</xdr:row>
          <xdr:rowOff>0</xdr:rowOff>
        </xdr:from>
        <xdr:to>
          <xdr:col>6</xdr:col>
          <xdr:colOff>0</xdr:colOff>
          <xdr:row>18</xdr:row>
          <xdr:rowOff>238125</xdr:rowOff>
        </xdr:to>
        <xdr:sp macro="" textlink="">
          <xdr:nvSpPr>
            <xdr:cNvPr id="20494" name="Check Box 14" hidden="1">
              <a:extLst>
                <a:ext uri="{63B3BB69-23CF-44E3-9099-C40C66FF867C}">
                  <a14:compatExt spid="_x0000_s20494"/>
                </a:ext>
                <a:ext uri="{FF2B5EF4-FFF2-40B4-BE49-F238E27FC236}">
                  <a16:creationId xmlns:a16="http://schemas.microsoft.com/office/drawing/2014/main" id="{00000000-0008-0000-0200-00000E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13</xdr:row>
          <xdr:rowOff>0</xdr:rowOff>
        </xdr:from>
        <xdr:to>
          <xdr:col>6</xdr:col>
          <xdr:colOff>9525</xdr:colOff>
          <xdr:row>15</xdr:row>
          <xdr:rowOff>28575</xdr:rowOff>
        </xdr:to>
        <xdr:sp macro="" textlink="">
          <xdr:nvSpPr>
            <xdr:cNvPr id="20495" name="Check Box 15" hidden="1">
              <a:extLst>
                <a:ext uri="{63B3BB69-23CF-44E3-9099-C40C66FF867C}">
                  <a14:compatExt spid="_x0000_s20495"/>
                </a:ext>
                <a:ext uri="{FF2B5EF4-FFF2-40B4-BE49-F238E27FC236}">
                  <a16:creationId xmlns:a16="http://schemas.microsoft.com/office/drawing/2014/main" id="{00000000-0008-0000-0200-00000F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</xdr:row>
          <xdr:rowOff>0</xdr:rowOff>
        </xdr:from>
        <xdr:to>
          <xdr:col>6</xdr:col>
          <xdr:colOff>9525</xdr:colOff>
          <xdr:row>16</xdr:row>
          <xdr:rowOff>66675</xdr:rowOff>
        </xdr:to>
        <xdr:sp macro="" textlink="">
          <xdr:nvSpPr>
            <xdr:cNvPr id="21510" name="Check Box 6" hidden="1">
              <a:extLst>
                <a:ext uri="{63B3BB69-23CF-44E3-9099-C40C66FF867C}">
                  <a14:compatExt spid="_x0000_s21510"/>
                </a:ext>
                <a:ext uri="{FF2B5EF4-FFF2-40B4-BE49-F238E27FC236}">
                  <a16:creationId xmlns:a16="http://schemas.microsoft.com/office/drawing/2014/main" id="{00000000-0008-0000-0300-000006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</xdr:row>
          <xdr:rowOff>0</xdr:rowOff>
        </xdr:from>
        <xdr:to>
          <xdr:col>6</xdr:col>
          <xdr:colOff>0</xdr:colOff>
          <xdr:row>16</xdr:row>
          <xdr:rowOff>180975</xdr:rowOff>
        </xdr:to>
        <xdr:sp macro="" textlink="">
          <xdr:nvSpPr>
            <xdr:cNvPr id="21511" name="Check Box 7" hidden="1">
              <a:extLst>
                <a:ext uri="{63B3BB69-23CF-44E3-9099-C40C66FF867C}">
                  <a14:compatExt spid="_x0000_s21511"/>
                </a:ext>
                <a:ext uri="{FF2B5EF4-FFF2-40B4-BE49-F238E27FC236}">
                  <a16:creationId xmlns:a16="http://schemas.microsoft.com/office/drawing/2014/main" id="{00000000-0008-0000-0300-000007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0</xdr:rowOff>
        </xdr:from>
        <xdr:to>
          <xdr:col>6</xdr:col>
          <xdr:colOff>0</xdr:colOff>
          <xdr:row>18</xdr:row>
          <xdr:rowOff>47625</xdr:rowOff>
        </xdr:to>
        <xdr:sp macro="" textlink="">
          <xdr:nvSpPr>
            <xdr:cNvPr id="21512" name="Check Box 8" hidden="1">
              <a:extLst>
                <a:ext uri="{63B3BB69-23CF-44E3-9099-C40C66FF867C}">
                  <a14:compatExt spid="_x0000_s21512"/>
                </a:ext>
                <a:ext uri="{FF2B5EF4-FFF2-40B4-BE49-F238E27FC236}">
                  <a16:creationId xmlns:a16="http://schemas.microsoft.com/office/drawing/2014/main" id="{00000000-0008-0000-0300-000008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1933575</xdr:colOff>
          <xdr:row>16</xdr:row>
          <xdr:rowOff>0</xdr:rowOff>
        </xdr:from>
        <xdr:to>
          <xdr:col>6</xdr:col>
          <xdr:colOff>0</xdr:colOff>
          <xdr:row>20</xdr:row>
          <xdr:rowOff>76200</xdr:rowOff>
        </xdr:to>
        <xdr:sp macro="" textlink="">
          <xdr:nvSpPr>
            <xdr:cNvPr id="21513" name="Check Box 9" hidden="1">
              <a:extLst>
                <a:ext uri="{63B3BB69-23CF-44E3-9099-C40C66FF867C}">
                  <a14:compatExt spid="_x0000_s21513"/>
                </a:ext>
                <a:ext uri="{FF2B5EF4-FFF2-40B4-BE49-F238E27FC236}">
                  <a16:creationId xmlns:a16="http://schemas.microsoft.com/office/drawing/2014/main" id="{00000000-0008-0000-0300-000009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13</xdr:row>
          <xdr:rowOff>0</xdr:rowOff>
        </xdr:from>
        <xdr:to>
          <xdr:col>6</xdr:col>
          <xdr:colOff>9525</xdr:colOff>
          <xdr:row>17</xdr:row>
          <xdr:rowOff>114300</xdr:rowOff>
        </xdr:to>
        <xdr:sp macro="" textlink="">
          <xdr:nvSpPr>
            <xdr:cNvPr id="21514" name="Check Box 10" hidden="1">
              <a:extLst>
                <a:ext uri="{63B3BB69-23CF-44E3-9099-C40C66FF867C}">
                  <a14:compatExt spid="_x0000_s21514"/>
                </a:ext>
                <a:ext uri="{FF2B5EF4-FFF2-40B4-BE49-F238E27FC236}">
                  <a16:creationId xmlns:a16="http://schemas.microsoft.com/office/drawing/2014/main" id="{00000000-0008-0000-0300-00000A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6.xml"/><Relationship Id="rId7" Type="http://schemas.openxmlformats.org/officeDocument/2006/relationships/ctrlProp" Target="../ctrlProps/ctrlProp10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1.xml"/><Relationship Id="rId7" Type="http://schemas.openxmlformats.org/officeDocument/2006/relationships/ctrlProp" Target="../ctrlProps/ctrlProp15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6" Type="http://schemas.openxmlformats.org/officeDocument/2006/relationships/ctrlProp" Target="../ctrlProps/ctrlProp14.xml"/><Relationship Id="rId5" Type="http://schemas.openxmlformats.org/officeDocument/2006/relationships/ctrlProp" Target="../ctrlProps/ctrlProp13.xml"/><Relationship Id="rId4" Type="http://schemas.openxmlformats.org/officeDocument/2006/relationships/ctrlProp" Target="../ctrlProps/ctrlProp1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3E9FE-FC84-48DC-97A1-A3F49022BD87}">
  <dimension ref="B1:K86"/>
  <sheetViews>
    <sheetView topLeftCell="C1" zoomScaleNormal="100" workbookViewId="0">
      <selection activeCell="E36" sqref="E36"/>
    </sheetView>
  </sheetViews>
  <sheetFormatPr defaultRowHeight="15" x14ac:dyDescent="0.25"/>
  <cols>
    <col min="1" max="1" width="3" style="14" customWidth="1"/>
    <col min="2" max="2" width="4.7109375" style="14" customWidth="1"/>
    <col min="3" max="3" width="38" style="15" customWidth="1"/>
    <col min="4" max="4" width="19" style="15" customWidth="1"/>
    <col min="5" max="5" width="15.7109375" style="15" customWidth="1"/>
    <col min="6" max="6" width="14.85546875" style="15" customWidth="1"/>
    <col min="7" max="7" width="19.85546875" style="15" customWidth="1"/>
    <col min="8" max="8" width="18.7109375" style="15" customWidth="1"/>
    <col min="9" max="9" width="14" style="14" customWidth="1"/>
    <col min="10" max="10" width="14.7109375" style="14" customWidth="1"/>
    <col min="11" max="11" width="12.85546875" style="14" bestFit="1" customWidth="1"/>
    <col min="12" max="12" width="15" style="14" bestFit="1" customWidth="1"/>
    <col min="13" max="13" width="16.85546875" style="14" customWidth="1"/>
    <col min="14" max="14" width="12.28515625" style="14" customWidth="1"/>
    <col min="15" max="15" width="15.42578125" style="14" bestFit="1" customWidth="1"/>
    <col min="16" max="16" width="12.7109375" style="14" customWidth="1"/>
    <col min="17" max="17" width="15.42578125" style="14" bestFit="1" customWidth="1"/>
    <col min="18" max="18" width="12.28515625" style="14" bestFit="1" customWidth="1"/>
    <col min="19" max="19" width="15" style="14" bestFit="1" customWidth="1"/>
    <col min="20" max="20" width="12.85546875" style="14" bestFit="1" customWidth="1"/>
    <col min="21" max="21" width="15" style="14" bestFit="1" customWidth="1"/>
    <col min="22" max="16384" width="9.140625" style="14"/>
  </cols>
  <sheetData>
    <row r="1" spans="2:11" ht="15.75" thickBot="1" x14ac:dyDescent="0.3"/>
    <row r="2" spans="2:11" ht="36.75" customHeight="1" thickBot="1" x14ac:dyDescent="0.3">
      <c r="B2" s="197" t="s">
        <v>0</v>
      </c>
      <c r="C2" s="198"/>
      <c r="D2" s="198"/>
      <c r="E2" s="198"/>
      <c r="F2" s="198"/>
      <c r="G2" s="198"/>
      <c r="H2" s="198"/>
      <c r="I2" s="198"/>
      <c r="J2" s="198"/>
      <c r="K2" s="199"/>
    </row>
    <row r="3" spans="2:11" ht="45.75" thickBot="1" x14ac:dyDescent="0.3">
      <c r="B3" s="16" t="s">
        <v>1</v>
      </c>
      <c r="C3" s="17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9" t="s">
        <v>7</v>
      </c>
      <c r="I3" s="20" t="s">
        <v>8</v>
      </c>
      <c r="J3" s="21" t="s">
        <v>9</v>
      </c>
      <c r="K3" s="21" t="s">
        <v>10</v>
      </c>
    </row>
    <row r="4" spans="2:11" x14ac:dyDescent="0.25">
      <c r="B4" s="22">
        <v>1</v>
      </c>
      <c r="C4" s="23" t="s">
        <v>81</v>
      </c>
      <c r="D4" s="24" t="s">
        <v>73</v>
      </c>
      <c r="E4" s="25">
        <v>30000</v>
      </c>
      <c r="F4" s="25">
        <v>0</v>
      </c>
      <c r="G4" s="26" t="s">
        <v>11</v>
      </c>
      <c r="H4" s="27">
        <f>E4</f>
        <v>30000</v>
      </c>
      <c r="I4" s="28">
        <f>H4/H$14*100</f>
        <v>33.333333333333329</v>
      </c>
      <c r="J4" s="29">
        <f t="shared" ref="J4:J6" si="0">IF(I4=0,0,(E4-F4)/I4)</f>
        <v>900.00000000000011</v>
      </c>
      <c r="K4" s="30">
        <f t="shared" ref="K4:K5" si="1">IF((E4-F4)=0,0,H4/(E4-F4))</f>
        <v>1</v>
      </c>
    </row>
    <row r="5" spans="2:11" x14ac:dyDescent="0.25">
      <c r="B5" s="22">
        <v>2</v>
      </c>
      <c r="C5" s="31" t="s">
        <v>78</v>
      </c>
      <c r="D5" s="32" t="s">
        <v>79</v>
      </c>
      <c r="E5" s="33">
        <v>36</v>
      </c>
      <c r="F5" s="33">
        <v>0</v>
      </c>
      <c r="G5" s="26" t="s">
        <v>80</v>
      </c>
      <c r="H5" s="34">
        <v>30000</v>
      </c>
      <c r="I5" s="35">
        <f t="shared" ref="I5:I13" si="2">H5/H$14*100</f>
        <v>33.333333333333329</v>
      </c>
      <c r="J5" s="29">
        <f t="shared" si="0"/>
        <v>1.08</v>
      </c>
      <c r="K5" s="30">
        <f t="shared" si="1"/>
        <v>833.33333333333337</v>
      </c>
    </row>
    <row r="6" spans="2:11" x14ac:dyDescent="0.25">
      <c r="B6" s="22">
        <v>3</v>
      </c>
      <c r="C6" s="31" t="s">
        <v>83</v>
      </c>
      <c r="D6" s="32" t="s">
        <v>84</v>
      </c>
      <c r="E6" s="33">
        <v>100</v>
      </c>
      <c r="F6" s="33">
        <v>50</v>
      </c>
      <c r="G6" s="26" t="s">
        <v>11</v>
      </c>
      <c r="H6" s="34">
        <v>30000</v>
      </c>
      <c r="I6" s="35">
        <f t="shared" si="2"/>
        <v>33.333333333333329</v>
      </c>
      <c r="J6" s="29">
        <f t="shared" si="0"/>
        <v>1.5000000000000002</v>
      </c>
      <c r="K6" s="30">
        <f>IF((E6-F6)=0,0,H6/(E6-F6))</f>
        <v>600</v>
      </c>
    </row>
    <row r="7" spans="2:11" x14ac:dyDescent="0.25">
      <c r="B7" s="22">
        <v>4</v>
      </c>
      <c r="C7" s="31" t="s">
        <v>12</v>
      </c>
      <c r="D7" s="32" t="s">
        <v>12</v>
      </c>
      <c r="E7" s="33">
        <v>0</v>
      </c>
      <c r="F7" s="33">
        <v>0</v>
      </c>
      <c r="G7" s="26" t="s">
        <v>77</v>
      </c>
      <c r="H7" s="34">
        <v>0</v>
      </c>
      <c r="I7" s="35">
        <f t="shared" si="2"/>
        <v>0</v>
      </c>
      <c r="J7" s="29">
        <f>IF(I7=0,0,(E7-F7)/I7)</f>
        <v>0</v>
      </c>
      <c r="K7" s="30">
        <f>IF((E7-F7)=0,0,H7/(E7-F7))</f>
        <v>0</v>
      </c>
    </row>
    <row r="8" spans="2:11" x14ac:dyDescent="0.25">
      <c r="B8" s="22">
        <v>5</v>
      </c>
      <c r="C8" s="36" t="s">
        <v>12</v>
      </c>
      <c r="D8" s="37" t="s">
        <v>12</v>
      </c>
      <c r="E8" s="38">
        <v>0</v>
      </c>
      <c r="F8" s="33">
        <v>0</v>
      </c>
      <c r="G8" s="26" t="s">
        <v>77</v>
      </c>
      <c r="H8" s="39">
        <v>0</v>
      </c>
      <c r="I8" s="35">
        <f t="shared" si="2"/>
        <v>0</v>
      </c>
      <c r="J8" s="29">
        <f>IF(I8=0,0,(E8-F8)/I8)</f>
        <v>0</v>
      </c>
      <c r="K8" s="30">
        <f>IF((E8-F8)=0,0,H8/(E8-F8))</f>
        <v>0</v>
      </c>
    </row>
    <row r="9" spans="2:11" x14ac:dyDescent="0.25">
      <c r="B9" s="22">
        <v>6</v>
      </c>
      <c r="C9" s="36" t="s">
        <v>12</v>
      </c>
      <c r="D9" s="37" t="s">
        <v>12</v>
      </c>
      <c r="E9" s="38">
        <v>0</v>
      </c>
      <c r="F9" s="33">
        <v>0</v>
      </c>
      <c r="G9" s="26" t="s">
        <v>77</v>
      </c>
      <c r="H9" s="39">
        <v>0</v>
      </c>
      <c r="I9" s="35">
        <f t="shared" si="2"/>
        <v>0</v>
      </c>
      <c r="J9" s="29">
        <f t="shared" ref="J9:J13" si="3">IF(I9=0,0,(E9-F9)/I9)</f>
        <v>0</v>
      </c>
      <c r="K9" s="30">
        <f t="shared" ref="K9:K13" si="4">IF((E9-F9)=0,0,H9/(E9-F9))</f>
        <v>0</v>
      </c>
    </row>
    <row r="10" spans="2:11" x14ac:dyDescent="0.25">
      <c r="B10" s="22">
        <v>7</v>
      </c>
      <c r="C10" s="36" t="s">
        <v>12</v>
      </c>
      <c r="D10" s="37" t="s">
        <v>12</v>
      </c>
      <c r="E10" s="38">
        <v>0</v>
      </c>
      <c r="F10" s="33">
        <v>0</v>
      </c>
      <c r="G10" s="26" t="s">
        <v>77</v>
      </c>
      <c r="H10" s="39">
        <v>0</v>
      </c>
      <c r="I10" s="35">
        <f t="shared" si="2"/>
        <v>0</v>
      </c>
      <c r="J10" s="29">
        <f t="shared" si="3"/>
        <v>0</v>
      </c>
      <c r="K10" s="30">
        <f t="shared" si="4"/>
        <v>0</v>
      </c>
    </row>
    <row r="11" spans="2:11" x14ac:dyDescent="0.25">
      <c r="B11" s="22">
        <v>8</v>
      </c>
      <c r="C11" s="36" t="s">
        <v>12</v>
      </c>
      <c r="D11" s="37" t="s">
        <v>12</v>
      </c>
      <c r="E11" s="38">
        <v>0</v>
      </c>
      <c r="F11" s="33">
        <v>0</v>
      </c>
      <c r="G11" s="26" t="s">
        <v>77</v>
      </c>
      <c r="H11" s="39">
        <v>0</v>
      </c>
      <c r="I11" s="35">
        <f t="shared" si="2"/>
        <v>0</v>
      </c>
      <c r="J11" s="29">
        <f t="shared" si="3"/>
        <v>0</v>
      </c>
      <c r="K11" s="30">
        <f t="shared" si="4"/>
        <v>0</v>
      </c>
    </row>
    <row r="12" spans="2:11" x14ac:dyDescent="0.25">
      <c r="B12" s="22">
        <v>9</v>
      </c>
      <c r="C12" s="36" t="s">
        <v>12</v>
      </c>
      <c r="D12" s="37" t="s">
        <v>12</v>
      </c>
      <c r="E12" s="38">
        <v>0</v>
      </c>
      <c r="F12" s="33">
        <v>0</v>
      </c>
      <c r="G12" s="26" t="s">
        <v>77</v>
      </c>
      <c r="H12" s="39">
        <v>0</v>
      </c>
      <c r="I12" s="35">
        <f t="shared" si="2"/>
        <v>0</v>
      </c>
      <c r="J12" s="29">
        <f t="shared" si="3"/>
        <v>0</v>
      </c>
      <c r="K12" s="30">
        <f t="shared" si="4"/>
        <v>0</v>
      </c>
    </row>
    <row r="13" spans="2:11" x14ac:dyDescent="0.25">
      <c r="B13" s="22">
        <v>10</v>
      </c>
      <c r="C13" s="36" t="s">
        <v>12</v>
      </c>
      <c r="D13" s="37" t="s">
        <v>12</v>
      </c>
      <c r="E13" s="38">
        <v>0</v>
      </c>
      <c r="F13" s="33">
        <v>0</v>
      </c>
      <c r="G13" s="26" t="s">
        <v>77</v>
      </c>
      <c r="H13" s="39">
        <v>0</v>
      </c>
      <c r="I13" s="35">
        <f t="shared" si="2"/>
        <v>0</v>
      </c>
      <c r="J13" s="29">
        <f t="shared" si="3"/>
        <v>0</v>
      </c>
      <c r="K13" s="30">
        <f t="shared" si="4"/>
        <v>0</v>
      </c>
    </row>
    <row r="14" spans="2:11" ht="15.75" customHeight="1" thickBot="1" x14ac:dyDescent="0.3">
      <c r="B14" s="40"/>
      <c r="C14" s="41" t="s">
        <v>13</v>
      </c>
      <c r="D14" s="42"/>
      <c r="E14" s="42"/>
      <c r="F14" s="42"/>
      <c r="G14" s="42"/>
      <c r="H14" s="43">
        <f>SUM(H4:H13)</f>
        <v>90000</v>
      </c>
      <c r="I14" s="44">
        <f>SUM(I4:I13)</f>
        <v>99.999999999999986</v>
      </c>
      <c r="J14" s="45"/>
      <c r="K14" s="46"/>
    </row>
    <row r="15" spans="2:11" ht="15.75" thickBot="1" x14ac:dyDescent="0.3"/>
    <row r="16" spans="2:11" ht="35.25" customHeight="1" x14ac:dyDescent="0.25">
      <c r="B16" s="183" t="s">
        <v>14</v>
      </c>
      <c r="C16" s="184"/>
      <c r="D16" s="184"/>
      <c r="E16" s="184"/>
      <c r="F16" s="184"/>
      <c r="G16" s="184"/>
      <c r="H16" s="184"/>
      <c r="I16" s="184"/>
      <c r="J16" s="185"/>
    </row>
    <row r="17" spans="2:10" x14ac:dyDescent="0.25">
      <c r="B17" s="186" t="s">
        <v>1</v>
      </c>
      <c r="C17" s="202" t="s">
        <v>2</v>
      </c>
      <c r="D17" s="200" t="s">
        <v>15</v>
      </c>
      <c r="E17" s="188" t="s">
        <v>16</v>
      </c>
      <c r="F17" s="189"/>
      <c r="G17" s="190" t="s">
        <v>17</v>
      </c>
      <c r="H17" s="191"/>
      <c r="I17" s="192" t="s">
        <v>18</v>
      </c>
      <c r="J17" s="189"/>
    </row>
    <row r="18" spans="2:10" x14ac:dyDescent="0.25">
      <c r="B18" s="187"/>
      <c r="C18" s="203"/>
      <c r="D18" s="201"/>
      <c r="E18" s="47" t="s">
        <v>16</v>
      </c>
      <c r="F18" s="48" t="s">
        <v>19</v>
      </c>
      <c r="G18" s="49" t="s">
        <v>17</v>
      </c>
      <c r="H18" s="50" t="s">
        <v>20</v>
      </c>
      <c r="I18" s="51" t="s">
        <v>18</v>
      </c>
      <c r="J18" s="48" t="s">
        <v>21</v>
      </c>
    </row>
    <row r="19" spans="2:10" x14ac:dyDescent="0.25">
      <c r="B19" s="47" cm="1">
        <f t="array" ref="B19:B28">B4:B13</f>
        <v>1</v>
      </c>
      <c r="C19" s="52" t="str" cm="1">
        <f t="array" ref="C19:C28">C4:C13</f>
        <v>Cena celkom</v>
      </c>
      <c r="D19" s="53" cm="1">
        <f t="array" ref="D19:D28">I4:I13</f>
        <v>33.333333333333329</v>
      </c>
      <c r="E19" s="54">
        <v>30000</v>
      </c>
      <c r="F19" s="55">
        <f>IF(I4=100,"0",IF((E4-F4)=0,0,(IF(G4="čím menej, tým lepšie",(I4*(E4-E19)/(E4-F4)),(I4*(E19-F4)/(E4-F4))))))</f>
        <v>0</v>
      </c>
      <c r="G19" s="54">
        <v>15000</v>
      </c>
      <c r="H19" s="56">
        <f>IF(I4=100,"0",IF((E4-F4)=0,0,IF(G4="čím menej, tým lepšie",(I4*(E4-G19)/(E4-F4)),(I4*(G19-F4)/(E4-F4)))))</f>
        <v>16.666666666666664</v>
      </c>
      <c r="I19" s="54">
        <v>0</v>
      </c>
      <c r="J19" s="55">
        <f>IF(I4=100,"0",IF((E4-F4)=0,0,IF(G4="čím menej, tým lepšie",(I4*(E4-I19)/(E4-F4)),(I4*(I19-F4)/(E4-F4)))))</f>
        <v>33.333333333333329</v>
      </c>
    </row>
    <row r="20" spans="2:10" ht="15" customHeight="1" x14ac:dyDescent="0.25">
      <c r="B20" s="47">
        <v>2</v>
      </c>
      <c r="C20" s="52" t="str">
        <v>Záruka navyše</v>
      </c>
      <c r="D20" s="53">
        <v>33.333333333333329</v>
      </c>
      <c r="E20" s="54">
        <v>36</v>
      </c>
      <c r="F20" s="55">
        <f>IF(I5=100,"0",IF((E5-F5)=0,0,(IF(G5="čím menej, tým lepšie",(I5*(E5-E20)/(E5-F5)),(I5*(E20-F5)/(E5-F5))))))</f>
        <v>33.333333333333329</v>
      </c>
      <c r="G20" s="54">
        <v>18</v>
      </c>
      <c r="H20" s="56">
        <f t="shared" ref="H20:H28" si="5">IF(I5=100,"0",IF((E5-F5)=0,0,IF(G5="čím menej, tým lepšie",(I5*(E5-G20)/(E5-F5)),(I5*(G20-F5)/(E5-F5)))))</f>
        <v>16.666666666666664</v>
      </c>
      <c r="I20" s="54">
        <v>0</v>
      </c>
      <c r="J20" s="55">
        <f t="shared" ref="J20:J28" si="6">IF(I5=100,"0",IF((E5-F5)=0,0,IF(G5="čím menej, tým lepšie",(I5*(E5-I20)/(E5-F5)),(I5*(I20-F5)/(E5-F5)))))</f>
        <v>0</v>
      </c>
    </row>
    <row r="21" spans="2:10" ht="15.75" customHeight="1" x14ac:dyDescent="0.25">
      <c r="B21" s="47">
        <v>3</v>
      </c>
      <c r="C21" s="52" t="str">
        <v>Lehota dodania</v>
      </c>
      <c r="D21" s="53">
        <v>33.333333333333329</v>
      </c>
      <c r="E21" s="54">
        <v>50</v>
      </c>
      <c r="F21" s="55">
        <f>IF(I6=100,"0",IF((E6-F6)=0,0,(IF(G6="čím menej, tým lepšie",(I6*(E6-E21)/(E6-F6)),(I6*(E21-F6)/(E6-F6))))))</f>
        <v>33.333333333333329</v>
      </c>
      <c r="G21" s="54">
        <v>75</v>
      </c>
      <c r="H21" s="56">
        <f t="shared" si="5"/>
        <v>16.666666666666664</v>
      </c>
      <c r="I21" s="54">
        <v>100</v>
      </c>
      <c r="J21" s="55">
        <f t="shared" si="6"/>
        <v>0</v>
      </c>
    </row>
    <row r="22" spans="2:10" x14ac:dyDescent="0.25">
      <c r="B22" s="47">
        <v>4</v>
      </c>
      <c r="C22" s="52" t="str">
        <v>...</v>
      </c>
      <c r="D22" s="53">
        <v>0</v>
      </c>
      <c r="E22" s="54">
        <v>0</v>
      </c>
      <c r="F22" s="55">
        <f>IF(I7=100,"0",IF((E7-F7)=0,0,(IF(G7="čím menej, tým lepšie",(I7*(E7-E22)/(E7-F7)),(I7*(E22-F7)/(E7-F7))))))</f>
        <v>0</v>
      </c>
      <c r="G22" s="54">
        <v>0</v>
      </c>
      <c r="H22" s="56">
        <f t="shared" si="5"/>
        <v>0</v>
      </c>
      <c r="I22" s="54">
        <v>0</v>
      </c>
      <c r="J22" s="55">
        <f t="shared" si="6"/>
        <v>0</v>
      </c>
    </row>
    <row r="23" spans="2:10" x14ac:dyDescent="0.25">
      <c r="B23" s="47">
        <v>5</v>
      </c>
      <c r="C23" s="52" t="str">
        <v>...</v>
      </c>
      <c r="D23" s="53">
        <v>0</v>
      </c>
      <c r="E23" s="54">
        <v>0</v>
      </c>
      <c r="F23" s="55">
        <f>IF(I8=100,"0",IF((E8-F8)=0,0,(IF(G8="čím menej, tým lepšie",(I8*(E8-E23)/(E8-F8)),(I8*(E23-F8)/(E8-F8))))))</f>
        <v>0</v>
      </c>
      <c r="G23" s="54">
        <v>0</v>
      </c>
      <c r="H23" s="56">
        <f t="shared" si="5"/>
        <v>0</v>
      </c>
      <c r="I23" s="54">
        <v>0</v>
      </c>
      <c r="J23" s="55">
        <f t="shared" si="6"/>
        <v>0</v>
      </c>
    </row>
    <row r="24" spans="2:10" x14ac:dyDescent="0.25">
      <c r="B24" s="47">
        <v>6</v>
      </c>
      <c r="C24" s="52" t="str">
        <v>...</v>
      </c>
      <c r="D24" s="53">
        <v>0</v>
      </c>
      <c r="E24" s="54">
        <v>0</v>
      </c>
      <c r="F24" s="55">
        <f t="shared" ref="F24:F28" si="7">IF(I9=100,"0",IF((E9-F9)=0,0,(IF(G9="čím menej, tým lepšie",(I9*(E9-E24)/(E9-F9)),(I9*(E24-F9)/(E9-F9))))))</f>
        <v>0</v>
      </c>
      <c r="G24" s="54">
        <v>0</v>
      </c>
      <c r="H24" s="56">
        <f t="shared" si="5"/>
        <v>0</v>
      </c>
      <c r="I24" s="54">
        <v>0</v>
      </c>
      <c r="J24" s="55">
        <f t="shared" si="6"/>
        <v>0</v>
      </c>
    </row>
    <row r="25" spans="2:10" x14ac:dyDescent="0.25">
      <c r="B25" s="47">
        <v>7</v>
      </c>
      <c r="C25" s="52" t="str">
        <v>...</v>
      </c>
      <c r="D25" s="53">
        <v>0</v>
      </c>
      <c r="E25" s="54">
        <v>0</v>
      </c>
      <c r="F25" s="55">
        <f t="shared" si="7"/>
        <v>0</v>
      </c>
      <c r="G25" s="54">
        <v>0</v>
      </c>
      <c r="H25" s="56">
        <f t="shared" si="5"/>
        <v>0</v>
      </c>
      <c r="I25" s="54">
        <v>0</v>
      </c>
      <c r="J25" s="55">
        <f t="shared" si="6"/>
        <v>0</v>
      </c>
    </row>
    <row r="26" spans="2:10" x14ac:dyDescent="0.25">
      <c r="B26" s="47">
        <v>8</v>
      </c>
      <c r="C26" s="52" t="str">
        <v>...</v>
      </c>
      <c r="D26" s="53">
        <v>0</v>
      </c>
      <c r="E26" s="54">
        <v>0</v>
      </c>
      <c r="F26" s="55">
        <f t="shared" si="7"/>
        <v>0</v>
      </c>
      <c r="G26" s="54">
        <v>0</v>
      </c>
      <c r="H26" s="56">
        <f t="shared" si="5"/>
        <v>0</v>
      </c>
      <c r="I26" s="54">
        <v>0</v>
      </c>
      <c r="J26" s="55">
        <f t="shared" si="6"/>
        <v>0</v>
      </c>
    </row>
    <row r="27" spans="2:10" x14ac:dyDescent="0.25">
      <c r="B27" s="47">
        <v>9</v>
      </c>
      <c r="C27" s="52" t="str">
        <v>...</v>
      </c>
      <c r="D27" s="53">
        <v>0</v>
      </c>
      <c r="E27" s="54">
        <v>0</v>
      </c>
      <c r="F27" s="55">
        <f t="shared" si="7"/>
        <v>0</v>
      </c>
      <c r="G27" s="54">
        <v>0</v>
      </c>
      <c r="H27" s="56">
        <f t="shared" si="5"/>
        <v>0</v>
      </c>
      <c r="I27" s="54">
        <v>0</v>
      </c>
      <c r="J27" s="55">
        <f t="shared" si="6"/>
        <v>0</v>
      </c>
    </row>
    <row r="28" spans="2:10" ht="15.75" thickBot="1" x14ac:dyDescent="0.3">
      <c r="B28" s="57">
        <v>10</v>
      </c>
      <c r="C28" s="58" t="str">
        <v>...</v>
      </c>
      <c r="D28" s="59">
        <v>0</v>
      </c>
      <c r="E28" s="54">
        <v>0</v>
      </c>
      <c r="F28" s="55">
        <f t="shared" si="7"/>
        <v>0</v>
      </c>
      <c r="G28" s="54">
        <v>0</v>
      </c>
      <c r="H28" s="56">
        <f t="shared" si="5"/>
        <v>0</v>
      </c>
      <c r="I28" s="54">
        <v>0</v>
      </c>
      <c r="J28" s="55">
        <f t="shared" si="6"/>
        <v>0</v>
      </c>
    </row>
    <row r="29" spans="2:10" ht="15.75" thickBot="1" x14ac:dyDescent="0.3">
      <c r="B29" s="60"/>
      <c r="C29" s="61" t="s">
        <v>22</v>
      </c>
      <c r="D29" s="62">
        <f>SUM(_xlfn.ANCHORARRAY(D19))</f>
        <v>99.999999999999986</v>
      </c>
      <c r="E29" s="61"/>
      <c r="F29" s="63">
        <f>SUM(F19:F28)</f>
        <v>66.666666666666657</v>
      </c>
      <c r="G29" s="64"/>
      <c r="H29" s="63">
        <f t="shared" ref="H29:J29" si="8">SUM(H19:H28)</f>
        <v>49.999999999999993</v>
      </c>
      <c r="I29" s="64"/>
      <c r="J29" s="65">
        <f t="shared" si="8"/>
        <v>33.333333333333329</v>
      </c>
    </row>
    <row r="31" spans="2:10" ht="36.75" customHeight="1" x14ac:dyDescent="0.25">
      <c r="B31" s="204" t="s">
        <v>23</v>
      </c>
      <c r="C31" s="205"/>
      <c r="D31" s="205"/>
      <c r="E31" s="205"/>
      <c r="F31" s="205"/>
      <c r="G31" s="205"/>
      <c r="H31" s="205"/>
      <c r="I31" s="205"/>
      <c r="J31" s="206"/>
    </row>
    <row r="32" spans="2:10" x14ac:dyDescent="0.25">
      <c r="B32" s="207" t="s">
        <v>1</v>
      </c>
      <c r="C32" s="209" t="s">
        <v>2</v>
      </c>
      <c r="D32" s="210"/>
      <c r="E32" s="217" t="s">
        <v>16</v>
      </c>
      <c r="F32" s="218"/>
      <c r="G32" s="215" t="s">
        <v>17</v>
      </c>
      <c r="H32" s="216"/>
      <c r="I32" s="213" t="s">
        <v>18</v>
      </c>
      <c r="J32" s="214"/>
    </row>
    <row r="33" spans="2:10" x14ac:dyDescent="0.25">
      <c r="B33" s="208"/>
      <c r="C33" s="211"/>
      <c r="D33" s="212"/>
      <c r="E33" s="66" t="s">
        <v>16</v>
      </c>
      <c r="F33" s="67" t="s">
        <v>24</v>
      </c>
      <c r="G33" s="68" t="s">
        <v>17</v>
      </c>
      <c r="H33" s="69" t="s">
        <v>25</v>
      </c>
      <c r="I33" s="70" t="s">
        <v>18</v>
      </c>
      <c r="J33" s="71" t="s">
        <v>21</v>
      </c>
    </row>
    <row r="34" spans="2:10" x14ac:dyDescent="0.25">
      <c r="B34" s="72" cm="1">
        <f t="array" ref="B34:B43">B19:B28</f>
        <v>1</v>
      </c>
      <c r="C34" s="73" t="str" cm="1">
        <f t="array" ref="C34:C43">C19:C28</f>
        <v>Cena celkom</v>
      </c>
      <c r="D34" s="74"/>
      <c r="E34" s="75">
        <f>E19</f>
        <v>30000</v>
      </c>
      <c r="F34" s="76">
        <f>E34</f>
        <v>30000</v>
      </c>
      <c r="G34" s="75">
        <f>G19</f>
        <v>15000</v>
      </c>
      <c r="H34" s="77">
        <f>G34</f>
        <v>15000</v>
      </c>
      <c r="I34" s="75">
        <f>I19</f>
        <v>0</v>
      </c>
      <c r="J34" s="78">
        <f>I34</f>
        <v>0</v>
      </c>
    </row>
    <row r="35" spans="2:10" x14ac:dyDescent="0.25">
      <c r="B35" s="72">
        <v>2</v>
      </c>
      <c r="C35" s="73" t="str">
        <v>Záruka navyše</v>
      </c>
      <c r="D35" s="74"/>
      <c r="E35" s="75">
        <f>E20</f>
        <v>36</v>
      </c>
      <c r="F35" s="76">
        <f>IF(I5=100,"0",IF((E5-F5)=0,0,IF(G5="čím menej, tým lepšie",(-(E5-E35)*(H5/(E5-F5))),-(E35-F5)*(H5/(E5-F5)))))</f>
        <v>-30000</v>
      </c>
      <c r="G35" s="75">
        <f t="shared" ref="G35:G43" si="9">G20</f>
        <v>18</v>
      </c>
      <c r="H35" s="77">
        <f>IF(I5=100,"0",IF((E5-F5)=0,0,IF(G5="čím menej, tým lepšie",(-(E5-G35)*(H5/(E5-F5))),-(G35-F5)*(H5/(E5-F5)))))</f>
        <v>-15000</v>
      </c>
      <c r="I35" s="75">
        <f t="shared" ref="I35:I43" si="10">I20</f>
        <v>0</v>
      </c>
      <c r="J35" s="78">
        <f>IF(I5=100,"0",IF((E5-F5)=0,0,IF(G5="čím menej, tým lepšie",(-(E5-I35)*(H5/(E5-F5))),-(I35-F5)*(H5/(E5-F5)))))</f>
        <v>0</v>
      </c>
    </row>
    <row r="36" spans="2:10" x14ac:dyDescent="0.25">
      <c r="B36" s="72">
        <v>3</v>
      </c>
      <c r="C36" s="73" t="str">
        <v>Lehota dodania</v>
      </c>
      <c r="D36" s="74"/>
      <c r="E36" s="75">
        <f t="shared" ref="E36:E43" si="11">E21</f>
        <v>50</v>
      </c>
      <c r="F36" s="76">
        <f t="shared" ref="F36:F43" si="12">IF(I6=100,"0",IF((E6-F6)=0,0,IF(G6="čím menej, tým lepšie",(-(E6-E36)*(H6/(E6-F6))),-(E36-F6)*(H6/(E6-F6)))))</f>
        <v>-30000</v>
      </c>
      <c r="G36" s="75">
        <f t="shared" si="9"/>
        <v>75</v>
      </c>
      <c r="H36" s="77">
        <f t="shared" ref="H36:H43" si="13">IF(I6=100,"0",IF((E6-F6)=0,0,IF(G6="čím menej, tým lepšie",(-(E6-G36)*(H6/(E6-F6))),-(G36-F6)*(H6/(E6-F6)))))</f>
        <v>-15000</v>
      </c>
      <c r="I36" s="75">
        <f>I21</f>
        <v>100</v>
      </c>
      <c r="J36" s="78">
        <f t="shared" ref="J36:J43" si="14">IF(I6=100,"0",IF((E6-F6)=0,0,IF(G6="čím menej, tým lepšie",(-(E6-I36)*(H6/(E6-F6))),-(I36-F6)*(H6/(E6-F6)))))</f>
        <v>0</v>
      </c>
    </row>
    <row r="37" spans="2:10" x14ac:dyDescent="0.25">
      <c r="B37" s="72">
        <v>4</v>
      </c>
      <c r="C37" s="73" t="str">
        <v>...</v>
      </c>
      <c r="D37" s="74"/>
      <c r="E37" s="75">
        <f t="shared" si="11"/>
        <v>0</v>
      </c>
      <c r="F37" s="76">
        <f t="shared" si="12"/>
        <v>0</v>
      </c>
      <c r="G37" s="75">
        <f t="shared" si="9"/>
        <v>0</v>
      </c>
      <c r="H37" s="77">
        <f t="shared" si="13"/>
        <v>0</v>
      </c>
      <c r="I37" s="75">
        <f t="shared" si="10"/>
        <v>0</v>
      </c>
      <c r="J37" s="78">
        <f t="shared" si="14"/>
        <v>0</v>
      </c>
    </row>
    <row r="38" spans="2:10" x14ac:dyDescent="0.25">
      <c r="B38" s="72">
        <v>5</v>
      </c>
      <c r="C38" s="73" t="str">
        <v>...</v>
      </c>
      <c r="D38" s="74"/>
      <c r="E38" s="75">
        <f t="shared" si="11"/>
        <v>0</v>
      </c>
      <c r="F38" s="76">
        <f t="shared" si="12"/>
        <v>0</v>
      </c>
      <c r="G38" s="75">
        <f t="shared" si="9"/>
        <v>0</v>
      </c>
      <c r="H38" s="77">
        <f t="shared" si="13"/>
        <v>0</v>
      </c>
      <c r="I38" s="75">
        <f t="shared" si="10"/>
        <v>0</v>
      </c>
      <c r="J38" s="78">
        <f t="shared" si="14"/>
        <v>0</v>
      </c>
    </row>
    <row r="39" spans="2:10" x14ac:dyDescent="0.25">
      <c r="B39" s="72">
        <v>6</v>
      </c>
      <c r="C39" s="73" t="str">
        <v>...</v>
      </c>
      <c r="D39" s="74"/>
      <c r="E39" s="75">
        <f t="shared" si="11"/>
        <v>0</v>
      </c>
      <c r="F39" s="76">
        <f t="shared" si="12"/>
        <v>0</v>
      </c>
      <c r="G39" s="75">
        <f t="shared" si="9"/>
        <v>0</v>
      </c>
      <c r="H39" s="77">
        <f t="shared" si="13"/>
        <v>0</v>
      </c>
      <c r="I39" s="75">
        <f t="shared" si="10"/>
        <v>0</v>
      </c>
      <c r="J39" s="78">
        <f t="shared" si="14"/>
        <v>0</v>
      </c>
    </row>
    <row r="40" spans="2:10" x14ac:dyDescent="0.25">
      <c r="B40" s="72">
        <v>7</v>
      </c>
      <c r="C40" s="73" t="str">
        <v>...</v>
      </c>
      <c r="D40" s="74"/>
      <c r="E40" s="75">
        <f t="shared" si="11"/>
        <v>0</v>
      </c>
      <c r="F40" s="76">
        <f t="shared" si="12"/>
        <v>0</v>
      </c>
      <c r="G40" s="75">
        <f t="shared" si="9"/>
        <v>0</v>
      </c>
      <c r="H40" s="77">
        <f t="shared" si="13"/>
        <v>0</v>
      </c>
      <c r="I40" s="75">
        <f t="shared" si="10"/>
        <v>0</v>
      </c>
      <c r="J40" s="78">
        <f t="shared" si="14"/>
        <v>0</v>
      </c>
    </row>
    <row r="41" spans="2:10" ht="15.75" customHeight="1" x14ac:dyDescent="0.25">
      <c r="B41" s="72">
        <v>8</v>
      </c>
      <c r="C41" s="73" t="str">
        <v>...</v>
      </c>
      <c r="D41" s="74"/>
      <c r="E41" s="75">
        <f t="shared" si="11"/>
        <v>0</v>
      </c>
      <c r="F41" s="76">
        <f t="shared" si="12"/>
        <v>0</v>
      </c>
      <c r="G41" s="75">
        <f t="shared" si="9"/>
        <v>0</v>
      </c>
      <c r="H41" s="77">
        <f t="shared" si="13"/>
        <v>0</v>
      </c>
      <c r="I41" s="75">
        <f t="shared" si="10"/>
        <v>0</v>
      </c>
      <c r="J41" s="78">
        <f t="shared" si="14"/>
        <v>0</v>
      </c>
    </row>
    <row r="42" spans="2:10" x14ac:dyDescent="0.25">
      <c r="B42" s="72">
        <v>9</v>
      </c>
      <c r="C42" s="73" t="str">
        <v>...</v>
      </c>
      <c r="D42" s="74"/>
      <c r="E42" s="75">
        <f t="shared" si="11"/>
        <v>0</v>
      </c>
      <c r="F42" s="76">
        <f t="shared" si="12"/>
        <v>0</v>
      </c>
      <c r="G42" s="75">
        <f t="shared" si="9"/>
        <v>0</v>
      </c>
      <c r="H42" s="77">
        <f t="shared" si="13"/>
        <v>0</v>
      </c>
      <c r="I42" s="75">
        <f t="shared" si="10"/>
        <v>0</v>
      </c>
      <c r="J42" s="78">
        <f t="shared" si="14"/>
        <v>0</v>
      </c>
    </row>
    <row r="43" spans="2:10" ht="15.75" thickBot="1" x14ac:dyDescent="0.3">
      <c r="B43" s="79">
        <v>10</v>
      </c>
      <c r="C43" s="80" t="str">
        <v>...</v>
      </c>
      <c r="D43" s="81"/>
      <c r="E43" s="75">
        <f t="shared" si="11"/>
        <v>0</v>
      </c>
      <c r="F43" s="76">
        <f t="shared" si="12"/>
        <v>0</v>
      </c>
      <c r="G43" s="75">
        <f t="shared" si="9"/>
        <v>0</v>
      </c>
      <c r="H43" s="77">
        <f t="shared" si="13"/>
        <v>0</v>
      </c>
      <c r="I43" s="75">
        <f t="shared" si="10"/>
        <v>0</v>
      </c>
      <c r="J43" s="78">
        <f t="shared" si="14"/>
        <v>0</v>
      </c>
    </row>
    <row r="44" spans="2:10" ht="15.75" thickBot="1" x14ac:dyDescent="0.3">
      <c r="B44" s="82"/>
      <c r="C44" s="83" t="s">
        <v>22</v>
      </c>
      <c r="D44" s="83"/>
      <c r="E44" s="83"/>
      <c r="F44" s="84">
        <f>SUM(F34:F43)</f>
        <v>-30000</v>
      </c>
      <c r="G44" s="84"/>
      <c r="H44" s="84">
        <f t="shared" ref="H44:J44" si="15">SUM(H34:H43)</f>
        <v>-15000</v>
      </c>
      <c r="I44" s="84"/>
      <c r="J44" s="85">
        <f t="shared" si="15"/>
        <v>0</v>
      </c>
    </row>
    <row r="45" spans="2:10" ht="15.75" thickBot="1" x14ac:dyDescent="0.3"/>
    <row r="46" spans="2:10" ht="36" customHeight="1" thickBot="1" x14ac:dyDescent="0.3">
      <c r="B46" s="193" t="s">
        <v>72</v>
      </c>
      <c r="C46" s="194"/>
      <c r="D46" s="194"/>
      <c r="E46" s="194"/>
      <c r="F46" s="194"/>
      <c r="G46" s="194"/>
      <c r="H46" s="194"/>
      <c r="I46" s="194"/>
      <c r="J46" s="195"/>
    </row>
    <row r="47" spans="2:10" ht="15.75" customHeight="1" x14ac:dyDescent="0.25">
      <c r="B47" s="177" t="s">
        <v>1</v>
      </c>
      <c r="C47" s="173" t="s">
        <v>2</v>
      </c>
      <c r="D47" s="174"/>
      <c r="E47" s="177" t="s">
        <v>16</v>
      </c>
      <c r="F47" s="178"/>
      <c r="G47" s="179" t="s">
        <v>17</v>
      </c>
      <c r="H47" s="180"/>
      <c r="I47" s="181" t="s">
        <v>18</v>
      </c>
      <c r="J47" s="182"/>
    </row>
    <row r="48" spans="2:10" x14ac:dyDescent="0.25">
      <c r="B48" s="196"/>
      <c r="C48" s="175"/>
      <c r="D48" s="176"/>
      <c r="E48" s="86" t="s">
        <v>16</v>
      </c>
      <c r="F48" s="87" t="s">
        <v>24</v>
      </c>
      <c r="G48" s="88" t="s">
        <v>17</v>
      </c>
      <c r="H48" s="89" t="s">
        <v>25</v>
      </c>
      <c r="I48" s="90" t="s">
        <v>18</v>
      </c>
      <c r="J48" s="91" t="s">
        <v>21</v>
      </c>
    </row>
    <row r="49" spans="2:10" x14ac:dyDescent="0.25">
      <c r="B49" s="92" cm="1">
        <f t="array" ref="B49:B58">B34:B43</f>
        <v>1</v>
      </c>
      <c r="C49" s="93" t="str" cm="1">
        <f t="array" ref="C49:C58">C34:C43</f>
        <v>Cena celkom</v>
      </c>
      <c r="D49" s="94"/>
      <c r="E49" s="75">
        <f>E19</f>
        <v>30000</v>
      </c>
      <c r="F49" s="95">
        <f>E49</f>
        <v>30000</v>
      </c>
      <c r="G49" s="75">
        <f>G19</f>
        <v>15000</v>
      </c>
      <c r="H49" s="96">
        <f>G49</f>
        <v>15000</v>
      </c>
      <c r="I49" s="75">
        <f>I19</f>
        <v>0</v>
      </c>
      <c r="J49" s="97">
        <f>I49</f>
        <v>0</v>
      </c>
    </row>
    <row r="50" spans="2:10" x14ac:dyDescent="0.25">
      <c r="B50" s="92">
        <v>2</v>
      </c>
      <c r="C50" s="93" t="str">
        <v>Záruka navyše</v>
      </c>
      <c r="D50" s="94"/>
      <c r="E50" s="75">
        <f t="shared" ref="E50:E58" si="16">E20</f>
        <v>36</v>
      </c>
      <c r="F50" s="95">
        <f>IF(I5=100,"0",IF((E5-F5)=0,0,IF(G5="čím menej, tým lepšie",((E50-F5)*H5/(E5-F5)),(E5-E50)*(H5/(E5-F5)))))</f>
        <v>0</v>
      </c>
      <c r="G50" s="75">
        <f t="shared" ref="G50:G58" si="17">G20</f>
        <v>18</v>
      </c>
      <c r="H50" s="96">
        <f>IF(I5=100,"0",IF((E5-F5)=0,0,IF(G5="čím menej, tým lepšie",((G50-F5)*H5/(E5-F5)),(E5-G50)*(H5/(E5-F5)))))</f>
        <v>15000</v>
      </c>
      <c r="I50" s="75">
        <f t="shared" ref="I50:I58" si="18">I20</f>
        <v>0</v>
      </c>
      <c r="J50" s="97">
        <f>IF(I5=100,"0",IF((E5-F5)=0,0,IF(G5="čím menej, tým lepšie",((I50-F5)*H5/(E5-F5)),(E5-I50)*(H5/(E5-F5)))))</f>
        <v>30000</v>
      </c>
    </row>
    <row r="51" spans="2:10" x14ac:dyDescent="0.25">
      <c r="B51" s="92">
        <v>3</v>
      </c>
      <c r="C51" s="93" t="str">
        <v>Lehota dodania</v>
      </c>
      <c r="D51" s="94"/>
      <c r="E51" s="75">
        <f t="shared" si="16"/>
        <v>50</v>
      </c>
      <c r="F51" s="95">
        <f t="shared" ref="F51:F58" si="19">IF(I6=100,"0",IF((E6-F6)=0,0,IF(G6="čím menej, tým lepšie",((E51-F6)*H6/(E6-F6)),(E6-E51)*(H6/(E6-F6)))))</f>
        <v>0</v>
      </c>
      <c r="G51" s="75">
        <f t="shared" si="17"/>
        <v>75</v>
      </c>
      <c r="H51" s="96">
        <f t="shared" ref="H51:H58" si="20">IF(I6=100,"0",IF((E6-F6)=0,0,IF(G6="čím menej, tým lepšie",((G51-F6)*H6/(E6-F6)),(E6-G51)*(H6/(E6-F6)))))</f>
        <v>15000</v>
      </c>
      <c r="I51" s="75">
        <f t="shared" si="18"/>
        <v>100</v>
      </c>
      <c r="J51" s="97">
        <f t="shared" ref="J51:J58" si="21">IF(I6=100,"0",IF((E6-F6)=0,0,IF(G6="čím menej, tým lepšie",((I51-F6)*H6/(E6-F6)),(E6-I51)*(H6/(E6-F6)))))</f>
        <v>30000</v>
      </c>
    </row>
    <row r="52" spans="2:10" ht="15.75" customHeight="1" x14ac:dyDescent="0.25">
      <c r="B52" s="92">
        <v>4</v>
      </c>
      <c r="C52" s="93" t="str">
        <v>...</v>
      </c>
      <c r="D52" s="94"/>
      <c r="E52" s="75">
        <f t="shared" si="16"/>
        <v>0</v>
      </c>
      <c r="F52" s="95">
        <f t="shared" si="19"/>
        <v>0</v>
      </c>
      <c r="G52" s="75">
        <f t="shared" si="17"/>
        <v>0</v>
      </c>
      <c r="H52" s="96">
        <f t="shared" si="20"/>
        <v>0</v>
      </c>
      <c r="I52" s="75">
        <f t="shared" si="18"/>
        <v>0</v>
      </c>
      <c r="J52" s="97">
        <f t="shared" si="21"/>
        <v>0</v>
      </c>
    </row>
    <row r="53" spans="2:10" x14ac:dyDescent="0.25">
      <c r="B53" s="92">
        <v>5</v>
      </c>
      <c r="C53" s="93" t="str">
        <v>...</v>
      </c>
      <c r="D53" s="94"/>
      <c r="E53" s="75">
        <f t="shared" si="16"/>
        <v>0</v>
      </c>
      <c r="F53" s="95">
        <f t="shared" si="19"/>
        <v>0</v>
      </c>
      <c r="G53" s="75">
        <f t="shared" si="17"/>
        <v>0</v>
      </c>
      <c r="H53" s="96">
        <f t="shared" si="20"/>
        <v>0</v>
      </c>
      <c r="I53" s="75">
        <f t="shared" si="18"/>
        <v>0</v>
      </c>
      <c r="J53" s="97">
        <f t="shared" si="21"/>
        <v>0</v>
      </c>
    </row>
    <row r="54" spans="2:10" x14ac:dyDescent="0.25">
      <c r="B54" s="92">
        <v>6</v>
      </c>
      <c r="C54" s="93" t="str">
        <v>...</v>
      </c>
      <c r="D54" s="94"/>
      <c r="E54" s="75">
        <f t="shared" si="16"/>
        <v>0</v>
      </c>
      <c r="F54" s="95">
        <f t="shared" si="19"/>
        <v>0</v>
      </c>
      <c r="G54" s="75">
        <f t="shared" si="17"/>
        <v>0</v>
      </c>
      <c r="H54" s="96">
        <f t="shared" si="20"/>
        <v>0</v>
      </c>
      <c r="I54" s="75">
        <f t="shared" si="18"/>
        <v>0</v>
      </c>
      <c r="J54" s="97">
        <f t="shared" si="21"/>
        <v>0</v>
      </c>
    </row>
    <row r="55" spans="2:10" x14ac:dyDescent="0.25">
      <c r="B55" s="92">
        <v>7</v>
      </c>
      <c r="C55" s="93" t="str">
        <v>...</v>
      </c>
      <c r="D55" s="94"/>
      <c r="E55" s="75">
        <f t="shared" si="16"/>
        <v>0</v>
      </c>
      <c r="F55" s="95">
        <f t="shared" si="19"/>
        <v>0</v>
      </c>
      <c r="G55" s="75">
        <f t="shared" si="17"/>
        <v>0</v>
      </c>
      <c r="H55" s="96">
        <f t="shared" si="20"/>
        <v>0</v>
      </c>
      <c r="I55" s="75">
        <f t="shared" si="18"/>
        <v>0</v>
      </c>
      <c r="J55" s="97">
        <f t="shared" si="21"/>
        <v>0</v>
      </c>
    </row>
    <row r="56" spans="2:10" x14ac:dyDescent="0.25">
      <c r="B56" s="92">
        <v>8</v>
      </c>
      <c r="C56" s="93" t="str">
        <v>...</v>
      </c>
      <c r="D56" s="94"/>
      <c r="E56" s="75">
        <f t="shared" si="16"/>
        <v>0</v>
      </c>
      <c r="F56" s="95">
        <f t="shared" si="19"/>
        <v>0</v>
      </c>
      <c r="G56" s="75">
        <f t="shared" si="17"/>
        <v>0</v>
      </c>
      <c r="H56" s="96">
        <f t="shared" si="20"/>
        <v>0</v>
      </c>
      <c r="I56" s="75">
        <f t="shared" si="18"/>
        <v>0</v>
      </c>
      <c r="J56" s="97">
        <f t="shared" si="21"/>
        <v>0</v>
      </c>
    </row>
    <row r="57" spans="2:10" x14ac:dyDescent="0.25">
      <c r="B57" s="92">
        <v>9</v>
      </c>
      <c r="C57" s="93" t="str">
        <v>...</v>
      </c>
      <c r="D57" s="94"/>
      <c r="E57" s="75">
        <f t="shared" si="16"/>
        <v>0</v>
      </c>
      <c r="F57" s="95">
        <f t="shared" si="19"/>
        <v>0</v>
      </c>
      <c r="G57" s="75">
        <f t="shared" si="17"/>
        <v>0</v>
      </c>
      <c r="H57" s="96">
        <f t="shared" si="20"/>
        <v>0</v>
      </c>
      <c r="I57" s="75">
        <f t="shared" si="18"/>
        <v>0</v>
      </c>
      <c r="J57" s="97">
        <f t="shared" si="21"/>
        <v>0</v>
      </c>
    </row>
    <row r="58" spans="2:10" ht="15.75" thickBot="1" x14ac:dyDescent="0.3">
      <c r="B58" s="98">
        <v>10</v>
      </c>
      <c r="C58" s="99" t="str">
        <v>...</v>
      </c>
      <c r="D58" s="100"/>
      <c r="E58" s="75">
        <f t="shared" si="16"/>
        <v>0</v>
      </c>
      <c r="F58" s="95">
        <f t="shared" si="19"/>
        <v>0</v>
      </c>
      <c r="G58" s="75">
        <f t="shared" si="17"/>
        <v>0</v>
      </c>
      <c r="H58" s="96">
        <f t="shared" si="20"/>
        <v>0</v>
      </c>
      <c r="I58" s="75">
        <f t="shared" si="18"/>
        <v>0</v>
      </c>
      <c r="J58" s="97">
        <f t="shared" si="21"/>
        <v>0</v>
      </c>
    </row>
    <row r="59" spans="2:10" ht="15.75" thickBot="1" x14ac:dyDescent="0.3">
      <c r="B59" s="101"/>
      <c r="C59" s="102" t="s">
        <v>22</v>
      </c>
      <c r="D59" s="102"/>
      <c r="E59" s="102"/>
      <c r="F59" s="103">
        <f>SUM(F49:F58)</f>
        <v>30000</v>
      </c>
      <c r="G59" s="103"/>
      <c r="H59" s="103">
        <f t="shared" ref="H59:J59" si="22">SUM(H49:H58)</f>
        <v>45000</v>
      </c>
      <c r="I59" s="103"/>
      <c r="J59" s="104">
        <f t="shared" si="22"/>
        <v>60000</v>
      </c>
    </row>
    <row r="61" spans="2:10" x14ac:dyDescent="0.25">
      <c r="C61" s="14"/>
      <c r="D61" s="14"/>
      <c r="E61" s="14"/>
      <c r="F61" s="14"/>
      <c r="G61" s="14"/>
      <c r="H61" s="14"/>
    </row>
    <row r="62" spans="2:10" ht="30.75" customHeight="1" x14ac:dyDescent="0.25">
      <c r="C62" s="14"/>
      <c r="D62" s="14"/>
      <c r="E62" s="14"/>
      <c r="F62" s="14"/>
      <c r="G62" s="14"/>
      <c r="H62" s="14"/>
    </row>
    <row r="63" spans="2:10" x14ac:dyDescent="0.25">
      <c r="C63" s="14"/>
      <c r="D63" s="14"/>
      <c r="E63" s="14"/>
      <c r="F63" s="14"/>
      <c r="G63" s="14"/>
      <c r="H63" s="14"/>
    </row>
    <row r="64" spans="2:10" x14ac:dyDescent="0.25">
      <c r="C64" s="14"/>
      <c r="D64" s="14"/>
      <c r="E64" s="14"/>
      <c r="F64" s="14"/>
      <c r="G64" s="14"/>
      <c r="H64" s="14"/>
    </row>
    <row r="65" s="14" customFormat="1" x14ac:dyDescent="0.25"/>
    <row r="66" s="14" customFormat="1" x14ac:dyDescent="0.25"/>
    <row r="67" s="14" customFormat="1" x14ac:dyDescent="0.25"/>
    <row r="68" s="14" customFormat="1" x14ac:dyDescent="0.25"/>
    <row r="69" s="14" customFormat="1" x14ac:dyDescent="0.25"/>
    <row r="70" s="14" customFormat="1" x14ac:dyDescent="0.25"/>
    <row r="71" s="14" customFormat="1" x14ac:dyDescent="0.25"/>
    <row r="72" s="14" customFormat="1" ht="15.75" customHeight="1" x14ac:dyDescent="0.25"/>
    <row r="73" s="14" customFormat="1" ht="15.75" customHeight="1" x14ac:dyDescent="0.25"/>
    <row r="74" s="14" customFormat="1" x14ac:dyDescent="0.25"/>
    <row r="75" s="14" customFormat="1" x14ac:dyDescent="0.25"/>
    <row r="76" s="14" customFormat="1" x14ac:dyDescent="0.25"/>
    <row r="77" s="14" customFormat="1" x14ac:dyDescent="0.25"/>
    <row r="78" s="14" customFormat="1" x14ac:dyDescent="0.25"/>
    <row r="79" s="14" customFormat="1" x14ac:dyDescent="0.25"/>
    <row r="80" s="14" customFormat="1" x14ac:dyDescent="0.25"/>
    <row r="81" s="14" customFormat="1" x14ac:dyDescent="0.25"/>
    <row r="82" s="14" customFormat="1" x14ac:dyDescent="0.25"/>
    <row r="83" s="14" customFormat="1" x14ac:dyDescent="0.25"/>
    <row r="84" s="14" customFormat="1" x14ac:dyDescent="0.25"/>
    <row r="85" s="14" customFormat="1" x14ac:dyDescent="0.25"/>
    <row r="86" s="14" customFormat="1" x14ac:dyDescent="0.25"/>
  </sheetData>
  <sheetProtection algorithmName="SHA-512" hashValue="pqZF5b2hxy5yF3iQZznPNLLDd9raKNx08fikCkyH3mdipEP5m7AuHOHrRxJP1e1vwSAnShrUF4YlOQCB+cbd5w==" saltValue="9lAhXbNrPBqdLCQa6TtKUw==" spinCount="100000" sheet="1" objects="1" scenarios="1"/>
  <mergeCells count="20">
    <mergeCell ref="B2:K2"/>
    <mergeCell ref="D17:D18"/>
    <mergeCell ref="C17:C18"/>
    <mergeCell ref="B31:J31"/>
    <mergeCell ref="B32:B33"/>
    <mergeCell ref="C32:D33"/>
    <mergeCell ref="I32:J32"/>
    <mergeCell ref="G32:H32"/>
    <mergeCell ref="E32:F32"/>
    <mergeCell ref="C47:D48"/>
    <mergeCell ref="E47:F47"/>
    <mergeCell ref="G47:H47"/>
    <mergeCell ref="I47:J47"/>
    <mergeCell ref="B16:J16"/>
    <mergeCell ref="B17:B18"/>
    <mergeCell ref="E17:F17"/>
    <mergeCell ref="G17:H17"/>
    <mergeCell ref="I17:J17"/>
    <mergeCell ref="B46:J46"/>
    <mergeCell ref="B47:B48"/>
  </mergeCells>
  <dataValidations xWindow="534" yWindow="640" count="2">
    <dataValidation type="list" allowBlank="1" showInputMessage="1" showErrorMessage="1" sqref="G4:G13" xr:uid="{C656F54A-B47B-4E42-9306-C4487E9856F3}">
      <mc:AlternateContent xmlns:x12ac="http://schemas.microsoft.com/office/spreadsheetml/2011/1/ac" xmlns:mc="http://schemas.openxmlformats.org/markup-compatibility/2006">
        <mc:Choice Requires="x12ac">
          <x12ac:list>žiadna,"čím menej, tým lepšie","čím viac, tým lepšie"</x12ac:list>
        </mc:Choice>
        <mc:Fallback>
          <formula1>"žiadna,čím menej, tým lepšie,čím viac, tým lepšie"</formula1>
        </mc:Fallback>
      </mc:AlternateContent>
    </dataValidation>
    <dataValidation type="whole" allowBlank="1" showInputMessage="1" showErrorMessage="1" errorTitle="Chyba" error="Vložili ste hodnotu mimo povolený rozsah" promptTitle="info" prompt="Do tohto poľa môžete vložiť len hodnotu od minima do maxima daného kritéria" sqref="E35:E43" xr:uid="{19587B58-372E-43D5-B421-BFFEBD4CD82B}">
      <formula1>F5</formula1>
      <formula2>E5</formula2>
    </dataValidation>
  </dataValidations>
  <pageMargins left="0.7" right="0.7" top="0.75" bottom="0.75" header="0.3" footer="0.3"/>
  <pageSetup paperSize="9" orientation="portrait" r:id="rId1"/>
  <ignoredErrors>
    <ignoredError sqref="F34 F49 H49 J49 G34:G43 I34:I35 G49:G58 I49:I58 I37:I43 F35:F43 H34:H43 F50:F58 H50:H58" formula="1"/>
    <ignoredError sqref="H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3E5C8-8821-4FFE-8F4C-0B9AD620EC48}">
  <sheetPr>
    <tabColor theme="9"/>
  </sheetPr>
  <dimension ref="B1:F31"/>
  <sheetViews>
    <sheetView topLeftCell="A11" workbookViewId="0">
      <selection activeCell="B22" sqref="B22"/>
    </sheetView>
  </sheetViews>
  <sheetFormatPr defaultRowHeight="15" x14ac:dyDescent="0.25"/>
  <cols>
    <col min="1" max="1" width="4.7109375" style="105" customWidth="1"/>
    <col min="2" max="2" width="38.85546875" style="105" customWidth="1"/>
    <col min="3" max="3" width="7.42578125" style="105" customWidth="1"/>
    <col min="4" max="4" width="28.42578125" style="105" customWidth="1"/>
    <col min="5" max="5" width="29" style="105" customWidth="1"/>
    <col min="6" max="6" width="28.28515625" style="105" customWidth="1"/>
    <col min="7" max="16384" width="9.140625" style="105"/>
  </cols>
  <sheetData>
    <row r="1" spans="2:6" ht="15.75" thickBot="1" x14ac:dyDescent="0.3"/>
    <row r="2" spans="2:6" ht="39" customHeight="1" thickBot="1" x14ac:dyDescent="0.3">
      <c r="B2" s="159" t="s">
        <v>95</v>
      </c>
      <c r="C2" s="160"/>
      <c r="D2" s="160"/>
      <c r="E2" s="160"/>
      <c r="F2" s="161"/>
    </row>
    <row r="3" spans="2:6" ht="15.75" thickBot="1" x14ac:dyDescent="0.3">
      <c r="B3" s="152"/>
      <c r="C3" s="152"/>
      <c r="D3" s="152"/>
      <c r="E3" s="152"/>
      <c r="F3" s="152"/>
    </row>
    <row r="4" spans="2:6" x14ac:dyDescent="0.25">
      <c r="B4" s="120" t="s">
        <v>26</v>
      </c>
      <c r="C4" s="171"/>
      <c r="D4" s="171"/>
      <c r="E4" s="171"/>
      <c r="F4" s="172"/>
    </row>
    <row r="5" spans="2:6" x14ac:dyDescent="0.25">
      <c r="B5" s="106" t="s">
        <v>27</v>
      </c>
      <c r="C5" s="153"/>
      <c r="D5" s="153"/>
      <c r="E5" s="153"/>
      <c r="F5" s="154"/>
    </row>
    <row r="6" spans="2:6" x14ac:dyDescent="0.25">
      <c r="B6" s="106" t="s">
        <v>28</v>
      </c>
      <c r="C6" s="153"/>
      <c r="D6" s="153"/>
      <c r="E6" s="153"/>
      <c r="F6" s="154"/>
    </row>
    <row r="7" spans="2:6" x14ac:dyDescent="0.25">
      <c r="B7" s="106" t="s">
        <v>29</v>
      </c>
      <c r="C7" s="153"/>
      <c r="D7" s="153"/>
      <c r="E7" s="153"/>
      <c r="F7" s="154"/>
    </row>
    <row r="8" spans="2:6" x14ac:dyDescent="0.25">
      <c r="B8" s="106" t="s">
        <v>30</v>
      </c>
      <c r="C8" s="153"/>
      <c r="D8" s="153"/>
      <c r="E8" s="153"/>
      <c r="F8" s="154"/>
    </row>
    <row r="9" spans="2:6" x14ac:dyDescent="0.25">
      <c r="B9" s="106" t="s">
        <v>31</v>
      </c>
      <c r="C9" s="153"/>
      <c r="D9" s="153"/>
      <c r="E9" s="153"/>
      <c r="F9" s="154"/>
    </row>
    <row r="10" spans="2:6" ht="15.75" thickBot="1" x14ac:dyDescent="0.3">
      <c r="B10" s="121" t="s">
        <v>32</v>
      </c>
      <c r="C10" s="155" t="s">
        <v>82</v>
      </c>
      <c r="D10" s="156"/>
      <c r="E10" s="157"/>
      <c r="F10" s="158"/>
    </row>
    <row r="11" spans="2:6" ht="15.75" thickBot="1" x14ac:dyDescent="0.3">
      <c r="B11" s="152"/>
      <c r="C11" s="152"/>
      <c r="D11" s="152"/>
      <c r="E11" s="152"/>
      <c r="F11" s="152"/>
    </row>
    <row r="12" spans="2:6" ht="30" customHeight="1" thickBot="1" x14ac:dyDescent="0.3">
      <c r="B12" s="159" t="s">
        <v>33</v>
      </c>
      <c r="C12" s="160"/>
      <c r="D12" s="160"/>
      <c r="E12" s="160"/>
      <c r="F12" s="161"/>
    </row>
    <row r="13" spans="2:6" ht="31.5" customHeight="1" x14ac:dyDescent="0.25">
      <c r="B13" s="162" t="s">
        <v>92</v>
      </c>
      <c r="C13" s="163"/>
      <c r="D13" s="163"/>
      <c r="E13" s="164"/>
      <c r="F13" s="124"/>
    </row>
    <row r="14" spans="2:6" ht="31.5" customHeight="1" x14ac:dyDescent="0.25">
      <c r="B14" s="165" t="s">
        <v>34</v>
      </c>
      <c r="C14" s="166"/>
      <c r="D14" s="166"/>
      <c r="E14" s="166"/>
      <c r="F14" s="107"/>
    </row>
    <row r="15" spans="2:6" ht="30" customHeight="1" x14ac:dyDescent="0.25">
      <c r="B15" s="165" t="s">
        <v>35</v>
      </c>
      <c r="C15" s="166"/>
      <c r="D15" s="166"/>
      <c r="E15" s="166"/>
      <c r="F15" s="107"/>
    </row>
    <row r="16" spans="2:6" ht="30" customHeight="1" x14ac:dyDescent="0.25">
      <c r="B16" s="167" t="s">
        <v>36</v>
      </c>
      <c r="C16" s="168"/>
      <c r="D16" s="168"/>
      <c r="E16" s="168"/>
      <c r="F16" s="107"/>
    </row>
    <row r="17" spans="2:6" ht="45.75" customHeight="1" thickBot="1" x14ac:dyDescent="0.3">
      <c r="B17" s="169" t="s">
        <v>94</v>
      </c>
      <c r="C17" s="170"/>
      <c r="D17" s="170"/>
      <c r="E17" s="170"/>
      <c r="F17" s="108"/>
    </row>
    <row r="18" spans="2:6" ht="15.75" thickBot="1" x14ac:dyDescent="0.3">
      <c r="B18" s="152"/>
      <c r="C18" s="152"/>
      <c r="D18" s="152"/>
      <c r="E18" s="152"/>
      <c r="F18" s="152"/>
    </row>
    <row r="19" spans="2:6" ht="21.75" thickBot="1" x14ac:dyDescent="0.3">
      <c r="B19" s="109" t="s">
        <v>75</v>
      </c>
      <c r="C19" s="140" t="str">
        <f>'Zákl. nastavenie'!C4</f>
        <v>Cena celkom</v>
      </c>
      <c r="D19" s="141"/>
      <c r="E19" s="141"/>
      <c r="F19" s="142"/>
    </row>
    <row r="20" spans="2:6" ht="30.75" thickBot="1" x14ac:dyDescent="0.3">
      <c r="B20" s="110" t="s">
        <v>37</v>
      </c>
      <c r="C20" s="111" t="s">
        <v>38</v>
      </c>
      <c r="D20" s="112" t="s">
        <v>39</v>
      </c>
      <c r="E20" s="113" t="s">
        <v>40</v>
      </c>
      <c r="F20" s="114" t="s">
        <v>41</v>
      </c>
    </row>
    <row r="21" spans="2:6" ht="30.75" customHeight="1" x14ac:dyDescent="0.3">
      <c r="B21" s="115" t="s">
        <v>96</v>
      </c>
      <c r="C21" s="116">
        <v>9</v>
      </c>
      <c r="D21" s="122">
        <v>0</v>
      </c>
      <c r="E21" s="117">
        <f>IF(C$10="Som platcom DPH",D21*0.23,0)</f>
        <v>0</v>
      </c>
      <c r="F21" s="118">
        <f>SUM(D21+E21)*C21</f>
        <v>0</v>
      </c>
    </row>
    <row r="22" spans="2:6" ht="30.75" customHeight="1" x14ac:dyDescent="0.3">
      <c r="B22" s="115" t="s">
        <v>111</v>
      </c>
      <c r="C22" s="116">
        <v>2</v>
      </c>
      <c r="D22" s="127">
        <v>0</v>
      </c>
      <c r="E22" s="117">
        <f t="shared" ref="E22:E24" si="0">IF(C$10="Som platcom DPH",D22*0.23,0)</f>
        <v>0</v>
      </c>
      <c r="F22" s="118">
        <f t="shared" ref="F22:F25" si="1">SUM(D22+E22)*C22</f>
        <v>0</v>
      </c>
    </row>
    <row r="23" spans="2:6" ht="30.75" customHeight="1" x14ac:dyDescent="0.3">
      <c r="B23" s="115" t="s">
        <v>97</v>
      </c>
      <c r="C23" s="116">
        <v>2</v>
      </c>
      <c r="D23" s="127">
        <v>0</v>
      </c>
      <c r="E23" s="117">
        <f t="shared" si="0"/>
        <v>0</v>
      </c>
      <c r="F23" s="118">
        <f t="shared" si="1"/>
        <v>0</v>
      </c>
    </row>
    <row r="24" spans="2:6" ht="30" customHeight="1" thickBot="1" x14ac:dyDescent="0.35">
      <c r="B24" s="115" t="s">
        <v>98</v>
      </c>
      <c r="C24" s="116">
        <v>1</v>
      </c>
      <c r="D24" s="123">
        <v>0</v>
      </c>
      <c r="E24" s="117">
        <f t="shared" si="0"/>
        <v>0</v>
      </c>
      <c r="F24" s="118">
        <f t="shared" si="1"/>
        <v>0</v>
      </c>
    </row>
    <row r="25" spans="2:6" ht="15.75" thickBot="1" x14ac:dyDescent="0.3">
      <c r="B25" s="143" t="s">
        <v>22</v>
      </c>
      <c r="C25" s="144"/>
      <c r="D25" s="145"/>
      <c r="E25" s="146"/>
      <c r="F25" s="118">
        <f t="shared" si="1"/>
        <v>0</v>
      </c>
    </row>
    <row r="26" spans="2:6" ht="19.5" thickBot="1" x14ac:dyDescent="0.35">
      <c r="B26" s="119" t="s">
        <v>74</v>
      </c>
      <c r="C26" s="147">
        <f>F25</f>
        <v>0</v>
      </c>
      <c r="D26" s="147"/>
      <c r="E26" s="147"/>
      <c r="F26" s="148"/>
    </row>
    <row r="27" spans="2:6" ht="15.75" thickBot="1" x14ac:dyDescent="0.3"/>
    <row r="28" spans="2:6" ht="21.75" thickBot="1" x14ac:dyDescent="0.4">
      <c r="B28" s="149" t="s">
        <v>76</v>
      </c>
      <c r="C28" s="150"/>
      <c r="D28" s="150"/>
      <c r="E28" s="151"/>
      <c r="F28" s="128">
        <f>SUM(C26)</f>
        <v>0</v>
      </c>
    </row>
    <row r="29" spans="2:6" ht="15.75" thickBot="1" x14ac:dyDescent="0.3">
      <c r="B29" s="129"/>
      <c r="C29" s="130"/>
      <c r="D29" s="130"/>
      <c r="E29" s="130"/>
      <c r="F29" s="131"/>
    </row>
    <row r="30" spans="2:6" x14ac:dyDescent="0.25">
      <c r="B30" s="132" t="s">
        <v>42</v>
      </c>
      <c r="C30" s="134" t="s">
        <v>43</v>
      </c>
      <c r="D30" s="134"/>
      <c r="E30" s="136" t="s">
        <v>44</v>
      </c>
      <c r="F30" s="137"/>
    </row>
    <row r="31" spans="2:6" ht="15.75" thickBot="1" x14ac:dyDescent="0.3">
      <c r="B31" s="133"/>
      <c r="C31" s="135"/>
      <c r="D31" s="135"/>
      <c r="E31" s="138"/>
      <c r="F31" s="139"/>
    </row>
  </sheetData>
  <sheetProtection formatCells="0" formatColumns="0" formatRows="0" insertColumns="0" insertRows="0" insertHyperlinks="0" deleteColumns="0" deleteRows="0" sort="0" autoFilter="0" pivotTables="0"/>
  <mergeCells count="26">
    <mergeCell ref="C7:F7"/>
    <mergeCell ref="C19:F19"/>
    <mergeCell ref="C8:F8"/>
    <mergeCell ref="C9:F9"/>
    <mergeCell ref="C10:D10"/>
    <mergeCell ref="E10:F10"/>
    <mergeCell ref="B11:F11"/>
    <mergeCell ref="B12:F12"/>
    <mergeCell ref="B14:E14"/>
    <mergeCell ref="B15:E15"/>
    <mergeCell ref="B16:E16"/>
    <mergeCell ref="B13:E13"/>
    <mergeCell ref="B17:E17"/>
    <mergeCell ref="B18:F18"/>
    <mergeCell ref="B2:F2"/>
    <mergeCell ref="B3:F3"/>
    <mergeCell ref="C4:F4"/>
    <mergeCell ref="C5:F5"/>
    <mergeCell ref="C6:F6"/>
    <mergeCell ref="B25:E25"/>
    <mergeCell ref="C26:F26"/>
    <mergeCell ref="B29:F29"/>
    <mergeCell ref="B30:B31"/>
    <mergeCell ref="C30:D31"/>
    <mergeCell ref="E30:F31"/>
    <mergeCell ref="B28:E28"/>
  </mergeCells>
  <dataValidations count="1">
    <dataValidation type="list" allowBlank="1" showInputMessage="1" showErrorMessage="1" sqref="C10" xr:uid="{CACC827A-9BDE-4D68-BE0A-714B664E9FFF}">
      <formula1>"Som platcom DPH,Nie som platcom DPH"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7" r:id="rId3" name="Check Box 5">
              <controlPr defaultSize="0" autoFill="0" autoLine="0" autoPict="0">
                <anchor moveWithCells="1">
                  <from>
                    <xdr:col>5</xdr:col>
                    <xdr:colOff>0</xdr:colOff>
                    <xdr:row>12</xdr:row>
                    <xdr:rowOff>0</xdr:rowOff>
                  </from>
                  <to>
                    <xdr:col>6</xdr:col>
                    <xdr:colOff>9525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4" name="Check Box 6">
              <controlPr defaultSize="0" autoFill="0" autoLine="0" autoPict="0">
                <anchor moveWithCells="1">
                  <from>
                    <xdr:col>5</xdr:col>
                    <xdr:colOff>0</xdr:colOff>
                    <xdr:row>14</xdr:row>
                    <xdr:rowOff>0</xdr:rowOff>
                  </from>
                  <to>
                    <xdr:col>6</xdr:col>
                    <xdr:colOff>0</xdr:colOff>
                    <xdr:row>14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5" name="Check Box 7">
              <controlPr defaultSize="0" autoFill="0" autoLine="0" autoPict="0">
                <anchor moveWithCells="1">
                  <from>
                    <xdr:col>5</xdr:col>
                    <xdr:colOff>0</xdr:colOff>
                    <xdr:row>15</xdr:row>
                    <xdr:rowOff>0</xdr:rowOff>
                  </from>
                  <to>
                    <xdr:col>6</xdr:col>
                    <xdr:colOff>0</xdr:colOff>
                    <xdr:row>15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6" name="Check Box 8">
              <controlPr defaultSize="0" autoFill="0" autoLine="0" autoPict="0">
                <anchor moveWithCells="1">
                  <from>
                    <xdr:col>4</xdr:col>
                    <xdr:colOff>1933575</xdr:colOff>
                    <xdr:row>16</xdr:row>
                    <xdr:rowOff>0</xdr:rowOff>
                  </from>
                  <to>
                    <xdr:col>6</xdr:col>
                    <xdr:colOff>0</xdr:colOff>
                    <xdr:row>16</xdr:row>
                    <xdr:rowOff>561975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7" name="Check Box 10">
              <controlPr defaultSize="0" autoFill="0" autoLine="0" autoPict="0">
                <anchor moveWithCells="1">
                  <from>
                    <xdr:col>5</xdr:col>
                    <xdr:colOff>0</xdr:colOff>
                    <xdr:row>13</xdr:row>
                    <xdr:rowOff>0</xdr:rowOff>
                  </from>
                  <to>
                    <xdr:col>6</xdr:col>
                    <xdr:colOff>9525</xdr:colOff>
                    <xdr:row>14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A061F-5A8E-41DB-A8DA-BA9DE2BE1ABF}">
  <dimension ref="B1:F30"/>
  <sheetViews>
    <sheetView topLeftCell="A2" workbookViewId="0">
      <selection activeCell="A20" sqref="A20:XFD21"/>
    </sheetView>
  </sheetViews>
  <sheetFormatPr defaultRowHeight="15" x14ac:dyDescent="0.25"/>
  <cols>
    <col min="1" max="1" width="4.7109375" style="105" customWidth="1"/>
    <col min="2" max="2" width="38.85546875" style="105" customWidth="1"/>
    <col min="3" max="3" width="7.42578125" style="105" customWidth="1"/>
    <col min="4" max="4" width="28.42578125" style="105" customWidth="1"/>
    <col min="5" max="5" width="29" style="105" customWidth="1"/>
    <col min="6" max="6" width="28.28515625" style="105" customWidth="1"/>
    <col min="7" max="16384" width="9.140625" style="105"/>
  </cols>
  <sheetData>
    <row r="1" spans="2:6" ht="15.75" thickBot="1" x14ac:dyDescent="0.3"/>
    <row r="2" spans="2:6" ht="39" customHeight="1" thickBot="1" x14ac:dyDescent="0.3">
      <c r="B2" s="159" t="s">
        <v>99</v>
      </c>
      <c r="C2" s="160"/>
      <c r="D2" s="160"/>
      <c r="E2" s="160"/>
      <c r="F2" s="161"/>
    </row>
    <row r="3" spans="2:6" ht="15.75" thickBot="1" x14ac:dyDescent="0.3">
      <c r="B3" s="152"/>
      <c r="C3" s="152"/>
      <c r="D3" s="152"/>
      <c r="E3" s="152"/>
      <c r="F3" s="152"/>
    </row>
    <row r="4" spans="2:6" x14ac:dyDescent="0.25">
      <c r="B4" s="120" t="s">
        <v>26</v>
      </c>
      <c r="C4" s="171"/>
      <c r="D4" s="171"/>
      <c r="E4" s="171"/>
      <c r="F4" s="172"/>
    </row>
    <row r="5" spans="2:6" x14ac:dyDescent="0.25">
      <c r="B5" s="106" t="s">
        <v>27</v>
      </c>
      <c r="C5" s="153"/>
      <c r="D5" s="153"/>
      <c r="E5" s="153"/>
      <c r="F5" s="154"/>
    </row>
    <row r="6" spans="2:6" x14ac:dyDescent="0.25">
      <c r="B6" s="106" t="s">
        <v>28</v>
      </c>
      <c r="C6" s="153"/>
      <c r="D6" s="153"/>
      <c r="E6" s="153"/>
      <c r="F6" s="154"/>
    </row>
    <row r="7" spans="2:6" x14ac:dyDescent="0.25">
      <c r="B7" s="106" t="s">
        <v>29</v>
      </c>
      <c r="C7" s="153"/>
      <c r="D7" s="153"/>
      <c r="E7" s="153"/>
      <c r="F7" s="154"/>
    </row>
    <row r="8" spans="2:6" x14ac:dyDescent="0.25">
      <c r="B8" s="106" t="s">
        <v>30</v>
      </c>
      <c r="C8" s="153"/>
      <c r="D8" s="153"/>
      <c r="E8" s="153"/>
      <c r="F8" s="154"/>
    </row>
    <row r="9" spans="2:6" x14ac:dyDescent="0.25">
      <c r="B9" s="106" t="s">
        <v>31</v>
      </c>
      <c r="C9" s="153"/>
      <c r="D9" s="153"/>
      <c r="E9" s="153"/>
      <c r="F9" s="154"/>
    </row>
    <row r="10" spans="2:6" ht="15.75" thickBot="1" x14ac:dyDescent="0.3">
      <c r="B10" s="121" t="s">
        <v>32</v>
      </c>
      <c r="C10" s="155" t="s">
        <v>82</v>
      </c>
      <c r="D10" s="156"/>
      <c r="E10" s="157"/>
      <c r="F10" s="158"/>
    </row>
    <row r="11" spans="2:6" ht="15.75" thickBot="1" x14ac:dyDescent="0.3">
      <c r="B11" s="152"/>
      <c r="C11" s="152"/>
      <c r="D11" s="152"/>
      <c r="E11" s="152"/>
      <c r="F11" s="152"/>
    </row>
    <row r="12" spans="2:6" ht="30" customHeight="1" thickBot="1" x14ac:dyDescent="0.3">
      <c r="B12" s="159" t="s">
        <v>33</v>
      </c>
      <c r="C12" s="160"/>
      <c r="D12" s="160"/>
      <c r="E12" s="160"/>
      <c r="F12" s="161"/>
    </row>
    <row r="13" spans="2:6" ht="31.5" customHeight="1" x14ac:dyDescent="0.25">
      <c r="B13" s="162" t="s">
        <v>92</v>
      </c>
      <c r="C13" s="163"/>
      <c r="D13" s="163"/>
      <c r="E13" s="164"/>
      <c r="F13" s="124"/>
    </row>
    <row r="14" spans="2:6" ht="31.5" customHeight="1" x14ac:dyDescent="0.25">
      <c r="B14" s="165" t="s">
        <v>34</v>
      </c>
      <c r="C14" s="166"/>
      <c r="D14" s="166"/>
      <c r="E14" s="166"/>
      <c r="F14" s="107"/>
    </row>
    <row r="15" spans="2:6" ht="30" customHeight="1" x14ac:dyDescent="0.25">
      <c r="B15" s="165" t="s">
        <v>35</v>
      </c>
      <c r="C15" s="166"/>
      <c r="D15" s="166"/>
      <c r="E15" s="166"/>
      <c r="F15" s="107"/>
    </row>
    <row r="16" spans="2:6" ht="30" customHeight="1" x14ac:dyDescent="0.25">
      <c r="B16" s="167" t="s">
        <v>36</v>
      </c>
      <c r="C16" s="168"/>
      <c r="D16" s="168"/>
      <c r="E16" s="168"/>
      <c r="F16" s="107"/>
    </row>
    <row r="17" spans="2:6" ht="41.25" customHeight="1" thickBot="1" x14ac:dyDescent="0.3">
      <c r="B17" s="169" t="s">
        <v>110</v>
      </c>
      <c r="C17" s="170"/>
      <c r="D17" s="170"/>
      <c r="E17" s="170"/>
      <c r="F17" s="108"/>
    </row>
    <row r="18" spans="2:6" ht="15.75" thickBot="1" x14ac:dyDescent="0.3">
      <c r="B18" s="152"/>
      <c r="C18" s="152"/>
      <c r="D18" s="152"/>
      <c r="E18" s="152"/>
      <c r="F18" s="152"/>
    </row>
    <row r="19" spans="2:6" ht="21.75" thickBot="1" x14ac:dyDescent="0.3">
      <c r="B19" s="109" t="s">
        <v>75</v>
      </c>
      <c r="C19" s="140" t="str">
        <f>'Zákl. nastavenie'!C4</f>
        <v>Cena celkom</v>
      </c>
      <c r="D19" s="141"/>
      <c r="E19" s="141"/>
      <c r="F19" s="142"/>
    </row>
    <row r="20" spans="2:6" ht="30.75" thickBot="1" x14ac:dyDescent="0.3">
      <c r="B20" s="110" t="s">
        <v>37</v>
      </c>
      <c r="C20" s="111" t="s">
        <v>38</v>
      </c>
      <c r="D20" s="112" t="s">
        <v>39</v>
      </c>
      <c r="E20" s="113" t="s">
        <v>40</v>
      </c>
      <c r="F20" s="114" t="s">
        <v>41</v>
      </c>
    </row>
    <row r="21" spans="2:6" ht="30.75" customHeight="1" x14ac:dyDescent="0.3">
      <c r="B21" s="115" t="s">
        <v>100</v>
      </c>
      <c r="C21" s="116">
        <v>8</v>
      </c>
      <c r="D21" s="122">
        <v>0</v>
      </c>
      <c r="E21" s="117">
        <f>IF(C$10="Som platcom DPH",D21*0.23,0)</f>
        <v>0</v>
      </c>
      <c r="F21" s="118">
        <f>SUM(D21+E21)*C21</f>
        <v>0</v>
      </c>
    </row>
    <row r="22" spans="2:6" ht="30.75" customHeight="1" x14ac:dyDescent="0.3">
      <c r="B22" s="115" t="s">
        <v>101</v>
      </c>
      <c r="C22" s="116">
        <v>3</v>
      </c>
      <c r="D22" s="127">
        <v>0</v>
      </c>
      <c r="E22" s="117">
        <f t="shared" ref="E22:E23" si="0">IF(C$10="Som platcom DPH",D22*0.23,0)</f>
        <v>0</v>
      </c>
      <c r="F22" s="118">
        <f t="shared" ref="F22:F24" si="1">SUM(D22+E22)*C22</f>
        <v>0</v>
      </c>
    </row>
    <row r="23" spans="2:6" ht="30.75" customHeight="1" x14ac:dyDescent="0.3">
      <c r="B23" s="115" t="s">
        <v>102</v>
      </c>
      <c r="C23" s="116">
        <v>7</v>
      </c>
      <c r="D23" s="127">
        <v>0</v>
      </c>
      <c r="E23" s="117">
        <f t="shared" si="0"/>
        <v>0</v>
      </c>
      <c r="F23" s="118">
        <f t="shared" si="1"/>
        <v>0</v>
      </c>
    </row>
    <row r="24" spans="2:6" ht="15.75" thickBot="1" x14ac:dyDescent="0.3">
      <c r="B24" s="143" t="s">
        <v>22</v>
      </c>
      <c r="C24" s="144"/>
      <c r="D24" s="145"/>
      <c r="E24" s="146"/>
      <c r="F24" s="118">
        <f t="shared" si="1"/>
        <v>0</v>
      </c>
    </row>
    <row r="25" spans="2:6" ht="19.5" thickBot="1" x14ac:dyDescent="0.35">
      <c r="B25" s="119" t="s">
        <v>74</v>
      </c>
      <c r="C25" s="147">
        <f>F24</f>
        <v>0</v>
      </c>
      <c r="D25" s="147"/>
      <c r="E25" s="147"/>
      <c r="F25" s="148"/>
    </row>
    <row r="26" spans="2:6" ht="15.75" thickBot="1" x14ac:dyDescent="0.3"/>
    <row r="27" spans="2:6" ht="21.75" thickBot="1" x14ac:dyDescent="0.4">
      <c r="B27" s="149" t="s">
        <v>76</v>
      </c>
      <c r="C27" s="150"/>
      <c r="D27" s="150"/>
      <c r="E27" s="151"/>
      <c r="F27" s="128">
        <f>SUM(C25)</f>
        <v>0</v>
      </c>
    </row>
    <row r="28" spans="2:6" ht="15.75" thickBot="1" x14ac:dyDescent="0.3">
      <c r="B28" s="129"/>
      <c r="C28" s="130"/>
      <c r="D28" s="130"/>
      <c r="E28" s="130"/>
      <c r="F28" s="131"/>
    </row>
    <row r="29" spans="2:6" x14ac:dyDescent="0.25">
      <c r="B29" s="132" t="s">
        <v>42</v>
      </c>
      <c r="C29" s="134" t="s">
        <v>43</v>
      </c>
      <c r="D29" s="134"/>
      <c r="E29" s="136" t="s">
        <v>44</v>
      </c>
      <c r="F29" s="137"/>
    </row>
    <row r="30" spans="2:6" ht="15.75" thickBot="1" x14ac:dyDescent="0.3">
      <c r="B30" s="133"/>
      <c r="C30" s="135"/>
      <c r="D30" s="135"/>
      <c r="E30" s="138"/>
      <c r="F30" s="139"/>
    </row>
  </sheetData>
  <mergeCells count="26">
    <mergeCell ref="C7:F7"/>
    <mergeCell ref="B2:F2"/>
    <mergeCell ref="B3:F3"/>
    <mergeCell ref="C4:F4"/>
    <mergeCell ref="C5:F5"/>
    <mergeCell ref="C6:F6"/>
    <mergeCell ref="B18:F18"/>
    <mergeCell ref="C8:F8"/>
    <mergeCell ref="C9:F9"/>
    <mergeCell ref="C10:D10"/>
    <mergeCell ref="E10:F10"/>
    <mergeCell ref="B11:F11"/>
    <mergeCell ref="B12:F12"/>
    <mergeCell ref="B13:E13"/>
    <mergeCell ref="B14:E14"/>
    <mergeCell ref="B15:E15"/>
    <mergeCell ref="B16:E16"/>
    <mergeCell ref="B17:E17"/>
    <mergeCell ref="B28:F28"/>
    <mergeCell ref="B29:B30"/>
    <mergeCell ref="C29:D30"/>
    <mergeCell ref="E29:F30"/>
    <mergeCell ref="C19:F19"/>
    <mergeCell ref="B24:E24"/>
    <mergeCell ref="C25:F25"/>
    <mergeCell ref="B27:E27"/>
  </mergeCells>
  <dataValidations count="1">
    <dataValidation type="list" allowBlank="1" showInputMessage="1" showErrorMessage="1" sqref="C10" xr:uid="{40542EA6-2066-446C-B59D-CA20B4700F31}">
      <formula1>"Som platcom DPH,Nie som platcom DPH"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1" r:id="rId3" name="Check Box 11">
              <controlPr defaultSize="0" autoFill="0" autoLine="0" autoPict="0">
                <anchor moveWithCells="1">
                  <from>
                    <xdr:col>5</xdr:col>
                    <xdr:colOff>0</xdr:colOff>
                    <xdr:row>12</xdr:row>
                    <xdr:rowOff>0</xdr:rowOff>
                  </from>
                  <to>
                    <xdr:col>6</xdr:col>
                    <xdr:colOff>9525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2" r:id="rId4" name="Check Box 12">
              <controlPr defaultSize="0" autoFill="0" autoLine="0" autoPict="0">
                <anchor moveWithCells="1">
                  <from>
                    <xdr:col>5</xdr:col>
                    <xdr:colOff>0</xdr:colOff>
                    <xdr:row>14</xdr:row>
                    <xdr:rowOff>0</xdr:rowOff>
                  </from>
                  <to>
                    <xdr:col>6</xdr:col>
                    <xdr:colOff>0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3" r:id="rId5" name="Check Box 13">
              <controlPr defaultSize="0" autoFill="0" autoLine="0" autoPict="0">
                <anchor moveWithCells="1">
                  <from>
                    <xdr:col>5</xdr:col>
                    <xdr:colOff>0</xdr:colOff>
                    <xdr:row>15</xdr:row>
                    <xdr:rowOff>0</xdr:rowOff>
                  </from>
                  <to>
                    <xdr:col>6</xdr:col>
                    <xdr:colOff>0</xdr:colOff>
                    <xdr:row>16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4" r:id="rId6" name="Check Box 14">
              <controlPr defaultSize="0" autoFill="0" autoLine="0" autoPict="0">
                <anchor moveWithCells="1">
                  <from>
                    <xdr:col>4</xdr:col>
                    <xdr:colOff>1933575</xdr:colOff>
                    <xdr:row>16</xdr:row>
                    <xdr:rowOff>0</xdr:rowOff>
                  </from>
                  <to>
                    <xdr:col>6</xdr:col>
                    <xdr:colOff>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5" r:id="rId7" name="Check Box 15">
              <controlPr defaultSize="0" autoFill="0" autoLine="0" autoPict="0">
                <anchor moveWithCells="1">
                  <from>
                    <xdr:col>5</xdr:col>
                    <xdr:colOff>0</xdr:colOff>
                    <xdr:row>13</xdr:row>
                    <xdr:rowOff>0</xdr:rowOff>
                  </from>
                  <to>
                    <xdr:col>6</xdr:col>
                    <xdr:colOff>9525</xdr:colOff>
                    <xdr:row>15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75B9F-BFFB-4C08-8FE2-8DB01C2A46A6}">
  <dimension ref="B1:F32"/>
  <sheetViews>
    <sheetView tabSelected="1" topLeftCell="A11" workbookViewId="0">
      <selection activeCell="I24" sqref="I24"/>
    </sheetView>
  </sheetViews>
  <sheetFormatPr defaultRowHeight="15" x14ac:dyDescent="0.25"/>
  <cols>
    <col min="1" max="1" width="4.7109375" style="105" customWidth="1"/>
    <col min="2" max="2" width="38.85546875" style="105" customWidth="1"/>
    <col min="3" max="3" width="7.42578125" style="105" customWidth="1"/>
    <col min="4" max="4" width="28.42578125" style="105" customWidth="1"/>
    <col min="5" max="5" width="29" style="105" customWidth="1"/>
    <col min="6" max="6" width="28.28515625" style="105" customWidth="1"/>
    <col min="7" max="16384" width="9.140625" style="105"/>
  </cols>
  <sheetData>
    <row r="1" spans="2:6" ht="15.75" thickBot="1" x14ac:dyDescent="0.3"/>
    <row r="2" spans="2:6" ht="39" customHeight="1" thickBot="1" x14ac:dyDescent="0.3">
      <c r="B2" s="159" t="s">
        <v>103</v>
      </c>
      <c r="C2" s="160"/>
      <c r="D2" s="160"/>
      <c r="E2" s="160"/>
      <c r="F2" s="161"/>
    </row>
    <row r="3" spans="2:6" ht="15.75" thickBot="1" x14ac:dyDescent="0.3">
      <c r="B3" s="152"/>
      <c r="C3" s="152"/>
      <c r="D3" s="152"/>
      <c r="E3" s="152"/>
      <c r="F3" s="152"/>
    </row>
    <row r="4" spans="2:6" x14ac:dyDescent="0.25">
      <c r="B4" s="120" t="s">
        <v>26</v>
      </c>
      <c r="C4" s="171"/>
      <c r="D4" s="171"/>
      <c r="E4" s="171"/>
      <c r="F4" s="172"/>
    </row>
    <row r="5" spans="2:6" x14ac:dyDescent="0.25">
      <c r="B5" s="106" t="s">
        <v>27</v>
      </c>
      <c r="C5" s="153"/>
      <c r="D5" s="153"/>
      <c r="E5" s="153"/>
      <c r="F5" s="154"/>
    </row>
    <row r="6" spans="2:6" x14ac:dyDescent="0.25">
      <c r="B6" s="106" t="s">
        <v>28</v>
      </c>
      <c r="C6" s="153"/>
      <c r="D6" s="153"/>
      <c r="E6" s="153"/>
      <c r="F6" s="154"/>
    </row>
    <row r="7" spans="2:6" x14ac:dyDescent="0.25">
      <c r="B7" s="106" t="s">
        <v>29</v>
      </c>
      <c r="C7" s="153"/>
      <c r="D7" s="153"/>
      <c r="E7" s="153"/>
      <c r="F7" s="154"/>
    </row>
    <row r="8" spans="2:6" x14ac:dyDescent="0.25">
      <c r="B8" s="106" t="s">
        <v>30</v>
      </c>
      <c r="C8" s="153"/>
      <c r="D8" s="153"/>
      <c r="E8" s="153"/>
      <c r="F8" s="154"/>
    </row>
    <row r="9" spans="2:6" x14ac:dyDescent="0.25">
      <c r="B9" s="106" t="s">
        <v>31</v>
      </c>
      <c r="C9" s="153"/>
      <c r="D9" s="153"/>
      <c r="E9" s="153"/>
      <c r="F9" s="154"/>
    </row>
    <row r="10" spans="2:6" ht="15.75" thickBot="1" x14ac:dyDescent="0.3">
      <c r="B10" s="121" t="s">
        <v>32</v>
      </c>
      <c r="C10" s="155" t="s">
        <v>82</v>
      </c>
      <c r="D10" s="156"/>
      <c r="E10" s="157"/>
      <c r="F10" s="158"/>
    </row>
    <row r="11" spans="2:6" ht="15.75" thickBot="1" x14ac:dyDescent="0.3">
      <c r="B11" s="152"/>
      <c r="C11" s="152"/>
      <c r="D11" s="152"/>
      <c r="E11" s="152"/>
      <c r="F11" s="152"/>
    </row>
    <row r="12" spans="2:6" ht="30" customHeight="1" thickBot="1" x14ac:dyDescent="0.3">
      <c r="B12" s="159" t="s">
        <v>33</v>
      </c>
      <c r="C12" s="160"/>
      <c r="D12" s="160"/>
      <c r="E12" s="160"/>
      <c r="F12" s="161"/>
    </row>
    <row r="13" spans="2:6" ht="31.5" customHeight="1" x14ac:dyDescent="0.25">
      <c r="B13" s="162" t="s">
        <v>92</v>
      </c>
      <c r="C13" s="163"/>
      <c r="D13" s="163"/>
      <c r="E13" s="164"/>
      <c r="F13" s="124"/>
    </row>
    <row r="14" spans="2:6" ht="31.5" customHeight="1" x14ac:dyDescent="0.25">
      <c r="B14" s="165" t="s">
        <v>34</v>
      </c>
      <c r="C14" s="166"/>
      <c r="D14" s="166"/>
      <c r="E14" s="166"/>
      <c r="F14" s="107"/>
    </row>
    <row r="15" spans="2:6" ht="30" customHeight="1" x14ac:dyDescent="0.25">
      <c r="B15" s="165" t="s">
        <v>35</v>
      </c>
      <c r="C15" s="166"/>
      <c r="D15" s="166"/>
      <c r="E15" s="166"/>
      <c r="F15" s="107"/>
    </row>
    <row r="16" spans="2:6" ht="30" customHeight="1" x14ac:dyDescent="0.25">
      <c r="B16" s="167" t="s">
        <v>36</v>
      </c>
      <c r="C16" s="168"/>
      <c r="D16" s="168"/>
      <c r="E16" s="168"/>
      <c r="F16" s="107"/>
    </row>
    <row r="17" spans="2:6" ht="40.5" customHeight="1" thickBot="1" x14ac:dyDescent="0.3">
      <c r="B17" s="169" t="s">
        <v>109</v>
      </c>
      <c r="C17" s="170"/>
      <c r="D17" s="170"/>
      <c r="E17" s="170"/>
      <c r="F17" s="108"/>
    </row>
    <row r="18" spans="2:6" ht="15.75" thickBot="1" x14ac:dyDescent="0.3">
      <c r="B18" s="152"/>
      <c r="C18" s="152"/>
      <c r="D18" s="152"/>
      <c r="E18" s="152"/>
      <c r="F18" s="152"/>
    </row>
    <row r="19" spans="2:6" ht="21.75" thickBot="1" x14ac:dyDescent="0.3">
      <c r="B19" s="109" t="s">
        <v>75</v>
      </c>
      <c r="C19" s="140" t="str">
        <f>'Zákl. nastavenie'!C4</f>
        <v>Cena celkom</v>
      </c>
      <c r="D19" s="141"/>
      <c r="E19" s="141"/>
      <c r="F19" s="142"/>
    </row>
    <row r="20" spans="2:6" ht="30.75" thickBot="1" x14ac:dyDescent="0.3">
      <c r="B20" s="110" t="s">
        <v>37</v>
      </c>
      <c r="C20" s="111" t="s">
        <v>38</v>
      </c>
      <c r="D20" s="112" t="s">
        <v>39</v>
      </c>
      <c r="E20" s="113" t="s">
        <v>40</v>
      </c>
      <c r="F20" s="114" t="s">
        <v>41</v>
      </c>
    </row>
    <row r="21" spans="2:6" ht="30.75" customHeight="1" thickBot="1" x14ac:dyDescent="0.35">
      <c r="B21" s="115" t="s">
        <v>104</v>
      </c>
      <c r="C21" s="116">
        <v>5</v>
      </c>
      <c r="D21" s="122">
        <v>0</v>
      </c>
      <c r="E21" s="117">
        <f>IF(C$10="Som platcom DPH",D21*0.23,0)</f>
        <v>0</v>
      </c>
      <c r="F21" s="118">
        <f>SUM(D21+E21)*C21</f>
        <v>0</v>
      </c>
    </row>
    <row r="22" spans="2:6" ht="30.75" customHeight="1" thickBot="1" x14ac:dyDescent="0.35">
      <c r="B22" s="115" t="s">
        <v>105</v>
      </c>
      <c r="C22" s="116">
        <v>10</v>
      </c>
      <c r="D22" s="122">
        <v>0</v>
      </c>
      <c r="E22" s="117">
        <f t="shared" ref="E22:E25" si="0">IF(C$10="Som platcom DPH",D22*0.23,0)</f>
        <v>0</v>
      </c>
      <c r="F22" s="118">
        <f t="shared" ref="F22:F25" si="1">SUM(D22+E22)*C22</f>
        <v>0</v>
      </c>
    </row>
    <row r="23" spans="2:6" ht="30.75" customHeight="1" thickBot="1" x14ac:dyDescent="0.35">
      <c r="B23" s="115" t="s">
        <v>106</v>
      </c>
      <c r="C23" s="116">
        <v>10</v>
      </c>
      <c r="D23" s="122">
        <v>0</v>
      </c>
      <c r="E23" s="117">
        <f t="shared" si="0"/>
        <v>0</v>
      </c>
      <c r="F23" s="118">
        <f t="shared" si="1"/>
        <v>0</v>
      </c>
    </row>
    <row r="24" spans="2:6" ht="30.75" customHeight="1" thickBot="1" x14ac:dyDescent="0.35">
      <c r="B24" s="115" t="s">
        <v>107</v>
      </c>
      <c r="C24" s="116">
        <v>5</v>
      </c>
      <c r="D24" s="122">
        <v>0</v>
      </c>
      <c r="E24" s="117">
        <f t="shared" si="0"/>
        <v>0</v>
      </c>
      <c r="F24" s="118">
        <f t="shared" si="1"/>
        <v>0</v>
      </c>
    </row>
    <row r="25" spans="2:6" ht="30.75" customHeight="1" x14ac:dyDescent="0.3">
      <c r="B25" s="115" t="s">
        <v>108</v>
      </c>
      <c r="C25" s="116">
        <v>4</v>
      </c>
      <c r="D25" s="122">
        <v>0</v>
      </c>
      <c r="E25" s="117">
        <f t="shared" si="0"/>
        <v>0</v>
      </c>
      <c r="F25" s="118">
        <f t="shared" si="1"/>
        <v>0</v>
      </c>
    </row>
    <row r="26" spans="2:6" ht="15.75" thickBot="1" x14ac:dyDescent="0.3">
      <c r="B26" s="143" t="s">
        <v>22</v>
      </c>
      <c r="C26" s="144"/>
      <c r="D26" s="145"/>
      <c r="E26" s="146"/>
      <c r="F26" s="118">
        <f t="shared" ref="F26" si="2">SUM(D26+E26)*C26</f>
        <v>0</v>
      </c>
    </row>
    <row r="27" spans="2:6" ht="19.5" thickBot="1" x14ac:dyDescent="0.35">
      <c r="B27" s="119" t="s">
        <v>74</v>
      </c>
      <c r="C27" s="147">
        <f>F26</f>
        <v>0</v>
      </c>
      <c r="D27" s="147"/>
      <c r="E27" s="147"/>
      <c r="F27" s="148"/>
    </row>
    <row r="28" spans="2:6" ht="15.75" thickBot="1" x14ac:dyDescent="0.3"/>
    <row r="29" spans="2:6" ht="21.75" thickBot="1" x14ac:dyDescent="0.4">
      <c r="B29" s="149" t="s">
        <v>76</v>
      </c>
      <c r="C29" s="150"/>
      <c r="D29" s="150"/>
      <c r="E29" s="151"/>
      <c r="F29" s="128">
        <f>SUM(C27)</f>
        <v>0</v>
      </c>
    </row>
    <row r="30" spans="2:6" ht="15.75" thickBot="1" x14ac:dyDescent="0.3">
      <c r="B30" s="129"/>
      <c r="C30" s="130"/>
      <c r="D30" s="130"/>
      <c r="E30" s="130"/>
      <c r="F30" s="131"/>
    </row>
    <row r="31" spans="2:6" x14ac:dyDescent="0.25">
      <c r="B31" s="132" t="s">
        <v>42</v>
      </c>
      <c r="C31" s="134" t="s">
        <v>43</v>
      </c>
      <c r="D31" s="134"/>
      <c r="E31" s="136" t="s">
        <v>44</v>
      </c>
      <c r="F31" s="137"/>
    </row>
    <row r="32" spans="2:6" ht="15.75" thickBot="1" x14ac:dyDescent="0.3">
      <c r="B32" s="133"/>
      <c r="C32" s="135"/>
      <c r="D32" s="135"/>
      <c r="E32" s="138"/>
      <c r="F32" s="139"/>
    </row>
  </sheetData>
  <mergeCells count="26">
    <mergeCell ref="C7:F7"/>
    <mergeCell ref="B2:F2"/>
    <mergeCell ref="B3:F3"/>
    <mergeCell ref="C4:F4"/>
    <mergeCell ref="C5:F5"/>
    <mergeCell ref="C6:F6"/>
    <mergeCell ref="B18:F18"/>
    <mergeCell ref="C8:F8"/>
    <mergeCell ref="C9:F9"/>
    <mergeCell ref="C10:D10"/>
    <mergeCell ref="E10:F10"/>
    <mergeCell ref="B11:F11"/>
    <mergeCell ref="B12:F12"/>
    <mergeCell ref="B13:E13"/>
    <mergeCell ref="B14:E14"/>
    <mergeCell ref="B15:E15"/>
    <mergeCell ref="B16:E16"/>
    <mergeCell ref="B17:E17"/>
    <mergeCell ref="B30:F30"/>
    <mergeCell ref="B31:B32"/>
    <mergeCell ref="C31:D32"/>
    <mergeCell ref="E31:F32"/>
    <mergeCell ref="C19:F19"/>
    <mergeCell ref="B26:E26"/>
    <mergeCell ref="C27:F27"/>
    <mergeCell ref="B29:E29"/>
  </mergeCells>
  <phoneticPr fontId="21" type="noConversion"/>
  <dataValidations count="1">
    <dataValidation type="list" allowBlank="1" showInputMessage="1" showErrorMessage="1" sqref="C10" xr:uid="{4797D351-A95C-4A99-8A63-1EB55B14C044}">
      <formula1>"Som platcom DPH,Nie som platcom DPH"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10" r:id="rId3" name="Check Box 6">
              <controlPr defaultSize="0" autoFill="0" autoLine="0" autoPict="0">
                <anchor moveWithCells="1">
                  <from>
                    <xdr:col>5</xdr:col>
                    <xdr:colOff>0</xdr:colOff>
                    <xdr:row>12</xdr:row>
                    <xdr:rowOff>0</xdr:rowOff>
                  </from>
                  <to>
                    <xdr:col>6</xdr:col>
                    <xdr:colOff>9525</xdr:colOff>
                    <xdr:row>16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1" r:id="rId4" name="Check Box 7">
              <controlPr defaultSize="0" autoFill="0" autoLine="0" autoPict="0">
                <anchor moveWithCells="1">
                  <from>
                    <xdr:col>5</xdr:col>
                    <xdr:colOff>0</xdr:colOff>
                    <xdr:row>14</xdr:row>
                    <xdr:rowOff>0</xdr:rowOff>
                  </from>
                  <to>
                    <xdr:col>6</xdr:col>
                    <xdr:colOff>0</xdr:colOff>
                    <xdr:row>16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2" r:id="rId5" name="Check Box 8">
              <controlPr defaultSize="0" autoFill="0" autoLine="0" autoPict="0">
                <anchor moveWithCells="1">
                  <from>
                    <xdr:col>5</xdr:col>
                    <xdr:colOff>0</xdr:colOff>
                    <xdr:row>15</xdr:row>
                    <xdr:rowOff>0</xdr:rowOff>
                  </from>
                  <to>
                    <xdr:col>6</xdr:col>
                    <xdr:colOff>0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3" r:id="rId6" name="Check Box 9">
              <controlPr defaultSize="0" autoFill="0" autoLine="0" autoPict="0">
                <anchor moveWithCells="1">
                  <from>
                    <xdr:col>4</xdr:col>
                    <xdr:colOff>1933575</xdr:colOff>
                    <xdr:row>16</xdr:row>
                    <xdr:rowOff>0</xdr:rowOff>
                  </from>
                  <to>
                    <xdr:col>6</xdr:col>
                    <xdr:colOff>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4" r:id="rId7" name="Check Box 10">
              <controlPr defaultSize="0" autoFill="0" autoLine="0" autoPict="0">
                <anchor moveWithCells="1">
                  <from>
                    <xdr:col>5</xdr:col>
                    <xdr:colOff>0</xdr:colOff>
                    <xdr:row>13</xdr:row>
                    <xdr:rowOff>0</xdr:rowOff>
                  </from>
                  <to>
                    <xdr:col>6</xdr:col>
                    <xdr:colOff>9525</xdr:colOff>
                    <xdr:row>17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D99B-5E15-41C1-A3DB-045470C32F4F}">
  <dimension ref="B1:B23"/>
  <sheetViews>
    <sheetView showGridLines="0" workbookViewId="0">
      <selection activeCell="D23" sqref="D23"/>
    </sheetView>
  </sheetViews>
  <sheetFormatPr defaultRowHeight="15" x14ac:dyDescent="0.25"/>
  <cols>
    <col min="1" max="1" width="3.14062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3" t="s">
        <v>85</v>
      </c>
    </row>
    <row r="3" spans="2:2" x14ac:dyDescent="0.25">
      <c r="B3" s="4"/>
    </row>
    <row r="4" spans="2:2" x14ac:dyDescent="0.25">
      <c r="B4" s="5" t="s">
        <v>46</v>
      </c>
    </row>
    <row r="5" spans="2:2" x14ac:dyDescent="0.25">
      <c r="B5" s="6"/>
    </row>
    <row r="6" spans="2:2" x14ac:dyDescent="0.25">
      <c r="B6" s="7" t="s">
        <v>47</v>
      </c>
    </row>
    <row r="7" spans="2:2" x14ac:dyDescent="0.25">
      <c r="B7" s="5"/>
    </row>
    <row r="8" spans="2:2" x14ac:dyDescent="0.25">
      <c r="B8" s="125" t="s">
        <v>86</v>
      </c>
    </row>
    <row r="9" spans="2:2" x14ac:dyDescent="0.25">
      <c r="B9" s="125"/>
    </row>
    <row r="10" spans="2:2" x14ac:dyDescent="0.25">
      <c r="B10" s="126" t="s">
        <v>88</v>
      </c>
    </row>
    <row r="11" spans="2:2" x14ac:dyDescent="0.25">
      <c r="B11" s="126" t="s">
        <v>89</v>
      </c>
    </row>
    <row r="12" spans="2:2" x14ac:dyDescent="0.25">
      <c r="B12" s="126" t="s">
        <v>90</v>
      </c>
    </row>
    <row r="13" spans="2:2" x14ac:dyDescent="0.25">
      <c r="B13" s="126" t="s">
        <v>91</v>
      </c>
    </row>
    <row r="14" spans="2:2" ht="16.5" customHeight="1" x14ac:dyDescent="0.25">
      <c r="B14" s="5"/>
    </row>
    <row r="15" spans="2:2" ht="30" x14ac:dyDescent="0.25">
      <c r="B15" s="125" t="s">
        <v>87</v>
      </c>
    </row>
    <row r="16" spans="2:2" x14ac:dyDescent="0.25">
      <c r="B16" s="8"/>
    </row>
    <row r="17" spans="2:2" ht="30" x14ac:dyDescent="0.25">
      <c r="B17" s="5" t="s">
        <v>93</v>
      </c>
    </row>
    <row r="18" spans="2:2" ht="15.75" thickBot="1" x14ac:dyDescent="0.3">
      <c r="B18" s="9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ht="13.5" customHeight="1" x14ac:dyDescent="0.25">
      <c r="B22" s="1"/>
    </row>
    <row r="23" spans="2:2" ht="15.75" x14ac:dyDescent="0.25">
      <c r="B23" s="2"/>
    </row>
  </sheetData>
  <hyperlinks>
    <hyperlink ref="B8" r:id="rId1" location="paragraf-32:~:text=Za%20osobu%20pod%C4%BEa,t%C3%A1to%20osoba%20riadi." display="že v spoločnosti uchádazača neexistuje iná osoba podľa § 32 osd. 8 ZVO." xr:uid="{E088AD26-2C41-4DEB-ADCF-4FB489B9F6D7}"/>
    <hyperlink ref="B15" r:id="rId2" location="paragraf-32.odsek-1.pismeno-a" xr:uid="{77D7599E-C391-4973-B79E-E7398F566AF7}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B1:B27"/>
  <sheetViews>
    <sheetView showGridLines="0" topLeftCell="A12" workbookViewId="0">
      <selection activeCell="E6" sqref="E6"/>
    </sheetView>
  </sheetViews>
  <sheetFormatPr defaultRowHeight="15" x14ac:dyDescent="0.25"/>
  <cols>
    <col min="1" max="1" width="3.710937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3" t="s">
        <v>45</v>
      </c>
    </row>
    <row r="3" spans="2:2" x14ac:dyDescent="0.25">
      <c r="B3" s="4"/>
    </row>
    <row r="4" spans="2:2" x14ac:dyDescent="0.25">
      <c r="B4" s="10" t="s">
        <v>46</v>
      </c>
    </row>
    <row r="5" spans="2:2" x14ac:dyDescent="0.25">
      <c r="B5" s="4"/>
    </row>
    <row r="6" spans="2:2" x14ac:dyDescent="0.25">
      <c r="B6" s="11" t="s">
        <v>47</v>
      </c>
    </row>
    <row r="7" spans="2:2" x14ac:dyDescent="0.25">
      <c r="B7" s="12"/>
    </row>
    <row r="8" spans="2:2" ht="60.75" customHeight="1" x14ac:dyDescent="0.25">
      <c r="B8" s="5" t="s">
        <v>48</v>
      </c>
    </row>
    <row r="9" spans="2:2" x14ac:dyDescent="0.25">
      <c r="B9" s="5"/>
    </row>
    <row r="10" spans="2:2" x14ac:dyDescent="0.25">
      <c r="B10" s="5" t="s">
        <v>49</v>
      </c>
    </row>
    <row r="11" spans="2:2" x14ac:dyDescent="0.25">
      <c r="B11" s="5" t="s">
        <v>50</v>
      </c>
    </row>
    <row r="12" spans="2:2" x14ac:dyDescent="0.25">
      <c r="B12" s="5" t="s">
        <v>51</v>
      </c>
    </row>
    <row r="13" spans="2:2" x14ac:dyDescent="0.25">
      <c r="B13" s="5" t="s">
        <v>52</v>
      </c>
    </row>
    <row r="14" spans="2:2" x14ac:dyDescent="0.25">
      <c r="B14" s="5" t="s">
        <v>53</v>
      </c>
    </row>
    <row r="15" spans="2:2" x14ac:dyDescent="0.25">
      <c r="B15" s="5" t="s">
        <v>54</v>
      </c>
    </row>
    <row r="16" spans="2:2" x14ac:dyDescent="0.25">
      <c r="B16" s="5" t="s">
        <v>55</v>
      </c>
    </row>
    <row r="17" spans="2:2" ht="30" x14ac:dyDescent="0.25">
      <c r="B17" s="5" t="s">
        <v>56</v>
      </c>
    </row>
    <row r="18" spans="2:2" x14ac:dyDescent="0.25">
      <c r="B18" s="5" t="s">
        <v>57</v>
      </c>
    </row>
    <row r="19" spans="2:2" x14ac:dyDescent="0.25">
      <c r="B19" s="5" t="s">
        <v>58</v>
      </c>
    </row>
    <row r="20" spans="2:2" x14ac:dyDescent="0.25">
      <c r="B20" s="5" t="s">
        <v>59</v>
      </c>
    </row>
    <row r="21" spans="2:2" ht="30" x14ac:dyDescent="0.25">
      <c r="B21" s="5" t="s">
        <v>60</v>
      </c>
    </row>
    <row r="22" spans="2:2" x14ac:dyDescent="0.25">
      <c r="B22" s="5" t="s">
        <v>61</v>
      </c>
    </row>
    <row r="23" spans="2:2" x14ac:dyDescent="0.25">
      <c r="B23" s="6"/>
    </row>
    <row r="24" spans="2:2" ht="60" x14ac:dyDescent="0.25">
      <c r="B24" s="5" t="s">
        <v>62</v>
      </c>
    </row>
    <row r="25" spans="2:2" ht="13.5" customHeight="1" x14ac:dyDescent="0.25">
      <c r="B25" s="5"/>
    </row>
    <row r="26" spans="2:2" ht="30" x14ac:dyDescent="0.25">
      <c r="B26" s="5" t="s">
        <v>63</v>
      </c>
    </row>
    <row r="27" spans="2:2" ht="15.75" thickBot="1" x14ac:dyDescent="0.3">
      <c r="B27" s="1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B1:B26"/>
  <sheetViews>
    <sheetView showGridLines="0" workbookViewId="0">
      <selection activeCell="E18" sqref="E18"/>
    </sheetView>
  </sheetViews>
  <sheetFormatPr defaultRowHeight="15" x14ac:dyDescent="0.25"/>
  <cols>
    <col min="1" max="1" width="3.14062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3" t="s">
        <v>64</v>
      </c>
    </row>
    <row r="3" spans="2:2" x14ac:dyDescent="0.25">
      <c r="B3" s="4"/>
    </row>
    <row r="4" spans="2:2" x14ac:dyDescent="0.25">
      <c r="B4" s="5" t="s">
        <v>46</v>
      </c>
    </row>
    <row r="5" spans="2:2" x14ac:dyDescent="0.25">
      <c r="B5" s="6"/>
    </row>
    <row r="6" spans="2:2" x14ac:dyDescent="0.25">
      <c r="B6" s="7" t="s">
        <v>47</v>
      </c>
    </row>
    <row r="7" spans="2:2" x14ac:dyDescent="0.25">
      <c r="B7" s="5"/>
    </row>
    <row r="8" spans="2:2" ht="60.75" customHeight="1" x14ac:dyDescent="0.25">
      <c r="B8" s="5" t="s">
        <v>65</v>
      </c>
    </row>
    <row r="9" spans="2:2" x14ac:dyDescent="0.25">
      <c r="B9" s="5" t="s">
        <v>66</v>
      </c>
    </row>
    <row r="10" spans="2:2" x14ac:dyDescent="0.25">
      <c r="B10" s="8"/>
    </row>
    <row r="11" spans="2:2" ht="30" x14ac:dyDescent="0.25">
      <c r="B11" s="5" t="s">
        <v>67</v>
      </c>
    </row>
    <row r="12" spans="2:2" x14ac:dyDescent="0.25">
      <c r="B12" s="5"/>
    </row>
    <row r="13" spans="2:2" ht="45" x14ac:dyDescent="0.25">
      <c r="B13" s="5" t="s">
        <v>68</v>
      </c>
    </row>
    <row r="14" spans="2:2" x14ac:dyDescent="0.25">
      <c r="B14" s="5"/>
    </row>
    <row r="15" spans="2:2" ht="45" x14ac:dyDescent="0.25">
      <c r="B15" s="5" t="s">
        <v>69</v>
      </c>
    </row>
    <row r="16" spans="2:2" x14ac:dyDescent="0.25">
      <c r="B16" s="5"/>
    </row>
    <row r="17" spans="2:2" ht="60" x14ac:dyDescent="0.25">
      <c r="B17" s="5" t="s">
        <v>70</v>
      </c>
    </row>
    <row r="18" spans="2:2" x14ac:dyDescent="0.25">
      <c r="B18" s="5"/>
    </row>
    <row r="19" spans="2:2" ht="75" x14ac:dyDescent="0.25">
      <c r="B19" s="5" t="s">
        <v>71</v>
      </c>
    </row>
    <row r="20" spans="2:2" ht="15.75" thickBot="1" x14ac:dyDescent="0.3">
      <c r="B20" s="9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ht="13.5" customHeight="1" x14ac:dyDescent="0.25">
      <c r="B25" s="1"/>
    </row>
    <row r="26" spans="2:2" ht="15.75" x14ac:dyDescent="0.25">
      <c r="B26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v xmlns="bb3d1ceb-ec91-4593-ab49-8ce9533748d9">Potrebné vybaviť</Stav>
    <lcf76f155ced4ddcb4097134ff3c332f xmlns="bb3d1ceb-ec91-4593-ab49-8ce9533748d9">
      <Terms xmlns="http://schemas.microsoft.com/office/infopath/2007/PartnerControls"/>
    </lcf76f155ced4ddcb4097134ff3c332f>
    <Stav1 xmlns="bb3d1ceb-ec91-4593-ab49-8ce9533748d9">false</Stav1>
    <TaxCatchAll xmlns="e4b31099-8163-4ac9-ab84-be06feeb7ef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19" ma:contentTypeDescription="Create a new document." ma:contentTypeScope="" ma:versionID="f7ae5303338893d448bf4b26314b2647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09fe425bc7d776f291c366df50eace36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Stav" minOccurs="0"/>
                <xsd:element ref="ns2:Stav1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v" ma:index="22" nillable="true" ma:displayName="Stav" ma:default="Potrebné vybaviť" ma:format="RadioButtons" ma:internalName="Stav">
      <xsd:simpleType>
        <xsd:union memberTypes="dms:Text">
          <xsd:simpleType>
            <xsd:restriction base="dms:Choice">
              <xsd:enumeration value="Vybavené"/>
              <xsd:enumeration value="Potrebné vybaviť"/>
              <xsd:enumeration value="Voľba 2"/>
            </xsd:restriction>
          </xsd:simpleType>
        </xsd:union>
      </xsd:simpleType>
    </xsd:element>
    <xsd:element name="Stav1" ma:index="23" nillable="true" ma:displayName="Stav1" ma:default="0" ma:format="Dropdown" ma:internalName="Stav1">
      <xsd:simpleType>
        <xsd:restriction base="dms:Boolea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c45932f-0409-4ce4-a056-1f58e1030d6c}" ma:internalName="TaxCatchAll" ma:showField="CatchAllData" ma:web="e4b31099-8163-4ac9-ab84-be06feeb7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3BD455-CE9E-4AB2-8BBB-ED95591DBF91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elements/1.1/"/>
    <ds:schemaRef ds:uri="e4b31099-8163-4ac9-ab84-be06feeb7ef4"/>
    <ds:schemaRef ds:uri="bb3d1ceb-ec91-4593-ab49-8ce9533748d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8B2432-EEC0-4716-B814-630D18D21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3</vt:i4>
      </vt:variant>
    </vt:vector>
  </HeadingPairs>
  <TitlesOfParts>
    <vt:vector size="10" baseType="lpstr">
      <vt:lpstr>Zákl. nastavenie</vt:lpstr>
      <vt:lpstr>Ponuka Časť 1 Sieťové zariad.</vt:lpstr>
      <vt:lpstr>Ponuka Časť 2 Predĺženie tech. </vt:lpstr>
      <vt:lpstr>Ponuka Ćasť 3 Záložný nap.zdroj</vt:lpstr>
      <vt:lpstr>Osobné postavenie</vt:lpstr>
      <vt:lpstr>Koneční užívatelia výhod</vt:lpstr>
      <vt:lpstr>Medzinárodné sankcie</vt:lpstr>
      <vt:lpstr>'Koneční užívatelia výhod'!Oblasť_tlače</vt:lpstr>
      <vt:lpstr>'Medzinárodné sankcie'!Oblasť_tlače</vt:lpstr>
      <vt:lpstr>'Osobné postavenie'!Oblasť_tlače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Vyšná Miroslava, Ing.</cp:lastModifiedBy>
  <cp:revision/>
  <dcterms:created xsi:type="dcterms:W3CDTF">2022-09-22T09:41:16Z</dcterms:created>
  <dcterms:modified xsi:type="dcterms:W3CDTF">2026-10-27T07:19:38Z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  <property fmtid="{D5CDD505-2E9C-101B-9397-08002B2CF9AE}" pid="3" name="MediaServiceImageTags">
    <vt:lpwstr/>
  </property>
</Properties>
</file>