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PA projekty\Výzva č. 73.04\"/>
    </mc:Choice>
  </mc:AlternateContent>
  <xr:revisionPtr revIDLastSave="0" documentId="8_{8768BE62-A74A-48F7-A7E4-A62D53E547E0}" xr6:coauthVersionLast="47" xr6:coauthVersionMax="47" xr10:uidLastSave="{00000000-0000-0000-0000-000000000000}"/>
  <bookViews>
    <workbookView xWindow="-120" yWindow="-120" windowWidth="29040" windowHeight="15720" xr2:uid="{125A4C49-F5FA-4DAB-9CD1-8B61EF721FE6}"/>
  </bookViews>
  <sheets>
    <sheet name="Výkaz výmer" sheetId="2" r:id="rId1"/>
    <sheet name="Parametre" sheetId="3" r:id="rId2"/>
    <sheet name="Poznámky" sheetId="4" r:id="rId3"/>
  </sheets>
  <externalReferences>
    <externalReference r:id="rId4"/>
  </externalReferences>
  <definedNames>
    <definedName name="_xlnm.Print_Titles" localSheetId="0">'Výkaz výmer'!$1:$4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5" i="2" l="1"/>
  <c r="G63" i="2"/>
  <c r="G62" i="2"/>
  <c r="G61" i="2"/>
  <c r="G60" i="2"/>
  <c r="G59" i="2"/>
  <c r="G58" i="2"/>
  <c r="G57" i="2"/>
  <c r="E53" i="2"/>
  <c r="G53" i="2" s="1"/>
  <c r="E52" i="2"/>
  <c r="G52" i="2" s="1"/>
  <c r="E51" i="2"/>
  <c r="G51" i="2" s="1"/>
  <c r="E50" i="2"/>
  <c r="G50" i="2" s="1"/>
  <c r="E49" i="2"/>
  <c r="G49" i="2" s="1"/>
  <c r="E48" i="2"/>
  <c r="G48" i="2" s="1"/>
  <c r="E47" i="2"/>
  <c r="G47" i="2" s="1"/>
  <c r="E46" i="2"/>
  <c r="G46" i="2" s="1"/>
  <c r="E45" i="2"/>
  <c r="G45" i="2" s="1"/>
  <c r="E44" i="2"/>
  <c r="G44" i="2" s="1"/>
  <c r="E43" i="2"/>
  <c r="G43" i="2" s="1"/>
  <c r="E42" i="2"/>
  <c r="G42" i="2" s="1"/>
  <c r="E41" i="2"/>
  <c r="G41" i="2" s="1"/>
  <c r="E40" i="2"/>
  <c r="G40" i="2" s="1"/>
  <c r="E39" i="2"/>
  <c r="G39" i="2" s="1"/>
  <c r="E38" i="2"/>
  <c r="G38" i="2" s="1"/>
  <c r="E37" i="2"/>
  <c r="G37" i="2" s="1"/>
  <c r="E33" i="2"/>
  <c r="G33" i="2" s="1"/>
  <c r="E32" i="2"/>
  <c r="G32" i="2" s="1"/>
  <c r="E31" i="2"/>
  <c r="G31" i="2" s="1"/>
  <c r="E27" i="2"/>
  <c r="G27" i="2" s="1"/>
  <c r="E26" i="2"/>
  <c r="G26" i="2" s="1"/>
  <c r="E25" i="2"/>
  <c r="G25" i="2" s="1"/>
  <c r="E24" i="2"/>
  <c r="G24" i="2" s="1"/>
  <c r="E23" i="2"/>
  <c r="G23" i="2" s="1"/>
  <c r="E22" i="2"/>
  <c r="G22" i="2" s="1"/>
  <c r="E21" i="2"/>
  <c r="G21" i="2" s="1"/>
  <c r="E20" i="2"/>
  <c r="G20" i="2" s="1"/>
  <c r="E19" i="2"/>
  <c r="G19" i="2" s="1"/>
  <c r="E18" i="2"/>
  <c r="G18" i="2" s="1"/>
  <c r="E17" i="2"/>
  <c r="G17" i="2" s="1"/>
  <c r="E16" i="2"/>
  <c r="G16" i="2" s="1"/>
  <c r="E15" i="2"/>
  <c r="G15" i="2" s="1"/>
  <c r="E14" i="2"/>
  <c r="G14" i="2" s="1"/>
  <c r="E13" i="2"/>
  <c r="G13" i="2" s="1"/>
  <c r="E9" i="2"/>
  <c r="G9" i="2" s="1"/>
  <c r="E8" i="2"/>
  <c r="G8" i="2" s="1"/>
  <c r="E7" i="2"/>
  <c r="G7" i="2" s="1"/>
  <c r="E6" i="2"/>
  <c r="G6" i="2" s="1"/>
  <c r="G64" i="2" l="1"/>
  <c r="G10" i="2"/>
  <c r="G34" i="2"/>
  <c r="G28" i="2"/>
  <c r="G66" i="2" l="1"/>
  <c r="G67" i="2" s="1"/>
  <c r="G68" i="2" s="1"/>
</calcChain>
</file>

<file path=xl/sharedStrings.xml><?xml version="1.0" encoding="utf-8"?>
<sst xmlns="http://schemas.openxmlformats.org/spreadsheetml/2006/main" count="199" uniqueCount="145">
  <si>
    <t>Výkaz výmer - Vykurovanie administratívnej budovy PD Žemberovce</t>
  </si>
  <si>
    <t>4× Samsung EHS Mono HT Quiet 14 kW, 3-fázové; 3× riadiaci box MIM-E03FN, 1× hydromodul AE160DNYMPK/EU. Zásobník TÚV nie je súčasťou dodávky.</t>
  </si>
  <si>
    <t>P.č.</t>
  </si>
  <si>
    <t>Popis položky</t>
  </si>
  <si>
    <t>Špecifikácia / poznámka</t>
  </si>
  <si>
    <t>MJ</t>
  </si>
  <si>
    <t>Množstvo</t>
  </si>
  <si>
    <t>Jedn. cena bez DPH [€]</t>
  </si>
  <si>
    <t>Cena spolu bez DPH [€]</t>
  </si>
  <si>
    <t>A. ZARIADENIA</t>
  </si>
  <si>
    <t>Samsung EHS Mono HT Quiet 14 kW, 3-fázová vonkajšia jednotka AE140BXYDGG/EU</t>
  </si>
  <si>
    <t>Monoblok vzduch–voda, 3×400 V</t>
  </si>
  <si>
    <t>ks</t>
  </si>
  <si>
    <t>Samsung riadiaci box (control kit) MIM-E03FN</t>
  </si>
  <si>
    <t>Vnútorná riadiaca jednotka k vonkajšej jednotke</t>
  </si>
  <si>
    <t>Samsung Mono Hydro Unit S2 (Standard) AE160DNYMPK/EU – hydromodul pre TUV</t>
  </si>
  <si>
    <t>Nástenný hydromodul, 1-fázové napájanie; zásobník TUV nie je v dodávke</t>
  </si>
  <si>
    <t>Obehové čerpadlo EVOSTA 25/70 (DAB), vysokoúčinné, 1×230 V</t>
  </si>
  <si>
    <t>1 ks pre každú vonkajšiu jednotku s riadiacim boxom MIM-E03FN; jednotka s hydromodulom AE160DNYMPK má vlastné čerpadlo</t>
  </si>
  <si>
    <t>Spolu A.</t>
  </si>
  <si>
    <t>B. HYDRAULICKÉ PRIPOJENIE VONKAJŠÍCH JEDNOTIEK</t>
  </si>
  <si>
    <t>Predizolované potrubie PE-Xa 40×3,7 (DN32), dvojrúra prívod + spiatočka</t>
  </si>
  <si>
    <t>Do zeme/von, UV a mraz odolný plášť; dĺžka trasy; orientačný prietok ≈ 2,4 m³/h (ΔT 5 K)</t>
  </si>
  <si>
    <t>m</t>
  </si>
  <si>
    <t>Koncovka / lisovacia spojka PE-Xa 40 – závit G1¼"</t>
  </si>
  <si>
    <t>Na oboch koncoch trasy, 2 ks prívod + 2 ks spiatočka na 1 TČ</t>
  </si>
  <si>
    <t>Nerezová flexibilná hadica DN32, L=500 mm, G1¼" F/F</t>
  </si>
  <si>
    <t>Vibračné oddelenie na vonkajšej jednotke (prívod + spiatočka)</t>
  </si>
  <si>
    <t>Guľový kohút DN32, G1¼" F/F</t>
  </si>
  <si>
    <t>2 ks pri vonkajšej jednotke + 2 ks pri vnútornej jednotke na 1 TČ</t>
  </si>
  <si>
    <t>Sitkový filter / magnetický odkaľovač DN32, G1¼"</t>
  </si>
  <si>
    <t>Na spiatočke pred TČ, 1 ks na 1 TČ</t>
  </si>
  <si>
    <t>Skrutkovanie / prechodové kusy pre obehové čerpadlo DN25 (G1½") ↔ G1¼", pár vrátane tesnení</t>
  </si>
  <si>
    <t>2 ks na čerpadlo</t>
  </si>
  <si>
    <t>pár</t>
  </si>
  <si>
    <t>Izolačné puzdro obehového čerpadla</t>
  </si>
  <si>
    <t>Ak nie je súčasťou dodávky čerpadla</t>
  </si>
  <si>
    <t>Automatický odvzdušňovací ventil G½" s uzáverom</t>
  </si>
  <si>
    <t>V najvyššom bode, 1 ks na 1 TČ</t>
  </si>
  <si>
    <t>Vypúšťací kohút G½" s hadicovou prípojkou</t>
  </si>
  <si>
    <t>2 ks na 1 TČ (najnižšie body)</t>
  </si>
  <si>
    <t>Automatický výpustný (protimrazový) ventil G½"</t>
  </si>
  <si>
    <t>2 ks pri každej vonkajšej jednotke (prívod + spiatočka); Pri plnení glykolom nie je nutný</t>
  </si>
  <si>
    <t>Tvarovky a prechodové kusy (T-kus, koleno, redukcie, nátrubky) – komplet</t>
  </si>
  <si>
    <t>Mosadz / nerez, na 1 TČ</t>
  </si>
  <si>
    <t>kpl</t>
  </si>
  <si>
    <t>Tepelná izolácia z kaučuku, UV odolná, Ø 42 / hr. 30 mm</t>
  </si>
  <si>
    <t>Vnútorná časť rozvodu, armatúry, nechránené úseky pri VJ – 6 m na 1 TČ</t>
  </si>
  <si>
    <t>Prestup cez stenu – jadrový vývrt Ø 100 + chránička DN100 s tesnením</t>
  </si>
  <si>
    <t>1 ks na 1 TČ (podľa dispozície)</t>
  </si>
  <si>
    <t>Nosný a spojovací materiál (konzoly, objímky, kotvy, závitové tyče) – komplet</t>
  </si>
  <si>
    <t>Na 1 TČ</t>
  </si>
  <si>
    <t>Nemrznúca zmes – propylénglykol 30 % (voliteľné)</t>
  </si>
  <si>
    <t>Plnenie vonkajšieho okruhu</t>
  </si>
  <si>
    <t>l</t>
  </si>
  <si>
    <t>Spolu B.</t>
  </si>
  <si>
    <t>C. HYDROMODUL PRE TUV – koncové armatúry</t>
  </si>
  <si>
    <t>Guľový kohút DN25, G1" F/F</t>
  </si>
  <si>
    <t>Prívod + spiatočka hydromodulu k zásobníku TUV</t>
  </si>
  <si>
    <t>Nerezová flexibilná hadica DN25, L=500 mm, G1" F/F</t>
  </si>
  <si>
    <t>Ukončenie rozvodu v rozsahu dodávky; napojenie na zásobník TUV mimo rozsah</t>
  </si>
  <si>
    <t>Tepelná izolácia z kaučuku, Ø 35 / hr. 20 mm</t>
  </si>
  <si>
    <t>2 × 2 m</t>
  </si>
  <si>
    <t>Spolu C.</t>
  </si>
  <si>
    <t>D. ELEKTRICKÉ PRIPOJENIE</t>
  </si>
  <si>
    <t>Kábel CYKY-J 5×2,5 mm² – napájanie vonkajších jednotiek 3×400 V</t>
  </si>
  <si>
    <t>Rozvádzač → vonkajšia jednotka; dimenziu a istenie overiť podľa výrobcu TČ</t>
  </si>
  <si>
    <t>Kábel CYKY-J 3×1,5 mm² – napájanie 230 V riadiacich boxov a hydromodulu</t>
  </si>
  <si>
    <t>Rozvádzač → riadiaci box / hydromodul</t>
  </si>
  <si>
    <t>Kábel CYKY-J 3×1,5 mm² – napájanie 230 V obehových čerpadiel</t>
  </si>
  <si>
    <t>Rozvádzač → obehové čerpadlo; poloha čerpadla predpokladaná vo vnútri pri riadiacom boxe / hydromodule</t>
  </si>
  <si>
    <t>Signálny kábel tienený 2×0,75 mm² – riadenie čerpadla (PWM / analóg)</t>
  </si>
  <si>
    <t>Podľa zapojenia výrobcu TČ a čerpadla</t>
  </si>
  <si>
    <t>Komunikačný kábel tienený LiYCY 4×0,75 mm²</t>
  </si>
  <si>
    <t>Vonkajšia jednotka ↔ riadiaci box / hydromodul</t>
  </si>
  <si>
    <t>Kábel čidla teploty zásobníka TUV (LiYY / CYSY 2×0,75 mm²)</t>
  </si>
  <si>
    <t xml:space="preserve">Hydromodul → zásobník TUV </t>
  </si>
  <si>
    <t>Ohybná chránička HDPE Ø 40 mm, UV odolná</t>
  </si>
  <si>
    <t>Ochrana káblov v exteriéri (vedené s trasou potrubia)</t>
  </si>
  <si>
    <t>Istič 3P C16 A (char. podľa výrobcu)</t>
  </si>
  <si>
    <t>Pre každú vonkajšiu jednotku</t>
  </si>
  <si>
    <t>Prúdový chránič 4P 40/0,03 A, typ A (príp. F/B podľa výrobcu)</t>
  </si>
  <si>
    <t>Istič 1P B10 A</t>
  </si>
  <si>
    <t>Pre každý riadiaci box / hydromodul</t>
  </si>
  <si>
    <t>Istič 1P B6 A</t>
  </si>
  <si>
    <t>Pre každé obehové čerpadlo</t>
  </si>
  <si>
    <t>Prepäťová ochrana typ 2, 3P+N</t>
  </si>
  <si>
    <t>Do rozvádzača, 1 ks</t>
  </si>
  <si>
    <t>Rozvádzač nástenný, plastový, IP54, 36 modulov (2×18)</t>
  </si>
  <si>
    <t>1 ks pre všetky TČ</t>
  </si>
  <si>
    <t>Servisný vypínač 3P 25 A, IP65</t>
  </si>
  <si>
    <t>Pri každej vonkajšej jednotke</t>
  </si>
  <si>
    <t>Inštalačná krabica IP65 so svorkami</t>
  </si>
  <si>
    <t>2 ks na 1 TČ (napájanie + komunikácia)</t>
  </si>
  <si>
    <t>Káblové priechodky, príchytky, svorky WAGO – komplet</t>
  </si>
  <si>
    <t>Štítky a označenie obvodov – komplet</t>
  </si>
  <si>
    <t>Spolu D.</t>
  </si>
  <si>
    <t>E. MONTÁŽNE PRÁCE A SLUŽBY</t>
  </si>
  <si>
    <t>Montáž vonkajších jednotiek – osadenie a pripojenie</t>
  </si>
  <si>
    <t>Súhrnne za 4 ks</t>
  </si>
  <si>
    <t>Doprava a manipulácia</t>
  </si>
  <si>
    <t>Súhrnne za zákazku</t>
  </si>
  <si>
    <t>Autorizované spustenie a naprogramovanie</t>
  </si>
  <si>
    <t>Súhrnne za zostavu</t>
  </si>
  <si>
    <t>Montáž kotolne, zásobníka TUV a čerpadiel</t>
  </si>
  <si>
    <t>Súhrnne</t>
  </si>
  <si>
    <t>Preplach systému a príprava systému</t>
  </si>
  <si>
    <t>Tlaková skúška systému</t>
  </si>
  <si>
    <t xml:space="preserve">5-ročná záruka na tepelné čerpadlá </t>
  </si>
  <si>
    <t>Samsung protokol</t>
  </si>
  <si>
    <t>Spolu E.</t>
  </si>
  <si>
    <t>Obchodná zľava / cenová korekcia</t>
  </si>
  <si>
    <t>Korekcia na dohodnutú celkovú cenu</t>
  </si>
  <si>
    <t>SPOLU BEZ DPH</t>
  </si>
  <si>
    <t>DPH 23 %</t>
  </si>
  <si>
    <t>CELKOM S DPH</t>
  </si>
  <si>
    <t>Ceny zariadení a montážnych prác vychádzajú z dodanej cenovej ponuky. Ceny doplneného hydraulického a elektrického materiálu sú orientačné rozpočtové odhady a pred objednaním sa musia potvrdiť dodávateľom. Technické dimenzie a kompatibilitu je potrebné overiť podľa projektu a dokumentácie výrobcu Samsung.</t>
  </si>
  <si>
    <t>Vstupné parametre</t>
  </si>
  <si>
    <t>Parameter</t>
  </si>
  <si>
    <t>Hodnota</t>
  </si>
  <si>
    <t>Zdroj / poznámka</t>
  </si>
  <si>
    <t>Počet tepelných čerpadiel (vonkajšie jednotky AE140BXYDGG/EU)</t>
  </si>
  <si>
    <t>Z toho s riadiacim boxom MIM-E03FN</t>
  </si>
  <si>
    <t>Z toho s hydromodulom AE160DNYMPK/EU (pre TUV)</t>
  </si>
  <si>
    <t>Dĺžka trasy pripojenia na 1 TČ</t>
  </si>
  <si>
    <t>prívod aj spiatočka v jednej predizolovanej dvojrúre</t>
  </si>
  <si>
    <t>Rezerva na potrubie (odpad, zlomy)</t>
  </si>
  <si>
    <t>%</t>
  </si>
  <si>
    <t>Rezerva na káble</t>
  </si>
  <si>
    <t>Dĺžka 230 V napájania riadiaceho boxu / hydromodulu</t>
  </si>
  <si>
    <t>Dĺžka kábla čidla zásobníka TUV</t>
  </si>
  <si>
    <t>Vnútorný objem predizolovanej dvojrúry 2×40×3,7</t>
  </si>
  <si>
    <t>l/m</t>
  </si>
  <si>
    <t>2 × 0,835 l/m (DN32, vnút. Ø 32,6 mm)</t>
  </si>
  <si>
    <t>PREDPOKLADY</t>
  </si>
  <si>
    <t>• Dĺžka 20 m je braná ako dĺžka trasy na jedno TČ; prívod a spiatočka sú v jednej predizolovanej dvojrúre (spolu 4 × 20 m trasy). Ak je myslených 20 m na každú vetvu zvlášť, výkaz sa upraví zmenou parametra.</t>
  </si>
  <si>
    <t>• Dimenzia DN32 (PE-Xa 40×3,7) vychádza z výkonu 14 kW pri ΔT 5 K (≈ 2,4 m³/h, rýchlosť ≈ 0,8 m/s). Overiť podľa technickej dokumentácie konkrétneho výrobcu.</t>
  </si>
  <si>
    <t>• Istenie 3P C16 A a kábel 5×2,5 mm² sú typické hodnoty pre 14 kW 3-fázový monoblok; presné hodnoty (istič, chránič typu A/F/B, prierez kábla) overiť podľa výrobcu a projektu.</t>
  </si>
  <si>
    <t>• Konfigurácia: 4 vonkajšie jednotky AE140BXYDGG/EU, z toho 3 s riadiacim boxom MIM-E03FN a 1 s hydromodulom AE160DNYMPK/EU. Kompatibilitu hydromodulu s vonkajšou jednotkou AE140BXYDGG overiť u distribútora/výrobcu Samsung.</t>
  </si>
  <si>
    <t>• Riadiace boxy a hydromodul sa predpokladajú vnútri budovy, každý s vlastným 230 V napájaním a komunikačným káblom k vonkajšej jednotke.</t>
  </si>
  <si>
    <t>MIMO ROZSAHU VÝKAZU</t>
  </si>
  <si>
    <t>• Príslušenstvo zariadení Samsung (ovládače, snímače) sa berie ako súčasť dodávky výrobcu.</t>
  </si>
  <si>
    <t>• Zásobník TUV a jeho armatúry, poistná skupina, expanzná nádoba, napojenie hydromodulu na zásobník nad rámec koncových armatúr.</t>
  </si>
  <si>
    <t>• Napojenie na vykurovaciu sústavu v objekte (rozdeľovač, akumulačná nádrž, obehové čerpadlá).</t>
  </si>
  <si>
    <t>• Montážne práce, zemné práce, tlaková skúška, uvedenie do prevádzky, revízia elektroinštalácie.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</si>
</sst>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\€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1"/>
    </font>
    <font>
      <b/>
      <sz val="16"/>
      <color rgb="FF1F4E78"/>
      <name val="Arial"/>
      <family val="2"/>
      <charset val="238"/>
    </font>
    <font>
      <i/>
      <sz val="10"/>
      <color rgb="FF555555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10"/>
      <color rgb="FF1F4E78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name val="Times New Roman"/>
      <family val="1"/>
      <charset val="238"/>
    </font>
    <font>
      <b/>
      <sz val="11"/>
      <name val="Calibri"/>
      <family val="2"/>
      <charset val="238"/>
    </font>
    <font>
      <i/>
      <sz val="9"/>
      <color rgb="FF666666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1F3864"/>
      </patternFill>
    </fill>
    <fill>
      <patternFill patternType="solid">
        <fgColor rgb="FFD9EAF7"/>
        <bgColor rgb="FFE2F0D9"/>
      </patternFill>
    </fill>
    <fill>
      <patternFill patternType="solid">
        <fgColor rgb="FFFFFF99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2F0D9"/>
        <bgColor rgb="FFD9EAF7"/>
      </patternFill>
    </fill>
    <fill>
      <patternFill patternType="solid">
        <fgColor rgb="FFD9EAF7"/>
      </patternFill>
    </fill>
    <fill>
      <patternFill patternType="solid">
        <fgColor rgb="FFD9EAD3"/>
      </patternFill>
    </fill>
    <fill>
      <patternFill patternType="solid">
        <fgColor rgb="FF1F3864"/>
        <bgColor rgb="FF1F4E78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333333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horizontal="left" vertical="center" wrapText="1"/>
    </xf>
    <xf numFmtId="0" fontId="1" fillId="0" borderId="0" xfId="1"/>
    <xf numFmtId="0" fontId="3" fillId="0" borderId="0" xfId="1" applyFont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wrapText="1"/>
    </xf>
    <xf numFmtId="0" fontId="5" fillId="3" borderId="2" xfId="1" applyFont="1" applyFill="1" applyBorder="1"/>
    <xf numFmtId="0" fontId="6" fillId="0" borderId="1" xfId="1" applyFont="1" applyBorder="1" applyAlignment="1">
      <alignment vertical="top" wrapText="1"/>
    </xf>
    <xf numFmtId="3" fontId="6" fillId="0" borderId="1" xfId="1" applyNumberFormat="1" applyFont="1" applyBorder="1" applyAlignment="1">
      <alignment vertical="top" wrapText="1"/>
    </xf>
    <xf numFmtId="164" fontId="6" fillId="4" borderId="1" xfId="1" applyNumberFormat="1" applyFont="1" applyFill="1" applyBorder="1" applyAlignment="1">
      <alignment vertical="top" wrapText="1"/>
    </xf>
    <xf numFmtId="164" fontId="6" fillId="0" borderId="1" xfId="1" applyNumberFormat="1" applyFont="1" applyBorder="1" applyAlignment="1">
      <alignment vertical="top" wrapText="1"/>
    </xf>
    <xf numFmtId="0" fontId="7" fillId="0" borderId="3" xfId="1" applyFont="1" applyBorder="1"/>
    <xf numFmtId="0" fontId="7" fillId="0" borderId="3" xfId="1" applyFont="1" applyBorder="1" applyAlignment="1">
      <alignment vertical="top" wrapText="1"/>
    </xf>
    <xf numFmtId="164" fontId="7" fillId="0" borderId="3" xfId="1" applyNumberFormat="1" applyFont="1" applyBorder="1"/>
    <xf numFmtId="164" fontId="7" fillId="0" borderId="3" xfId="1" applyNumberFormat="1" applyFont="1" applyBorder="1" applyAlignment="1">
      <alignment vertical="top" wrapText="1"/>
    </xf>
    <xf numFmtId="164" fontId="1" fillId="0" borderId="0" xfId="1" applyNumberFormat="1"/>
    <xf numFmtId="164" fontId="5" fillId="3" borderId="2" xfId="1" applyNumberFormat="1" applyFont="1" applyFill="1" applyBorder="1"/>
    <xf numFmtId="0" fontId="8" fillId="0" borderId="1" xfId="1" applyFont="1" applyBorder="1" applyAlignment="1">
      <alignment vertical="center" wrapText="1"/>
    </xf>
    <xf numFmtId="0" fontId="6" fillId="0" borderId="0" xfId="1" applyFont="1" applyAlignment="1">
      <alignment vertical="top" wrapText="1"/>
    </xf>
    <xf numFmtId="164" fontId="6" fillId="5" borderId="0" xfId="1" applyNumberFormat="1" applyFont="1" applyFill="1" applyAlignment="1">
      <alignment vertical="top" wrapText="1"/>
    </xf>
    <xf numFmtId="164" fontId="6" fillId="0" borderId="0" xfId="1" applyNumberFormat="1" applyFont="1" applyAlignment="1">
      <alignment vertical="top" wrapText="1"/>
    </xf>
    <xf numFmtId="0" fontId="9" fillId="0" borderId="0" xfId="1" applyFont="1"/>
    <xf numFmtId="0" fontId="10" fillId="0" borderId="0" xfId="1" applyFont="1" applyAlignment="1">
      <alignment vertical="center" wrapText="1"/>
    </xf>
    <xf numFmtId="0" fontId="10" fillId="0" borderId="0" xfId="1" applyFont="1"/>
    <xf numFmtId="4" fontId="10" fillId="0" borderId="0" xfId="1" applyNumberFormat="1" applyFont="1"/>
    <xf numFmtId="165" fontId="10" fillId="0" borderId="0" xfId="1" applyNumberFormat="1" applyFont="1"/>
    <xf numFmtId="0" fontId="11" fillId="6" borderId="4" xfId="1" applyFont="1" applyFill="1" applyBorder="1"/>
    <xf numFmtId="0" fontId="12" fillId="6" borderId="4" xfId="1" applyFont="1" applyFill="1" applyBorder="1" applyAlignment="1">
      <alignment vertical="top" wrapText="1"/>
    </xf>
    <xf numFmtId="164" fontId="11" fillId="6" borderId="4" xfId="1" applyNumberFormat="1" applyFont="1" applyFill="1" applyBorder="1"/>
    <xf numFmtId="165" fontId="12" fillId="6" borderId="4" xfId="1" applyNumberFormat="1" applyFont="1" applyFill="1" applyBorder="1" applyAlignment="1">
      <alignment horizontal="right"/>
    </xf>
    <xf numFmtId="0" fontId="11" fillId="7" borderId="4" xfId="1" applyFont="1" applyFill="1" applyBorder="1"/>
    <xf numFmtId="0" fontId="12" fillId="7" borderId="0" xfId="1" applyFont="1" applyFill="1"/>
    <xf numFmtId="0" fontId="1" fillId="7" borderId="0" xfId="1" applyFill="1"/>
    <xf numFmtId="165" fontId="12" fillId="7" borderId="0" xfId="1" applyNumberFormat="1" applyFont="1" applyFill="1" applyAlignment="1">
      <alignment horizontal="right"/>
    </xf>
    <xf numFmtId="0" fontId="11" fillId="8" borderId="5" xfId="1" applyFont="1" applyFill="1" applyBorder="1"/>
    <xf numFmtId="0" fontId="12" fillId="8" borderId="5" xfId="1" applyFont="1" applyFill="1" applyBorder="1"/>
    <xf numFmtId="165" fontId="12" fillId="8" borderId="5" xfId="1" applyNumberFormat="1" applyFont="1" applyFill="1" applyBorder="1" applyAlignment="1">
      <alignment horizontal="right"/>
    </xf>
    <xf numFmtId="0" fontId="1" fillId="0" borderId="0" xfId="1"/>
    <xf numFmtId="0" fontId="12" fillId="0" borderId="0" xfId="1" applyFont="1"/>
    <xf numFmtId="0" fontId="13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4" fillId="9" borderId="1" xfId="1" applyFont="1" applyFill="1" applyBorder="1" applyAlignment="1">
      <alignment vertical="top" wrapText="1"/>
    </xf>
    <xf numFmtId="0" fontId="6" fillId="4" borderId="1" xfId="1" applyFont="1" applyFill="1" applyBorder="1" applyAlignment="1">
      <alignment vertical="top" wrapText="1"/>
    </xf>
    <xf numFmtId="9" fontId="6" fillId="4" borderId="1" xfId="1" applyNumberFormat="1" applyFont="1" applyFill="1" applyBorder="1" applyAlignment="1">
      <alignment vertical="top" wrapText="1"/>
    </xf>
    <xf numFmtId="0" fontId="8" fillId="0" borderId="0" xfId="1" applyFont="1" applyAlignment="1">
      <alignment vertical="top" wrapText="1"/>
    </xf>
  </cellXfs>
  <cellStyles count="2">
    <cellStyle name="Normálna" xfId="0" builtinId="0"/>
    <cellStyle name="Normálna 2" xfId="1" xr:uid="{111DA0BF-44C3-43DC-9BC5-118A386B8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os%20Halmes\AppData\Local\Microsoft\Windows\INetCache\Content.Outlook\7HSL9FA1\V&#253;kaz%20v&#253;mer%20vykurovanie%20administat&#237;vy%20PD%20&#381;emberovce.xlsx" TargetMode="External"/><Relationship Id="rId1" Type="http://schemas.openxmlformats.org/officeDocument/2006/relationships/externalLinkPath" Target="file:///C:\Users\Maros%20Halmes\AppData\Local\Microsoft\Windows\INetCache\Content.Outlook\7HSL9FA1\V&#253;kaz%20v&#253;mer%20vykurovanie%20administat&#237;vy%20PD%20&#381;emberov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kaz výmer"/>
      <sheetName val="Parametre"/>
      <sheetName val="Poznámky"/>
    </sheetNames>
    <sheetDataSet>
      <sheetData sheetId="0"/>
      <sheetData sheetId="1">
        <row r="4">
          <cell r="B4">
            <v>4</v>
          </cell>
        </row>
        <row r="5">
          <cell r="B5">
            <v>3</v>
          </cell>
        </row>
        <row r="6">
          <cell r="B6">
            <v>1</v>
          </cell>
        </row>
        <row r="7">
          <cell r="B7">
            <v>20</v>
          </cell>
        </row>
        <row r="8">
          <cell r="B8">
            <v>0.05</v>
          </cell>
        </row>
        <row r="9">
          <cell r="B9">
            <v>0.1</v>
          </cell>
        </row>
        <row r="10">
          <cell r="B10">
            <v>15</v>
          </cell>
        </row>
        <row r="11">
          <cell r="B11">
            <v>10</v>
          </cell>
        </row>
        <row r="12">
          <cell r="B12">
            <v>1.67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51E8-937C-42F6-8ED1-FBCE535F3511}">
  <sheetPr>
    <pageSetUpPr fitToPage="1"/>
  </sheetPr>
  <dimension ref="A1:G71"/>
  <sheetViews>
    <sheetView showGridLines="0" tabSelected="1" zoomScale="110" zoomScaleNormal="110" workbookViewId="0">
      <pane ySplit="4" topLeftCell="A5" activePane="bottomLeft" state="frozen"/>
      <selection pane="bottomLeft" activeCell="J8" sqref="J8"/>
    </sheetView>
  </sheetViews>
  <sheetFormatPr defaultColWidth="8.7109375" defaultRowHeight="15" customHeight="1" x14ac:dyDescent="0.25"/>
  <cols>
    <col min="1" max="1" width="10.7109375" style="2" customWidth="1"/>
    <col min="2" max="3" width="46" style="2" customWidth="1"/>
    <col min="4" max="4" width="9" style="2" customWidth="1"/>
    <col min="5" max="5" width="11" style="2" customWidth="1"/>
    <col min="6" max="6" width="18" style="2" customWidth="1"/>
    <col min="7" max="7" width="20" style="2" customWidth="1"/>
    <col min="8" max="16384" width="8.7109375" style="2"/>
  </cols>
  <sheetData>
    <row r="1" spans="1:7" ht="3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33.7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19.5" customHeight="1" x14ac:dyDescent="0.25"/>
    <row r="4" spans="1:7" ht="33.75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22.5" customHeight="1" x14ac:dyDescent="0.25">
      <c r="A5" s="5" t="s">
        <v>9</v>
      </c>
      <c r="B5" s="5"/>
      <c r="C5" s="6"/>
      <c r="D5" s="6"/>
      <c r="E5" s="6"/>
      <c r="F5" s="6"/>
      <c r="G5" s="6"/>
    </row>
    <row r="6" spans="1:7" ht="26.25" customHeight="1" x14ac:dyDescent="0.25">
      <c r="A6" s="7">
        <v>1</v>
      </c>
      <c r="B6" s="7" t="s">
        <v>10</v>
      </c>
      <c r="C6" s="7" t="s">
        <v>11</v>
      </c>
      <c r="D6" s="7" t="s">
        <v>12</v>
      </c>
      <c r="E6" s="8">
        <f>[1]Parametre!$B$4</f>
        <v>4</v>
      </c>
      <c r="F6" s="9"/>
      <c r="G6" s="10">
        <f>E6*F6</f>
        <v>0</v>
      </c>
    </row>
    <row r="7" spans="1:7" ht="15" customHeight="1" x14ac:dyDescent="0.25">
      <c r="A7" s="7">
        <v>2</v>
      </c>
      <c r="B7" s="7" t="s">
        <v>13</v>
      </c>
      <c r="C7" s="7" t="s">
        <v>14</v>
      </c>
      <c r="D7" s="7" t="s">
        <v>12</v>
      </c>
      <c r="E7" s="8">
        <f>[1]Parametre!$B$5</f>
        <v>3</v>
      </c>
      <c r="F7" s="9"/>
      <c r="G7" s="10">
        <f>E7*F7</f>
        <v>0</v>
      </c>
    </row>
    <row r="8" spans="1:7" ht="26.25" customHeight="1" x14ac:dyDescent="0.25">
      <c r="A8" s="7">
        <v>3</v>
      </c>
      <c r="B8" s="7" t="s">
        <v>15</v>
      </c>
      <c r="C8" s="7" t="s">
        <v>16</v>
      </c>
      <c r="D8" s="7" t="s">
        <v>12</v>
      </c>
      <c r="E8" s="8">
        <f>[1]Parametre!$B$6</f>
        <v>1</v>
      </c>
      <c r="F8" s="9"/>
      <c r="G8" s="10">
        <f>E8*F8</f>
        <v>0</v>
      </c>
    </row>
    <row r="9" spans="1:7" ht="39" customHeight="1" x14ac:dyDescent="0.25">
      <c r="A9" s="7">
        <v>4</v>
      </c>
      <c r="B9" s="7" t="s">
        <v>17</v>
      </c>
      <c r="C9" s="7" t="s">
        <v>18</v>
      </c>
      <c r="D9" s="7" t="s">
        <v>12</v>
      </c>
      <c r="E9" s="8">
        <f>[1]Parametre!$B$5</f>
        <v>3</v>
      </c>
      <c r="F9" s="9"/>
      <c r="G9" s="10">
        <f>E9*F9</f>
        <v>0</v>
      </c>
    </row>
    <row r="10" spans="1:7" ht="15" customHeight="1" x14ac:dyDescent="0.25">
      <c r="A10" s="11"/>
      <c r="B10" s="12" t="s">
        <v>19</v>
      </c>
      <c r="C10" s="11"/>
      <c r="D10" s="11"/>
      <c r="E10" s="11"/>
      <c r="F10" s="13"/>
      <c r="G10" s="14">
        <f>SUM(G6:G9)</f>
        <v>0</v>
      </c>
    </row>
    <row r="11" spans="1:7" ht="19.5" customHeight="1" x14ac:dyDescent="0.25">
      <c r="F11" s="15"/>
      <c r="G11" s="15"/>
    </row>
    <row r="12" spans="1:7" ht="37.5" customHeight="1" x14ac:dyDescent="0.25">
      <c r="A12" s="5" t="s">
        <v>20</v>
      </c>
      <c r="B12" s="5"/>
      <c r="C12" s="6"/>
      <c r="D12" s="6"/>
      <c r="E12" s="6"/>
      <c r="F12" s="16"/>
      <c r="G12" s="16"/>
    </row>
    <row r="13" spans="1:7" ht="26.25" customHeight="1" x14ac:dyDescent="0.25">
      <c r="A13" s="7">
        <v>1</v>
      </c>
      <c r="B13" s="7" t="s">
        <v>21</v>
      </c>
      <c r="C13" s="7" t="s">
        <v>22</v>
      </c>
      <c r="D13" s="7" t="s">
        <v>23</v>
      </c>
      <c r="E13" s="8">
        <f>ROUNDUP([1]Parametre!$B$7*[1]Parametre!$B$4*(1+[1]Parametre!$B$8),0)</f>
        <v>84</v>
      </c>
      <c r="F13" s="9"/>
      <c r="G13" s="10">
        <f t="shared" ref="G13:G27" si="0">E13*F13</f>
        <v>0</v>
      </c>
    </row>
    <row r="14" spans="1:7" ht="15" customHeight="1" x14ac:dyDescent="0.25">
      <c r="A14" s="7">
        <v>2</v>
      </c>
      <c r="B14" s="7" t="s">
        <v>24</v>
      </c>
      <c r="C14" s="7" t="s">
        <v>25</v>
      </c>
      <c r="D14" s="7" t="s">
        <v>12</v>
      </c>
      <c r="E14" s="8">
        <f>4*[1]Parametre!$B$4</f>
        <v>16</v>
      </c>
      <c r="F14" s="9"/>
      <c r="G14" s="10">
        <f t="shared" si="0"/>
        <v>0</v>
      </c>
    </row>
    <row r="15" spans="1:7" ht="26.25" customHeight="1" x14ac:dyDescent="0.25">
      <c r="A15" s="7">
        <v>3</v>
      </c>
      <c r="B15" s="7" t="s">
        <v>26</v>
      </c>
      <c r="C15" s="7" t="s">
        <v>27</v>
      </c>
      <c r="D15" s="7" t="s">
        <v>12</v>
      </c>
      <c r="E15" s="8">
        <f>2*[1]Parametre!$B$4</f>
        <v>8</v>
      </c>
      <c r="F15" s="9"/>
      <c r="G15" s="10">
        <f t="shared" si="0"/>
        <v>0</v>
      </c>
    </row>
    <row r="16" spans="1:7" ht="26.25" customHeight="1" x14ac:dyDescent="0.25">
      <c r="A16" s="7">
        <v>4</v>
      </c>
      <c r="B16" s="7" t="s">
        <v>28</v>
      </c>
      <c r="C16" s="7" t="s">
        <v>29</v>
      </c>
      <c r="D16" s="7" t="s">
        <v>12</v>
      </c>
      <c r="E16" s="8">
        <f>4*[1]Parametre!$B$4</f>
        <v>16</v>
      </c>
      <c r="F16" s="9"/>
      <c r="G16" s="10">
        <f t="shared" si="0"/>
        <v>0</v>
      </c>
    </row>
    <row r="17" spans="1:7" ht="15" customHeight="1" x14ac:dyDescent="0.25">
      <c r="A17" s="7">
        <v>5</v>
      </c>
      <c r="B17" s="7" t="s">
        <v>30</v>
      </c>
      <c r="C17" s="7" t="s">
        <v>31</v>
      </c>
      <c r="D17" s="7" t="s">
        <v>12</v>
      </c>
      <c r="E17" s="8">
        <f>[1]Parametre!$B$4</f>
        <v>4</v>
      </c>
      <c r="F17" s="9"/>
      <c r="G17" s="10">
        <f t="shared" si="0"/>
        <v>0</v>
      </c>
    </row>
    <row r="18" spans="1:7" ht="26.25" customHeight="1" x14ac:dyDescent="0.25">
      <c r="A18" s="7">
        <v>6</v>
      </c>
      <c r="B18" s="7" t="s">
        <v>32</v>
      </c>
      <c r="C18" s="7" t="s">
        <v>33</v>
      </c>
      <c r="D18" s="7" t="s">
        <v>34</v>
      </c>
      <c r="E18" s="8">
        <f>[1]Parametre!$B$5</f>
        <v>3</v>
      </c>
      <c r="F18" s="9"/>
      <c r="G18" s="10">
        <f t="shared" si="0"/>
        <v>0</v>
      </c>
    </row>
    <row r="19" spans="1:7" ht="15" customHeight="1" x14ac:dyDescent="0.25">
      <c r="A19" s="7">
        <v>7</v>
      </c>
      <c r="B19" s="7" t="s">
        <v>35</v>
      </c>
      <c r="C19" s="7" t="s">
        <v>36</v>
      </c>
      <c r="D19" s="7" t="s">
        <v>12</v>
      </c>
      <c r="E19" s="8">
        <f>[1]Parametre!$B$5</f>
        <v>3</v>
      </c>
      <c r="F19" s="9"/>
      <c r="G19" s="10">
        <f t="shared" si="0"/>
        <v>0</v>
      </c>
    </row>
    <row r="20" spans="1:7" ht="15" customHeight="1" x14ac:dyDescent="0.25">
      <c r="A20" s="7">
        <v>8</v>
      </c>
      <c r="B20" s="7" t="s">
        <v>37</v>
      </c>
      <c r="C20" s="7" t="s">
        <v>38</v>
      </c>
      <c r="D20" s="7" t="s">
        <v>12</v>
      </c>
      <c r="E20" s="8">
        <f>[1]Parametre!$B$4</f>
        <v>4</v>
      </c>
      <c r="F20" s="9"/>
      <c r="G20" s="10">
        <f t="shared" si="0"/>
        <v>0</v>
      </c>
    </row>
    <row r="21" spans="1:7" ht="15" customHeight="1" x14ac:dyDescent="0.25">
      <c r="A21" s="7">
        <v>9</v>
      </c>
      <c r="B21" s="7" t="s">
        <v>39</v>
      </c>
      <c r="C21" s="7" t="s">
        <v>40</v>
      </c>
      <c r="D21" s="7" t="s">
        <v>12</v>
      </c>
      <c r="E21" s="8">
        <f>2*[1]Parametre!$B$4</f>
        <v>8</v>
      </c>
      <c r="F21" s="9"/>
      <c r="G21" s="10">
        <f t="shared" si="0"/>
        <v>0</v>
      </c>
    </row>
    <row r="22" spans="1:7" ht="39" customHeight="1" x14ac:dyDescent="0.25">
      <c r="A22" s="7">
        <v>10</v>
      </c>
      <c r="B22" s="7" t="s">
        <v>41</v>
      </c>
      <c r="C22" s="7" t="s">
        <v>42</v>
      </c>
      <c r="D22" s="7" t="s">
        <v>12</v>
      </c>
      <c r="E22" s="8">
        <f>2*[1]Parametre!$B$4</f>
        <v>8</v>
      </c>
      <c r="F22" s="9"/>
      <c r="G22" s="10">
        <f t="shared" si="0"/>
        <v>0</v>
      </c>
    </row>
    <row r="23" spans="1:7" ht="26.25" customHeight="1" x14ac:dyDescent="0.25">
      <c r="A23" s="7">
        <v>11</v>
      </c>
      <c r="B23" s="7" t="s">
        <v>43</v>
      </c>
      <c r="C23" s="7" t="s">
        <v>44</v>
      </c>
      <c r="D23" s="7" t="s">
        <v>45</v>
      </c>
      <c r="E23" s="8">
        <f>[1]Parametre!$B$4</f>
        <v>4</v>
      </c>
      <c r="F23" s="9"/>
      <c r="G23" s="10">
        <f t="shared" si="0"/>
        <v>0</v>
      </c>
    </row>
    <row r="24" spans="1:7" ht="26.25" customHeight="1" x14ac:dyDescent="0.25">
      <c r="A24" s="7">
        <v>12</v>
      </c>
      <c r="B24" s="7" t="s">
        <v>46</v>
      </c>
      <c r="C24" s="7" t="s">
        <v>47</v>
      </c>
      <c r="D24" s="7" t="s">
        <v>23</v>
      </c>
      <c r="E24" s="8">
        <f>6*[1]Parametre!$B$4</f>
        <v>24</v>
      </c>
      <c r="F24" s="9"/>
      <c r="G24" s="10">
        <f t="shared" si="0"/>
        <v>0</v>
      </c>
    </row>
    <row r="25" spans="1:7" ht="26.25" customHeight="1" x14ac:dyDescent="0.25">
      <c r="A25" s="7">
        <v>13</v>
      </c>
      <c r="B25" s="7" t="s">
        <v>48</v>
      </c>
      <c r="C25" s="7" t="s">
        <v>49</v>
      </c>
      <c r="D25" s="7" t="s">
        <v>12</v>
      </c>
      <c r="E25" s="8">
        <f>[1]Parametre!$B$4</f>
        <v>4</v>
      </c>
      <c r="F25" s="9"/>
      <c r="G25" s="10">
        <f t="shared" si="0"/>
        <v>0</v>
      </c>
    </row>
    <row r="26" spans="1:7" ht="26.25" customHeight="1" x14ac:dyDescent="0.25">
      <c r="A26" s="7">
        <v>14</v>
      </c>
      <c r="B26" s="7" t="s">
        <v>50</v>
      </c>
      <c r="C26" s="7" t="s">
        <v>51</v>
      </c>
      <c r="D26" s="7" t="s">
        <v>45</v>
      </c>
      <c r="E26" s="8">
        <f>[1]Parametre!$B$4</f>
        <v>4</v>
      </c>
      <c r="F26" s="9"/>
      <c r="G26" s="10">
        <f t="shared" si="0"/>
        <v>0</v>
      </c>
    </row>
    <row r="27" spans="1:7" ht="26.25" customHeight="1" x14ac:dyDescent="0.25">
      <c r="A27" s="7">
        <v>15</v>
      </c>
      <c r="B27" s="7" t="s">
        <v>52</v>
      </c>
      <c r="C27" s="7" t="s">
        <v>53</v>
      </c>
      <c r="D27" s="7" t="s">
        <v>54</v>
      </c>
      <c r="E27" s="8">
        <f>ROUNDUP([1]Parametre!$B$12*[1]Parametre!$B$7*[1]Parametre!$B$4*1.2,0)</f>
        <v>161</v>
      </c>
      <c r="F27" s="9"/>
      <c r="G27" s="10">
        <f t="shared" si="0"/>
        <v>0</v>
      </c>
    </row>
    <row r="28" spans="1:7" ht="15" customHeight="1" x14ac:dyDescent="0.25">
      <c r="A28" s="11"/>
      <c r="B28" s="12" t="s">
        <v>55</v>
      </c>
      <c r="C28" s="11"/>
      <c r="D28" s="11"/>
      <c r="E28" s="11"/>
      <c r="F28" s="13"/>
      <c r="G28" s="14">
        <f>SUM(G13:G27)</f>
        <v>0</v>
      </c>
    </row>
    <row r="29" spans="1:7" ht="19.5" customHeight="1" x14ac:dyDescent="0.25">
      <c r="F29" s="15"/>
      <c r="G29" s="15"/>
    </row>
    <row r="30" spans="1:7" ht="22.5" customHeight="1" x14ac:dyDescent="0.25">
      <c r="A30" s="5" t="s">
        <v>56</v>
      </c>
      <c r="B30" s="5"/>
      <c r="C30" s="6"/>
      <c r="D30" s="6"/>
      <c r="E30" s="6"/>
      <c r="F30" s="16"/>
      <c r="G30" s="16"/>
    </row>
    <row r="31" spans="1:7" ht="15" customHeight="1" x14ac:dyDescent="0.25">
      <c r="A31" s="7">
        <v>1</v>
      </c>
      <c r="B31" s="7" t="s">
        <v>57</v>
      </c>
      <c r="C31" s="7" t="s">
        <v>58</v>
      </c>
      <c r="D31" s="7" t="s">
        <v>12</v>
      </c>
      <c r="E31" s="8">
        <f>2*[1]Parametre!$B$6</f>
        <v>2</v>
      </c>
      <c r="F31" s="9"/>
      <c r="G31" s="10">
        <f>E31*F31</f>
        <v>0</v>
      </c>
    </row>
    <row r="32" spans="1:7" ht="26.25" customHeight="1" x14ac:dyDescent="0.25">
      <c r="A32" s="7">
        <v>2</v>
      </c>
      <c r="B32" s="7" t="s">
        <v>59</v>
      </c>
      <c r="C32" s="7" t="s">
        <v>60</v>
      </c>
      <c r="D32" s="7" t="s">
        <v>12</v>
      </c>
      <c r="E32" s="8">
        <f>2*[1]Parametre!$B$6</f>
        <v>2</v>
      </c>
      <c r="F32" s="9"/>
      <c r="G32" s="10">
        <f>E32*F32</f>
        <v>0</v>
      </c>
    </row>
    <row r="33" spans="1:7" ht="15" customHeight="1" x14ac:dyDescent="0.25">
      <c r="A33" s="7">
        <v>3</v>
      </c>
      <c r="B33" s="7" t="s">
        <v>61</v>
      </c>
      <c r="C33" s="7" t="s">
        <v>62</v>
      </c>
      <c r="D33" s="7" t="s">
        <v>23</v>
      </c>
      <c r="E33" s="8">
        <f>4*[1]Parametre!$B$6</f>
        <v>4</v>
      </c>
      <c r="F33" s="9"/>
      <c r="G33" s="10">
        <f>E33*F33</f>
        <v>0</v>
      </c>
    </row>
    <row r="34" spans="1:7" ht="15" customHeight="1" x14ac:dyDescent="0.25">
      <c r="A34" s="11"/>
      <c r="B34" s="12" t="s">
        <v>63</v>
      </c>
      <c r="C34" s="11"/>
      <c r="D34" s="11"/>
      <c r="E34" s="11"/>
      <c r="F34" s="13"/>
      <c r="G34" s="14">
        <f>SUM(G31:G33)</f>
        <v>0</v>
      </c>
    </row>
    <row r="35" spans="1:7" ht="19.5" customHeight="1" x14ac:dyDescent="0.25">
      <c r="F35" s="15"/>
      <c r="G35" s="15"/>
    </row>
    <row r="36" spans="1:7" ht="22.5" customHeight="1" x14ac:dyDescent="0.25">
      <c r="A36" s="5" t="s">
        <v>64</v>
      </c>
      <c r="B36" s="5"/>
      <c r="C36" s="6"/>
      <c r="D36" s="6"/>
      <c r="E36" s="6"/>
      <c r="F36" s="16"/>
      <c r="G36" s="16"/>
    </row>
    <row r="37" spans="1:7" ht="26.25" customHeight="1" x14ac:dyDescent="0.25">
      <c r="A37" s="7">
        <v>1</v>
      </c>
      <c r="B37" s="7" t="s">
        <v>65</v>
      </c>
      <c r="C37" s="7" t="s">
        <v>66</v>
      </c>
      <c r="D37" s="7" t="s">
        <v>23</v>
      </c>
      <c r="E37" s="8">
        <f>ROUNDUP([1]Parametre!$B$7*[1]Parametre!$B$4*(1+[1]Parametre!$B$9),0)</f>
        <v>88</v>
      </c>
      <c r="F37" s="9"/>
      <c r="G37" s="10">
        <f t="shared" ref="G37:G53" si="1">E37*F37</f>
        <v>0</v>
      </c>
    </row>
    <row r="38" spans="1:7" ht="26.25" customHeight="1" x14ac:dyDescent="0.25">
      <c r="A38" s="7">
        <v>2</v>
      </c>
      <c r="B38" s="7" t="s">
        <v>67</v>
      </c>
      <c r="C38" s="7" t="s">
        <v>68</v>
      </c>
      <c r="D38" s="7" t="s">
        <v>23</v>
      </c>
      <c r="E38" s="8">
        <f>ROUNDUP([1]Parametre!$B$10*([1]Parametre!$B$5+[1]Parametre!$B$6)*(1+[1]Parametre!$B$9),0)</f>
        <v>66</v>
      </c>
      <c r="F38" s="9"/>
      <c r="G38" s="10">
        <f t="shared" si="1"/>
        <v>0</v>
      </c>
    </row>
    <row r="39" spans="1:7" ht="26.25" customHeight="1" x14ac:dyDescent="0.25">
      <c r="A39" s="7">
        <v>3</v>
      </c>
      <c r="B39" s="7" t="s">
        <v>69</v>
      </c>
      <c r="C39" s="7" t="s">
        <v>70</v>
      </c>
      <c r="D39" s="7" t="s">
        <v>23</v>
      </c>
      <c r="E39" s="8">
        <f>ROUNDUP([1]Parametre!$B$10*[1]Parametre!$B$5*(1+[1]Parametre!$B$9),0)</f>
        <v>50</v>
      </c>
      <c r="F39" s="9"/>
      <c r="G39" s="10">
        <f t="shared" si="1"/>
        <v>0</v>
      </c>
    </row>
    <row r="40" spans="1:7" ht="26.25" customHeight="1" x14ac:dyDescent="0.25">
      <c r="A40" s="7">
        <v>4</v>
      </c>
      <c r="B40" s="7" t="s">
        <v>71</v>
      </c>
      <c r="C40" s="7" t="s">
        <v>72</v>
      </c>
      <c r="D40" s="7" t="s">
        <v>23</v>
      </c>
      <c r="E40" s="8">
        <f>ROUNDUP([1]Parametre!$B$10*[1]Parametre!$B$5*(1+[1]Parametre!$B$9),0)</f>
        <v>50</v>
      </c>
      <c r="F40" s="9"/>
      <c r="G40" s="10">
        <f t="shared" si="1"/>
        <v>0</v>
      </c>
    </row>
    <row r="41" spans="1:7" ht="15" customHeight="1" x14ac:dyDescent="0.25">
      <c r="A41" s="7">
        <v>5</v>
      </c>
      <c r="B41" s="7" t="s">
        <v>73</v>
      </c>
      <c r="C41" s="7" t="s">
        <v>74</v>
      </c>
      <c r="D41" s="7" t="s">
        <v>23</v>
      </c>
      <c r="E41" s="8">
        <f>ROUNDUP([1]Parametre!$B$7*[1]Parametre!$B$4*(1+[1]Parametre!$B$9),0)</f>
        <v>88</v>
      </c>
      <c r="F41" s="9"/>
      <c r="G41" s="10">
        <f t="shared" si="1"/>
        <v>0</v>
      </c>
    </row>
    <row r="42" spans="1:7" ht="15" customHeight="1" x14ac:dyDescent="0.25">
      <c r="A42" s="7">
        <v>6</v>
      </c>
      <c r="B42" s="7" t="s">
        <v>75</v>
      </c>
      <c r="C42" s="7" t="s">
        <v>76</v>
      </c>
      <c r="D42" s="7" t="s">
        <v>23</v>
      </c>
      <c r="E42" s="8">
        <f>ROUNDUP([1]Parametre!$B$11*[1]Parametre!$B$6*(1+[1]Parametre!$B$9),0)</f>
        <v>11</v>
      </c>
      <c r="F42" s="9"/>
      <c r="G42" s="10">
        <f t="shared" si="1"/>
        <v>0</v>
      </c>
    </row>
    <row r="43" spans="1:7" ht="15" customHeight="1" x14ac:dyDescent="0.25">
      <c r="A43" s="7">
        <v>7</v>
      </c>
      <c r="B43" s="7" t="s">
        <v>77</v>
      </c>
      <c r="C43" s="7" t="s">
        <v>78</v>
      </c>
      <c r="D43" s="7" t="s">
        <v>23</v>
      </c>
      <c r="E43" s="8">
        <f>ROUNDUP([1]Parametre!$B$7*[1]Parametre!$B$4*(1+[1]Parametre!$B$8),0)</f>
        <v>84</v>
      </c>
      <c r="F43" s="9"/>
      <c r="G43" s="10">
        <f t="shared" si="1"/>
        <v>0</v>
      </c>
    </row>
    <row r="44" spans="1:7" ht="15" customHeight="1" x14ac:dyDescent="0.25">
      <c r="A44" s="7">
        <v>8</v>
      </c>
      <c r="B44" s="7" t="s">
        <v>79</v>
      </c>
      <c r="C44" s="7" t="s">
        <v>80</v>
      </c>
      <c r="D44" s="7" t="s">
        <v>12</v>
      </c>
      <c r="E44" s="8">
        <f>[1]Parametre!$B$4</f>
        <v>4</v>
      </c>
      <c r="F44" s="9"/>
      <c r="G44" s="10">
        <f t="shared" si="1"/>
        <v>0</v>
      </c>
    </row>
    <row r="45" spans="1:7" ht="15" customHeight="1" x14ac:dyDescent="0.25">
      <c r="A45" s="7">
        <v>9</v>
      </c>
      <c r="B45" s="7" t="s">
        <v>81</v>
      </c>
      <c r="C45" s="7" t="s">
        <v>80</v>
      </c>
      <c r="D45" s="7" t="s">
        <v>12</v>
      </c>
      <c r="E45" s="8">
        <f>[1]Parametre!$B$4</f>
        <v>4</v>
      </c>
      <c r="F45" s="9"/>
      <c r="G45" s="10">
        <f t="shared" si="1"/>
        <v>0</v>
      </c>
    </row>
    <row r="46" spans="1:7" ht="15" customHeight="1" x14ac:dyDescent="0.25">
      <c r="A46" s="7">
        <v>10</v>
      </c>
      <c r="B46" s="7" t="s">
        <v>82</v>
      </c>
      <c r="C46" s="7" t="s">
        <v>83</v>
      </c>
      <c r="D46" s="7" t="s">
        <v>12</v>
      </c>
      <c r="E46" s="8">
        <f>[1]Parametre!$B$5+[1]Parametre!$B$6</f>
        <v>4</v>
      </c>
      <c r="F46" s="9"/>
      <c r="G46" s="10">
        <f t="shared" si="1"/>
        <v>0</v>
      </c>
    </row>
    <row r="47" spans="1:7" ht="15" customHeight="1" x14ac:dyDescent="0.25">
      <c r="A47" s="7">
        <v>11</v>
      </c>
      <c r="B47" s="7" t="s">
        <v>84</v>
      </c>
      <c r="C47" s="7" t="s">
        <v>85</v>
      </c>
      <c r="D47" s="7" t="s">
        <v>12</v>
      </c>
      <c r="E47" s="8">
        <f>[1]Parametre!$B$5</f>
        <v>3</v>
      </c>
      <c r="F47" s="9"/>
      <c r="G47" s="10">
        <f t="shared" si="1"/>
        <v>0</v>
      </c>
    </row>
    <row r="48" spans="1:7" ht="15" customHeight="1" x14ac:dyDescent="0.25">
      <c r="A48" s="7">
        <v>12</v>
      </c>
      <c r="B48" s="7" t="s">
        <v>86</v>
      </c>
      <c r="C48" s="7" t="s">
        <v>87</v>
      </c>
      <c r="D48" s="7" t="s">
        <v>12</v>
      </c>
      <c r="E48" s="8">
        <f>1</f>
        <v>1</v>
      </c>
      <c r="F48" s="9"/>
      <c r="G48" s="10">
        <f t="shared" si="1"/>
        <v>0</v>
      </c>
    </row>
    <row r="49" spans="1:7" ht="15" customHeight="1" x14ac:dyDescent="0.25">
      <c r="A49" s="7">
        <v>13</v>
      </c>
      <c r="B49" s="7" t="s">
        <v>88</v>
      </c>
      <c r="C49" s="7" t="s">
        <v>89</v>
      </c>
      <c r="D49" s="7" t="s">
        <v>12</v>
      </c>
      <c r="E49" s="8">
        <f>1</f>
        <v>1</v>
      </c>
      <c r="F49" s="9"/>
      <c r="G49" s="10">
        <f t="shared" si="1"/>
        <v>0</v>
      </c>
    </row>
    <row r="50" spans="1:7" ht="15" customHeight="1" x14ac:dyDescent="0.25">
      <c r="A50" s="7">
        <v>14</v>
      </c>
      <c r="B50" s="7" t="s">
        <v>90</v>
      </c>
      <c r="C50" s="7" t="s">
        <v>91</v>
      </c>
      <c r="D50" s="7" t="s">
        <v>12</v>
      </c>
      <c r="E50" s="8">
        <f>[1]Parametre!$B$4</f>
        <v>4</v>
      </c>
      <c r="F50" s="9"/>
      <c r="G50" s="10">
        <f t="shared" si="1"/>
        <v>0</v>
      </c>
    </row>
    <row r="51" spans="1:7" ht="15" customHeight="1" x14ac:dyDescent="0.25">
      <c r="A51" s="7">
        <v>15</v>
      </c>
      <c r="B51" s="7" t="s">
        <v>92</v>
      </c>
      <c r="C51" s="7" t="s">
        <v>93</v>
      </c>
      <c r="D51" s="7" t="s">
        <v>12</v>
      </c>
      <c r="E51" s="8">
        <f>2*[1]Parametre!$B$4</f>
        <v>8</v>
      </c>
      <c r="F51" s="9"/>
      <c r="G51" s="10">
        <f t="shared" si="1"/>
        <v>0</v>
      </c>
    </row>
    <row r="52" spans="1:7" ht="15" customHeight="1" x14ac:dyDescent="0.25">
      <c r="A52" s="7">
        <v>16</v>
      </c>
      <c r="B52" s="7" t="s">
        <v>94</v>
      </c>
      <c r="C52" s="7" t="s">
        <v>51</v>
      </c>
      <c r="D52" s="7" t="s">
        <v>45</v>
      </c>
      <c r="E52" s="8">
        <f>[1]Parametre!$B$4</f>
        <v>4</v>
      </c>
      <c r="F52" s="9"/>
      <c r="G52" s="10">
        <f t="shared" si="1"/>
        <v>0</v>
      </c>
    </row>
    <row r="53" spans="1:7" ht="15" customHeight="1" x14ac:dyDescent="0.25">
      <c r="A53" s="7">
        <v>17</v>
      </c>
      <c r="B53" s="7" t="s">
        <v>95</v>
      </c>
      <c r="C53" s="17"/>
      <c r="D53" s="7" t="s">
        <v>45</v>
      </c>
      <c r="E53" s="8">
        <f>1</f>
        <v>1</v>
      </c>
      <c r="F53" s="9"/>
      <c r="G53" s="10">
        <f t="shared" si="1"/>
        <v>0</v>
      </c>
    </row>
    <row r="54" spans="1:7" ht="15" customHeight="1" x14ac:dyDescent="0.25">
      <c r="A54" s="11"/>
      <c r="B54" s="12" t="s">
        <v>96</v>
      </c>
      <c r="C54" s="11"/>
      <c r="D54" s="11"/>
      <c r="E54" s="11"/>
      <c r="F54" s="13"/>
      <c r="G54" s="14"/>
    </row>
    <row r="55" spans="1:7" ht="19.5" customHeight="1" x14ac:dyDescent="0.25">
      <c r="F55" s="15"/>
      <c r="G55" s="15"/>
    </row>
    <row r="56" spans="1:7" ht="22.5" customHeight="1" x14ac:dyDescent="0.25">
      <c r="A56" s="5" t="s">
        <v>97</v>
      </c>
      <c r="B56" s="5"/>
      <c r="C56" s="6"/>
      <c r="D56" s="6"/>
      <c r="E56" s="6"/>
      <c r="F56" s="16"/>
      <c r="G56" s="16"/>
    </row>
    <row r="57" spans="1:7" ht="19.5" customHeight="1" x14ac:dyDescent="0.25">
      <c r="A57" s="18">
        <v>1</v>
      </c>
      <c r="B57" s="18" t="s">
        <v>98</v>
      </c>
      <c r="C57" s="18" t="s">
        <v>99</v>
      </c>
      <c r="D57" s="18" t="s">
        <v>45</v>
      </c>
      <c r="E57" s="18">
        <v>1</v>
      </c>
      <c r="F57" s="19"/>
      <c r="G57" s="20">
        <f t="shared" ref="G57:G63" si="2">E57*F57</f>
        <v>0</v>
      </c>
    </row>
    <row r="58" spans="1:7" ht="15" customHeight="1" x14ac:dyDescent="0.25">
      <c r="A58" s="18">
        <v>2</v>
      </c>
      <c r="B58" s="18" t="s">
        <v>100</v>
      </c>
      <c r="C58" s="18" t="s">
        <v>101</v>
      </c>
      <c r="D58" s="18" t="s">
        <v>45</v>
      </c>
      <c r="E58" s="18">
        <v>1</v>
      </c>
      <c r="F58" s="19"/>
      <c r="G58" s="20">
        <f t="shared" si="2"/>
        <v>0</v>
      </c>
    </row>
    <row r="59" spans="1:7" ht="19.5" customHeight="1" x14ac:dyDescent="0.25">
      <c r="A59" s="18">
        <v>3</v>
      </c>
      <c r="B59" s="18" t="s">
        <v>102</v>
      </c>
      <c r="C59" s="18" t="s">
        <v>103</v>
      </c>
      <c r="D59" s="18" t="s">
        <v>45</v>
      </c>
      <c r="E59" s="18">
        <v>1</v>
      </c>
      <c r="F59" s="19"/>
      <c r="G59" s="20">
        <f t="shared" si="2"/>
        <v>0</v>
      </c>
    </row>
    <row r="60" spans="1:7" ht="19.5" customHeight="1" x14ac:dyDescent="0.25">
      <c r="A60" s="18">
        <v>4</v>
      </c>
      <c r="B60" s="18" t="s">
        <v>104</v>
      </c>
      <c r="C60" s="18" t="s">
        <v>105</v>
      </c>
      <c r="D60" s="18" t="s">
        <v>45</v>
      </c>
      <c r="E60" s="18">
        <v>1</v>
      </c>
      <c r="F60" s="19"/>
      <c r="G60" s="20">
        <f t="shared" si="2"/>
        <v>0</v>
      </c>
    </row>
    <row r="61" spans="1:7" ht="19.5" customHeight="1" x14ac:dyDescent="0.25">
      <c r="A61" s="18">
        <v>5</v>
      </c>
      <c r="B61" s="18" t="s">
        <v>106</v>
      </c>
      <c r="C61" s="18" t="s">
        <v>105</v>
      </c>
      <c r="D61" s="18" t="s">
        <v>45</v>
      </c>
      <c r="E61" s="18">
        <v>1</v>
      </c>
      <c r="F61" s="19"/>
      <c r="G61" s="20">
        <f t="shared" si="2"/>
        <v>0</v>
      </c>
    </row>
    <row r="62" spans="1:7" ht="19.5" customHeight="1" x14ac:dyDescent="0.25">
      <c r="A62" s="18">
        <v>6</v>
      </c>
      <c r="B62" s="18" t="s">
        <v>107</v>
      </c>
      <c r="C62" s="18" t="s">
        <v>105</v>
      </c>
      <c r="D62" s="18" t="s">
        <v>45</v>
      </c>
      <c r="E62" s="18">
        <v>1</v>
      </c>
      <c r="F62" s="19"/>
      <c r="G62" s="20">
        <f t="shared" si="2"/>
        <v>0</v>
      </c>
    </row>
    <row r="63" spans="1:7" ht="19.5" customHeight="1" x14ac:dyDescent="0.25">
      <c r="A63" s="18">
        <v>7</v>
      </c>
      <c r="B63" s="18" t="s">
        <v>108</v>
      </c>
      <c r="C63" s="18" t="s">
        <v>109</v>
      </c>
      <c r="D63" s="18" t="s">
        <v>12</v>
      </c>
      <c r="E63" s="18">
        <v>4</v>
      </c>
      <c r="F63" s="19"/>
      <c r="G63" s="20">
        <f t="shared" si="2"/>
        <v>0</v>
      </c>
    </row>
    <row r="64" spans="1:7" ht="19.5" customHeight="1" x14ac:dyDescent="0.25">
      <c r="A64" s="11"/>
      <c r="B64" s="12" t="s">
        <v>110</v>
      </c>
      <c r="C64" s="11"/>
      <c r="D64" s="11"/>
      <c r="E64" s="11"/>
      <c r="F64" s="13"/>
      <c r="G64" s="14">
        <f>SUM(G57:G63)</f>
        <v>0</v>
      </c>
    </row>
    <row r="65" spans="1:7" ht="30" customHeight="1" x14ac:dyDescent="0.25">
      <c r="B65" s="21" t="s">
        <v>111</v>
      </c>
      <c r="C65" s="22" t="s">
        <v>112</v>
      </c>
      <c r="D65" s="23" t="s">
        <v>45</v>
      </c>
      <c r="E65" s="24">
        <v>1</v>
      </c>
      <c r="F65" s="25"/>
      <c r="G65" s="25">
        <f>E65*F65</f>
        <v>0</v>
      </c>
    </row>
    <row r="66" spans="1:7" ht="19.5" customHeight="1" x14ac:dyDescent="0.25">
      <c r="A66" s="26"/>
      <c r="B66" s="27" t="s">
        <v>113</v>
      </c>
      <c r="C66" s="26"/>
      <c r="D66" s="26"/>
      <c r="E66" s="26"/>
      <c r="F66" s="28"/>
      <c r="G66" s="29">
        <f>SUM(G10,G28,G34,G54,G64,G65)</f>
        <v>0</v>
      </c>
    </row>
    <row r="67" spans="1:7" ht="15" customHeight="1" thickBot="1" x14ac:dyDescent="0.3">
      <c r="A67" s="30"/>
      <c r="B67" s="31" t="s">
        <v>114</v>
      </c>
      <c r="C67" s="32"/>
      <c r="D67" s="32"/>
      <c r="E67" s="32"/>
      <c r="F67" s="32"/>
      <c r="G67" s="33">
        <f>ROUND(G66*23%,2)</f>
        <v>0</v>
      </c>
    </row>
    <row r="68" spans="1:7" ht="16.5" thickTop="1" thickBot="1" x14ac:dyDescent="0.3">
      <c r="A68" s="34"/>
      <c r="B68" s="35" t="s">
        <v>115</v>
      </c>
      <c r="C68" s="34"/>
      <c r="D68" s="34"/>
      <c r="E68" s="34"/>
      <c r="F68" s="34"/>
      <c r="G68" s="36">
        <f>G66+G67</f>
        <v>0</v>
      </c>
    </row>
    <row r="69" spans="1:7" ht="38.1" customHeight="1" thickTop="1" x14ac:dyDescent="0.25">
      <c r="B69" s="37"/>
      <c r="C69" s="37"/>
      <c r="D69" s="37"/>
      <c r="E69" s="37"/>
      <c r="F69" s="37"/>
      <c r="G69" s="37"/>
    </row>
    <row r="70" spans="1:7" ht="26.1" customHeight="1" x14ac:dyDescent="0.25">
      <c r="A70" s="38"/>
      <c r="B70" s="39" t="s">
        <v>116</v>
      </c>
      <c r="C70" s="37"/>
      <c r="D70" s="37"/>
      <c r="E70" s="37"/>
      <c r="F70" s="37"/>
      <c r="G70" s="37"/>
    </row>
    <row r="71" spans="1:7" x14ac:dyDescent="0.25">
      <c r="A71" s="40"/>
    </row>
  </sheetData>
  <mergeCells count="8">
    <mergeCell ref="A56:B56"/>
    <mergeCell ref="B69:G70"/>
    <mergeCell ref="A1:G1"/>
    <mergeCell ref="A2:G2"/>
    <mergeCell ref="A5:B5"/>
    <mergeCell ref="A12:B12"/>
    <mergeCell ref="A30:B30"/>
    <mergeCell ref="A36:B3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84C3-A296-4E08-9FD1-B41DBF85EAC4}">
  <dimension ref="A1:D12"/>
  <sheetViews>
    <sheetView showGridLines="0" zoomScaleNormal="100" workbookViewId="0">
      <selection activeCell="D20" sqref="D20"/>
    </sheetView>
  </sheetViews>
  <sheetFormatPr defaultColWidth="8.7109375" defaultRowHeight="15" customHeight="1" x14ac:dyDescent="0.25"/>
  <cols>
    <col min="1" max="1" width="52" style="2" customWidth="1"/>
    <col min="2" max="2" width="10.42578125" style="2" customWidth="1"/>
    <col min="3" max="3" width="6.28515625" style="2" customWidth="1"/>
    <col min="4" max="4" width="80" style="2" customWidth="1"/>
    <col min="5" max="16384" width="8.7109375" style="2"/>
  </cols>
  <sheetData>
    <row r="1" spans="1:4" x14ac:dyDescent="0.25">
      <c r="A1" s="40" t="s">
        <v>117</v>
      </c>
    </row>
    <row r="3" spans="1:4" ht="15" customHeight="1" x14ac:dyDescent="0.25">
      <c r="A3" s="41" t="s">
        <v>118</v>
      </c>
      <c r="B3" s="41" t="s">
        <v>119</v>
      </c>
      <c r="C3" s="41" t="s">
        <v>5</v>
      </c>
      <c r="D3" s="41" t="s">
        <v>120</v>
      </c>
    </row>
    <row r="4" spans="1:4" ht="26.25" customHeight="1" x14ac:dyDescent="0.25">
      <c r="A4" s="7" t="s">
        <v>121</v>
      </c>
      <c r="B4" s="42">
        <v>4</v>
      </c>
      <c r="C4" s="7" t="s">
        <v>12</v>
      </c>
      <c r="D4" s="7"/>
    </row>
    <row r="5" spans="1:4" ht="15" customHeight="1" x14ac:dyDescent="0.25">
      <c r="A5" s="7" t="s">
        <v>122</v>
      </c>
      <c r="B5" s="42">
        <v>3</v>
      </c>
      <c r="C5" s="7" t="s">
        <v>12</v>
      </c>
      <c r="D5" s="7"/>
    </row>
    <row r="6" spans="1:4" ht="15" customHeight="1" x14ac:dyDescent="0.25">
      <c r="A6" s="7" t="s">
        <v>123</v>
      </c>
      <c r="B6" s="42">
        <v>1</v>
      </c>
      <c r="C6" s="7" t="s">
        <v>12</v>
      </c>
      <c r="D6" s="7"/>
    </row>
    <row r="7" spans="1:4" ht="26.25" customHeight="1" x14ac:dyDescent="0.25">
      <c r="A7" s="7" t="s">
        <v>124</v>
      </c>
      <c r="B7" s="42">
        <v>20</v>
      </c>
      <c r="C7" s="7" t="s">
        <v>23</v>
      </c>
      <c r="D7" s="7" t="s">
        <v>125</v>
      </c>
    </row>
    <row r="8" spans="1:4" ht="15" customHeight="1" x14ac:dyDescent="0.25">
      <c r="A8" s="7" t="s">
        <v>126</v>
      </c>
      <c r="B8" s="43">
        <v>0.05</v>
      </c>
      <c r="C8" s="7" t="s">
        <v>127</v>
      </c>
      <c r="D8" s="7"/>
    </row>
    <row r="9" spans="1:4" ht="15" customHeight="1" x14ac:dyDescent="0.25">
      <c r="A9" s="7" t="s">
        <v>128</v>
      </c>
      <c r="B9" s="43">
        <v>0.1</v>
      </c>
      <c r="C9" s="7" t="s">
        <v>127</v>
      </c>
      <c r="D9" s="7"/>
    </row>
    <row r="10" spans="1:4" ht="15" customHeight="1" x14ac:dyDescent="0.25">
      <c r="A10" s="7" t="s">
        <v>129</v>
      </c>
      <c r="B10" s="42">
        <v>15</v>
      </c>
      <c r="C10" s="7" t="s">
        <v>23</v>
      </c>
      <c r="D10" s="7"/>
    </row>
    <row r="11" spans="1:4" ht="15" customHeight="1" x14ac:dyDescent="0.25">
      <c r="A11" s="7" t="s">
        <v>130</v>
      </c>
      <c r="B11" s="42">
        <v>10</v>
      </c>
      <c r="C11" s="7" t="s">
        <v>23</v>
      </c>
      <c r="D11" s="7"/>
    </row>
    <row r="12" spans="1:4" ht="15" customHeight="1" x14ac:dyDescent="0.25">
      <c r="A12" s="7" t="s">
        <v>131</v>
      </c>
      <c r="B12" s="42">
        <v>1.67</v>
      </c>
      <c r="C12" s="7" t="s">
        <v>132</v>
      </c>
      <c r="D12" s="7" t="s">
        <v>133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BF3D-CCAB-4FAB-9F54-6330013DED97}">
  <dimension ref="A1:A13"/>
  <sheetViews>
    <sheetView showGridLines="0" zoomScaleNormal="100" workbookViewId="0">
      <selection activeCell="A50" sqref="A50"/>
    </sheetView>
  </sheetViews>
  <sheetFormatPr defaultColWidth="8.7109375" defaultRowHeight="15" customHeight="1" x14ac:dyDescent="0.25"/>
  <cols>
    <col min="1" max="1" width="130" style="2" customWidth="1"/>
    <col min="2" max="16384" width="8.7109375" style="2"/>
  </cols>
  <sheetData>
    <row r="1" spans="1:1" ht="15" customHeight="1" x14ac:dyDescent="0.25">
      <c r="A1" s="40" t="s">
        <v>134</v>
      </c>
    </row>
    <row r="2" spans="1:1" ht="26.25" customHeight="1" x14ac:dyDescent="0.25">
      <c r="A2" s="18" t="s">
        <v>135</v>
      </c>
    </row>
    <row r="3" spans="1:1" ht="26.25" customHeight="1" x14ac:dyDescent="0.25">
      <c r="A3" s="18" t="s">
        <v>136</v>
      </c>
    </row>
    <row r="4" spans="1:1" ht="26.25" customHeight="1" x14ac:dyDescent="0.25">
      <c r="A4" s="18" t="s">
        <v>137</v>
      </c>
    </row>
    <row r="5" spans="1:1" ht="26.25" customHeight="1" x14ac:dyDescent="0.25">
      <c r="A5" s="18" t="s">
        <v>138</v>
      </c>
    </row>
    <row r="6" spans="1:1" ht="26.25" customHeight="1" x14ac:dyDescent="0.25">
      <c r="A6" s="18" t="s">
        <v>139</v>
      </c>
    </row>
    <row r="7" spans="1:1" ht="15" customHeight="1" x14ac:dyDescent="0.25">
      <c r="A7" s="44"/>
    </row>
    <row r="8" spans="1:1" ht="15" customHeight="1" x14ac:dyDescent="0.25">
      <c r="A8" s="40" t="s">
        <v>140</v>
      </c>
    </row>
    <row r="9" spans="1:1" ht="15" customHeight="1" x14ac:dyDescent="0.25">
      <c r="A9" s="18" t="s">
        <v>141</v>
      </c>
    </row>
    <row r="10" spans="1:1" ht="15" customHeight="1" x14ac:dyDescent="0.25">
      <c r="A10" s="18" t="s">
        <v>142</v>
      </c>
    </row>
    <row r="11" spans="1:1" ht="15" customHeight="1" x14ac:dyDescent="0.25">
      <c r="A11" s="18" t="s">
        <v>143</v>
      </c>
    </row>
    <row r="12" spans="1:1" ht="15" customHeight="1" x14ac:dyDescent="0.25">
      <c r="A12" s="18" t="s">
        <v>144</v>
      </c>
    </row>
    <row r="13" spans="1:1" ht="15" customHeight="1" x14ac:dyDescent="0.25">
      <c r="A13" s="1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Výkaz výmer</vt:lpstr>
      <vt:lpstr>Parametre</vt:lpstr>
      <vt:lpstr>Poznámky</vt:lpstr>
      <vt:lpstr>'Výkaz výmer'!Názvy_tlače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Halmes</dc:creator>
  <cp:lastModifiedBy>Marian Halmes</cp:lastModifiedBy>
  <dcterms:created xsi:type="dcterms:W3CDTF">2026-10-26T14:34:08Z</dcterms:created>
  <dcterms:modified xsi:type="dcterms:W3CDTF">2026-10-26T14:47:56Z</dcterms:modified>
</cp:coreProperties>
</file>