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5bc5d5d0447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1eli - 01  Stavebné úpra..." sheetId="3" ns1:id="Rf60c6e01b4754ebb"/>
  </sheets>
  <calcPr fullCalcOnLoad="1" forceFullCalc="1"/>
</workbook>
</file>

<file path=xl/sharedStrings.xml><?xml version="1.0" encoding="utf-8"?>
<x:sst xmlns:x="http://schemas.openxmlformats.org/spreadsheetml/2006/main">
  <x:si>
    <x:t xml:space="preserve">&gt;&gt;  skryté stĺpce  &lt;&lt;</x:t>
  </x:si>
  <x:si>
    <x:t xml:space="preserve">{3a86e6e5-3796-460e-8ec3-c052245d2dbf}</x:t>
  </x:si>
  <x:si>
    <x:t xml:space="preserve">0</x:t>
  </x:si>
  <x:si>
    <x:t xml:space="preserve">Výkaz výmer - rozpočet</x:t>
  </x:si>
  <x:si>
    <x:t xml:space="preserve">v ---  nižšie sa nachádzajú doplnkové a pomocné údaje k zostavám  --- v</x:t>
  </x:si>
  <x:si>
    <x:t xml:space="preserve">False</x:t>
  </x:si>
  <x:si>
    <x:t xml:space="preserve">Stavba:</x:t>
  </x:si>
  <x:si>
    <x:t xml:space="preserve">Zavlažovací systém, sad Laclavá, parc.č. KN C 237/1 a 238/2 k.ú. Abramová</x:t>
  </x:si>
  <x:si>
    <x:t xml:space="preserve">Objekt:</x:t>
  </x:si>
  <x:si>
    <x:t xml:space="preserve"> SO 02 Elektroinštalácia a fotovoltický zdroj elektriny</x:t>
  </x:si>
  <x:si>
    <x:t xml:space="preserve">JKSO:</x:t>
  </x:si>
  <x:si>
    <x:t xml:space="preserve">KS:</x:t>
  </x:si>
  <x:si>
    <x:t xml:space="preserve">Miesto:</x:t>
  </x:si>
  <x:si>
    <x:t xml:space="preserve">Laclavá</x:t>
  </x:si>
  <x:si>
    <x:t xml:space="preserve">Dátum:</x:t>
  </x:si>
  <x:si>
    <x:t xml:space="preserve">Objednávateľ:</x:t>
  </x:si>
  <x:si>
    <x:t xml:space="preserve">IČO:</x:t>
  </x:si>
  <x:si>
    <x:t xml:space="preserve">Jozef Haco – HAKOM, Valča 530, 038 51 Valča</x:t>
  </x:si>
  <x:si>
    <x:t xml:space="preserve">IČ DPH:</x:t>
  </x:si>
  <x:si>
    <x:t xml:space="preserve">Zhotoviteľ:</x:t>
  </x:si>
  <x:si>
    <x:t xml:space="preserve">SK2022587611</x:t>
  </x:si>
  <x:si>
    <x:t xml:space="preserve">Poznámka:</x:t>
  </x:si>
  <x:si>
    <x:t xml:space="preserve">Cena bez DPH</x:t>
  </x:si>
  <x:si>
    <x:t xml:space="preserve">Základ dane</x:t>
  </x:si>
  <x:si>
    <x:t xml:space="preserve">Sadzba dane</x:t>
  </x:si>
  <x:si>
    <x:t xml:space="preserve">Výška dane</x:t>
  </x:si>
  <x:si>
    <x:t xml:space="preserve">DPH</x:t>
  </x:si>
  <x:si>
    <x:t xml:space="preserve">základná</x:t>
  </x:si>
  <x:si>
    <x:t xml:space="preserve">znížená</x:t>
  </x:si>
  <x:si>
    <x:t xml:space="preserve">zákl. prenesená</x:t>
  </x:si>
  <x:si>
    <x:t xml:space="preserve">zníž. prenesená</x:t>
  </x:si>
  <x:si>
    <x:t xml:space="preserve">nulová</x:t>
  </x:si>
  <x:si>
    <x:t xml:space="preserve">v</x:t>
  </x:si>
  <x:si>
    <x:t xml:space="preserve">EUR</x:t>
  </x:si>
  <x:si>
    <x:t xml:space="preserve">Objednávateľ</x:t>
  </x:si>
  <x:si>
    <x:t xml:space="preserve">Zhotoviteľ</x:t>
  </x:si>
  <x:si>
    <x:t xml:space="preserve">Dátum a podpis:</x:t>
  </x:si>
  <x:si>
    <x:t xml:space="preserve">Pečiatka</x:t>
  </x:si>
  <x:si>
    <x:t xml:space="preserve">REKAPITULÁCIA</x:t>
  </x:si>
  <x:si>
    <x:t xml:space="preserve">Projektant:</x:t>
  </x:si>
  <x:si>
    <x:t xml:space="preserve">Spracovateľ:</x:t>
  </x:si>
  <x:si>
    <x:t xml:space="preserve">Kód dielu - Popis</x:t>
  </x:si>
  <x:si>
    <x:t xml:space="preserve">Cena celkom [EUR]</x:t>
  </x:si>
  <x:si>
    <x:t xml:space="preserve">Náklady z rozpočtu</x:t>
  </x:si>
  <x:si>
    <x:t xml:space="preserve">-1</x:t>
  </x:si>
  <x:si>
    <x:t xml:space="preserve">M - Práce a dodávky M   </x:t>
  </x:si>
  <x:si>
    <x:t xml:space="preserve">    21-M - Elektromontáže   </x:t>
  </x:si>
  <x:si>
    <x:t xml:space="preserve">    46-M - Zemné práce pri extr.mont.prácach   </x:t>
  </x:si>
  <x:si>
    <x:t xml:space="preserve">VRN - Vedľajšie rozpočtové náklady   </x:t>
  </x:si>
  <x:si>
    <x:t xml:space="preserve">    VRN04 - Projektové práce   </x:t>
  </x:si>
  <x:si>
    <x:t xml:space="preserve">    VRN10 - Inžinierska činnosť   </x:t>
  </x:si>
  <x:si>
    <x:t xml:space="preserve">ROZPOČET</x:t>
  </x:si>
  <x:si>
    <x:t xml:space="preserve">PČ</x:t>
  </x:si>
  <x:si>
    <x:t xml:space="preserve">Typ</x:t>
  </x:si>
  <x:si>
    <x:t xml:space="preserve">Kód</x:t>
  </x:si>
  <x:si>
    <x:t xml:space="preserve">Popis</x:t>
  </x:si>
  <x:si>
    <x:t xml:space="preserve">MJ</x:t>
  </x:si>
  <x:si>
    <x:t xml:space="preserve">Množstvo</x:t>
  </x:si>
  <x:si>
    <x:t xml:space="preserve">J.cena [EUR]</x:t>
  </x:si>
  <x:si>
    <x:t xml:space="preserve">Cenová sústava</x:t>
  </x:si>
  <x:si>
    <x:t xml:space="preserve">J. Nh [h]</x:t>
  </x:si>
  <x:si>
    <x:t xml:space="preserve">Nh celkom [h]</x:t>
  </x:si>
  <x:si>
    <x:t xml:space="preserve">J. hmotnosť [t]</x:t>
  </x:si>
  <x:si>
    <x:t xml:space="preserve">Hmotnosť celkom [t]</x:t>
  </x:si>
  <x:si>
    <x:t xml:space="preserve">J. suť [t]</x:t>
  </x:si>
  <x:si>
    <x:t xml:space="preserve">Suť Celkom [t]</x:t>
  </x:si>
  <x:si>
    <x:t xml:space="preserve">D</x:t>
  </x:si>
  <x:si>
    <x:t xml:space="preserve">M</x:t>
  </x:si>
  <x:si>
    <x:t xml:space="preserve">Práce a dodávky M   </x:t>
  </x:si>
  <x:si>
    <x:t xml:space="preserve">3</x:t>
  </x:si>
  <x:si>
    <x:t xml:space="preserve">ROZPOCET</x:t>
  </x:si>
  <x:si>
    <x:t xml:space="preserve">21-M</x:t>
  </x:si>
  <x:si>
    <x:t xml:space="preserve">Elektromontáže   </x:t>
  </x:si>
  <x:si>
    <x:t xml:space="preserve">1</x:t>
  </x:si>
  <x:si>
    <x:t xml:space="preserve">K</x:t>
  </x:si>
  <x:si>
    <x:t xml:space="preserve">Svorka uzemňovacia</x:t>
  </x:si>
  <x:si>
    <x:t xml:space="preserve">ks</x:t>
  </x:si>
  <x:si>
    <x:t xml:space="preserve">64</x:t>
  </x:si>
  <x:si>
    <x:t xml:space="preserve">2</x:t>
  </x:si>
  <x:si>
    <x:t xml:space="preserve">-589908753</x:t>
  </x:si>
  <x:si>
    <x:t xml:space="preserve">Svorka  uzemňovacia</x:t>
  </x:si>
  <x:si>
    <x:t xml:space="preserve">256</x:t>
  </x:si>
  <x:si>
    <x:t xml:space="preserve">-1928334782</x:t>
  </x:si>
  <x:si>
    <x:t xml:space="preserve">Kábel silový uložený v trubke 1-CYKY 0,6/1 kV 5x16</x:t>
  </x:si>
  <x:si>
    <x:t xml:space="preserve">m</x:t>
  </x:si>
  <x:si>
    <x:t xml:space="preserve">1441817818</x:t>
  </x:si>
  <x:si>
    <x:t xml:space="preserve">1-CYKY 5x16 Kábel pre pevné uloženie, medený STN</x:t>
  </x:si>
  <x:si>
    <x:t xml:space="preserve">280406150</x:t>
  </x:si>
  <x:si>
    <x:t xml:space="preserve">Kábel silový uložený v trubke 1-CYKY 0,6/1 kV 5x10</x:t>
  </x:si>
  <x:si>
    <x:t xml:space="preserve">1-CYKY 5x10 Kábel pre pevné uloženie, medený STN</x:t>
  </x:si>
  <x:si>
    <x:t xml:space="preserve">Chránička FXKVR 63</x:t>
  </x:si>
  <x:si>
    <x:t xml:space="preserve">Bleskozvod a uzemnenie</x:t>
  </x:si>
  <x:si>
    <x:t xml:space="preserve">sada</x:t>
  </x:si>
  <x:si>
    <x:t xml:space="preserve">Inštalácia elektro v technickej miestnosti kontajnera</x:t>
  </x:si>
  <x:si>
    <x:t xml:space="preserve">Rozvodnica RH</x:t>
  </x:si>
  <x:si>
    <x:t xml:space="preserve">-522876998</x:t>
  </x:si>
  <x:si>
    <x:t xml:space="preserve">Rozvodnica RDC</x:t>
  </x:si>
  <x:si>
    <x:t xml:space="preserve">Fotovoltický panel DAH solar 500Wp</x:t>
  </x:si>
  <x:si>
    <x:t xml:space="preserve">Podporná konštrukcia pre panely</x:t>
  </x:si>
  <x:si>
    <x:t xml:space="preserve">RACK pre batérie DEYE</x:t>
  </x:si>
  <x:si>
    <x:t xml:space="preserve">BMS riadiaci modul pre ESS DEYE</x:t>
  </x:si>
  <x:si>
    <x:t xml:space="preserve">Batéria 5,12kWh DEYE</x:t>
  </x:si>
  <x:si>
    <x:t xml:space="preserve">Zmontovanie úložiska</x:t>
  </x:si>
  <x:si>
    <x:t xml:space="preserve">Zmontovanie zaradenia 10kW + 50,4 kWh</x:t>
  </x:si>
  <x:si>
    <x:t xml:space="preserve">Napojenie regulácie</x:t>
  </x:si>
  <x:si>
    <x:t xml:space="preserve">Inteligentný elektromer DTS666 400A</x:t>
  </x:si>
  <x:si>
    <x:t xml:space="preserve">46-M</x:t>
  </x:si>
  <x:si>
    <x:t xml:space="preserve">Stavebné práce</x:t>
  </x:si>
  <x:si>
    <x:t xml:space="preserve">460200304</x:t>
  </x:si>
  <x:si>
    <x:t xml:space="preserve">Lodný kontajner - D+M</x:t>
  </x:si>
  <x:si>
    <x:t xml:space="preserve">-776489367</x:t>
  </x:si>
  <x:si>
    <x:t xml:space="preserve">460490012</x:t>
  </x:si>
  <x:si>
    <x:t xml:space="preserve">Výkop ryhy 35x70</x:t>
  </x:si>
  <x:si>
    <x:t xml:space="preserve">bm</x:t>
  </x:si>
  <x:si>
    <x:t xml:space="preserve">1110886540</x:t>
  </x:si>
  <x:si>
    <x:t xml:space="preserve">460560264</x:t>
  </x:si>
  <x:si>
    <x:t xml:space="preserve">Zához ryhy 35x70</x:t>
  </x:si>
  <x:si>
    <x:t xml:space="preserve">-390254873</x:t>
  </x:si>
  <x:si>
    <x:t xml:space="preserve">VRN</x:t>
  </x:si>
  <x:si>
    <x:t xml:space="preserve">Vedľajšie rozpočtové náklady   </x:t>
  </x:si>
  <x:si>
    <x:t xml:space="preserve">5</x:t>
  </x:si>
  <x:si>
    <x:t xml:space="preserve">VRN04</x:t>
  </x:si>
  <x:si>
    <x:t xml:space="preserve">Projektové práce   </x:t>
  </x:si>
  <x:si>
    <x:t xml:space="preserve">000400021</x:t>
  </x:si>
  <x:si>
    <x:t xml:space="preserve">Projekčné práce - skutočné vyhotovenie</x:t>
  </x:si>
  <x:si>
    <x:t xml:space="preserve">eur</x:t>
  </x:si>
  <x:si>
    <x:t xml:space="preserve">4</x:t>
  </x:si>
  <x:si>
    <x:t xml:space="preserve">-884192284</x:t>
  </x:si>
  <x:si>
    <x:t xml:space="preserve">VRN10</x:t>
  </x:si>
  <x:si>
    <x:t xml:space="preserve">Inžinierska činnosť   </x:t>
  </x:si>
  <x:si>
    <x:t xml:space="preserve">001000034</x:t>
  </x:si>
  <x:si>
    <x:t xml:space="preserve">Inžinierska činnosť - skúšky a revízie</x:t>
  </x:si>
  <x:si>
    <x:t xml:space="preserve">1548972659</x:t>
  </x:si>
</x:sst>
</file>

<file path=xl/styles.xml><?xml version="1.0" encoding="utf-8"?>
<x:styleSheet xmlns:x="http://schemas.openxmlformats.org/spreadsheetml/2006/main">
  <x:numFmts count="4">
    <x:numFmt numFmtId="164" formatCode="#,##0.00%"/>
    <x:numFmt numFmtId="165" formatCode="dd\.mm\.yyyy"/>
    <x:numFmt numFmtId="166" formatCode="#,##0.00000"/>
    <x:numFmt numFmtId="167" formatCode="#,##0.000"/>
  </x:numFmts>
  <x:fonts count="24">
    <x:font>
      <x:sz val="8"/>
      <x:name val="Arial CE"/>
    </x:font>
    <x:font>
      <x:sz val="10"/>
      <x:color rgb="FF969696"/>
      <x:name val="Arial CE"/>
    </x:font>
    <x:font>
      <x:sz val="10"/>
      <x:name val="Arial CE"/>
    </x:font>
    <x:font>
      <x:b/>
      <x:sz val="11"/>
      <x:name val="Arial CE"/>
    </x:font>
    <x:font>
      <x:b/>
      <x:sz val="12"/>
      <x:name val="Arial CE"/>
    </x:font>
    <x:font>
      <x:sz val="12"/>
      <x:color rgb="FF003366"/>
      <x:name val="Arial CE"/>
    </x:font>
    <x:font>
      <x:sz val="10"/>
      <x:color rgb="FF003366"/>
      <x:name val="Arial CE"/>
    </x:font>
    <x:font>
      <x:sz val="8"/>
      <x:color rgb="FF003366"/>
      <x:name val="Arial CE"/>
    </x:font>
    <x:font>
      <x:sz val="8"/>
      <x:color rgb="FFFFFFFF"/>
      <x:name val="Arial CE"/>
    </x:font>
    <x:font>
      <x:sz val="8"/>
      <x:color rgb="FF3366FF"/>
      <x:name val="Arial CE"/>
    </x:font>
    <x:font>
      <x:b/>
      <x:sz val="14"/>
      <x:name val="Arial CE"/>
    </x:font>
    <x:font>
      <x:b/>
      <x:sz val="10"/>
      <x:name val="Arial CE"/>
    </x:font>
    <x:font>
      <x:sz val="10"/>
      <x:color rgb="FFFFFFFF"/>
      <x:name val="Arial CE"/>
    </x:font>
    <x:font>
      <x:b/>
      <x:sz val="10"/>
      <x:color rgb="FF464646"/>
      <x:name val="Arial CE"/>
    </x:font>
    <x:font>
      <x:sz val="8"/>
      <x:color rgb="FF969696"/>
      <x:name val="Arial CE"/>
    </x:font>
    <x:font>
      <x:sz val="9"/>
      <x:name val="Arial CE"/>
    </x:font>
    <x:font>
      <x:sz val="9"/>
      <x:color rgb="FF969696"/>
      <x:name val="Arial CE"/>
    </x:font>
    <x:font>
      <x:b/>
      <x:sz val="12"/>
      <x:color rgb="FF960000"/>
      <x:name val="Arial CE"/>
    </x:font>
    <x:font>
      <x:sz val="10"/>
      <x:color rgb="FF3366FF"/>
      <x:name val="Arial CE"/>
    </x:font>
    <x:font>
      <x:b/>
      <x:sz val="12"/>
      <x:color rgb="FF800000"/>
      <x:name val="Arial CE"/>
    </x:font>
    <x:font>
      <x:sz val="8"/>
      <x:color rgb="FF960000"/>
      <x:name val="Arial CE"/>
    </x:font>
    <x:font>
      <x:b/>
      <x:sz val="8"/>
      <x:name val="Arial CE"/>
    </x:font>
    <x:font>
      <x:i/>
      <x:sz val="9"/>
      <x:color rgb="FF0000FF"/>
      <x:name val="Arial CE"/>
    </x:font>
    <x:font>
      <x:i/>
      <x:sz val="8"/>
      <x:color rgb="FF0000FF"/>
      <x:name val="Arial CE"/>
    </x:font>
  </x:fonts>
  <x:fills count="5">
    <x:fill>
      <x:patternFill patternType="none"/>
    </x:fill>
    <x:fill>
      <x:patternFill patternType="gray125"/>
    </x:fill>
    <x:fill>
      <x:patternFill patternType="solid">
        <x:fgColor rgb="FFC0C0C0"/>
      </x:patternFill>
    </x:fill>
    <x:fill>
      <x:patternFill patternType="solid">
        <x:fgColor rgb="FFFFFFCC"/>
      </x:patternFill>
    </x:fill>
    <x:fill>
      <x:patternFill patternType="solid">
        <x:fgColor rgb="FFD2D2D2"/>
      </x:patternFill>
    </x:fill>
  </x:fills>
  <x:borders count="23">
    <x:border/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</x:border>
    <x:border>
      <x:left style="thin">
        <x:color rgb="FF000000"/>
      </x:left>
    </x:border>
    <x:border>
      <x:top style="hair">
        <x:color rgb="FF000000"/>
      </x:top>
    </x:border>
    <x:border>
      <x:bottom style="hair">
        <x:color rgb="FF000000"/>
      </x:bottom>
    </x:border>
    <x:border>
      <x:left style="hair">
        <x:color rgb="FF000000"/>
      </x:left>
      <x:top style="hair">
        <x:color rgb="FF000000"/>
      </x:top>
      <x:bottom style="hair">
        <x:color rgb="FF000000"/>
      </x:bottom>
    </x:border>
    <x:border>
      <x:top style="hair">
        <x:color rgb="FF000000"/>
      </x:top>
      <x:bottom style="hair">
        <x:color rgb="FF000000"/>
      </x:bottom>
    </x:border>
    <x:border>
      <x:right style="hair">
        <x:color rgb="FF000000"/>
      </x:right>
      <x:top style="hair">
        <x:color rgb="FF000000"/>
      </x:top>
      <x:bottom style="hair">
        <x:color rgb="FF000000"/>
      </x:bottom>
    </x:border>
    <x:border>
      <x:left style="thin">
        <x:color rgb="FF000000"/>
      </x:left>
      <x:bottom style="thin">
        <x:color rgb="FF000000"/>
      </x:bottom>
    </x:border>
    <x:border>
      <x:bottom style="thin">
        <x:color rgb="FF000000"/>
      </x:bottom>
    </x:border>
    <x:border>
      <x:left style="hair">
        <x:color rgb="FF969696"/>
      </x:left>
      <x:top style="hair">
        <x:color rgb="FF969696"/>
      </x:top>
    </x:border>
    <x:border>
      <x:top style="hair">
        <x:color rgb="FF969696"/>
      </x:top>
    </x:border>
    <x:border>
      <x:right style="hair">
        <x:color rgb="FF969696"/>
      </x:right>
      <x:top style="hair">
        <x:color rgb="FF969696"/>
      </x:top>
    </x:border>
    <x:border>
      <x:left style="hair">
        <x:color rgb="FF969696"/>
      </x:left>
    </x:border>
    <x:border>
      <x:right style="hair">
        <x:color rgb="FF969696"/>
      </x:right>
    </x:border>
    <x:border>
      <x:left style="hair">
        <x:color rgb="FF969696"/>
      </x:left>
      <x:top style="hair">
        <x:color rgb="FF969696"/>
      </x:top>
      <x:bottom style="hair">
        <x:color rgb="FF969696"/>
      </x:bottom>
    </x:border>
    <x:border>
      <x:top style="hair">
        <x:color rgb="FF969696"/>
      </x:top>
      <x:bottom style="hair">
        <x:color rgb="FF969696"/>
      </x:bottom>
    </x:border>
    <x:border>
      <x:right style="hair">
        <x:color rgb="FF969696"/>
      </x:right>
      <x:top style="hair">
        <x:color rgb="FF969696"/>
      </x:top>
      <x:bottom style="hair">
        <x:color rgb="FF969696"/>
      </x:bottom>
    </x:border>
    <x:border>
      <x:left style="hair">
        <x:color rgb="FF969696"/>
      </x:left>
      <x:bottom style="hair">
        <x:color rgb="FF969696"/>
      </x:bottom>
    </x:border>
    <x:border>
      <x:bottom style="hair">
        <x:color rgb="FF969696"/>
      </x:bottom>
    </x:border>
    <x:border>
      <x:right style="hair">
        <x:color rgb="FF969696"/>
      </x:right>
      <x:bottom style="hair">
        <x:color rgb="FF969696"/>
      </x:bottom>
    </x:border>
    <x:border>
      <x:left style="hair">
        <x:color rgb="FF969696"/>
      </x:left>
      <x:right style="hair">
        <x:color rgb="FF969696"/>
      </x:right>
      <x:top style="hair">
        <x:color rgb="FF969696"/>
      </x:top>
      <x:bottom style="hair">
        <x:color rgb="FF969696"/>
      </x:bottom>
    </x:border>
  </x:borders>
  <x:cellStyleXfs count="1">
    <x:xf numFmtId="0" fontId="0" fillId="0" borderId="0"/>
  </x:cellStyleXfs>
  <x:cellXfs count="125">
    <x:xf numFmtId="0" fontId="0" fillId="0" borderId="0" xfId="0"/>
    <x:xf numFmtId="0" fontId="0" fillId="0" borderId="0" xfId="0" applyAlignment="1">
      <x:alignment vertical="center"/>
    </x:xf>
    <x:xf numFmtId="0" fontId="0" fillId="0" borderId="0" xfId="0" applyAlignment="1">
      <x:alignment vertical="center" wrapText="1"/>
    </x:xf>
    <x:xf numFmtId="0" fontId="5" fillId="0" borderId="0" xfId="0" applyFont="1" applyAlignment="1">
      <x:alignment vertical="center"/>
    </x:xf>
    <x:xf numFmtId="0" fontId="6" fillId="0" borderId="0" xfId="0" applyFont="1" applyAlignment="1">
      <x:alignment vertical="center"/>
    </x:xf>
    <x:xf numFmtId="0" fontId="0" fillId="0" borderId="0" xfId="0" applyAlignment="1">
      <x:alignment horizontal="center" vertical="center" wrapText="1"/>
    </x:xf>
    <x:xf numFmtId="0" fontId="7" fillId="0" borderId="0" xfId="0" applyFont="1"/>
    <x:xf numFmtId="0" fontId="0" fillId="0" borderId="0" xfId="0" applyAlignment="1">
      <x:alignment horizontal="left" vertical="center"/>
    </x:xf>
    <x:xf numFmtId="0" fontId="0" fillId="0" borderId="1" xfId="0" applyBorder="1"/>
    <x:xf numFmtId="0" fontId="0" fillId="0" borderId="2" xfId="0" applyBorder="1"/>
    <x:xf numFmtId="0" fontId="0" fillId="0" borderId="3" xfId="0" applyBorder="1"/>
    <x:xf numFmtId="0" fontId="10" fillId="0" borderId="0" xfId="0" applyFont="1" applyAlignment="1">
      <x:alignment horizontal="left" vertical="center"/>
    </x:xf>
    <x:xf numFmtId="0" fontId="2" fillId="0" borderId="0" xfId="0" applyFont="1" applyAlignment="1">
      <x:alignment horizontal="left" vertical="center"/>
    </x:xf>
    <x:xf numFmtId="0" fontId="1" fillId="0" borderId="0" xfId="0" applyFont="1" applyAlignment="1">
      <x:alignment horizontal="left" vertical="center"/>
    </x:xf>
    <x:xf numFmtId="0" fontId="2" fillId="3" borderId="0" xfId="0" applyFont="1" applyFill="1" applyAlignment="1">
      <x:alignment horizontal="left" vertical="center"/>
    </x:xf>
    <x:xf numFmtId="0" fontId="2" fillId="0" borderId="0" xfId="0" applyFont="1" applyAlignment="1">
      <x:alignment horizontal="left" vertical="center" wrapText="1"/>
    </x:xf>
    <x:xf numFmtId="0" fontId="0" fillId="0" borderId="3" xfId="0" applyBorder="1" applyAlignment="1">
      <x:alignment vertical="center"/>
    </x:xf>
    <x:xf numFmtId="0" fontId="0" fillId="0" borderId="5" xfId="0" applyBorder="1" applyAlignment="1">
      <x:alignment vertical="center"/>
    </x:xf>
    <x:xf numFmtId="0" fontId="1" fillId="0" borderId="0" xfId="0" applyFont="1" applyAlignment="1">
      <x:alignment horizontal="right" vertical="center"/>
    </x:xf>
    <x:xf numFmtId="0" fontId="12" fillId="0" borderId="0" xfId="0" applyFont="1" applyAlignment="1">
      <x:alignment horizontal="left" vertical="center"/>
    </x:xf>
    <x:xf numFmtId="0" fontId="13" fillId="0" borderId="4" xfId="0" applyFont="1" applyBorder="1" applyAlignment="1">
      <x:alignment horizontal="left" vertical="center"/>
    </x:xf>
    <x:xf numFmtId="0" fontId="0" fillId="0" borderId="4" xfId="0" applyBorder="1" applyAlignment="1">
      <x:alignment vertical="center"/>
    </x:xf>
    <x:xf numFmtId="0" fontId="1" fillId="0" borderId="5" xfId="0" applyFont="1" applyBorder="1" applyAlignment="1">
      <x:alignment horizontal="left" vertical="center"/>
    </x:xf>
    <x:xf numFmtId="0" fontId="0" fillId="0" borderId="9" xfId="0" applyBorder="1" applyAlignment="1">
      <x:alignment vertical="center"/>
    </x:xf>
    <x:xf numFmtId="0" fontId="0" fillId="0" borderId="10" xfId="0" applyBorder="1" applyAlignment="1">
      <x:alignment vertical="center"/>
    </x:xf>
    <x:xf numFmtId="0" fontId="0" fillId="0" borderId="1" xfId="0" applyBorder="1" applyAlignment="1">
      <x:alignment vertical="center"/>
    </x:xf>
    <x:xf numFmtId="0" fontId="0" fillId="0" borderId="2" xfId="0" applyBorder="1" applyAlignment="1">
      <x:alignment vertical="center"/>
    </x:xf>
    <x:xf numFmtId="165" fontId="2" fillId="0" borderId="0" xfId="0" applyNumberFormat="1" applyFont="1" applyAlignment="1">
      <x:alignment horizontal="left" vertical="center"/>
    </x:xf>
    <x:xf numFmtId="0" fontId="0" fillId="0" borderId="12" xfId="0" applyBorder="1" applyAlignment="1">
      <x:alignment vertical="center"/>
    </x:xf>
    <x:xf numFmtId="0" fontId="14" fillId="0" borderId="0" xfId="0" applyFont="1" applyAlignment="1">
      <x:alignment horizontal="left" vertical="center"/>
    </x:xf>
    <x:xf numFmtId="0" fontId="0" fillId="4" borderId="7" xfId="0" applyFill="1" applyBorder="1" applyAlignment="1">
      <x:alignment vertical="center"/>
    </x:xf>
    <x:xf numFmtId="0" fontId="16" fillId="0" borderId="16" xfId="0" applyFont="1" applyBorder="1" applyAlignment="1">
      <x:alignment horizontal="center" vertical="center" wrapText="1"/>
    </x:xf>
    <x:xf numFmtId="0" fontId="16" fillId="0" borderId="17" xfId="0" applyFont="1" applyBorder="1" applyAlignment="1">
      <x:alignment horizontal="center" vertical="center" wrapText="1"/>
    </x:xf>
    <x:xf numFmtId="0" fontId="16" fillId="0" borderId="18" xfId="0" applyFont="1" applyBorder="1" applyAlignment="1">
      <x:alignment horizontal="center" vertical="center" wrapText="1"/>
    </x:xf>
    <x:xf numFmtId="0" fontId="0" fillId="0" borderId="11" xfId="0" applyBorder="1" applyAlignment="1">
      <x:alignment vertical="center"/>
    </x:xf>
    <x:xf numFmtId="0" fontId="17" fillId="0" borderId="0" xfId="0" applyFont="1" applyAlignment="1">
      <x:alignment horizontal="left" vertical="center"/>
    </x:xf>
    <x:xf numFmtId="4" fontId="17" fillId="0" borderId="0" xfId="0" applyNumberFormat="1" applyFont="1" applyAlignment="1">
      <x:alignment vertical="center"/>
    </x:xf>
    <x:xf numFmtId="0" fontId="18" fillId="0" borderId="0" xfId="0" applyFont="1" applyAlignment="1">
      <x:alignment horizontal="left" vertical="center"/>
    </x:xf>
    <x:xf numFmtId="0" fontId="0" fillId="0" borderId="3" xfId="0" applyBorder="1" applyAlignment="1">
      <x:alignment vertical="center" wrapText="1"/>
    </x:xf>
    <x:xf numFmtId="0" fontId="11" fillId="0" borderId="0" xfId="0" applyFont="1" applyAlignment="1">
      <x:alignment horizontal="left" vertical="center"/>
    </x:xf>
    <x:xf numFmtId="4" fontId="12" fillId="0" borderId="0" xfId="0" applyNumberFormat="1" applyFont="1" applyAlignment="1">
      <x:alignment vertical="center"/>
    </x:xf>
    <x:xf numFmtId="0" fontId="8" fillId="0" borderId="0" xfId="0" applyFont="1" applyAlignment="1">
      <x:alignment vertical="center"/>
    </x:xf>
    <x:xf numFmtId="164" fontId="12" fillId="0" borderId="0" xfId="0" applyNumberFormat="1" applyFont="1" applyAlignment="1">
      <x:alignment horizontal="right" vertical="center"/>
    </x:xf>
    <x:xf numFmtId="4" fontId="1" fillId="0" borderId="0" xfId="0" applyNumberFormat="1" applyFont="1" applyAlignment="1">
      <x:alignment vertical="center"/>
    </x:xf>
    <x:xf numFmtId="164" fontId="1" fillId="0" borderId="0" xfId="0" applyNumberFormat="1" applyFont="1" applyAlignment="1">
      <x:alignment horizontal="right" vertical="center"/>
    </x:xf>
    <x:xf numFmtId="0" fontId="0" fillId="4" borderId="0" xfId="0" applyFill="1" applyAlignment="1">
      <x:alignment vertical="center"/>
    </x:xf>
    <x:xf numFmtId="0" fontId="4" fillId="4" borderId="6" xfId="0" applyFont="1" applyFill="1" applyBorder="1" applyAlignment="1">
      <x:alignment horizontal="left" vertical="center"/>
    </x:xf>
    <x:xf numFmtId="0" fontId="4" fillId="4" borderId="7" xfId="0" applyFont="1" applyFill="1" applyBorder="1" applyAlignment="1">
      <x:alignment horizontal="right" vertical="center"/>
    </x:xf>
    <x:xf numFmtId="0" fontId="4" fillId="4" borderId="7" xfId="0" applyFont="1" applyFill="1" applyBorder="1" applyAlignment="1">
      <x:alignment horizontal="center" vertical="center"/>
    </x:xf>
    <x:xf numFmtId="4" fontId="4" fillId="4" borderId="7" xfId="0" applyNumberFormat="1" applyFont="1" applyFill="1" applyBorder="1" applyAlignment="1">
      <x:alignment vertical="center"/>
    </x:xf>
    <x:xf numFmtId="0" fontId="0" fillId="4" borderId="8" xfId="0" applyFill="1" applyBorder="1" applyAlignment="1">
      <x:alignment vertical="center"/>
    </x:xf>
    <x:xf numFmtId="0" fontId="1" fillId="0" borderId="5" xfId="0" applyFont="1" applyBorder="1" applyAlignment="1">
      <x:alignment horizontal="center" vertical="center"/>
    </x:xf>
    <x:xf numFmtId="0" fontId="1" fillId="0" borderId="5" xfId="0" applyFont="1" applyBorder="1" applyAlignment="1">
      <x:alignment horizontal="right" vertical="center"/>
    </x:xf>
    <x:xf numFmtId="0" fontId="15" fillId="4" borderId="0" xfId="0" applyFont="1" applyFill="1" applyAlignment="1">
      <x:alignment horizontal="left" vertical="center"/>
    </x:xf>
    <x:xf numFmtId="0" fontId="15" fillId="4" borderId="0" xfId="0" applyFont="1" applyFill="1" applyAlignment="1">
      <x:alignment horizontal="right" vertical="center"/>
    </x:xf>
    <x:xf numFmtId="0" fontId="19" fillId="0" borderId="0" xfId="0" applyFont="1" applyAlignment="1">
      <x:alignment horizontal="left" vertical="center"/>
    </x:xf>
    <x:xf numFmtId="0" fontId="5" fillId="0" borderId="3" xfId="0" applyFont="1" applyBorder="1" applyAlignment="1">
      <x:alignment vertical="center"/>
    </x:xf>
    <x:xf numFmtId="0" fontId="5" fillId="0" borderId="20" xfId="0" applyFont="1" applyBorder="1" applyAlignment="1">
      <x:alignment horizontal="left" vertical="center"/>
    </x:xf>
    <x:xf numFmtId="0" fontId="5" fillId="0" borderId="20" xfId="0" applyFont="1" applyBorder="1" applyAlignment="1">
      <x:alignment vertical="center"/>
    </x:xf>
    <x:xf numFmtId="4" fontId="5" fillId="0" borderId="20" xfId="0" applyNumberFormat="1" applyFont="1" applyBorder="1" applyAlignment="1">
      <x:alignment vertical="center"/>
    </x:xf>
    <x:xf numFmtId="0" fontId="6" fillId="0" borderId="3" xfId="0" applyFont="1" applyBorder="1" applyAlignment="1">
      <x:alignment vertical="center"/>
    </x:xf>
    <x:xf numFmtId="0" fontId="6" fillId="0" borderId="20" xfId="0" applyFont="1" applyBorder="1" applyAlignment="1">
      <x:alignment horizontal="left" vertical="center"/>
    </x:xf>
    <x:xf numFmtId="0" fontId="6" fillId="0" borderId="20" xfId="0" applyFont="1" applyBorder="1" applyAlignment="1">
      <x:alignment vertical="center"/>
    </x:xf>
    <x:xf numFmtId="4" fontId="6" fillId="0" borderId="20" xfId="0" applyNumberFormat="1" applyFont="1" applyBorder="1" applyAlignment="1">
      <x:alignment vertical="center"/>
    </x:xf>
    <x:xf numFmtId="0" fontId="0" fillId="0" borderId="3" xfId="0" applyBorder="1" applyAlignment="1">
      <x:alignment horizontal="center" vertical="center" wrapText="1"/>
    </x:xf>
    <x:xf numFmtId="0" fontId="15" fillId="4" borderId="16" xfId="0" applyFont="1" applyFill="1" applyBorder="1" applyAlignment="1">
      <x:alignment horizontal="center" vertical="center" wrapText="1"/>
    </x:xf>
    <x:xf numFmtId="0" fontId="15" fillId="4" borderId="17" xfId="0" applyFont="1" applyFill="1" applyBorder="1" applyAlignment="1">
      <x:alignment horizontal="center" vertical="center" wrapText="1"/>
    </x:xf>
    <x:xf numFmtId="0" fontId="15" fillId="4" borderId="18" xfId="0" applyFont="1" applyFill="1" applyBorder="1" applyAlignment="1">
      <x:alignment horizontal="center" vertical="center" wrapText="1"/>
    </x:xf>
    <x:xf numFmtId="0" fontId="15" fillId="4" borderId="0" xfId="0" applyFont="1" applyFill="1" applyAlignment="1">
      <x:alignment horizontal="center" vertical="center" wrapText="1"/>
    </x:xf>
    <x:xf numFmtId="4" fontId="17" fillId="0" borderId="0" xfId="0" applyNumberFormat="1" applyFont="1"/>
    <x:xf numFmtId="166" fontId="20" fillId="0" borderId="12" xfId="0" applyNumberFormat="1" applyFont="1" applyBorder="1"/>
    <x:xf numFmtId="166" fontId="20" fillId="0" borderId="13" xfId="0" applyNumberFormat="1" applyFont="1" applyBorder="1"/>
    <x:xf numFmtId="4" fontId="21" fillId="0" borderId="0" xfId="0" applyNumberFormat="1" applyFont="1" applyAlignment="1">
      <x:alignment vertical="center"/>
    </x:xf>
    <x:xf numFmtId="0" fontId="7" fillId="0" borderId="3" xfId="0" applyFont="1" applyBorder="1"/>
    <x:xf numFmtId="0" fontId="7" fillId="0" borderId="0" xfId="0" applyFont="1" applyAlignment="1">
      <x:alignment horizontal="left"/>
    </x:xf>
    <x:xf numFmtId="0" fontId="5" fillId="0" borderId="0" xfId="0" applyFont="1" applyAlignment="1">
      <x:alignment horizontal="left"/>
    </x:xf>
    <x:xf numFmtId="0" fontId="7" fillId="0" borderId="0" xfId="0" applyFont="1"/>
    <x:xf numFmtId="4" fontId="5" fillId="0" borderId="0" xfId="0" applyNumberFormat="1" applyFont="1"/>
    <x:xf numFmtId="0" fontId="7" fillId="0" borderId="14" xfId="0" applyFont="1" applyBorder="1"/>
    <x:xf numFmtId="166" fontId="7" fillId="0" borderId="0" xfId="0" applyNumberFormat="1" applyFont="1"/>
    <x:xf numFmtId="166" fontId="7" fillId="0" borderId="15" xfId="0" applyNumberFormat="1" applyFont="1" applyBorder="1"/>
    <x:xf numFmtId="0" fontId="7" fillId="0" borderId="0" xfId="0" applyFont="1" applyAlignment="1">
      <x:alignment horizontal="center"/>
    </x:xf>
    <x:xf numFmtId="4" fontId="7" fillId="0" borderId="0" xfId="0" applyNumberFormat="1" applyFont="1" applyAlignment="1">
      <x:alignment vertical="center"/>
    </x:xf>
    <x:xf numFmtId="0" fontId="6" fillId="0" borderId="0" xfId="0" applyFont="1" applyAlignment="1">
      <x:alignment horizontal="left"/>
    </x:xf>
    <x:xf numFmtId="4" fontId="6" fillId="0" borderId="0" xfId="0" applyNumberFormat="1" applyFont="1"/>
    <x:xf numFmtId="0" fontId="0" fillId="0" borderId="3" xfId="0" applyBorder="1" applyAlignment="1">
      <x:alignment vertical="center"/>
    </x:xf>
    <x:xf numFmtId="0" fontId="15" fillId="0" borderId="22" xfId="0" applyFont="1" applyBorder="1" applyAlignment="1">
      <x:alignment horizontal="center" vertical="center"/>
    </x:xf>
    <x:xf numFmtId="49" fontId="15" fillId="0" borderId="22" xfId="0" applyNumberFormat="1" applyFont="1" applyBorder="1" applyAlignment="1">
      <x:alignment horizontal="left" vertical="center" wrapText="1"/>
    </x:xf>
    <x:xf numFmtId="0" fontId="15" fillId="0" borderId="22" xfId="0" applyFont="1" applyBorder="1" applyAlignment="1">
      <x:alignment horizontal="left" vertical="center" wrapText="1"/>
    </x:xf>
    <x:xf numFmtId="0" fontId="15" fillId="0" borderId="22" xfId="0" applyFont="1" applyBorder="1" applyAlignment="1">
      <x:alignment horizontal="center" vertical="center" wrapText="1"/>
    </x:xf>
    <x:xf numFmtId="167" fontId="15" fillId="0" borderId="22" xfId="0" applyNumberFormat="1" applyFont="1" applyBorder="1" applyAlignment="1">
      <x:alignment vertical="center"/>
    </x:xf>
    <x:xf numFmtId="4" fontId="15" fillId="3" borderId="22" xfId="0" applyNumberFormat="1" applyFont="1" applyFill="1" applyBorder="1" applyAlignment="1">
      <x:alignment vertical="center"/>
    </x:xf>
    <x:xf numFmtId="4" fontId="15" fillId="0" borderId="22" xfId="0" applyNumberFormat="1" applyFont="1" applyBorder="1" applyAlignment="1">
      <x:alignment vertical="center"/>
    </x:xf>
    <x:xf numFmtId="0" fontId="0" fillId="0" borderId="22" xfId="0" applyBorder="1" applyAlignment="1">
      <x:alignment vertical="center"/>
    </x:xf>
    <x:xf numFmtId="0" fontId="16" fillId="3" borderId="14" xfId="0" applyFont="1" applyFill="1" applyBorder="1" applyAlignment="1">
      <x:alignment horizontal="left" vertical="center"/>
    </x:xf>
    <x:xf numFmtId="0" fontId="16" fillId="0" borderId="0" xfId="0" applyFont="1" applyAlignment="1">
      <x:alignment horizontal="center" vertical="center"/>
    </x:xf>
    <x:xf numFmtId="166" fontId="16" fillId="0" borderId="0" xfId="0" applyNumberFormat="1" applyFont="1" applyAlignment="1">
      <x:alignment vertical="center"/>
    </x:xf>
    <x:xf numFmtId="166" fontId="16" fillId="0" borderId="15" xfId="0" applyNumberFormat="1" applyFont="1" applyBorder="1" applyAlignment="1">
      <x:alignment vertical="center"/>
    </x:xf>
    <x:xf numFmtId="0" fontId="15" fillId="0" borderId="0" xfId="0" applyFont="1" applyAlignment="1">
      <x:alignment horizontal="left" vertical="center"/>
    </x:xf>
    <x:xf numFmtId="4" fontId="0" fillId="0" borderId="0" xfId="0" applyNumberFormat="1" applyAlignment="1">
      <x:alignment vertical="center"/>
    </x:xf>
    <x:xf numFmtId="0" fontId="22" fillId="0" borderId="22" xfId="0" applyFont="1" applyBorder="1" applyAlignment="1">
      <x:alignment horizontal="center" vertical="center"/>
    </x:xf>
    <x:xf numFmtId="49" fontId="22" fillId="0" borderId="22" xfId="0" applyNumberFormat="1" applyFont="1" applyBorder="1" applyAlignment="1">
      <x:alignment horizontal="left" vertical="center" wrapText="1"/>
    </x:xf>
    <x:xf numFmtId="0" fontId="22" fillId="0" borderId="22" xfId="0" applyFont="1" applyBorder="1" applyAlignment="1">
      <x:alignment horizontal="left" vertical="center" wrapText="1"/>
    </x:xf>
    <x:xf numFmtId="0" fontId="22" fillId="0" borderId="22" xfId="0" applyFont="1" applyBorder="1" applyAlignment="1">
      <x:alignment horizontal="center" vertical="center" wrapText="1"/>
    </x:xf>
    <x:xf numFmtId="167" fontId="22" fillId="0" borderId="22" xfId="0" applyNumberFormat="1" applyFont="1" applyBorder="1" applyAlignment="1">
      <x:alignment vertical="center"/>
    </x:xf>
    <x:xf numFmtId="4" fontId="22" fillId="3" borderId="22" xfId="0" applyNumberFormat="1" applyFont="1" applyFill="1" applyBorder="1" applyAlignment="1">
      <x:alignment vertical="center"/>
    </x:xf>
    <x:xf numFmtId="4" fontId="22" fillId="0" borderId="22" xfId="0" applyNumberFormat="1" applyFont="1" applyBorder="1" applyAlignment="1">
      <x:alignment vertical="center"/>
    </x:xf>
    <x:xf numFmtId="0" fontId="23" fillId="0" borderId="22" xfId="0" applyFont="1" applyBorder="1" applyAlignment="1">
      <x:alignment vertical="center"/>
    </x:xf>
    <x:xf numFmtId="0" fontId="23" fillId="0" borderId="3" xfId="0" applyFont="1" applyBorder="1" applyAlignment="1">
      <x:alignment vertical="center"/>
    </x:xf>
    <x:xf numFmtId="0" fontId="22" fillId="3" borderId="14" xfId="0" applyFont="1" applyFill="1" applyBorder="1" applyAlignment="1">
      <x:alignment horizontal="left" vertical="center"/>
    </x:xf>
    <x:xf numFmtId="0" fontId="22" fillId="0" borderId="0" xfId="0" applyFont="1" applyAlignment="1">
      <x:alignment horizontal="center" vertical="center"/>
    </x:xf>
    <x:xf numFmtId="0" fontId="16" fillId="3" borderId="19" xfId="0" applyFont="1" applyFill="1" applyBorder="1" applyAlignment="1">
      <x:alignment horizontal="left" vertical="center"/>
    </x:xf>
    <x:xf numFmtId="0" fontId="16" fillId="0" borderId="20" xfId="0" applyFont="1" applyBorder="1" applyAlignment="1">
      <x:alignment horizontal="center" vertical="center"/>
    </x:xf>
    <x:xf numFmtId="0" fontId="0" fillId="0" borderId="20" xfId="0" applyBorder="1" applyAlignment="1">
      <x:alignment vertical="center"/>
    </x:xf>
    <x:xf numFmtId="166" fontId="16" fillId="0" borderId="20" xfId="0" applyNumberFormat="1" applyFont="1" applyBorder="1" applyAlignment="1">
      <x:alignment vertical="center"/>
    </x:xf>
    <x:xf numFmtId="166" fontId="16" fillId="0" borderId="21" xfId="0" applyNumberFormat="1" applyFont="1" applyBorder="1" applyAlignment="1">
      <x:alignment vertical="center"/>
    </x:xf>
    <x:xf numFmtId="0" fontId="3" fillId="0" borderId="0" xfId="0" applyFont="1" applyAlignment="1">
      <x:alignment horizontal="left" vertical="center" wrapText="1"/>
    </x:xf>
    <x:xf numFmtId="0" fontId="0" fillId="0" borderId="0" xfId="0" applyAlignment="1">
      <x:alignment vertical="center"/>
    </x:xf>
    <x:xf numFmtId="0" fontId="1" fillId="0" borderId="0" xfId="0" applyFont="1" applyAlignment="1">
      <x:alignment horizontal="left" vertical="center" wrapText="1"/>
    </x:xf>
    <x:xf numFmtId="0" fontId="1" fillId="0" borderId="0" xfId="0" applyFont="1" applyAlignment="1">
      <x:alignment horizontal="left" vertical="center"/>
    </x:xf>
    <x:xf numFmtId="0" fontId="9" fillId="2" borderId="0" xfId="0" applyFont="1" applyFill="1" applyAlignment="1">
      <x:alignment horizontal="center" vertical="center"/>
    </x:xf>
    <x:xf numFmtId="0" fontId="0" fillId="0" borderId="0" xfId="0"/>
    <x:xf numFmtId="0" fontId="2" fillId="3" borderId="0" xfId="0" applyFont="1" applyFill="1" applyAlignment="1">
      <x:alignment horizontal="left" vertical="center"/>
    </x:xf>
    <x:xf numFmtId="0" fontId="2" fillId="0" borderId="0" xfId="0" applyFont="1" applyAlignment="1">
      <x:alignment horizontal="left" vertical="center"/>
    </x:xf>
    <x:xf numFmtId="0" fontId="2" fillId="0" borderId="0" xfId="0" applyFont="1" applyAlignment="1">
      <x:alignment horizontal="left" vertical="center" wrapText="1"/>
    </x:xf>
  </x:cellXfs>
  <x:cellStyles count="1">
    <x:cellStyle name="Normálna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fe355e36e4ba7" /><Relationship Type="http://schemas.openxmlformats.org/officeDocument/2006/relationships/theme" Target="/xl/theme/theme1.xml" Id="Rde224de9252a40ba" /><Relationship Type="http://schemas.openxmlformats.org/officeDocument/2006/relationships/sharedStrings" Target="/xl/sharedStrings.xml" Id="R3d32b1e92db5481e" /><Relationship Type="http://schemas.openxmlformats.org/officeDocument/2006/relationships/worksheet" Target="/xl/worksheets/sheet1.xml" Id="Rf60c6e01b4754eb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0.199999809265137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 customWidth="0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0"/>
  </cols>
  <sheetData>
    <row r="2" ht="36.900001525878906" customHeight="1">
      <c r="L2" s="120" t="s">
        <v>0</v>
      </c>
      <c r="M2" s="121"/>
      <c r="N2" s="121"/>
      <c r="O2" s="121"/>
      <c r="P2" s="121"/>
      <c r="Q2" s="121"/>
      <c r="R2" s="121"/>
      <c r="S2" s="121"/>
      <c r="T2" s="121"/>
      <c r="U2" s="121"/>
      <c r="V2" s="121"/>
      <c r="AT2" s="7" t="s">
        <v>1</v>
      </c>
    </row>
    <row r="3" ht="6.900000095367432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2</v>
      </c>
    </row>
    <row r="4" ht="24.899999618530273" customHeight="1">
      <c r="B4" s="10"/>
      <c r="D4" s="11" t="s">
        <v>3</v>
      </c>
      <c r="L4" s="10"/>
      <c r="M4" s="37" t="s">
        <v>4</v>
      </c>
      <c r="AT4" s="7" t="s">
        <v>5</v>
      </c>
    </row>
    <row r="5" ht="6.900000095367432" customHeight="1">
      <c r="B5" s="10"/>
      <c r="L5" s="10"/>
    </row>
    <row r="6" ht="12" customHeight="1">
      <c r="B6" s="10"/>
      <c r="D6" s="13" t="s">
        <v>6</v>
      </c>
      <c r="L6" s="10"/>
    </row>
    <row r="7" ht="26.25" customHeight="1">
      <c r="B7" s="10"/>
      <c r="E7" s="118" t="s">
        <v>7</v>
      </c>
      <c r="F7" s="119"/>
      <c r="G7" s="119"/>
      <c r="H7" s="119"/>
      <c r="L7" s="10"/>
    </row>
    <row r="8" s="1" customFormat="1" ht="12" customHeight="1">
      <c r="B8" s="16"/>
      <c r="D8" s="13" t="s">
        <v>8</v>
      </c>
      <c r="L8" s="16"/>
    </row>
    <row r="9" s="1" customFormat="1" ht="30" customHeight="1">
      <c r="B9" s="16"/>
      <c r="E9" s="116" t="s">
        <v>9</v>
      </c>
      <c r="F9" s="117"/>
      <c r="G9" s="117"/>
      <c r="H9" s="117"/>
      <c r="L9" s="16"/>
    </row>
    <row r="10" s="1" customFormat="1">
      <c r="B10" s="16"/>
      <c r="L10" s="16"/>
    </row>
    <row r="11" s="1" customFormat="1" ht="12" customHeight="1">
      <c r="B11" s="16"/>
      <c r="D11" s="13" t="s">
        <v>10</v>
      </c>
      <c r="F11" s="12" t="s">
        <v>2</v>
      </c>
      <c r="I11" s="13" t="s">
        <v>11</v>
      </c>
      <c r="J11" s="12" t="s">
        <v>2</v>
      </c>
      <c r="L11" s="16"/>
    </row>
    <row r="12" s="1" customFormat="1" ht="12" customHeight="1">
      <c r="B12" s="16"/>
      <c r="D12" s="13" t="s">
        <v>12</v>
      </c>
      <c r="F12" s="12" t="s">
        <v>13</v>
      </c>
      <c r="I12" s="13" t="s">
        <v>14</v>
      </c>
      <c r="J12" s="27">
        <v>46266</v>
      </c>
      <c r="L12" s="16"/>
    </row>
    <row r="13" s="1" customFormat="1" ht="10.800000190734863" customHeight="1">
      <c r="B13" s="16"/>
      <c r="L13" s="16"/>
    </row>
    <row r="14" s="1" customFormat="1" ht="12" customHeight="1">
      <c r="B14" s="16"/>
      <c r="D14" s="13" t="s">
        <v>15</v>
      </c>
      <c r="I14" s="13" t="s">
        <v>16</v>
      </c>
      <c r="J14" s="12" t="s">
        <v>2</v>
      </c>
      <c r="L14" s="16"/>
    </row>
    <row r="15" s="1" customFormat="1" ht="18" customHeight="1">
      <c r="B15" s="16"/>
      <c r="E15" s="12" t="s">
        <v>17</v>
      </c>
      <c r="I15" s="13" t="s">
        <v>18</v>
      </c>
      <c r="J15" s="12" t="s">
        <v>2</v>
      </c>
      <c r="L15" s="16"/>
    </row>
    <row r="16" s="1" customFormat="1" ht="6.900000095367432" customHeight="1">
      <c r="B16" s="16"/>
      <c r="L16" s="16"/>
    </row>
    <row r="17" s="1" customFormat="1" ht="12" customHeight="1">
      <c r="B17" s="16"/>
      <c r="D17" s="13" t="s">
        <v>19</v>
      </c>
      <c r="I17" s="13" t="s">
        <v>16</v>
      </c>
      <c r="J17" s="14"/>
      <c r="L17" s="16"/>
    </row>
    <row r="18" s="1" customFormat="1" ht="18" customHeight="1">
      <c r="B18" s="16"/>
      <c r="E18" s="122"/>
      <c r="F18" s="123"/>
      <c r="G18" s="123"/>
      <c r="H18" s="123"/>
      <c r="I18" s="13" t="s">
        <v>18</v>
      </c>
      <c r="J18" s="14" t="s">
        <v>20</v>
      </c>
      <c r="L18" s="16"/>
    </row>
    <row r="19" s="1" customFormat="1" ht="6.900000095367432" customHeight="1">
      <c r="B19" s="16"/>
      <c r="L19" s="16"/>
    </row>
    <row r="20" s="1" customFormat="1" ht="12" customHeight="1">
      <c r="B20" s="16"/>
      <c r="D20" s="13"/>
      <c r="I20" s="13"/>
      <c r="J20" s="12" t="s">
        <v>2</v>
      </c>
      <c r="L20" s="16"/>
    </row>
    <row r="21" s="1" customFormat="1" ht="18" customHeight="1">
      <c r="B21" s="16"/>
      <c r="E21" s="12"/>
      <c r="I21" s="13"/>
      <c r="J21" s="12" t="s">
        <v>2</v>
      </c>
      <c r="L21" s="16"/>
    </row>
    <row r="22" s="1" customFormat="1" ht="6.900000095367432" customHeight="1">
      <c r="B22" s="16"/>
      <c r="L22" s="16"/>
    </row>
    <row r="23" s="1" customFormat="1" ht="12" customHeight="1">
      <c r="B23" s="16"/>
      <c r="D23" s="13"/>
      <c r="I23" s="13"/>
      <c r="J23" s="12" t="s">
        <v>2</v>
      </c>
      <c r="L23" s="16"/>
    </row>
    <row r="24" s="1" customFormat="1" ht="18" customHeight="1">
      <c r="B24" s="16"/>
      <c r="E24" s="12"/>
      <c r="I24" s="13"/>
      <c r="J24" s="12" t="s">
        <v>2</v>
      </c>
      <c r="L24" s="16"/>
    </row>
    <row r="25" s="1" customFormat="1" ht="6.900000095367432" customHeight="1">
      <c r="B25" s="16"/>
      <c r="L25" s="16"/>
    </row>
    <row r="26" s="1" customFormat="1" ht="12" customHeight="1">
      <c r="B26" s="16"/>
      <c r="D26" s="13" t="s">
        <v>21</v>
      </c>
      <c r="L26" s="16"/>
    </row>
    <row r="27" s="2" customFormat="1" ht="16.5" customHeight="1">
      <c r="B27" s="38"/>
      <c r="E27" s="124" t="s">
        <v>2</v>
      </c>
      <c r="F27" s="124"/>
      <c r="G27" s="124"/>
      <c r="H27" s="124"/>
      <c r="L27" s="38"/>
    </row>
    <row r="28" s="1" customFormat="1" ht="6.900000095367432" customHeight="1">
      <c r="B28" s="16"/>
      <c r="L28" s="16"/>
    </row>
    <row r="29" s="1" customFormat="1" ht="6.900000095367432" customHeight="1">
      <c r="B29" s="16"/>
      <c r="D29" s="28"/>
      <c r="E29" s="28"/>
      <c r="F29" s="28"/>
      <c r="G29" s="28"/>
      <c r="H29" s="28"/>
      <c r="I29" s="28"/>
      <c r="J29" s="28"/>
      <c r="K29" s="28"/>
      <c r="L29" s="16"/>
    </row>
    <row r="30" s="1" customFormat="1" ht="25.350000381469727" customHeight="1">
      <c r="B30" s="16"/>
      <c r="D30" s="39" t="s">
        <v>22</v>
      </c>
      <c r="J30" s="36" t="n">
        <f>ROUND(J122, 2)</f>
        <v>0</v>
      </c>
      <c r="L30" s="16"/>
    </row>
    <row r="31" s="1" customFormat="1" ht="6.900000095367432" customHeight="1">
      <c r="B31" s="16"/>
      <c r="D31" s="28"/>
      <c r="E31" s="28"/>
      <c r="F31" s="28"/>
      <c r="G31" s="28"/>
      <c r="H31" s="28"/>
      <c r="I31" s="28"/>
      <c r="J31" s="28"/>
      <c r="K31" s="28"/>
      <c r="L31" s="16"/>
    </row>
    <row r="32" s="1" customFormat="1" ht="14.399999618530273" customHeight="1">
      <c r="B32" s="16"/>
      <c r="F32" s="18" t="s">
        <v>23</v>
      </c>
      <c r="I32" s="18" t="s">
        <v>24</v>
      </c>
      <c r="J32" s="18" t="s">
        <v>25</v>
      </c>
      <c r="L32" s="16"/>
    </row>
    <row r="33" s="1" customFormat="1" ht="14.399999618530273" customHeight="1">
      <c r="B33" s="16"/>
      <c r="D33" s="29" t="s">
        <v>26</v>
      </c>
      <c r="E33" s="19" t="s">
        <v>27</v>
      </c>
      <c r="F33" s="40" t="n">
        <f>ROUND((SUM(BE122:BE160)),  2)</f>
        <v>0</v>
      </c>
      <c r="G33" s="41"/>
      <c r="H33" s="41"/>
      <c r="I33" s="42">
        <v>0.2</v>
      </c>
      <c r="J33" s="40" t="n">
        <f>ROUND(((SUM(BE122:BE160))*I33),  2)</f>
        <v>0</v>
      </c>
      <c r="L33" s="16"/>
    </row>
    <row r="34" s="1" customFormat="1" ht="14.399999618530273" customHeight="1">
      <c r="B34" s="16"/>
      <c r="E34" s="19" t="s">
        <v>28</v>
      </c>
      <c r="F34" s="40" t="n">
        <f>ROUND((SUM(BF122:BF160)),  2)</f>
        <v>0</v>
      </c>
      <c r="G34" s="41"/>
      <c r="H34" s="41"/>
      <c r="I34" s="42">
        <v>0.2</v>
      </c>
      <c r="J34" s="40"/>
      <c r="L34" s="16"/>
    </row>
    <row r="35" s="1" customFormat="1" ht="14.399999618530273" hidden="1" customHeight="1">
      <c r="B35" s="16"/>
      <c r="E35" s="13" t="s">
        <v>29</v>
      </c>
      <c r="F35" s="43" t="n">
        <f>ROUND((SUM(BG122:BG160)),  2)</f>
        <v>0</v>
      </c>
      <c r="I35" s="44">
        <v>0.2</v>
      </c>
      <c r="J35" s="43" t="n">
        <f>0</f>
        <v>0</v>
      </c>
      <c r="L35" s="16"/>
    </row>
    <row r="36" s="1" customFormat="1" ht="14.399999618530273" hidden="1" customHeight="1">
      <c r="B36" s="16"/>
      <c r="E36" s="13" t="s">
        <v>30</v>
      </c>
      <c r="F36" s="43" t="n">
        <f>ROUND((SUM(BH122:BH160)),  2)</f>
        <v>0</v>
      </c>
      <c r="I36" s="44">
        <v>0.2</v>
      </c>
      <c r="J36" s="43" t="n">
        <f>0</f>
        <v>0</v>
      </c>
      <c r="L36" s="16"/>
    </row>
    <row r="37" s="1" customFormat="1" ht="14.399999618530273" hidden="1" customHeight="1">
      <c r="B37" s="16"/>
      <c r="E37" s="19" t="s">
        <v>31</v>
      </c>
      <c r="F37" s="40" t="n">
        <f>ROUND((SUM(BI122:BI160)),  2)</f>
        <v>0</v>
      </c>
      <c r="G37" s="41"/>
      <c r="H37" s="41"/>
      <c r="I37" s="42">
        <v>0</v>
      </c>
      <c r="J37" s="40" t="n">
        <f>0</f>
        <v>0</v>
      </c>
      <c r="L37" s="16"/>
    </row>
    <row r="38" s="1" customFormat="1" ht="6.900000095367432" customHeight="1">
      <c r="B38" s="16"/>
      <c r="L38" s="16"/>
    </row>
    <row r="39" s="1" customFormat="1" ht="25.350000381469727" customHeight="1">
      <c r="B39" s="16"/>
      <c r="C39" s="45"/>
      <c r="D39" s="46" t="s">
        <v>22</v>
      </c>
      <c r="E39" s="30"/>
      <c r="F39" s="30"/>
      <c r="G39" s="47" t="s">
        <v>32</v>
      </c>
      <c r="H39" s="48" t="s">
        <v>33</v>
      </c>
      <c r="I39" s="30"/>
      <c r="J39" s="49" t="n">
        <f>SUM(J30:J37)</f>
        <v>0</v>
      </c>
      <c r="K39" s="50"/>
      <c r="L39" s="16"/>
    </row>
    <row r="40" s="1" customFormat="1" ht="14.399999618530273" customHeight="1">
      <c r="B40" s="16"/>
      <c r="L40" s="16"/>
    </row>
    <row r="41" ht="14.399999618530273" customHeight="1">
      <c r="B41" s="10"/>
      <c r="L41" s="10"/>
    </row>
    <row r="42" ht="14.399999618530273" customHeight="1">
      <c r="B42" s="10"/>
      <c r="L42" s="10"/>
    </row>
    <row r="43" ht="14.399999618530273" customHeight="1">
      <c r="B43" s="10"/>
      <c r="L43" s="10"/>
    </row>
    <row r="44" ht="14.399999618530273" customHeight="1">
      <c r="B44" s="10"/>
      <c r="L44" s="10"/>
    </row>
    <row r="45" ht="14.399999618530273" customHeight="1">
      <c r="B45" s="10"/>
      <c r="L45" s="10"/>
    </row>
    <row r="46" ht="14.399999618530273" customHeight="1">
      <c r="B46" s="10"/>
      <c r="L46" s="10"/>
    </row>
    <row r="47" ht="14.399999618530273" customHeight="1">
      <c r="B47" s="10"/>
      <c r="L47" s="10"/>
    </row>
    <row r="48" ht="14.399999618530273" customHeight="1">
      <c r="B48" s="10"/>
      <c r="L48" s="10"/>
    </row>
    <row r="49" ht="14.399999618530273" customHeight="1">
      <c r="B49" s="10"/>
      <c r="L49" s="10"/>
    </row>
    <row r="50" s="1" customFormat="1" ht="14.399999618530273" customHeight="1">
      <c r="B50" s="16"/>
      <c r="D50" s="20"/>
      <c r="E50" s="21"/>
      <c r="F50" s="21"/>
      <c r="G50" s="20"/>
      <c r="H50" s="21"/>
      <c r="I50" s="21"/>
      <c r="J50" s="21"/>
      <c r="K50" s="21"/>
      <c r="L50" s="16"/>
    </row>
    <row r="51">
      <c r="B51" s="10"/>
      <c r="L51" s="10"/>
    </row>
    <row r="52">
      <c r="B52" s="10"/>
      <c r="L52" s="10"/>
    </row>
    <row r="53">
      <c r="B53" s="10"/>
      <c r="L53" s="10"/>
    </row>
    <row r="54">
      <c r="B54" s="10"/>
      <c r="L54" s="10"/>
    </row>
    <row r="55">
      <c r="B55" s="10"/>
      <c r="L55" s="10"/>
    </row>
    <row r="56">
      <c r="B56" s="10"/>
      <c r="L56" s="10"/>
    </row>
    <row r="57">
      <c r="B57" s="10"/>
      <c r="L57" s="10"/>
    </row>
    <row r="58">
      <c r="B58" s="10"/>
      <c r="L58" s="10"/>
    </row>
    <row r="59">
      <c r="B59" s="10"/>
      <c r="L59" s="10"/>
    </row>
    <row r="60">
      <c r="B60" s="10"/>
      <c r="L60" s="10"/>
    </row>
    <row r="61" s="1" customFormat="1" ht="13.199999809265137">
      <c r="B61" s="16"/>
      <c r="D61" s="22"/>
      <c r="E61" s="17"/>
      <c r="F61" s="51"/>
      <c r="G61" s="22"/>
      <c r="H61" s="17"/>
      <c r="I61" s="17"/>
      <c r="J61" s="52"/>
      <c r="K61" s="17"/>
      <c r="L61" s="16"/>
    </row>
    <row r="62">
      <c r="B62" s="10"/>
      <c r="L62" s="10"/>
    </row>
    <row r="63">
      <c r="B63" s="10"/>
      <c r="L63" s="10"/>
    </row>
    <row r="64">
      <c r="B64" s="10"/>
      <c r="L64" s="10"/>
    </row>
    <row r="65" s="1" customFormat="1" ht="13.199999809265137">
      <c r="B65" s="16"/>
      <c r="D65" s="20" t="s">
        <v>34</v>
      </c>
      <c r="E65" s="21"/>
      <c r="F65" s="21"/>
      <c r="G65" s="20" t="s">
        <v>35</v>
      </c>
      <c r="H65" s="21"/>
      <c r="I65" s="21"/>
      <c r="J65" s="21"/>
      <c r="K65" s="21"/>
      <c r="L65" s="16"/>
    </row>
    <row r="66">
      <c r="B66" s="10"/>
      <c r="L66" s="10"/>
    </row>
    <row r="67">
      <c r="B67" s="10"/>
      <c r="L67" s="10"/>
    </row>
    <row r="68">
      <c r="B68" s="10"/>
      <c r="L68" s="10"/>
    </row>
    <row r="69">
      <c r="B69" s="10"/>
      <c r="L69" s="10"/>
    </row>
    <row r="70">
      <c r="B70" s="10"/>
      <c r="L70" s="10"/>
    </row>
    <row r="71">
      <c r="B71" s="10"/>
      <c r="L71" s="10"/>
    </row>
    <row r="72">
      <c r="B72" s="10"/>
      <c r="L72" s="10"/>
    </row>
    <row r="73">
      <c r="B73" s="10"/>
      <c r="L73" s="10"/>
    </row>
    <row r="74">
      <c r="B74" s="10"/>
      <c r="L74" s="10"/>
    </row>
    <row r="75">
      <c r="B75" s="10"/>
      <c r="L75" s="10"/>
    </row>
    <row r="76" s="1" customFormat="1" ht="13.199999809265137">
      <c r="B76" s="16"/>
      <c r="D76" s="22" t="s">
        <v>36</v>
      </c>
      <c r="E76" s="17"/>
      <c r="F76" s="51" t="s">
        <v>37</v>
      </c>
      <c r="G76" s="22" t="s">
        <v>36</v>
      </c>
      <c r="H76" s="17"/>
      <c r="I76" s="17"/>
      <c r="J76" s="52" t="s">
        <v>37</v>
      </c>
      <c r="K76" s="17"/>
      <c r="L76" s="16"/>
    </row>
    <row r="77" s="1" customFormat="1" ht="14.399999618530273" customHeight="1">
      <c r="B77" s="23"/>
      <c r="C77" s="24"/>
      <c r="D77" s="24"/>
      <c r="E77" s="24"/>
      <c r="F77" s="24"/>
      <c r="G77" s="24"/>
      <c r="H77" s="24"/>
      <c r="I77" s="24"/>
      <c r="J77" s="24"/>
      <c r="K77" s="24"/>
      <c r="L77" s="16"/>
    </row>
    <row r="81" s="1" customFormat="1" ht="6.900000095367432" customHeight="1">
      <c r="B81" s="25"/>
      <c r="C81" s="26"/>
      <c r="D81" s="26"/>
      <c r="E81" s="26"/>
      <c r="F81" s="26"/>
      <c r="G81" s="26"/>
      <c r="H81" s="26"/>
      <c r="I81" s="26"/>
      <c r="J81" s="26"/>
      <c r="K81" s="26"/>
      <c r="L81" s="16"/>
    </row>
    <row r="82" s="1" customFormat="1" ht="24.899999618530273" customHeight="1">
      <c r="B82" s="16"/>
      <c r="C82" s="11" t="s">
        <v>38</v>
      </c>
      <c r="L82" s="16"/>
    </row>
    <row r="83" s="1" customFormat="1" ht="6.900000095367432" customHeight="1">
      <c r="B83" s="16"/>
      <c r="L83" s="16"/>
    </row>
    <row r="84" s="1" customFormat="1" ht="12" customHeight="1">
      <c r="B84" s="16"/>
      <c r="C84" s="13" t="s">
        <v>6</v>
      </c>
      <c r="L84" s="16"/>
    </row>
    <row r="85" s="1" customFormat="1" ht="26.25" customHeight="1">
      <c r="B85" s="16"/>
      <c r="E85" s="118" t="str">
        <f>E7</f>
        <v>Zavlažovací systém, sad Laclavá, parc.č. KN C 237/1 a 238/2 k.ú. Abramová</v>
      </c>
      <c r="F85" s="119"/>
      <c r="G85" s="119"/>
      <c r="H85" s="119"/>
      <c r="L85" s="16"/>
    </row>
    <row r="86" s="1" customFormat="1" ht="12" customHeight="1">
      <c r="B86" s="16"/>
      <c r="C86" s="13" t="s">
        <v>8</v>
      </c>
      <c r="L86" s="16"/>
    </row>
    <row r="87" s="1" customFormat="1" ht="16.5" customHeight="1">
      <c r="B87" s="16"/>
      <c r="E87" s="116" t="str">
        <f>E9</f>
        <v> SO 02 Elektroinštalácia a fotovoltický zdroj elektriny</v>
      </c>
      <c r="F87" s="117"/>
      <c r="G87" s="117"/>
      <c r="H87" s="117"/>
      <c r="L87" s="16"/>
    </row>
    <row r="88" s="1" customFormat="1" ht="6.900000095367432" customHeight="1">
      <c r="B88" s="16"/>
      <c r="L88" s="16"/>
    </row>
    <row r="89" s="1" customFormat="1" ht="12" customHeight="1">
      <c r="B89" s="16"/>
      <c r="C89" s="13" t="s">
        <v>12</v>
      </c>
      <c r="F89" s="12" t="str">
        <f>F12</f>
        <v>Laclavá</v>
      </c>
      <c r="I89" s="13" t="s">
        <v>14</v>
      </c>
      <c r="J89" s="27" t="n">
        <f>IF(J12="","",J12)</f>
        <v>46266</v>
      </c>
      <c r="L89" s="16"/>
    </row>
    <row r="90" s="1" customFormat="1" ht="6.900000095367432" customHeight="1">
      <c r="B90" s="16"/>
      <c r="L90" s="16"/>
    </row>
    <row r="91" s="1" customFormat="1" ht="40.04999923706055" customHeight="1">
      <c r="B91" s="16"/>
      <c r="C91" s="13" t="s">
        <v>15</v>
      </c>
      <c r="F91" s="12" t="str">
        <f>E15</f>
        <v>Jozef Haco – HAKOM, Valča 530, 038 51 Valča</v>
      </c>
      <c r="I91" s="13" t="s">
        <v>39</v>
      </c>
      <c r="J91" s="15" t="n">
        <f>E21</f>
        <v>0</v>
      </c>
      <c r="L91" s="16"/>
    </row>
    <row r="92" s="1" customFormat="1" ht="15.149999618530273" customHeight="1">
      <c r="B92" s="16"/>
      <c r="C92" s="13" t="s">
        <v>19</v>
      </c>
      <c r="F92" s="12" t="str">
        <f>IF(E18="","",E18)</f>
      </c>
      <c r="I92" s="13" t="s">
        <v>40</v>
      </c>
      <c r="J92" s="15" t="n">
        <f>E24</f>
        <v>0</v>
      </c>
      <c r="L92" s="16"/>
    </row>
    <row r="93" s="1" customFormat="1" ht="10.350000381469727" customHeight="1">
      <c r="B93" s="16"/>
      <c r="L93" s="16"/>
    </row>
    <row r="94" s="1" customFormat="1" ht="29.25" customHeight="1">
      <c r="B94" s="16"/>
      <c r="C94" s="53" t="s">
        <v>41</v>
      </c>
      <c r="D94" s="45"/>
      <c r="E94" s="45"/>
      <c r="F94" s="45"/>
      <c r="G94" s="45"/>
      <c r="H94" s="45"/>
      <c r="I94" s="45"/>
      <c r="J94" s="54" t="s">
        <v>42</v>
      </c>
      <c r="K94" s="45"/>
      <c r="L94" s="16"/>
    </row>
    <row r="95" s="1" customFormat="1" ht="10.350000381469727" customHeight="1">
      <c r="B95" s="16"/>
      <c r="L95" s="16"/>
    </row>
    <row r="96" s="1" customFormat="1" ht="22.799999237060547" customHeight="1">
      <c r="B96" s="16"/>
      <c r="C96" s="55" t="s">
        <v>43</v>
      </c>
      <c r="J96" s="36" t="n">
        <f>J122</f>
        <v>0</v>
      </c>
      <c r="L96" s="16"/>
      <c r="AU96" s="7" t="s">
        <v>44</v>
      </c>
    </row>
    <row r="97" s="3" customFormat="1" ht="24.899999618530273" customHeight="1">
      <c r="B97" s="56"/>
      <c r="D97" s="57" t="s">
        <v>45</v>
      </c>
      <c r="E97" s="58"/>
      <c r="F97" s="58"/>
      <c r="G97" s="58"/>
      <c r="H97" s="58"/>
      <c r="I97" s="58"/>
      <c r="J97" s="59" t="n">
        <f>J123</f>
        <v>0</v>
      </c>
      <c r="L97" s="56"/>
    </row>
    <row r="98" s="4" customFormat="1" ht="19.950000762939453" customHeight="1">
      <c r="B98" s="60"/>
      <c r="D98" s="61" t="s">
        <v>46</v>
      </c>
      <c r="E98" s="62"/>
      <c r="F98" s="62"/>
      <c r="G98" s="62"/>
      <c r="H98" s="62"/>
      <c r="I98" s="62"/>
      <c r="J98" s="63" t="n">
        <f>J124</f>
        <v>0</v>
      </c>
      <c r="L98" s="60"/>
    </row>
    <row r="99" s="4" customFormat="1" ht="19.950000762939453" customHeight="1">
      <c r="B99" s="60"/>
      <c r="D99" s="61" t="s">
        <v>47</v>
      </c>
      <c r="E99" s="62"/>
      <c r="F99" s="62"/>
      <c r="G99" s="62"/>
      <c r="H99" s="62"/>
      <c r="I99" s="62"/>
      <c r="J99" s="63" t="n">
        <f>J152</f>
        <v>0</v>
      </c>
      <c r="L99" s="60"/>
    </row>
    <row r="100" s="3" customFormat="1" ht="24.899999618530273" customHeight="1">
      <c r="B100" s="56"/>
      <c r="D100" s="57" t="s">
        <v>48</v>
      </c>
      <c r="E100" s="58"/>
      <c r="F100" s="58"/>
      <c r="G100" s="58"/>
      <c r="H100" s="58"/>
      <c r="I100" s="58"/>
      <c r="J100" s="59" t="n">
        <f>J156</f>
        <v>0</v>
      </c>
      <c r="L100" s="56"/>
    </row>
    <row r="101" s="4" customFormat="1" ht="19.950000762939453" customHeight="1">
      <c r="B101" s="60"/>
      <c r="D101" s="61" t="s">
        <v>49</v>
      </c>
      <c r="E101" s="62"/>
      <c r="F101" s="62"/>
      <c r="G101" s="62"/>
      <c r="H101" s="62"/>
      <c r="I101" s="62"/>
      <c r="J101" s="63" t="n">
        <f>J157</f>
        <v>0</v>
      </c>
      <c r="L101" s="60"/>
    </row>
    <row r="102" s="4" customFormat="1" ht="19.950000762939453" customHeight="1">
      <c r="B102" s="60"/>
      <c r="D102" s="61" t="s">
        <v>50</v>
      </c>
      <c r="E102" s="62"/>
      <c r="F102" s="62"/>
      <c r="G102" s="62"/>
      <c r="H102" s="62"/>
      <c r="I102" s="62"/>
      <c r="J102" s="63" t="n">
        <f>J159</f>
        <v>0</v>
      </c>
      <c r="L102" s="60"/>
    </row>
    <row r="103" s="1" customFormat="1" ht="21.75" customHeight="1">
      <c r="B103" s="16"/>
      <c r="L103" s="16"/>
    </row>
    <row r="104" s="1" customFormat="1" ht="6.900000095367432" customHeight="1">
      <c r="B104" s="23"/>
      <c r="C104" s="24"/>
      <c r="D104" s="24"/>
      <c r="E104" s="24"/>
      <c r="F104" s="24"/>
      <c r="G104" s="24"/>
      <c r="H104" s="24"/>
      <c r="I104" s="24"/>
      <c r="J104" s="24"/>
      <c r="K104" s="24"/>
      <c r="L104" s="16"/>
    </row>
    <row r="108" s="1" customFormat="1" ht="6.900000095367432" customHeight="1">
      <c r="B108" s="25"/>
      <c r="C108" s="26"/>
      <c r="D108" s="26"/>
      <c r="E108" s="26"/>
      <c r="F108" s="26"/>
      <c r="G108" s="26"/>
      <c r="H108" s="26"/>
      <c r="I108" s="26"/>
      <c r="J108" s="26"/>
      <c r="K108" s="26"/>
      <c r="L108" s="16"/>
    </row>
    <row r="109" s="1" customFormat="1" ht="24.899999618530273" customHeight="1">
      <c r="B109" s="16"/>
      <c r="C109" s="11" t="s">
        <v>51</v>
      </c>
      <c r="L109" s="16"/>
    </row>
    <row r="110" s="1" customFormat="1" ht="6.900000095367432" customHeight="1">
      <c r="B110" s="16"/>
      <c r="L110" s="16"/>
    </row>
    <row r="111" s="1" customFormat="1" ht="12" customHeight="1">
      <c r="B111" s="16"/>
      <c r="C111" s="13" t="s">
        <v>6</v>
      </c>
      <c r="L111" s="16"/>
    </row>
    <row r="112" s="1" customFormat="1" ht="26.25" customHeight="1">
      <c r="B112" s="16"/>
      <c r="E112" s="118" t="str">
        <f>E7</f>
        <v>Zavlažovací systém, sad Laclavá, parc.č. KN C 237/1 a 238/2 k.ú. Abramová</v>
      </c>
      <c r="F112" s="119"/>
      <c r="G112" s="119"/>
      <c r="H112" s="119"/>
      <c r="L112" s="16"/>
    </row>
    <row r="113" s="1" customFormat="1" ht="12" customHeight="1">
      <c r="B113" s="16"/>
      <c r="C113" s="13" t="s">
        <v>8</v>
      </c>
      <c r="L113" s="16"/>
    </row>
    <row r="114" s="1" customFormat="1" ht="16.5" customHeight="1">
      <c r="B114" s="16"/>
      <c r="E114" s="116" t="str">
        <f>E9</f>
        <v> SO 02 Elektroinštalácia a fotovoltický zdroj elektriny</v>
      </c>
      <c r="F114" s="117"/>
      <c r="G114" s="117"/>
      <c r="H114" s="117"/>
      <c r="L114" s="16"/>
    </row>
    <row r="115" s="1" customFormat="1" ht="6.900000095367432" customHeight="1">
      <c r="B115" s="16"/>
      <c r="L115" s="16"/>
    </row>
    <row r="116" s="1" customFormat="1" ht="12" customHeight="1">
      <c r="B116" s="16"/>
      <c r="C116" s="13" t="s">
        <v>12</v>
      </c>
      <c r="F116" s="12" t="str">
        <f>F12</f>
        <v>Laclavá</v>
      </c>
      <c r="I116" s="13" t="s">
        <v>14</v>
      </c>
      <c r="J116" s="27" t="n">
        <f>IF(J12="","",J12)</f>
        <v>46266</v>
      </c>
      <c r="L116" s="16"/>
    </row>
    <row r="117" s="1" customFormat="1" ht="6.900000095367432" customHeight="1">
      <c r="B117" s="16"/>
      <c r="L117" s="16"/>
    </row>
    <row r="118" s="1" customFormat="1" ht="40.04999923706055" customHeight="1">
      <c r="B118" s="16"/>
      <c r="C118" s="13" t="s">
        <v>15</v>
      </c>
      <c r="F118" s="12" t="str">
        <f>E15</f>
        <v>Jozef Haco – HAKOM, Valča 530, 038 51 Valča</v>
      </c>
      <c r="I118" s="13" t="s">
        <v>39</v>
      </c>
      <c r="J118" s="15" t="n">
        <f>E21</f>
        <v>0</v>
      </c>
      <c r="L118" s="16"/>
    </row>
    <row r="119" s="1" customFormat="1" ht="15.149999618530273" customHeight="1">
      <c r="B119" s="16"/>
      <c r="C119" s="13" t="s">
        <v>19</v>
      </c>
      <c r="F119" s="12" t="str">
        <f>IF(E18="","",E18)</f>
      </c>
      <c r="I119" s="13" t="s">
        <v>40</v>
      </c>
      <c r="J119" s="15" t="n">
        <f>E24</f>
        <v>0</v>
      </c>
      <c r="L119" s="16"/>
    </row>
    <row r="120" s="1" customFormat="1" ht="10.350000381469727" customHeight="1">
      <c r="B120" s="16"/>
      <c r="L120" s="16"/>
    </row>
    <row r="121" s="5" customFormat="1" ht="29.25" customHeight="1">
      <c r="B121" s="64"/>
      <c r="C121" s="65" t="s">
        <v>52</v>
      </c>
      <c r="D121" s="66" t="s">
        <v>53</v>
      </c>
      <c r="E121" s="66" t="s">
        <v>54</v>
      </c>
      <c r="F121" s="66" t="s">
        <v>55</v>
      </c>
      <c r="G121" s="66" t="s">
        <v>56</v>
      </c>
      <c r="H121" s="66" t="s">
        <v>57</v>
      </c>
      <c r="I121" s="66" t="s">
        <v>58</v>
      </c>
      <c r="J121" s="67" t="s">
        <v>42</v>
      </c>
      <c r="K121" s="68" t="s">
        <v>59</v>
      </c>
      <c r="L121" s="64"/>
      <c r="M121" s="31" t="s">
        <v>2</v>
      </c>
      <c r="N121" s="32" t="s">
        <v>26</v>
      </c>
      <c r="O121" s="32" t="s">
        <v>60</v>
      </c>
      <c r="P121" s="32" t="s">
        <v>61</v>
      </c>
      <c r="Q121" s="32" t="s">
        <v>62</v>
      </c>
      <c r="R121" s="32" t="s">
        <v>63</v>
      </c>
      <c r="S121" s="32" t="s">
        <v>64</v>
      </c>
      <c r="T121" s="33" t="s">
        <v>65</v>
      </c>
    </row>
    <row r="122" s="1" customFormat="1" ht="22.799999237060547" customHeight="1">
      <c r="B122" s="16"/>
      <c r="C122" s="35" t="s">
        <v>43</v>
      </c>
      <c r="J122" s="69" t="n">
        <f>J123+J156</f>
        <v>0</v>
      </c>
      <c r="L122" s="16"/>
      <c r="M122" s="34"/>
      <c r="N122" s="28"/>
      <c r="O122" s="28"/>
      <c r="P122" s="70" t="e">
        <f>#REF!+P123+P156</f>
        <v>#REF!</v>
      </c>
      <c r="Q122" s="28"/>
      <c r="R122" s="70" t="e">
        <f>#REF!+R123+R156</f>
        <v>#REF!</v>
      </c>
      <c r="S122" s="28"/>
      <c r="T122" s="71" t="e">
        <f>#REF!+T123+T156</f>
        <v>#REF!</v>
      </c>
      <c r="AT122" s="7" t="s">
        <v>66</v>
      </c>
      <c r="AU122" s="7" t="s">
        <v>44</v>
      </c>
      <c r="BK122" s="72" t="e">
        <f>#REF!+BK123+BK156</f>
        <v>#REF!</v>
      </c>
    </row>
    <row r="123" s="6" customFormat="1" ht="25.950000762939453" customHeight="1">
      <c r="B123" s="73"/>
      <c r="D123" s="74" t="s">
        <v>66</v>
      </c>
      <c r="E123" s="75" t="s">
        <v>67</v>
      </c>
      <c r="F123" s="75" t="s">
        <v>68</v>
      </c>
      <c r="I123" s="76"/>
      <c r="J123" s="77" t="n">
        <f>J124+J152</f>
        <v>0</v>
      </c>
      <c r="L123" s="73"/>
      <c r="M123" s="78"/>
      <c r="P123" s="79" t="n">
        <f>P124+P152</f>
        <v>0</v>
      </c>
      <c r="R123" s="79" t="n">
        <f>R124+R152</f>
        <v>0</v>
      </c>
      <c r="T123" s="80" t="n">
        <f>T124+T152</f>
        <v>0</v>
      </c>
      <c r="AR123" s="74" t="s">
        <v>69</v>
      </c>
      <c r="AT123" s="81" t="s">
        <v>66</v>
      </c>
      <c r="AU123" s="81" t="s">
        <v>2</v>
      </c>
      <c r="AY123" s="74" t="s">
        <v>70</v>
      </c>
      <c r="BK123" s="82" t="n">
        <f>BK124+BK152</f>
        <v>0</v>
      </c>
    </row>
    <row r="124" s="6" customFormat="1" ht="22.799999237060547" customHeight="1">
      <c r="B124" s="73"/>
      <c r="D124" s="74" t="s">
        <v>66</v>
      </c>
      <c r="E124" s="83" t="s">
        <v>71</v>
      </c>
      <c r="F124" s="83" t="s">
        <v>72</v>
      </c>
      <c r="I124" s="76"/>
      <c r="J124" s="84" t="n">
        <f>SUM(J125:J151)</f>
        <v>0</v>
      </c>
      <c r="L124" s="73"/>
      <c r="M124" s="78"/>
      <c r="P124" s="79" t="n">
        <f>SUM(P145:P151)</f>
        <v>0</v>
      </c>
      <c r="R124" s="79" t="n">
        <f>SUM(R145:R151)</f>
        <v>0</v>
      </c>
      <c r="T124" s="80" t="n">
        <f>SUM(T145:T151)</f>
        <v>0</v>
      </c>
      <c r="AR124" s="74" t="s">
        <v>69</v>
      </c>
      <c r="AT124" s="81" t="s">
        <v>66</v>
      </c>
      <c r="AU124" s="81" t="s">
        <v>73</v>
      </c>
      <c r="AY124" s="74" t="s">
        <v>70</v>
      </c>
      <c r="BK124" s="82" t="n">
        <f>SUM(BK145:BK151)</f>
        <v>0</v>
      </c>
    </row>
    <row r="125" s="1" customFormat="1" ht="16.5" customHeight="1">
      <c r="B125" s="85"/>
      <c r="C125" s="86">
        <v>1</v>
      </c>
      <c r="D125" s="86" t="s">
        <v>74</v>
      </c>
      <c r="E125" s="87"/>
      <c r="F125" s="88" t="s">
        <v>75</v>
      </c>
      <c r="G125" s="89" t="s">
        <v>76</v>
      </c>
      <c r="H125" s="90">
        <v>10</v>
      </c>
      <c r="I125" s="91" t="n">
        <v>0</v>
      </c>
      <c r="J125" s="92" t="n">
        <f t="shared" ref="J125:J138" si="0">ROUND(I125*H125,2)</f>
        <v>0</v>
      </c>
      <c r="K125" s="93"/>
      <c r="L125" s="16"/>
      <c r="M125" s="94" t="s">
        <v>2</v>
      </c>
      <c r="N125" s="95" t="s">
        <v>28</v>
      </c>
      <c r="P125" s="96" t="n">
        <f t="shared" ref="P125:P138" si="1">O125*H125</f>
        <v>0</v>
      </c>
      <c r="Q125" s="96">
        <v>0</v>
      </c>
      <c r="R125" s="96" t="n">
        <f t="shared" ref="R125:R138" si="2">Q125*H125</f>
        <v>0</v>
      </c>
      <c r="S125" s="96">
        <v>0</v>
      </c>
      <c r="T125" s="97" t="n">
        <f t="shared" ref="T125:T138" si="3">S125*H125</f>
        <v>0</v>
      </c>
      <c r="AR125" s="98" t="s">
        <v>77</v>
      </c>
      <c r="AT125" s="98" t="s">
        <v>74</v>
      </c>
      <c r="AU125" s="98" t="s">
        <v>78</v>
      </c>
      <c r="AY125" s="7" t="s">
        <v>70</v>
      </c>
      <c r="BE125" s="99" t="n">
        <f t="shared" ref="BE125:BE138" si="4">IF(N125="základná",J125,0)</f>
        <v>0</v>
      </c>
      <c r="BF125" s="99" t="n">
        <f t="shared" ref="BF125:BF138" si="5">IF(N125="znížená",J125,0)</f>
        <v>0</v>
      </c>
      <c r="BG125" s="99" t="n">
        <f t="shared" ref="BG125:BG138" si="6">IF(N125="zákl. prenesená",J125,0)</f>
        <v>0</v>
      </c>
      <c r="BH125" s="99" t="n">
        <f t="shared" ref="BH125:BH138" si="7">IF(N125="zníž. prenesená",J125,0)</f>
        <v>0</v>
      </c>
      <c r="BI125" s="99" t="n">
        <f t="shared" ref="BI125:BI138" si="8">IF(N125="nulová",J125,0)</f>
        <v>0</v>
      </c>
      <c r="BJ125" s="7" t="s">
        <v>78</v>
      </c>
      <c r="BK125" s="99" t="n">
        <f t="shared" ref="BK125:BK138" si="9">ROUND(I125*H125,2)</f>
        <v>0</v>
      </c>
      <c r="BL125" s="7" t="s">
        <v>77</v>
      </c>
      <c r="BM125" s="98" t="s">
        <v>79</v>
      </c>
    </row>
    <row r="126" s="1" customFormat="1" ht="16.5" customHeight="1">
      <c r="B126" s="85"/>
      <c r="C126" s="100" t="n">
        <f t="shared" ref="C126:C151" si="10">C125+1</f>
        <v>2</v>
      </c>
      <c r="D126" s="100" t="s">
        <v>67</v>
      </c>
      <c r="E126" s="101"/>
      <c r="F126" s="102" t="s">
        <v>80</v>
      </c>
      <c r="G126" s="103" t="s">
        <v>76</v>
      </c>
      <c r="H126" s="104">
        <v>10</v>
      </c>
      <c r="I126" s="105" t="n">
        <v>0</v>
      </c>
      <c r="J126" s="106">
        <f t="shared" si="0"/>
        <v>0</v>
      </c>
      <c r="K126" s="107"/>
      <c r="L126" s="108"/>
      <c r="M126" s="109" t="s">
        <v>2</v>
      </c>
      <c r="N126" s="110" t="s">
        <v>28</v>
      </c>
      <c r="P126" s="96">
        <f t="shared" si="1"/>
        <v>0</v>
      </c>
      <c r="Q126" s="96">
        <v>0</v>
      </c>
      <c r="R126" s="96">
        <f t="shared" si="2"/>
        <v>0</v>
      </c>
      <c r="S126" s="96">
        <v>0</v>
      </c>
      <c r="T126" s="97">
        <f t="shared" si="3"/>
        <v>0</v>
      </c>
      <c r="AR126" s="98" t="s">
        <v>81</v>
      </c>
      <c r="AT126" s="98" t="s">
        <v>67</v>
      </c>
      <c r="AU126" s="98" t="s">
        <v>78</v>
      </c>
      <c r="AY126" s="7" t="s">
        <v>70</v>
      </c>
      <c r="BE126" s="99">
        <f t="shared" si="4"/>
        <v>0</v>
      </c>
      <c r="BF126" s="99">
        <f t="shared" si="5"/>
        <v>0</v>
      </c>
      <c r="BG126" s="99">
        <f t="shared" si="6"/>
        <v>0</v>
      </c>
      <c r="BH126" s="99">
        <f t="shared" si="7"/>
        <v>0</v>
      </c>
      <c r="BI126" s="99">
        <f t="shared" si="8"/>
        <v>0</v>
      </c>
      <c r="BJ126" s="7" t="s">
        <v>78</v>
      </c>
      <c r="BK126" s="99">
        <f t="shared" si="9"/>
        <v>0</v>
      </c>
      <c r="BL126" s="7" t="s">
        <v>77</v>
      </c>
      <c r="BM126" s="98" t="s">
        <v>82</v>
      </c>
    </row>
    <row r="127" s="1" customFormat="1" ht="24.149999618530273" customHeight="1">
      <c r="B127" s="85"/>
      <c r="C127" s="86">
        <f t="shared" si="10"/>
        <v>3</v>
      </c>
      <c r="D127" s="86" t="s">
        <v>74</v>
      </c>
      <c r="E127" s="87"/>
      <c r="F127" s="88" t="s">
        <v>83</v>
      </c>
      <c r="G127" s="89" t="s">
        <v>84</v>
      </c>
      <c r="H127" s="90">
        <v>440</v>
      </c>
      <c r="I127" s="91" t="n">
        <v>0</v>
      </c>
      <c r="J127" s="92">
        <f t="shared" si="0"/>
        <v>0</v>
      </c>
      <c r="K127" s="93"/>
      <c r="L127" s="16"/>
      <c r="M127" s="94" t="s">
        <v>2</v>
      </c>
      <c r="N127" s="95" t="s">
        <v>28</v>
      </c>
      <c r="P127" s="96">
        <f t="shared" si="1"/>
        <v>0</v>
      </c>
      <c r="Q127" s="96">
        <v>0</v>
      </c>
      <c r="R127" s="96">
        <f t="shared" si="2"/>
        <v>0</v>
      </c>
      <c r="S127" s="96">
        <v>0</v>
      </c>
      <c r="T127" s="97">
        <f t="shared" si="3"/>
        <v>0</v>
      </c>
      <c r="AR127" s="98" t="s">
        <v>77</v>
      </c>
      <c r="AT127" s="98" t="s">
        <v>74</v>
      </c>
      <c r="AU127" s="98" t="s">
        <v>78</v>
      </c>
      <c r="AY127" s="7" t="s">
        <v>70</v>
      </c>
      <c r="BE127" s="99">
        <f t="shared" si="4"/>
        <v>0</v>
      </c>
      <c r="BF127" s="99">
        <f t="shared" si="5"/>
        <v>0</v>
      </c>
      <c r="BG127" s="99">
        <f t="shared" si="6"/>
        <v>0</v>
      </c>
      <c r="BH127" s="99">
        <f t="shared" si="7"/>
        <v>0</v>
      </c>
      <c r="BI127" s="99">
        <f t="shared" si="8"/>
        <v>0</v>
      </c>
      <c r="BJ127" s="7" t="s">
        <v>78</v>
      </c>
      <c r="BK127" s="99">
        <f t="shared" si="9"/>
        <v>0</v>
      </c>
      <c r="BL127" s="7" t="s">
        <v>77</v>
      </c>
      <c r="BM127" s="98" t="s">
        <v>85</v>
      </c>
    </row>
    <row r="128" s="1" customFormat="1" ht="24.149999618530273" customHeight="1">
      <c r="B128" s="85"/>
      <c r="C128" s="100">
        <f t="shared" si="10"/>
        <v>4</v>
      </c>
      <c r="D128" s="100" t="s">
        <v>67</v>
      </c>
      <c r="E128" s="101"/>
      <c r="F128" s="102" t="s">
        <v>86</v>
      </c>
      <c r="G128" s="103" t="s">
        <v>84</v>
      </c>
      <c r="H128" s="104">
        <v>440</v>
      </c>
      <c r="I128" s="105" t="n">
        <v>0</v>
      </c>
      <c r="J128" s="106">
        <f t="shared" si="0"/>
        <v>0</v>
      </c>
      <c r="K128" s="107"/>
      <c r="L128" s="108"/>
      <c r="M128" s="109" t="s">
        <v>2</v>
      </c>
      <c r="N128" s="110" t="s">
        <v>28</v>
      </c>
      <c r="P128" s="96">
        <f t="shared" si="1"/>
        <v>0</v>
      </c>
      <c r="Q128" s="96">
        <v>0</v>
      </c>
      <c r="R128" s="96">
        <f t="shared" si="2"/>
        <v>0</v>
      </c>
      <c r="S128" s="96">
        <v>0</v>
      </c>
      <c r="T128" s="97">
        <f t="shared" si="3"/>
        <v>0</v>
      </c>
      <c r="AR128" s="98" t="s">
        <v>81</v>
      </c>
      <c r="AT128" s="98" t="s">
        <v>67</v>
      </c>
      <c r="AU128" s="98" t="s">
        <v>78</v>
      </c>
      <c r="AY128" s="7" t="s">
        <v>70</v>
      </c>
      <c r="BE128" s="99">
        <f t="shared" si="4"/>
        <v>0</v>
      </c>
      <c r="BF128" s="99">
        <f t="shared" si="5"/>
        <v>0</v>
      </c>
      <c r="BG128" s="99">
        <f t="shared" si="6"/>
        <v>0</v>
      </c>
      <c r="BH128" s="99">
        <f t="shared" si="7"/>
        <v>0</v>
      </c>
      <c r="BI128" s="99">
        <f t="shared" si="8"/>
        <v>0</v>
      </c>
      <c r="BJ128" s="7" t="s">
        <v>78</v>
      </c>
      <c r="BK128" s="99">
        <f t="shared" si="9"/>
        <v>0</v>
      </c>
      <c r="BL128" s="7" t="s">
        <v>77</v>
      </c>
      <c r="BM128" s="98" t="s">
        <v>87</v>
      </c>
    </row>
    <row r="129" s="1" customFormat="1" ht="24.149999618530273" customHeight="1">
      <c r="B129" s="85"/>
      <c r="C129" s="100">
        <f t="shared" si="10"/>
        <v>5</v>
      </c>
      <c r="D129" s="86" t="s">
        <v>74</v>
      </c>
      <c r="E129" s="87"/>
      <c r="F129" s="88" t="s">
        <v>88</v>
      </c>
      <c r="G129" s="89" t="s">
        <v>84</v>
      </c>
      <c r="H129" s="90">
        <v>45</v>
      </c>
      <c r="I129" s="91" t="n">
        <v>0</v>
      </c>
      <c r="J129" s="92" t="n">
        <f t="shared" ref="J129:J136" si="11">ROUND(I129*H129,2)</f>
        <v>0</v>
      </c>
      <c r="K129" s="107"/>
      <c r="L129" s="108"/>
      <c r="M129" s="109"/>
      <c r="N129" s="110"/>
      <c r="P129" s="96"/>
      <c r="Q129" s="96"/>
      <c r="R129" s="96"/>
      <c r="S129" s="96"/>
      <c r="T129" s="97"/>
      <c r="AR129" s="98"/>
      <c r="AT129" s="98"/>
      <c r="AU129" s="98"/>
      <c r="AY129" s="7"/>
      <c r="BE129" s="99"/>
      <c r="BF129" s="99"/>
      <c r="BG129" s="99"/>
      <c r="BH129" s="99"/>
      <c r="BI129" s="99"/>
      <c r="BJ129" s="7"/>
      <c r="BK129" s="99"/>
      <c r="BL129" s="7"/>
      <c r="BM129" s="98"/>
    </row>
    <row r="130" s="1" customFormat="1" ht="24.149999618530273" customHeight="1">
      <c r="B130" s="85"/>
      <c r="C130" s="100">
        <f t="shared" si="10"/>
        <v>6</v>
      </c>
      <c r="D130" s="100" t="s">
        <v>67</v>
      </c>
      <c r="E130" s="101"/>
      <c r="F130" s="102" t="s">
        <v>89</v>
      </c>
      <c r="G130" s="103" t="s">
        <v>84</v>
      </c>
      <c r="H130" s="104">
        <v>45</v>
      </c>
      <c r="I130" s="105" t="n">
        <v>0</v>
      </c>
      <c r="J130" s="106">
        <f t="shared" si="11"/>
        <v>0</v>
      </c>
      <c r="K130" s="107"/>
      <c r="L130" s="108"/>
      <c r="M130" s="109"/>
      <c r="N130" s="110"/>
      <c r="P130" s="96"/>
      <c r="Q130" s="96"/>
      <c r="R130" s="96"/>
      <c r="S130" s="96"/>
      <c r="T130" s="97"/>
      <c r="AR130" s="98"/>
      <c r="AT130" s="98"/>
      <c r="AU130" s="98"/>
      <c r="AY130" s="7"/>
      <c r="BE130" s="99"/>
      <c r="BF130" s="99"/>
      <c r="BG130" s="99"/>
      <c r="BH130" s="99"/>
      <c r="BI130" s="99"/>
      <c r="BJ130" s="7"/>
      <c r="BK130" s="99"/>
      <c r="BL130" s="7"/>
      <c r="BM130" s="98"/>
    </row>
    <row r="131" s="1" customFormat="1" ht="24.149999618530273" customHeight="1">
      <c r="B131" s="85"/>
      <c r="C131" s="100">
        <f t="shared" si="10"/>
        <v>7</v>
      </c>
      <c r="D131" s="86" t="s">
        <v>74</v>
      </c>
      <c r="E131" s="87"/>
      <c r="F131" s="88" t="s">
        <v>90</v>
      </c>
      <c r="G131" s="89" t="s">
        <v>84</v>
      </c>
      <c r="H131" s="90">
        <v>460</v>
      </c>
      <c r="I131" s="91" t="n">
        <v>0</v>
      </c>
      <c r="J131" s="92" t="n">
        <f t="shared" ref="J131:J132" si="12">ROUND(I131*H131,2)</f>
        <v>0</v>
      </c>
      <c r="K131" s="107"/>
      <c r="L131" s="108"/>
      <c r="M131" s="109"/>
      <c r="N131" s="110"/>
      <c r="P131" s="96"/>
      <c r="Q131" s="96"/>
      <c r="R131" s="96"/>
      <c r="S131" s="96"/>
      <c r="T131" s="97"/>
      <c r="AR131" s="98"/>
      <c r="AT131" s="98"/>
      <c r="AU131" s="98"/>
      <c r="AY131" s="7"/>
      <c r="BE131" s="99"/>
      <c r="BF131" s="99"/>
      <c r="BG131" s="99"/>
      <c r="BH131" s="99"/>
      <c r="BI131" s="99"/>
      <c r="BJ131" s="7"/>
      <c r="BK131" s="99"/>
      <c r="BL131" s="7"/>
      <c r="BM131" s="98"/>
    </row>
    <row r="132" s="1" customFormat="1" ht="24.149999618530273" customHeight="1">
      <c r="B132" s="85"/>
      <c r="C132" s="100">
        <f t="shared" si="10"/>
        <v>8</v>
      </c>
      <c r="D132" s="100" t="s">
        <v>67</v>
      </c>
      <c r="E132" s="101"/>
      <c r="F132" s="102" t="s">
        <v>90</v>
      </c>
      <c r="G132" s="103" t="s">
        <v>84</v>
      </c>
      <c r="H132" s="104">
        <v>460</v>
      </c>
      <c r="I132" s="105" t="n">
        <v>0</v>
      </c>
      <c r="J132" s="106">
        <f t="shared" si="12"/>
        <v>0</v>
      </c>
      <c r="K132" s="107"/>
      <c r="L132" s="108"/>
      <c r="M132" s="109"/>
      <c r="N132" s="110"/>
      <c r="P132" s="96"/>
      <c r="Q132" s="96"/>
      <c r="R132" s="96"/>
      <c r="S132" s="96"/>
      <c r="T132" s="97"/>
      <c r="AR132" s="98"/>
      <c r="AT132" s="98"/>
      <c r="AU132" s="98"/>
      <c r="AY132" s="7"/>
      <c r="BE132" s="99"/>
      <c r="BF132" s="99"/>
      <c r="BG132" s="99"/>
      <c r="BH132" s="99"/>
      <c r="BI132" s="99"/>
      <c r="BJ132" s="7"/>
      <c r="BK132" s="99"/>
      <c r="BL132" s="7"/>
      <c r="BM132" s="98"/>
    </row>
    <row r="133" s="1" customFormat="1" ht="16.5" customHeight="1">
      <c r="B133" s="85"/>
      <c r="C133" s="86">
        <f t="shared" si="10"/>
        <v>9</v>
      </c>
      <c r="D133" s="86" t="s">
        <v>74</v>
      </c>
      <c r="E133" s="87"/>
      <c r="F133" s="88" t="s">
        <v>91</v>
      </c>
      <c r="G133" s="89" t="s">
        <v>92</v>
      </c>
      <c r="H133" s="90">
        <v>1</v>
      </c>
      <c r="I133" s="91" t="n">
        <v>0</v>
      </c>
      <c r="J133" s="92">
        <f t="shared" si="11"/>
        <v>0</v>
      </c>
      <c r="K133" s="93"/>
      <c r="L133" s="16"/>
      <c r="M133" s="94" t="s">
        <v>2</v>
      </c>
      <c r="N133" s="95" t="s">
        <v>28</v>
      </c>
      <c r="P133" s="96" t="n">
        <f t="shared" ref="P133:P136" si="13">O133*H133</f>
        <v>0</v>
      </c>
      <c r="Q133" s="96">
        <v>0</v>
      </c>
      <c r="R133" s="96" t="n">
        <f t="shared" ref="R133:R136" si="14">Q133*H133</f>
        <v>0</v>
      </c>
      <c r="S133" s="96">
        <v>0</v>
      </c>
      <c r="T133" s="97" t="n">
        <f t="shared" ref="T133:T136" si="15">S133*H133</f>
        <v>0</v>
      </c>
      <c r="AR133" s="98" t="s">
        <v>77</v>
      </c>
      <c r="AT133" s="98" t="s">
        <v>74</v>
      </c>
      <c r="AU133" s="98" t="s">
        <v>78</v>
      </c>
      <c r="AY133" s="7" t="s">
        <v>70</v>
      </c>
      <c r="BE133" s="99" t="n">
        <f t="shared" ref="BE133:BE136" si="16">IF(N133="základná",J133,0)</f>
        <v>0</v>
      </c>
      <c r="BF133" s="99" t="n">
        <f t="shared" ref="BF133:BF136" si="17">IF(N133="znížená",J133,0)</f>
        <v>0</v>
      </c>
      <c r="BG133" s="99" t="n">
        <f t="shared" ref="BG133:BG136" si="18">IF(N133="zákl. prenesená",J133,0)</f>
        <v>0</v>
      </c>
      <c r="BH133" s="99" t="n">
        <f t="shared" ref="BH133:BH136" si="19">IF(N133="zníž. prenesená",J133,0)</f>
        <v>0</v>
      </c>
      <c r="BI133" s="99" t="n">
        <f t="shared" ref="BI133:BI136" si="20">IF(N133="nulová",J133,0)</f>
        <v>0</v>
      </c>
      <c r="BJ133" s="7" t="s">
        <v>78</v>
      </c>
      <c r="BK133" s="99" t="n">
        <f t="shared" ref="BK133:BK136" si="21">ROUND(I133*H133,2)</f>
        <v>0</v>
      </c>
      <c r="BL133" s="7" t="s">
        <v>77</v>
      </c>
      <c r="BM133" s="98" t="s">
        <v>79</v>
      </c>
    </row>
    <row r="134" s="1" customFormat="1" ht="16.5" customHeight="1">
      <c r="B134" s="85"/>
      <c r="C134" s="100">
        <f t="shared" si="10"/>
        <v>10</v>
      </c>
      <c r="D134" s="100" t="s">
        <v>67</v>
      </c>
      <c r="E134" s="101"/>
      <c r="F134" s="102" t="s">
        <v>91</v>
      </c>
      <c r="G134" s="103" t="s">
        <v>92</v>
      </c>
      <c r="H134" s="104">
        <v>1</v>
      </c>
      <c r="I134" s="105" t="n">
        <v>0</v>
      </c>
      <c r="J134" s="106">
        <f t="shared" si="11"/>
        <v>0</v>
      </c>
      <c r="K134" s="107"/>
      <c r="L134" s="108"/>
      <c r="M134" s="109" t="s">
        <v>2</v>
      </c>
      <c r="N134" s="110" t="s">
        <v>28</v>
      </c>
      <c r="P134" s="96">
        <f t="shared" si="13"/>
        <v>0</v>
      </c>
      <c r="Q134" s="96">
        <v>0</v>
      </c>
      <c r="R134" s="96">
        <f t="shared" si="14"/>
        <v>0</v>
      </c>
      <c r="S134" s="96">
        <v>0</v>
      </c>
      <c r="T134" s="97">
        <f t="shared" si="15"/>
        <v>0</v>
      </c>
      <c r="AR134" s="98" t="s">
        <v>81</v>
      </c>
      <c r="AT134" s="98" t="s">
        <v>67</v>
      </c>
      <c r="AU134" s="98" t="s">
        <v>78</v>
      </c>
      <c r="AY134" s="7" t="s">
        <v>70</v>
      </c>
      <c r="BE134" s="99">
        <f t="shared" si="16"/>
        <v>0</v>
      </c>
      <c r="BF134" s="99">
        <f t="shared" si="17"/>
        <v>0</v>
      </c>
      <c r="BG134" s="99">
        <f t="shared" si="18"/>
        <v>0</v>
      </c>
      <c r="BH134" s="99">
        <f t="shared" si="19"/>
        <v>0</v>
      </c>
      <c r="BI134" s="99">
        <f t="shared" si="20"/>
        <v>0</v>
      </c>
      <c r="BJ134" s="7" t="s">
        <v>78</v>
      </c>
      <c r="BK134" s="99">
        <f t="shared" si="21"/>
        <v>0</v>
      </c>
      <c r="BL134" s="7" t="s">
        <v>77</v>
      </c>
      <c r="BM134" s="98" t="s">
        <v>82</v>
      </c>
    </row>
    <row r="135" s="1" customFormat="1" ht="16.5" customHeight="1">
      <c r="B135" s="85"/>
      <c r="C135" s="86">
        <f t="shared" si="10"/>
        <v>11</v>
      </c>
      <c r="D135" s="86" t="s">
        <v>74</v>
      </c>
      <c r="E135" s="87"/>
      <c r="F135" s="88" t="s">
        <v>93</v>
      </c>
      <c r="G135" s="89" t="s">
        <v>92</v>
      </c>
      <c r="H135" s="90">
        <v>1</v>
      </c>
      <c r="I135" s="91" t="n">
        <v>0</v>
      </c>
      <c r="J135" s="92">
        <f t="shared" si="11"/>
        <v>0</v>
      </c>
      <c r="K135" s="93"/>
      <c r="L135" s="16"/>
      <c r="M135" s="94" t="s">
        <v>2</v>
      </c>
      <c r="N135" s="95" t="s">
        <v>28</v>
      </c>
      <c r="P135" s="96">
        <f t="shared" si="13"/>
        <v>0</v>
      </c>
      <c r="Q135" s="96">
        <v>0</v>
      </c>
      <c r="R135" s="96">
        <f t="shared" si="14"/>
        <v>0</v>
      </c>
      <c r="S135" s="96">
        <v>0</v>
      </c>
      <c r="T135" s="97">
        <f t="shared" si="15"/>
        <v>0</v>
      </c>
      <c r="AR135" s="98" t="s">
        <v>77</v>
      </c>
      <c r="AT135" s="98" t="s">
        <v>74</v>
      </c>
      <c r="AU135" s="98" t="s">
        <v>78</v>
      </c>
      <c r="AY135" s="7" t="s">
        <v>70</v>
      </c>
      <c r="BE135" s="99">
        <f t="shared" si="16"/>
        <v>0</v>
      </c>
      <c r="BF135" s="99">
        <f t="shared" si="17"/>
        <v>0</v>
      </c>
      <c r="BG135" s="99">
        <f t="shared" si="18"/>
        <v>0</v>
      </c>
      <c r="BH135" s="99">
        <f t="shared" si="19"/>
        <v>0</v>
      </c>
      <c r="BI135" s="99">
        <f t="shared" si="20"/>
        <v>0</v>
      </c>
      <c r="BJ135" s="7" t="s">
        <v>78</v>
      </c>
      <c r="BK135" s="99">
        <f t="shared" si="21"/>
        <v>0</v>
      </c>
      <c r="BL135" s="7" t="s">
        <v>77</v>
      </c>
      <c r="BM135" s="98" t="s">
        <v>79</v>
      </c>
    </row>
    <row r="136" s="1" customFormat="1" ht="16.5" customHeight="1">
      <c r="B136" s="85"/>
      <c r="C136" s="100">
        <f t="shared" si="10"/>
        <v>12</v>
      </c>
      <c r="D136" s="100" t="s">
        <v>67</v>
      </c>
      <c r="E136" s="101"/>
      <c r="F136" s="102" t="s">
        <v>93</v>
      </c>
      <c r="G136" s="103" t="s">
        <v>92</v>
      </c>
      <c r="H136" s="104">
        <v>1</v>
      </c>
      <c r="I136" s="105" t="n">
        <v>0</v>
      </c>
      <c r="J136" s="106">
        <f t="shared" si="11"/>
        <v>0</v>
      </c>
      <c r="K136" s="107"/>
      <c r="L136" s="108"/>
      <c r="M136" s="109" t="s">
        <v>2</v>
      </c>
      <c r="N136" s="110" t="s">
        <v>28</v>
      </c>
      <c r="P136" s="96">
        <f t="shared" si="13"/>
        <v>0</v>
      </c>
      <c r="Q136" s="96">
        <v>0</v>
      </c>
      <c r="R136" s="96">
        <f t="shared" si="14"/>
        <v>0</v>
      </c>
      <c r="S136" s="96">
        <v>0</v>
      </c>
      <c r="T136" s="97">
        <f t="shared" si="15"/>
        <v>0</v>
      </c>
      <c r="AR136" s="98" t="s">
        <v>81</v>
      </c>
      <c r="AT136" s="98" t="s">
        <v>67</v>
      </c>
      <c r="AU136" s="98" t="s">
        <v>78</v>
      </c>
      <c r="AY136" s="7" t="s">
        <v>70</v>
      </c>
      <c r="BE136" s="99">
        <f t="shared" si="16"/>
        <v>0</v>
      </c>
      <c r="BF136" s="99">
        <f t="shared" si="17"/>
        <v>0</v>
      </c>
      <c r="BG136" s="99">
        <f t="shared" si="18"/>
        <v>0</v>
      </c>
      <c r="BH136" s="99">
        <f t="shared" si="19"/>
        <v>0</v>
      </c>
      <c r="BI136" s="99">
        <f t="shared" si="20"/>
        <v>0</v>
      </c>
      <c r="BJ136" s="7" t="s">
        <v>78</v>
      </c>
      <c r="BK136" s="99">
        <f t="shared" si="21"/>
        <v>0</v>
      </c>
      <c r="BL136" s="7" t="s">
        <v>77</v>
      </c>
      <c r="BM136" s="98" t="s">
        <v>82</v>
      </c>
    </row>
    <row r="137" s="1" customFormat="1" ht="16.5" customHeight="1">
      <c r="B137" s="85"/>
      <c r="C137" s="100">
        <f t="shared" si="10"/>
        <v>13</v>
      </c>
      <c r="D137" s="100" t="s">
        <v>67</v>
      </c>
      <c r="E137" s="101"/>
      <c r="F137" s="102" t="s">
        <v>94</v>
      </c>
      <c r="G137" s="103" t="s">
        <v>76</v>
      </c>
      <c r="H137" s="104">
        <v>1</v>
      </c>
      <c r="I137" s="105" t="n">
        <v>0</v>
      </c>
      <c r="J137" s="106">
        <f t="shared" si="0"/>
        <v>0</v>
      </c>
      <c r="K137" s="107"/>
      <c r="L137" s="108"/>
      <c r="M137" s="109" t="s">
        <v>2</v>
      </c>
      <c r="N137" s="110" t="s">
        <v>28</v>
      </c>
      <c r="P137" s="96">
        <f t="shared" si="1"/>
        <v>0</v>
      </c>
      <c r="Q137" s="96">
        <v>0</v>
      </c>
      <c r="R137" s="96">
        <f t="shared" si="2"/>
        <v>0</v>
      </c>
      <c r="S137" s="96">
        <v>0</v>
      </c>
      <c r="T137" s="97">
        <f t="shared" si="3"/>
        <v>0</v>
      </c>
      <c r="AR137" s="98" t="s">
        <v>81</v>
      </c>
      <c r="AT137" s="98" t="s">
        <v>67</v>
      </c>
      <c r="AU137" s="98" t="s">
        <v>78</v>
      </c>
      <c r="AY137" s="7" t="s">
        <v>70</v>
      </c>
      <c r="BE137" s="99">
        <f t="shared" si="4"/>
        <v>0</v>
      </c>
      <c r="BF137" s="99">
        <f t="shared" si="5"/>
        <v>0</v>
      </c>
      <c r="BG137" s="99">
        <f t="shared" si="6"/>
        <v>0</v>
      </c>
      <c r="BH137" s="99">
        <f t="shared" si="7"/>
        <v>0</v>
      </c>
      <c r="BI137" s="99">
        <f t="shared" si="8"/>
        <v>0</v>
      </c>
      <c r="BJ137" s="7" t="s">
        <v>78</v>
      </c>
      <c r="BK137" s="99">
        <f t="shared" si="9"/>
        <v>0</v>
      </c>
      <c r="BL137" s="7" t="s">
        <v>77</v>
      </c>
      <c r="BM137" s="98" t="s">
        <v>95</v>
      </c>
    </row>
    <row r="138" s="1" customFormat="1" ht="24.149999618530273" customHeight="1">
      <c r="B138" s="85"/>
      <c r="C138" s="86">
        <f t="shared" si="10"/>
        <v>14</v>
      </c>
      <c r="D138" s="86" t="s">
        <v>74</v>
      </c>
      <c r="E138" s="87"/>
      <c r="F138" s="88" t="s">
        <v>94</v>
      </c>
      <c r="G138" s="89" t="s">
        <v>76</v>
      </c>
      <c r="H138" s="90">
        <v>1</v>
      </c>
      <c r="I138" s="91" t="n">
        <v>0</v>
      </c>
      <c r="J138" s="92">
        <f t="shared" si="0"/>
        <v>0</v>
      </c>
      <c r="K138" s="93"/>
      <c r="L138" s="16"/>
      <c r="M138" s="94" t="s">
        <v>2</v>
      </c>
      <c r="N138" s="95" t="s">
        <v>28</v>
      </c>
      <c r="P138" s="96">
        <f t="shared" si="1"/>
        <v>0</v>
      </c>
      <c r="Q138" s="96">
        <v>0</v>
      </c>
      <c r="R138" s="96">
        <f t="shared" si="2"/>
        <v>0</v>
      </c>
      <c r="S138" s="96">
        <v>0</v>
      </c>
      <c r="T138" s="97">
        <f t="shared" si="3"/>
        <v>0</v>
      </c>
      <c r="AR138" s="98" t="s">
        <v>77</v>
      </c>
      <c r="AT138" s="98" t="s">
        <v>74</v>
      </c>
      <c r="AU138" s="98" t="s">
        <v>78</v>
      </c>
      <c r="AY138" s="7" t="s">
        <v>70</v>
      </c>
      <c r="BE138" s="99">
        <f t="shared" si="4"/>
        <v>0</v>
      </c>
      <c r="BF138" s="99">
        <f t="shared" si="5"/>
        <v>0</v>
      </c>
      <c r="BG138" s="99">
        <f t="shared" si="6"/>
        <v>0</v>
      </c>
      <c r="BH138" s="99">
        <f t="shared" si="7"/>
        <v>0</v>
      </c>
      <c r="BI138" s="99">
        <f t="shared" si="8"/>
        <v>0</v>
      </c>
      <c r="BJ138" s="7" t="s">
        <v>78</v>
      </c>
      <c r="BK138" s="99">
        <f t="shared" si="9"/>
        <v>0</v>
      </c>
      <c r="BL138" s="7" t="s">
        <v>77</v>
      </c>
      <c r="BM138" s="98" t="s">
        <v>85</v>
      </c>
    </row>
    <row r="139" s="1" customFormat="1" ht="16.5" customHeight="1">
      <c r="B139" s="85"/>
      <c r="C139" s="100">
        <f t="shared" si="10"/>
        <v>15</v>
      </c>
      <c r="D139" s="100" t="s">
        <v>67</v>
      </c>
      <c r="E139" s="101"/>
      <c r="F139" s="102" t="s">
        <v>96</v>
      </c>
      <c r="G139" s="103" t="s">
        <v>76</v>
      </c>
      <c r="H139" s="104">
        <v>1</v>
      </c>
      <c r="I139" s="105" t="n">
        <v>0</v>
      </c>
      <c r="J139" s="106" t="n">
        <f t="shared" ref="J139:J142" si="22">ROUND(I139*H139,2)</f>
        <v>0</v>
      </c>
      <c r="K139" s="107"/>
      <c r="L139" s="108"/>
      <c r="M139" s="109" t="s">
        <v>2</v>
      </c>
      <c r="N139" s="110" t="s">
        <v>28</v>
      </c>
      <c r="P139" s="96" t="n">
        <f t="shared" ref="P139:P142" si="23">O139*H139</f>
        <v>0</v>
      </c>
      <c r="Q139" s="96">
        <v>0</v>
      </c>
      <c r="R139" s="96" t="n">
        <f t="shared" ref="R139:R140" si="24">Q139*H139</f>
        <v>0</v>
      </c>
      <c r="S139" s="96">
        <v>0</v>
      </c>
      <c r="T139" s="97" t="n">
        <f t="shared" ref="T139:T140" si="25">S139*H139</f>
        <v>0</v>
      </c>
      <c r="AR139" s="98" t="s">
        <v>81</v>
      </c>
      <c r="AT139" s="98" t="s">
        <v>67</v>
      </c>
      <c r="AU139" s="98" t="s">
        <v>78</v>
      </c>
      <c r="AY139" s="7" t="s">
        <v>70</v>
      </c>
      <c r="BE139" s="99" t="n">
        <f t="shared" ref="BE139:BE140" si="26">IF(N139="základná",J139,0)</f>
        <v>0</v>
      </c>
      <c r="BF139" s="99" t="n">
        <f t="shared" ref="BF139:BF140" si="27">IF(N139="znížená",J139,0)</f>
        <v>0</v>
      </c>
      <c r="BG139" s="99" t="n">
        <f t="shared" ref="BG139:BG140" si="28">IF(N139="zákl. prenesená",J139,0)</f>
        <v>0</v>
      </c>
      <c r="BH139" s="99" t="n">
        <f t="shared" ref="BH139:BH140" si="29">IF(N139="zníž. prenesená",J139,0)</f>
        <v>0</v>
      </c>
      <c r="BI139" s="99" t="n">
        <f t="shared" ref="BI139:BI140" si="30">IF(N139="nulová",J139,0)</f>
        <v>0</v>
      </c>
      <c r="BJ139" s="7" t="s">
        <v>78</v>
      </c>
      <c r="BK139" s="99" t="n">
        <f t="shared" ref="BK139:BK142" si="31">ROUND(I139*H139,2)</f>
        <v>0</v>
      </c>
      <c r="BL139" s="7" t="s">
        <v>77</v>
      </c>
      <c r="BM139" s="98" t="s">
        <v>95</v>
      </c>
    </row>
    <row r="140" s="1" customFormat="1" ht="24.149999618530273" customHeight="1">
      <c r="B140" s="85"/>
      <c r="C140" s="86">
        <f t="shared" si="10"/>
        <v>16</v>
      </c>
      <c r="D140" s="86" t="s">
        <v>74</v>
      </c>
      <c r="E140" s="87"/>
      <c r="F140" s="88" t="s">
        <v>96</v>
      </c>
      <c r="G140" s="89" t="s">
        <v>76</v>
      </c>
      <c r="H140" s="90">
        <v>1</v>
      </c>
      <c r="I140" s="91" t="n">
        <v>0</v>
      </c>
      <c r="J140" s="92">
        <f t="shared" si="22"/>
        <v>0</v>
      </c>
      <c r="K140" s="93"/>
      <c r="L140" s="16"/>
      <c r="M140" s="94" t="s">
        <v>2</v>
      </c>
      <c r="N140" s="95" t="s">
        <v>28</v>
      </c>
      <c r="P140" s="96">
        <f t="shared" si="23"/>
        <v>0</v>
      </c>
      <c r="Q140" s="96">
        <v>0</v>
      </c>
      <c r="R140" s="96">
        <f t="shared" si="24"/>
        <v>0</v>
      </c>
      <c r="S140" s="96">
        <v>0</v>
      </c>
      <c r="T140" s="97">
        <f t="shared" si="25"/>
        <v>0</v>
      </c>
      <c r="AR140" s="98" t="s">
        <v>77</v>
      </c>
      <c r="AT140" s="98" t="s">
        <v>74</v>
      </c>
      <c r="AU140" s="98" t="s">
        <v>78</v>
      </c>
      <c r="AY140" s="7" t="s">
        <v>70</v>
      </c>
      <c r="BE140" s="99">
        <f t="shared" si="26"/>
        <v>0</v>
      </c>
      <c r="BF140" s="99">
        <f t="shared" si="27"/>
        <v>0</v>
      </c>
      <c r="BG140" s="99">
        <f t="shared" si="28"/>
        <v>0</v>
      </c>
      <c r="BH140" s="99">
        <f t="shared" si="29"/>
        <v>0</v>
      </c>
      <c r="BI140" s="99">
        <f t="shared" si="30"/>
        <v>0</v>
      </c>
      <c r="BJ140" s="7" t="s">
        <v>78</v>
      </c>
      <c r="BK140" s="99">
        <f t="shared" si="31"/>
        <v>0</v>
      </c>
      <c r="BL140" s="7" t="s">
        <v>77</v>
      </c>
      <c r="BM140" s="98" t="s">
        <v>85</v>
      </c>
    </row>
    <row r="141" s="1" customFormat="1" ht="24.149999618530273" customHeight="1">
      <c r="B141" s="85"/>
      <c r="C141" s="86">
        <f t="shared" si="10"/>
        <v>17</v>
      </c>
      <c r="D141" s="86" t="s">
        <v>74</v>
      </c>
      <c r="E141" s="87"/>
      <c r="F141" s="88" t="s">
        <v>97</v>
      </c>
      <c r="G141" s="89" t="s">
        <v>76</v>
      </c>
      <c r="H141" s="90">
        <v>30</v>
      </c>
      <c r="I141" s="91" t="n">
        <v>0</v>
      </c>
      <c r="J141" s="92">
        <f t="shared" si="22"/>
        <v>0</v>
      </c>
      <c r="K141" s="93"/>
      <c r="L141" s="16"/>
      <c r="M141" s="94"/>
      <c r="N141" s="95"/>
      <c r="P141" s="96">
        <f t="shared" si="23"/>
        <v>0</v>
      </c>
      <c r="Q141" s="96"/>
      <c r="R141" s="96"/>
      <c r="S141" s="96"/>
      <c r="T141" s="97"/>
      <c r="AR141" s="98"/>
      <c r="AT141" s="98"/>
      <c r="AU141" s="98"/>
      <c r="AY141" s="7"/>
      <c r="BE141" s="99"/>
      <c r="BF141" s="99"/>
      <c r="BG141" s="99"/>
      <c r="BH141" s="99"/>
      <c r="BI141" s="99"/>
      <c r="BJ141" s="7"/>
      <c r="BK141" s="99">
        <f t="shared" si="31"/>
        <v>0</v>
      </c>
      <c r="BL141" s="7"/>
      <c r="BM141" s="98"/>
    </row>
    <row r="142" s="1" customFormat="1" ht="24.149999618530273" customHeight="1">
      <c r="B142" s="85"/>
      <c r="C142" s="86">
        <f t="shared" si="10"/>
        <v>18</v>
      </c>
      <c r="D142" s="100" t="s">
        <v>67</v>
      </c>
      <c r="E142" s="87"/>
      <c r="F142" s="102" t="s">
        <v>97</v>
      </c>
      <c r="G142" s="89" t="s">
        <v>76</v>
      </c>
      <c r="H142" s="90">
        <v>30</v>
      </c>
      <c r="I142" s="91" t="n">
        <v>0</v>
      </c>
      <c r="J142" s="92">
        <f t="shared" si="22"/>
        <v>0</v>
      </c>
      <c r="K142" s="93"/>
      <c r="L142" s="16"/>
      <c r="M142" s="94"/>
      <c r="N142" s="95"/>
      <c r="P142" s="96">
        <f t="shared" si="23"/>
        <v>0</v>
      </c>
      <c r="Q142" s="96"/>
      <c r="R142" s="96"/>
      <c r="S142" s="96"/>
      <c r="T142" s="97"/>
      <c r="AR142" s="98"/>
      <c r="AT142" s="98"/>
      <c r="AU142" s="98"/>
      <c r="AY142" s="7"/>
      <c r="BE142" s="99"/>
      <c r="BF142" s="99"/>
      <c r="BG142" s="99"/>
      <c r="BH142" s="99"/>
      <c r="BI142" s="99"/>
      <c r="BJ142" s="7"/>
      <c r="BK142" s="99">
        <f t="shared" si="31"/>
        <v>0</v>
      </c>
      <c r="BL142" s="7"/>
      <c r="BM142" s="98"/>
    </row>
    <row r="143" s="1" customFormat="1" ht="16.5" customHeight="1">
      <c r="B143" s="85"/>
      <c r="C143" s="100">
        <f t="shared" si="10"/>
        <v>19</v>
      </c>
      <c r="D143" s="100" t="s">
        <v>67</v>
      </c>
      <c r="E143" s="101"/>
      <c r="F143" s="102" t="s">
        <v>98</v>
      </c>
      <c r="G143" s="103" t="s">
        <v>92</v>
      </c>
      <c r="H143" s="104">
        <v>1</v>
      </c>
      <c r="I143" s="105" t="n">
        <v>0</v>
      </c>
      <c r="J143" s="106" t="n">
        <f t="shared" ref="J143:J144" si="32">ROUND(I143*H143,2)</f>
        <v>0</v>
      </c>
      <c r="K143" s="107"/>
      <c r="L143" s="108"/>
      <c r="M143" s="109" t="s">
        <v>2</v>
      </c>
      <c r="N143" s="110" t="s">
        <v>28</v>
      </c>
      <c r="P143" s="96" t="n">
        <f t="shared" ref="P143:P144" si="33">O143*H143</f>
        <v>0</v>
      </c>
      <c r="Q143" s="96">
        <v>0</v>
      </c>
      <c r="R143" s="96" t="n">
        <f t="shared" ref="R143:R144" si="34">Q143*H143</f>
        <v>0</v>
      </c>
      <c r="S143" s="96">
        <v>0</v>
      </c>
      <c r="T143" s="97" t="n">
        <f t="shared" ref="T143:T144" si="35">S143*H143</f>
        <v>0</v>
      </c>
      <c r="AR143" s="98" t="s">
        <v>81</v>
      </c>
      <c r="AT143" s="98" t="s">
        <v>67</v>
      </c>
      <c r="AU143" s="98" t="s">
        <v>78</v>
      </c>
      <c r="AY143" s="7" t="s">
        <v>70</v>
      </c>
      <c r="BE143" s="99" t="n">
        <f t="shared" ref="BE143:BE144" si="36">IF(N143="základná",J143,0)</f>
        <v>0</v>
      </c>
      <c r="BF143" s="99" t="n">
        <f t="shared" ref="BF143:BF144" si="37">IF(N143="znížená",J143,0)</f>
        <v>0</v>
      </c>
      <c r="BG143" s="99" t="n">
        <f t="shared" ref="BG143:BG144" si="38">IF(N143="zákl. prenesená",J143,0)</f>
        <v>0</v>
      </c>
      <c r="BH143" s="99" t="n">
        <f t="shared" ref="BH143:BH144" si="39">IF(N143="zníž. prenesená",J143,0)</f>
        <v>0</v>
      </c>
      <c r="BI143" s="99" t="n">
        <f t="shared" ref="BI143:BI144" si="40">IF(N143="nulová",J143,0)</f>
        <v>0</v>
      </c>
      <c r="BJ143" s="7" t="s">
        <v>78</v>
      </c>
      <c r="BK143" s="99" t="n">
        <f t="shared" ref="BK143:BK144" si="41">ROUND(I143*H143,2)</f>
        <v>0</v>
      </c>
      <c r="BL143" s="7" t="s">
        <v>77</v>
      </c>
      <c r="BM143" s="98" t="s">
        <v>95</v>
      </c>
    </row>
    <row r="144" s="1" customFormat="1" ht="24.149999618530273" customHeight="1">
      <c r="B144" s="85"/>
      <c r="C144" s="86">
        <f t="shared" si="10"/>
        <v>20</v>
      </c>
      <c r="D144" s="86" t="s">
        <v>74</v>
      </c>
      <c r="E144" s="87"/>
      <c r="F144" s="88" t="s">
        <v>98</v>
      </c>
      <c r="G144" s="89" t="s">
        <v>92</v>
      </c>
      <c r="H144" s="90">
        <v>1</v>
      </c>
      <c r="I144" s="91" t="n">
        <v>0</v>
      </c>
      <c r="J144" s="92">
        <f t="shared" si="32"/>
        <v>0</v>
      </c>
      <c r="K144" s="93"/>
      <c r="L144" s="16"/>
      <c r="M144" s="94" t="s">
        <v>2</v>
      </c>
      <c r="N144" s="95" t="s">
        <v>28</v>
      </c>
      <c r="P144" s="96">
        <f t="shared" si="33"/>
        <v>0</v>
      </c>
      <c r="Q144" s="96">
        <v>0</v>
      </c>
      <c r="R144" s="96">
        <f t="shared" si="34"/>
        <v>0</v>
      </c>
      <c r="S144" s="96">
        <v>0</v>
      </c>
      <c r="T144" s="97">
        <f t="shared" si="35"/>
        <v>0</v>
      </c>
      <c r="AR144" s="98" t="s">
        <v>77</v>
      </c>
      <c r="AT144" s="98" t="s">
        <v>74</v>
      </c>
      <c r="AU144" s="98" t="s">
        <v>78</v>
      </c>
      <c r="AY144" s="7" t="s">
        <v>70</v>
      </c>
      <c r="BE144" s="99">
        <f t="shared" si="36"/>
        <v>0</v>
      </c>
      <c r="BF144" s="99">
        <f t="shared" si="37"/>
        <v>0</v>
      </c>
      <c r="BG144" s="99">
        <f t="shared" si="38"/>
        <v>0</v>
      </c>
      <c r="BH144" s="99">
        <f t="shared" si="39"/>
        <v>0</v>
      </c>
      <c r="BI144" s="99">
        <f t="shared" si="40"/>
        <v>0</v>
      </c>
      <c r="BJ144" s="7" t="s">
        <v>78</v>
      </c>
      <c r="BK144" s="99">
        <f t="shared" si="41"/>
        <v>0</v>
      </c>
      <c r="BL144" s="7" t="s">
        <v>77</v>
      </c>
      <c r="BM144" s="98" t="s">
        <v>85</v>
      </c>
    </row>
    <row r="145" s="1" customFormat="1" ht="16.5" customHeight="1">
      <c r="B145" s="85"/>
      <c r="C145" s="86">
        <f t="shared" si="10"/>
        <v>21</v>
      </c>
      <c r="D145" s="100" t="s">
        <v>67</v>
      </c>
      <c r="E145" s="101"/>
      <c r="F145" s="102" t="s">
        <v>99</v>
      </c>
      <c r="G145" s="103" t="s">
        <v>76</v>
      </c>
      <c r="H145" s="104">
        <v>1</v>
      </c>
      <c r="I145" s="105" t="n">
        <v>0</v>
      </c>
      <c r="J145" s="106" t="n">
        <f t="shared" ref="J145:J150" si="42">ROUND(I145*H145,2)</f>
        <v>0</v>
      </c>
      <c r="K145" s="107"/>
      <c r="L145" s="108"/>
      <c r="M145" s="109" t="s">
        <v>2</v>
      </c>
      <c r="N145" s="110" t="s">
        <v>28</v>
      </c>
      <c r="P145" s="96" t="n">
        <f t="shared" ref="P145:P150" si="43">O145*H145</f>
        <v>0</v>
      </c>
      <c r="Q145" s="96">
        <v>0</v>
      </c>
      <c r="R145" s="96" t="n">
        <f t="shared" ref="R145:R150" si="44">Q145*H145</f>
        <v>0</v>
      </c>
      <c r="S145" s="96">
        <v>0</v>
      </c>
      <c r="T145" s="97" t="n">
        <f t="shared" ref="T145:T150" si="45">S145*H145</f>
        <v>0</v>
      </c>
      <c r="AR145" s="98" t="s">
        <v>81</v>
      </c>
      <c r="AT145" s="98" t="s">
        <v>67</v>
      </c>
      <c r="AU145" s="98" t="s">
        <v>78</v>
      </c>
      <c r="AY145" s="7" t="s">
        <v>70</v>
      </c>
      <c r="BE145" s="99" t="n">
        <f t="shared" ref="BE145:BE150" si="46">IF(N145="základná",J145,0)</f>
        <v>0</v>
      </c>
      <c r="BF145" s="99" t="n">
        <f t="shared" ref="BF145:BF150" si="47">IF(N145="znížená",J145,0)</f>
        <v>0</v>
      </c>
      <c r="BG145" s="99" t="n">
        <f t="shared" ref="BG145:BG150" si="48">IF(N145="zákl. prenesená",J145,0)</f>
        <v>0</v>
      </c>
      <c r="BH145" s="99" t="n">
        <f t="shared" ref="BH145:BH150" si="49">IF(N145="zníž. prenesená",J145,0)</f>
        <v>0</v>
      </c>
      <c r="BI145" s="99" t="n">
        <f t="shared" ref="BI145:BI150" si="50">IF(N145="nulová",J145,0)</f>
        <v>0</v>
      </c>
      <c r="BJ145" s="7" t="s">
        <v>78</v>
      </c>
      <c r="BK145" s="99" t="n">
        <f t="shared" ref="BK145:BK150" si="51">ROUND(I145*H145,2)</f>
        <v>0</v>
      </c>
      <c r="BL145" s="7" t="s">
        <v>77</v>
      </c>
      <c r="BM145" s="98" t="s">
        <v>95</v>
      </c>
    </row>
    <row r="146" s="1" customFormat="1" ht="17.399999618530273" customHeight="1">
      <c r="B146" s="85"/>
      <c r="C146" s="86">
        <f t="shared" si="10"/>
        <v>22</v>
      </c>
      <c r="D146" s="100" t="s">
        <v>67</v>
      </c>
      <c r="E146" s="101"/>
      <c r="F146" s="102" t="s">
        <v>100</v>
      </c>
      <c r="G146" s="103" t="s">
        <v>76</v>
      </c>
      <c r="H146" s="104">
        <v>1</v>
      </c>
      <c r="I146" s="105" t="n">
        <v>0</v>
      </c>
      <c r="J146" s="106" t="n">
        <f t="shared" ref="J146:J147" si="52">ROUND(I146*H146,2)</f>
        <v>0</v>
      </c>
      <c r="K146" s="107"/>
      <c r="L146" s="108"/>
      <c r="M146" s="109" t="s">
        <v>2</v>
      </c>
      <c r="N146" s="110" t="s">
        <v>28</v>
      </c>
      <c r="P146" s="96" t="n">
        <f t="shared" ref="P146:P147" si="53">O146*H146</f>
        <v>0</v>
      </c>
      <c r="Q146" s="96">
        <v>0</v>
      </c>
      <c r="R146" s="96" t="n">
        <f t="shared" ref="R146:R147" si="54">Q146*H146</f>
        <v>0</v>
      </c>
      <c r="S146" s="96">
        <v>0</v>
      </c>
      <c r="T146" s="97" t="n">
        <f t="shared" ref="T146:T147" si="55">S146*H146</f>
        <v>0</v>
      </c>
      <c r="AR146" s="98" t="s">
        <v>81</v>
      </c>
      <c r="AT146" s="98" t="s">
        <v>67</v>
      </c>
      <c r="AU146" s="98" t="s">
        <v>78</v>
      </c>
      <c r="AY146" s="7" t="s">
        <v>70</v>
      </c>
      <c r="BE146" s="99" t="n">
        <f t="shared" ref="BE146:BE147" si="56">IF(N146="základná",J146,0)</f>
        <v>0</v>
      </c>
      <c r="BF146" s="99" t="n">
        <f t="shared" ref="BF146:BF147" si="57">IF(N146="znížená",J146,0)</f>
        <v>0</v>
      </c>
      <c r="BG146" s="99" t="n">
        <f t="shared" ref="BG146:BG147" si="58">IF(N146="zákl. prenesená",J146,0)</f>
        <v>0</v>
      </c>
      <c r="BH146" s="99" t="n">
        <f t="shared" ref="BH146:BH147" si="59">IF(N146="zníž. prenesená",J146,0)</f>
        <v>0</v>
      </c>
      <c r="BI146" s="99" t="n">
        <f t="shared" ref="BI146:BI147" si="60">IF(N146="nulová",J146,0)</f>
        <v>0</v>
      </c>
      <c r="BJ146" s="7" t="s">
        <v>78</v>
      </c>
      <c r="BK146" s="99" t="n">
        <f t="shared" ref="BK146:BK147" si="61">ROUND(I146*H146,2)</f>
        <v>0</v>
      </c>
      <c r="BL146" s="7" t="s">
        <v>77</v>
      </c>
      <c r="BM146" s="98" t="s">
        <v>95</v>
      </c>
    </row>
    <row r="147" s="1" customFormat="1" ht="16.5" customHeight="1">
      <c r="B147" s="85"/>
      <c r="C147" s="86">
        <f t="shared" si="10"/>
        <v>23</v>
      </c>
      <c r="D147" s="100" t="s">
        <v>67</v>
      </c>
      <c r="E147" s="101"/>
      <c r="F147" s="102" t="s">
        <v>101</v>
      </c>
      <c r="G147" s="103" t="s">
        <v>76</v>
      </c>
      <c r="H147" s="104">
        <v>10</v>
      </c>
      <c r="I147" s="105" t="n">
        <v>0</v>
      </c>
      <c r="J147" s="106">
        <f t="shared" si="52"/>
        <v>0</v>
      </c>
      <c r="K147" s="107"/>
      <c r="L147" s="108"/>
      <c r="M147" s="109" t="s">
        <v>2</v>
      </c>
      <c r="N147" s="110" t="s">
        <v>28</v>
      </c>
      <c r="P147" s="96">
        <f t="shared" si="53"/>
        <v>0</v>
      </c>
      <c r="Q147" s="96">
        <v>0</v>
      </c>
      <c r="R147" s="96">
        <f t="shared" si="54"/>
        <v>0</v>
      </c>
      <c r="S147" s="96">
        <v>0</v>
      </c>
      <c r="T147" s="97">
        <f t="shared" si="55"/>
        <v>0</v>
      </c>
      <c r="AR147" s="98" t="s">
        <v>81</v>
      </c>
      <c r="AT147" s="98" t="s">
        <v>67</v>
      </c>
      <c r="AU147" s="98" t="s">
        <v>78</v>
      </c>
      <c r="AY147" s="7" t="s">
        <v>70</v>
      </c>
      <c r="BE147" s="99">
        <f t="shared" si="56"/>
        <v>0</v>
      </c>
      <c r="BF147" s="99">
        <f t="shared" si="57"/>
        <v>0</v>
      </c>
      <c r="BG147" s="99">
        <f t="shared" si="58"/>
        <v>0</v>
      </c>
      <c r="BH147" s="99">
        <f t="shared" si="59"/>
        <v>0</v>
      </c>
      <c r="BI147" s="99">
        <f t="shared" si="60"/>
        <v>0</v>
      </c>
      <c r="BJ147" s="7" t="s">
        <v>78</v>
      </c>
      <c r="BK147" s="99">
        <f t="shared" si="61"/>
        <v>0</v>
      </c>
      <c r="BL147" s="7" t="s">
        <v>77</v>
      </c>
      <c r="BM147" s="98" t="s">
        <v>95</v>
      </c>
    </row>
    <row r="148" s="1" customFormat="1" ht="24.149999618530273" customHeight="1">
      <c r="B148" s="85"/>
      <c r="C148" s="86">
        <f t="shared" si="10"/>
        <v>24</v>
      </c>
      <c r="D148" s="86" t="s">
        <v>74</v>
      </c>
      <c r="E148" s="87"/>
      <c r="F148" s="88" t="s">
        <v>102</v>
      </c>
      <c r="G148" s="89" t="s">
        <v>76</v>
      </c>
      <c r="H148" s="90">
        <v>1</v>
      </c>
      <c r="I148" s="91" t="n">
        <v>0</v>
      </c>
      <c r="J148" s="92">
        <f t="shared" si="42"/>
        <v>0</v>
      </c>
      <c r="K148" s="93"/>
      <c r="L148" s="16"/>
      <c r="M148" s="94" t="s">
        <v>2</v>
      </c>
      <c r="N148" s="95" t="s">
        <v>28</v>
      </c>
      <c r="P148" s="96">
        <f t="shared" si="43"/>
        <v>0</v>
      </c>
      <c r="Q148" s="96">
        <v>0</v>
      </c>
      <c r="R148" s="96">
        <f t="shared" si="44"/>
        <v>0</v>
      </c>
      <c r="S148" s="96">
        <v>0</v>
      </c>
      <c r="T148" s="97">
        <f t="shared" si="45"/>
        <v>0</v>
      </c>
      <c r="AR148" s="98" t="s">
        <v>77</v>
      </c>
      <c r="AT148" s="98" t="s">
        <v>74</v>
      </c>
      <c r="AU148" s="98" t="s">
        <v>78</v>
      </c>
      <c r="AY148" s="7" t="s">
        <v>70</v>
      </c>
      <c r="BE148" s="99">
        <f t="shared" si="46"/>
        <v>0</v>
      </c>
      <c r="BF148" s="99">
        <f t="shared" si="47"/>
        <v>0</v>
      </c>
      <c r="BG148" s="99">
        <f t="shared" si="48"/>
        <v>0</v>
      </c>
      <c r="BH148" s="99">
        <f t="shared" si="49"/>
        <v>0</v>
      </c>
      <c r="BI148" s="99">
        <f t="shared" si="50"/>
        <v>0</v>
      </c>
      <c r="BJ148" s="7" t="s">
        <v>78</v>
      </c>
      <c r="BK148" s="99">
        <f t="shared" si="51"/>
        <v>0</v>
      </c>
      <c r="BL148" s="7" t="s">
        <v>77</v>
      </c>
      <c r="BM148" s="98" t="s">
        <v>85</v>
      </c>
    </row>
    <row r="149" s="1" customFormat="1" ht="24.149999618530273" customHeight="1">
      <c r="B149" s="85"/>
      <c r="C149" s="86">
        <f t="shared" si="10"/>
        <v>25</v>
      </c>
      <c r="D149" s="86" t="s">
        <v>74</v>
      </c>
      <c r="E149" s="87"/>
      <c r="F149" s="88" t="s">
        <v>103</v>
      </c>
      <c r="G149" s="89" t="s">
        <v>92</v>
      </c>
      <c r="H149" s="90">
        <v>1</v>
      </c>
      <c r="I149" s="91" t="n">
        <v>0</v>
      </c>
      <c r="J149" s="92" t="n">
        <f t="shared" ref="J149" si="62">ROUND(I149*H149,2)</f>
        <v>0</v>
      </c>
      <c r="K149" s="93"/>
      <c r="L149" s="16"/>
      <c r="M149" s="94" t="s">
        <v>2</v>
      </c>
      <c r="N149" s="95" t="s">
        <v>28</v>
      </c>
      <c r="P149" s="96" t="n">
        <f t="shared" ref="P149" si="63">O149*H149</f>
        <v>0</v>
      </c>
      <c r="Q149" s="96">
        <v>0</v>
      </c>
      <c r="R149" s="96" t="n">
        <f t="shared" ref="R149" si="64">Q149*H149</f>
        <v>0</v>
      </c>
      <c r="S149" s="96">
        <v>0</v>
      </c>
      <c r="T149" s="97" t="n">
        <f t="shared" ref="T149" si="65">S149*H149</f>
        <v>0</v>
      </c>
      <c r="AR149" s="98" t="s">
        <v>77</v>
      </c>
      <c r="AT149" s="98" t="s">
        <v>74</v>
      </c>
      <c r="AU149" s="98" t="s">
        <v>78</v>
      </c>
      <c r="AY149" s="7" t="s">
        <v>70</v>
      </c>
      <c r="BE149" s="99" t="n">
        <f t="shared" ref="BE149" si="66">IF(N149="základná",J149,0)</f>
        <v>0</v>
      </c>
      <c r="BF149" s="99" t="n">
        <f t="shared" ref="BF149" si="67">IF(N149="znížená",J149,0)</f>
        <v>0</v>
      </c>
      <c r="BG149" s="99" t="n">
        <f t="shared" ref="BG149" si="68">IF(N149="zákl. prenesená",J149,0)</f>
        <v>0</v>
      </c>
      <c r="BH149" s="99" t="n">
        <f t="shared" ref="BH149" si="69">IF(N149="zníž. prenesená",J149,0)</f>
        <v>0</v>
      </c>
      <c r="BI149" s="99" t="n">
        <f t="shared" ref="BI149" si="70">IF(N149="nulová",J149,0)</f>
        <v>0</v>
      </c>
      <c r="BJ149" s="7" t="s">
        <v>78</v>
      </c>
      <c r="BK149" s="99" t="n">
        <f t="shared" ref="BK149" si="71">ROUND(I149*H149,2)</f>
        <v>0</v>
      </c>
      <c r="BL149" s="7" t="s">
        <v>77</v>
      </c>
      <c r="BM149" s="98" t="s">
        <v>85</v>
      </c>
    </row>
    <row r="150" s="1" customFormat="1" ht="24.149999618530273" customHeight="1">
      <c r="B150" s="85"/>
      <c r="C150" s="86">
        <f t="shared" si="10"/>
        <v>26</v>
      </c>
      <c r="D150" s="86" t="s">
        <v>74</v>
      </c>
      <c r="E150" s="87"/>
      <c r="F150" s="88" t="s">
        <v>104</v>
      </c>
      <c r="G150" s="89" t="s">
        <v>76</v>
      </c>
      <c r="H150" s="90">
        <v>1</v>
      </c>
      <c r="I150" s="91" t="n">
        <v>0</v>
      </c>
      <c r="J150" s="92">
        <f t="shared" si="42"/>
        <v>0</v>
      </c>
      <c r="K150" s="93"/>
      <c r="L150" s="16"/>
      <c r="M150" s="94" t="s">
        <v>2</v>
      </c>
      <c r="N150" s="95" t="s">
        <v>28</v>
      </c>
      <c r="P150" s="96">
        <f t="shared" si="43"/>
        <v>0</v>
      </c>
      <c r="Q150" s="96">
        <v>0</v>
      </c>
      <c r="R150" s="96">
        <f t="shared" si="44"/>
        <v>0</v>
      </c>
      <c r="S150" s="96">
        <v>0</v>
      </c>
      <c r="T150" s="97">
        <f t="shared" si="45"/>
        <v>0</v>
      </c>
      <c r="AR150" s="98" t="s">
        <v>77</v>
      </c>
      <c r="AT150" s="98" t="s">
        <v>74</v>
      </c>
      <c r="AU150" s="98" t="s">
        <v>78</v>
      </c>
      <c r="AY150" s="7" t="s">
        <v>70</v>
      </c>
      <c r="BE150" s="99">
        <f t="shared" si="46"/>
        <v>0</v>
      </c>
      <c r="BF150" s="99">
        <f t="shared" si="47"/>
        <v>0</v>
      </c>
      <c r="BG150" s="99">
        <f t="shared" si="48"/>
        <v>0</v>
      </c>
      <c r="BH150" s="99">
        <f t="shared" si="49"/>
        <v>0</v>
      </c>
      <c r="BI150" s="99">
        <f t="shared" si="50"/>
        <v>0</v>
      </c>
      <c r="BJ150" s="7" t="s">
        <v>78</v>
      </c>
      <c r="BK150" s="99">
        <f t="shared" si="51"/>
        <v>0</v>
      </c>
      <c r="BL150" s="7" t="s">
        <v>77</v>
      </c>
      <c r="BM150" s="98" t="s">
        <v>85</v>
      </c>
    </row>
    <row r="151" s="1" customFormat="1" ht="16.5" customHeight="1">
      <c r="B151" s="85"/>
      <c r="C151" s="100">
        <f t="shared" si="10"/>
        <v>27</v>
      </c>
      <c r="D151" s="100" t="s">
        <v>67</v>
      </c>
      <c r="E151" s="101"/>
      <c r="F151" s="102" t="s">
        <v>105</v>
      </c>
      <c r="G151" s="103" t="s">
        <v>76</v>
      </c>
      <c r="H151" s="104">
        <v>1</v>
      </c>
      <c r="I151" s="105" t="n">
        <v>0</v>
      </c>
      <c r="J151" s="106" t="n">
        <f t="shared" ref="J151" si="72">ROUND(I151*H151,2)</f>
        <v>0</v>
      </c>
      <c r="K151" s="107"/>
      <c r="L151" s="108"/>
      <c r="M151" s="109" t="s">
        <v>2</v>
      </c>
      <c r="N151" s="110" t="s">
        <v>28</v>
      </c>
      <c r="P151" s="96" t="n">
        <f t="shared" ref="P151" si="73">O151*H151</f>
        <v>0</v>
      </c>
      <c r="Q151" s="96">
        <v>0</v>
      </c>
      <c r="R151" s="96" t="n">
        <f t="shared" ref="R151" si="74">Q151*H151</f>
        <v>0</v>
      </c>
      <c r="S151" s="96">
        <v>0</v>
      </c>
      <c r="T151" s="97" t="n">
        <f t="shared" ref="T151" si="75">S151*H151</f>
        <v>0</v>
      </c>
      <c r="AR151" s="98" t="s">
        <v>81</v>
      </c>
      <c r="AT151" s="98" t="s">
        <v>67</v>
      </c>
      <c r="AU151" s="98" t="s">
        <v>78</v>
      </c>
      <c r="AY151" s="7" t="s">
        <v>70</v>
      </c>
      <c r="BE151" s="99" t="n">
        <f t="shared" ref="BE151" si="76">IF(N151="základná",J151,0)</f>
        <v>0</v>
      </c>
      <c r="BF151" s="99" t="n">
        <f t="shared" ref="BF151" si="77">IF(N151="znížená",J151,0)</f>
        <v>0</v>
      </c>
      <c r="BG151" s="99" t="n">
        <f t="shared" ref="BG151" si="78">IF(N151="zákl. prenesená",J151,0)</f>
        <v>0</v>
      </c>
      <c r="BH151" s="99" t="n">
        <f t="shared" ref="BH151" si="79">IF(N151="zníž. prenesená",J151,0)</f>
        <v>0</v>
      </c>
      <c r="BI151" s="99" t="n">
        <f t="shared" ref="BI151" si="80">IF(N151="nulová",J151,0)</f>
        <v>0</v>
      </c>
      <c r="BJ151" s="7" t="s">
        <v>78</v>
      </c>
      <c r="BK151" s="99" t="n">
        <f t="shared" ref="BK151" si="81">ROUND(I151*H151,2)</f>
        <v>0</v>
      </c>
      <c r="BL151" s="7" t="s">
        <v>77</v>
      </c>
      <c r="BM151" s="98" t="s">
        <v>95</v>
      </c>
    </row>
    <row r="152" s="6" customFormat="1" ht="22.799999237060547" customHeight="1">
      <c r="B152" s="73"/>
      <c r="D152" s="74" t="s">
        <v>66</v>
      </c>
      <c r="E152" s="83" t="s">
        <v>106</v>
      </c>
      <c r="F152" s="83" t="s">
        <v>107</v>
      </c>
      <c r="I152" s="76"/>
      <c r="J152" s="84" t="n">
        <f>SUM(J153:J155)</f>
        <v>0</v>
      </c>
      <c r="L152" s="73"/>
      <c r="M152" s="78"/>
      <c r="P152" s="79" t="n">
        <f>SUM(P153:P155)</f>
        <v>0</v>
      </c>
      <c r="R152" s="79" t="n">
        <f>SUM(R153:R155)</f>
        <v>0</v>
      </c>
      <c r="T152" s="80" t="n">
        <f>SUM(T153:T155)</f>
        <v>0</v>
      </c>
      <c r="AR152" s="74" t="s">
        <v>69</v>
      </c>
      <c r="AT152" s="81" t="s">
        <v>66</v>
      </c>
      <c r="AU152" s="81" t="s">
        <v>73</v>
      </c>
      <c r="AY152" s="74" t="s">
        <v>70</v>
      </c>
      <c r="BK152" s="82" t="n">
        <f>SUM(BK153:BK155)</f>
        <v>0</v>
      </c>
    </row>
    <row r="153" s="1" customFormat="1" ht="22.799999237060547" customHeight="1">
      <c r="B153" s="85"/>
      <c r="C153" s="86">
        <v>28</v>
      </c>
      <c r="D153" s="86" t="s">
        <v>74</v>
      </c>
      <c r="E153" s="87" t="s">
        <v>108</v>
      </c>
      <c r="F153" s="88" t="s">
        <v>109</v>
      </c>
      <c r="G153" s="89" t="s">
        <v>92</v>
      </c>
      <c r="H153" s="90">
        <v>1</v>
      </c>
      <c r="I153" s="91" t="n">
        <v>0</v>
      </c>
      <c r="J153" s="92" t="n">
        <f t="shared" ref="J153:J155" si="82">ROUND(I153*H153,2)</f>
        <v>0</v>
      </c>
      <c r="K153" s="93"/>
      <c r="L153" s="16"/>
      <c r="M153" s="94" t="s">
        <v>2</v>
      </c>
      <c r="N153" s="95" t="s">
        <v>28</v>
      </c>
      <c r="P153" s="96" t="n">
        <f t="shared" ref="P153:P155" si="83">O153*H153</f>
        <v>0</v>
      </c>
      <c r="Q153" s="96">
        <v>0</v>
      </c>
      <c r="R153" s="96" t="n">
        <f t="shared" ref="R153:R155" si="84">Q153*H153</f>
        <v>0</v>
      </c>
      <c r="S153" s="96">
        <v>0</v>
      </c>
      <c r="T153" s="97" t="n">
        <f t="shared" ref="T153:T155" si="85">S153*H153</f>
        <v>0</v>
      </c>
      <c r="AR153" s="98" t="s">
        <v>77</v>
      </c>
      <c r="AT153" s="98" t="s">
        <v>74</v>
      </c>
      <c r="AU153" s="98" t="s">
        <v>78</v>
      </c>
      <c r="AY153" s="7" t="s">
        <v>70</v>
      </c>
      <c r="BE153" s="99" t="n">
        <f t="shared" ref="BE153:BE155" si="86">IF(N153="základná",J153,0)</f>
        <v>0</v>
      </c>
      <c r="BF153" s="99" t="n">
        <f t="shared" ref="BF153:BF155" si="87">IF(N153="znížená",J153,0)</f>
        <v>0</v>
      </c>
      <c r="BG153" s="99" t="n">
        <f t="shared" ref="BG153:BG155" si="88">IF(N153="zákl. prenesená",J153,0)</f>
        <v>0</v>
      </c>
      <c r="BH153" s="99" t="n">
        <f t="shared" ref="BH153:BH155" si="89">IF(N153="zníž. prenesená",J153,0)</f>
        <v>0</v>
      </c>
      <c r="BI153" s="99" t="n">
        <f t="shared" ref="BI153:BI155" si="90">IF(N153="nulová",J153,0)</f>
        <v>0</v>
      </c>
      <c r="BJ153" s="7" t="s">
        <v>78</v>
      </c>
      <c r="BK153" s="99" t="n">
        <f t="shared" ref="BK153:BK155" si="91">ROUND(I153*H153,2)</f>
        <v>0</v>
      </c>
      <c r="BL153" s="7" t="s">
        <v>77</v>
      </c>
      <c r="BM153" s="98" t="s">
        <v>110</v>
      </c>
    </row>
    <row r="154" s="1" customFormat="1" ht="24.149999618530273" customHeight="1">
      <c r="B154" s="85"/>
      <c r="C154" s="86">
        <v>29</v>
      </c>
      <c r="D154" s="86" t="s">
        <v>74</v>
      </c>
      <c r="E154" s="87" t="s">
        <v>111</v>
      </c>
      <c r="F154" s="88" t="s">
        <v>112</v>
      </c>
      <c r="G154" s="89" t="s">
        <v>113</v>
      </c>
      <c r="H154" s="90">
        <v>450</v>
      </c>
      <c r="I154" s="91" t="n">
        <v>0</v>
      </c>
      <c r="J154" s="92">
        <f t="shared" si="82"/>
        <v>0</v>
      </c>
      <c r="K154" s="93"/>
      <c r="L154" s="16"/>
      <c r="M154" s="94" t="s">
        <v>2</v>
      </c>
      <c r="N154" s="95" t="s">
        <v>28</v>
      </c>
      <c r="P154" s="96">
        <f t="shared" si="83"/>
        <v>0</v>
      </c>
      <c r="Q154" s="96">
        <v>0</v>
      </c>
      <c r="R154" s="96">
        <f t="shared" si="84"/>
        <v>0</v>
      </c>
      <c r="S154" s="96">
        <v>0</v>
      </c>
      <c r="T154" s="97">
        <f t="shared" si="85"/>
        <v>0</v>
      </c>
      <c r="AR154" s="98" t="s">
        <v>77</v>
      </c>
      <c r="AT154" s="98" t="s">
        <v>74</v>
      </c>
      <c r="AU154" s="98" t="s">
        <v>78</v>
      </c>
      <c r="AY154" s="7" t="s">
        <v>70</v>
      </c>
      <c r="BE154" s="99">
        <f t="shared" si="86"/>
        <v>0</v>
      </c>
      <c r="BF154" s="99">
        <f t="shared" si="87"/>
        <v>0</v>
      </c>
      <c r="BG154" s="99">
        <f t="shared" si="88"/>
        <v>0</v>
      </c>
      <c r="BH154" s="99">
        <f t="shared" si="89"/>
        <v>0</v>
      </c>
      <c r="BI154" s="99">
        <f t="shared" si="90"/>
        <v>0</v>
      </c>
      <c r="BJ154" s="7" t="s">
        <v>78</v>
      </c>
      <c r="BK154" s="99">
        <f t="shared" si="91"/>
        <v>0</v>
      </c>
      <c r="BL154" s="7" t="s">
        <v>77</v>
      </c>
      <c r="BM154" s="98" t="s">
        <v>114</v>
      </c>
    </row>
    <row r="155" s="1" customFormat="1" ht="16.5" customHeight="1">
      <c r="B155" s="85"/>
      <c r="C155" s="86" t="n">
        <f t="shared" ref="C155" si="92">C154+1</f>
        <v>30</v>
      </c>
      <c r="D155" s="86" t="s">
        <v>74</v>
      </c>
      <c r="E155" s="87" t="s">
        <v>115</v>
      </c>
      <c r="F155" s="88" t="s">
        <v>116</v>
      </c>
      <c r="G155" s="89" t="s">
        <v>113</v>
      </c>
      <c r="H155" s="90">
        <v>450</v>
      </c>
      <c r="I155" s="91" t="n">
        <v>0</v>
      </c>
      <c r="J155" s="92">
        <f t="shared" si="82"/>
        <v>0</v>
      </c>
      <c r="K155" s="93"/>
      <c r="L155" s="16"/>
      <c r="M155" s="94" t="s">
        <v>2</v>
      </c>
      <c r="N155" s="95" t="s">
        <v>28</v>
      </c>
      <c r="P155" s="96">
        <f t="shared" si="83"/>
        <v>0</v>
      </c>
      <c r="Q155" s="96">
        <v>0</v>
      </c>
      <c r="R155" s="96">
        <f t="shared" si="84"/>
        <v>0</v>
      </c>
      <c r="S155" s="96">
        <v>0</v>
      </c>
      <c r="T155" s="97">
        <f t="shared" si="85"/>
        <v>0</v>
      </c>
      <c r="AR155" s="98" t="s">
        <v>77</v>
      </c>
      <c r="AT155" s="98" t="s">
        <v>74</v>
      </c>
      <c r="AU155" s="98" t="s">
        <v>78</v>
      </c>
      <c r="AY155" s="7" t="s">
        <v>70</v>
      </c>
      <c r="BE155" s="99">
        <f t="shared" si="86"/>
        <v>0</v>
      </c>
      <c r="BF155" s="99">
        <f t="shared" si="87"/>
        <v>0</v>
      </c>
      <c r="BG155" s="99">
        <f t="shared" si="88"/>
        <v>0</v>
      </c>
      <c r="BH155" s="99">
        <f t="shared" si="89"/>
        <v>0</v>
      </c>
      <c r="BI155" s="99">
        <f t="shared" si="90"/>
        <v>0</v>
      </c>
      <c r="BJ155" s="7" t="s">
        <v>78</v>
      </c>
      <c r="BK155" s="99">
        <f t="shared" si="91"/>
        <v>0</v>
      </c>
      <c r="BL155" s="7" t="s">
        <v>77</v>
      </c>
      <c r="BM155" s="98" t="s">
        <v>117</v>
      </c>
    </row>
    <row r="156" s="6" customFormat="1" ht="25.950000762939453" customHeight="1">
      <c r="B156" s="73"/>
      <c r="D156" s="74" t="s">
        <v>66</v>
      </c>
      <c r="E156" s="75" t="s">
        <v>118</v>
      </c>
      <c r="F156" s="75" t="s">
        <v>119</v>
      </c>
      <c r="I156" s="76"/>
      <c r="J156" s="77" t="n">
        <f>J157+J159</f>
        <v>0</v>
      </c>
      <c r="L156" s="73"/>
      <c r="M156" s="78"/>
      <c r="P156" s="79" t="e">
        <f>#REF!+P157+P159</f>
        <v>#REF!</v>
      </c>
      <c r="R156" s="79" t="e">
        <f>#REF!+R157+R159</f>
        <v>#REF!</v>
      </c>
      <c r="T156" s="80" t="e">
        <f>#REF!+T157+T159</f>
        <v>#REF!</v>
      </c>
      <c r="AR156" s="74" t="s">
        <v>120</v>
      </c>
      <c r="AT156" s="81" t="s">
        <v>66</v>
      </c>
      <c r="AU156" s="81" t="s">
        <v>2</v>
      </c>
      <c r="AY156" s="74" t="s">
        <v>70</v>
      </c>
      <c r="BK156" s="82" t="e">
        <f>#REF!+BK157+BK159</f>
        <v>#REF!</v>
      </c>
    </row>
    <row r="157" s="6" customFormat="1" ht="22.799999237060547" customHeight="1">
      <c r="B157" s="73"/>
      <c r="D157" s="74" t="s">
        <v>66</v>
      </c>
      <c r="E157" s="83" t="s">
        <v>121</v>
      </c>
      <c r="F157" s="83" t="s">
        <v>122</v>
      </c>
      <c r="I157" s="76"/>
      <c r="J157" s="84" t="n">
        <f>J158</f>
        <v>0</v>
      </c>
      <c r="L157" s="73"/>
      <c r="M157" s="78"/>
      <c r="P157" s="79" t="n">
        <f>P158</f>
        <v>0</v>
      </c>
      <c r="R157" s="79" t="n">
        <f>R158</f>
        <v>0</v>
      </c>
      <c r="T157" s="80" t="n">
        <f>T158</f>
        <v>0</v>
      </c>
      <c r="AR157" s="74" t="s">
        <v>120</v>
      </c>
      <c r="AT157" s="81" t="s">
        <v>66</v>
      </c>
      <c r="AU157" s="81" t="s">
        <v>73</v>
      </c>
      <c r="AY157" s="74" t="s">
        <v>70</v>
      </c>
      <c r="BK157" s="82" t="n">
        <f>BK158</f>
        <v>0</v>
      </c>
    </row>
    <row r="158" s="1" customFormat="1" ht="16.5" customHeight="1">
      <c r="B158" s="85"/>
      <c r="C158" s="86">
        <v>31</v>
      </c>
      <c r="D158" s="86" t="s">
        <v>74</v>
      </c>
      <c r="E158" s="87" t="s">
        <v>123</v>
      </c>
      <c r="F158" s="88" t="s">
        <v>124</v>
      </c>
      <c r="G158" s="89" t="s">
        <v>125</v>
      </c>
      <c r="H158" s="90">
        <v>1</v>
      </c>
      <c r="I158" s="91" t="n">
        <v>0</v>
      </c>
      <c r="J158" s="92" t="n">
        <f>ROUND(I158*H158,2)</f>
        <v>0</v>
      </c>
      <c r="K158" s="93"/>
      <c r="L158" s="16"/>
      <c r="M158" s="94" t="s">
        <v>2</v>
      </c>
      <c r="N158" s="95" t="s">
        <v>28</v>
      </c>
      <c r="P158" s="96" t="n">
        <f>O158*H158</f>
        <v>0</v>
      </c>
      <c r="Q158" s="96">
        <v>0</v>
      </c>
      <c r="R158" s="96" t="n">
        <f>Q158*H158</f>
        <v>0</v>
      </c>
      <c r="S158" s="96">
        <v>0</v>
      </c>
      <c r="T158" s="97" t="n">
        <f>S158*H158</f>
        <v>0</v>
      </c>
      <c r="AR158" s="98" t="s">
        <v>126</v>
      </c>
      <c r="AT158" s="98" t="s">
        <v>74</v>
      </c>
      <c r="AU158" s="98" t="s">
        <v>78</v>
      </c>
      <c r="AY158" s="7" t="s">
        <v>70</v>
      </c>
      <c r="BE158" s="99" t="n">
        <f>IF(N158="základná",J158,0)</f>
        <v>0</v>
      </c>
      <c r="BF158" s="99" t="n">
        <f>IF(N158="znížená",J158,0)</f>
        <v>0</v>
      </c>
      <c r="BG158" s="99" t="n">
        <f>IF(N158="zákl. prenesená",J158,0)</f>
        <v>0</v>
      </c>
      <c r="BH158" s="99" t="n">
        <f>IF(N158="zníž. prenesená",J158,0)</f>
        <v>0</v>
      </c>
      <c r="BI158" s="99" t="n">
        <f>IF(N158="nulová",J158,0)</f>
        <v>0</v>
      </c>
      <c r="BJ158" s="7" t="s">
        <v>78</v>
      </c>
      <c r="BK158" s="99" t="n">
        <f>ROUND(I158*H158,2)</f>
        <v>0</v>
      </c>
      <c r="BL158" s="7" t="s">
        <v>126</v>
      </c>
      <c r="BM158" s="98" t="s">
        <v>127</v>
      </c>
    </row>
    <row r="159" s="6" customFormat="1" ht="22.799999237060547" customHeight="1">
      <c r="B159" s="73"/>
      <c r="D159" s="74" t="s">
        <v>66</v>
      </c>
      <c r="E159" s="83" t="s">
        <v>128</v>
      </c>
      <c r="F159" s="83" t="s">
        <v>129</v>
      </c>
      <c r="I159" s="76"/>
      <c r="J159" s="84" t="n">
        <f>J160</f>
        <v>0</v>
      </c>
      <c r="L159" s="73"/>
      <c r="M159" s="78"/>
      <c r="P159" s="79" t="n">
        <f>P160</f>
        <v>0</v>
      </c>
      <c r="R159" s="79" t="n">
        <f>R160</f>
        <v>0</v>
      </c>
      <c r="T159" s="80" t="n">
        <f>T160</f>
        <v>0</v>
      </c>
      <c r="AR159" s="74" t="s">
        <v>120</v>
      </c>
      <c r="AT159" s="81" t="s">
        <v>66</v>
      </c>
      <c r="AU159" s="81" t="s">
        <v>73</v>
      </c>
      <c r="AY159" s="74" t="s">
        <v>70</v>
      </c>
      <c r="BK159" s="82" t="n">
        <f>BK160</f>
        <v>0</v>
      </c>
    </row>
    <row r="160" s="1" customFormat="1" ht="16.5" customHeight="1">
      <c r="B160" s="85"/>
      <c r="C160" s="86">
        <v>33</v>
      </c>
      <c r="D160" s="86" t="s">
        <v>74</v>
      </c>
      <c r="E160" s="87" t="s">
        <v>130</v>
      </c>
      <c r="F160" s="88" t="s">
        <v>131</v>
      </c>
      <c r="G160" s="89" t="s">
        <v>125</v>
      </c>
      <c r="H160" s="90">
        <v>1</v>
      </c>
      <c r="I160" s="91" t="n">
        <v>0</v>
      </c>
      <c r="J160" s="92" t="n">
        <f>ROUND(I160*H160,2)</f>
        <v>0</v>
      </c>
      <c r="K160" s="93"/>
      <c r="L160" s="16"/>
      <c r="M160" s="111" t="s">
        <v>2</v>
      </c>
      <c r="N160" s="112" t="s">
        <v>28</v>
      </c>
      <c r="O160" s="113"/>
      <c r="P160" s="114" t="n">
        <f>O160*H160</f>
        <v>0</v>
      </c>
      <c r="Q160" s="114">
        <v>0</v>
      </c>
      <c r="R160" s="114" t="n">
        <f>Q160*H160</f>
        <v>0</v>
      </c>
      <c r="S160" s="114">
        <v>0</v>
      </c>
      <c r="T160" s="115" t="n">
        <f>S160*H160</f>
        <v>0</v>
      </c>
      <c r="AR160" s="98" t="s">
        <v>126</v>
      </c>
      <c r="AT160" s="98" t="s">
        <v>74</v>
      </c>
      <c r="AU160" s="98" t="s">
        <v>78</v>
      </c>
      <c r="AY160" s="7" t="s">
        <v>70</v>
      </c>
      <c r="BE160" s="99" t="n">
        <f>IF(N160="základná",J160,0)</f>
        <v>0</v>
      </c>
      <c r="BF160" s="99" t="n">
        <f>IF(N160="znížená",J160,0)</f>
        <v>0</v>
      </c>
      <c r="BG160" s="99" t="n">
        <f>IF(N160="zákl. prenesená",J160,0)</f>
        <v>0</v>
      </c>
      <c r="BH160" s="99" t="n">
        <f>IF(N160="zníž. prenesená",J160,0)</f>
        <v>0</v>
      </c>
      <c r="BI160" s="99" t="n">
        <f>IF(N160="nulová",J160,0)</f>
        <v>0</v>
      </c>
      <c r="BJ160" s="7" t="s">
        <v>78</v>
      </c>
      <c r="BK160" s="99" t="n">
        <f>ROUND(I160*H160,2)</f>
        <v>0</v>
      </c>
      <c r="BL160" s="7" t="s">
        <v>126</v>
      </c>
      <c r="BM160" s="98" t="s">
        <v>132</v>
      </c>
    </row>
    <row r="161" s="1" customFormat="1" ht="6.900000095367432" customHeight="1">
      <c r="B161" s="23"/>
      <c r="C161" s="24"/>
      <c r="D161" s="24"/>
      <c r="E161" s="24"/>
      <c r="F161" s="24"/>
      <c r="G161" s="24"/>
      <c r="H161" s="24"/>
      <c r="I161" s="24"/>
      <c r="J161" s="24"/>
      <c r="K161" s="24"/>
      <c r="L161" s="16"/>
    </row>
  </sheetData>
  <mergeCells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