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I:\VZ\VZ_2020\KDM_mala scena\VR_dodavatel\dopleni ZD\"/>
    </mc:Choice>
  </mc:AlternateContent>
  <xr:revisionPtr revIDLastSave="0" documentId="8_{D2B94CEE-3A2C-4C18-A8E7-62AF652C65A0}" xr6:coauthVersionLast="45" xr6:coauthVersionMax="45" xr10:uidLastSave="{00000000-0000-0000-0000-000000000000}"/>
  <bookViews>
    <workbookView xWindow="-120" yWindow="-120" windowWidth="29040" windowHeight="15840" activeTab="3" xr2:uid="{00000000-000D-0000-FFFF-FFFF00000000}"/>
  </bookViews>
  <sheets>
    <sheet name="Pokyny pro vyplnění" sheetId="11" r:id="rId1"/>
    <sheet name="Stavba" sheetId="1" r:id="rId2"/>
    <sheet name="VzorPolozky" sheetId="10" state="hidden" r:id="rId3"/>
    <sheet name="SO 01 052020 Pol" sheetId="12" r:id="rId4"/>
    <sheet name="SO 02 052020 Pol" sheetId="13" r:id="rId5"/>
    <sheet name="SO 03 052020 Pol" sheetId="14" r:id="rId6"/>
    <sheet name="SO 04 052020 Pol" sheetId="15" r:id="rId7"/>
    <sheet name="SO 05 052020 Pol" sheetId="16" r:id="rId8"/>
    <sheet name="SO 06 052020 Pol" sheetId="17" r:id="rId9"/>
    <sheet name="VO 052020 Pol" sheetId="18" r:id="rId10"/>
  </sheets>
  <externalReferences>
    <externalReference r:id="rId11"/>
  </externalReferences>
  <definedNames>
    <definedName name="CelkemDPHVypocet" localSheetId="1">Stavba!$H$54</definedName>
    <definedName name="CenaCelkem">Stavba!$G$29</definedName>
    <definedName name="CenaCelkemBezDPH">Stavba!$G$28</definedName>
    <definedName name="CenaCelkemVypocet" localSheetId="1">Stavba!$I$54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052020 Pol'!$1:$7</definedName>
    <definedName name="_xlnm.Print_Titles" localSheetId="4">'SO 02 052020 Pol'!$1:$7</definedName>
    <definedName name="_xlnm.Print_Titles" localSheetId="5">'SO 03 052020 Pol'!$1:$7</definedName>
    <definedName name="_xlnm.Print_Titles" localSheetId="6">'SO 04 052020 Pol'!$1:$7</definedName>
    <definedName name="_xlnm.Print_Titles" localSheetId="7">'SO 05 052020 Pol'!$1:$7</definedName>
    <definedName name="_xlnm.Print_Titles" localSheetId="8">'SO 06 052020 Pol'!$1:$7</definedName>
    <definedName name="_xlnm.Print_Titles" localSheetId="9">'VO 052020 Pol'!$1:$7</definedName>
    <definedName name="oadresa">Stavba!$D$6</definedName>
    <definedName name="Objednatel" localSheetId="1">Stavba!$D$5</definedName>
    <definedName name="Objekt" localSheetId="1">Stavba!$B$38</definedName>
    <definedName name="_xlnm.Print_Area" localSheetId="3">'SO 01 052020 Pol'!$A$1:$X$929</definedName>
    <definedName name="_xlnm.Print_Area" localSheetId="4">'SO 02 052020 Pol'!$A$1:$X$261</definedName>
    <definedName name="_xlnm.Print_Area" localSheetId="5">'SO 03 052020 Pol'!$A$1:$X$143</definedName>
    <definedName name="_xlnm.Print_Area" localSheetId="6">'SO 04 052020 Pol'!$A$1:$X$78</definedName>
    <definedName name="_xlnm.Print_Area" localSheetId="7">'SO 05 052020 Pol'!$A$1:$X$73</definedName>
    <definedName name="_xlnm.Print_Area" localSheetId="8">'SO 06 052020 Pol'!$A$1:$X$43</definedName>
    <definedName name="_xlnm.Print_Area" localSheetId="1">Stavba!$A$1:$J$114</definedName>
    <definedName name="_xlnm.Print_Area" localSheetId="9">'VO 052020 Pol'!$A$1:$X$28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Stavba!$F$54</definedName>
    <definedName name="ZakladDPHZakl">Stavba!$G$25</definedName>
    <definedName name="ZakladDPHZaklVypocet" localSheetId="1">Stavba!$G$54</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8" i="18" l="1"/>
  <c r="I112" i="1" s="1"/>
  <c r="G9" i="18"/>
  <c r="M9" i="18" s="1"/>
  <c r="I9" i="18"/>
  <c r="K9" i="18"/>
  <c r="O9" i="18"/>
  <c r="Q9" i="18"/>
  <c r="Q8" i="18" s="1"/>
  <c r="V9" i="18"/>
  <c r="V8" i="18" s="1"/>
  <c r="G11" i="18"/>
  <c r="M11" i="18" s="1"/>
  <c r="I11" i="18"/>
  <c r="K11" i="18"/>
  <c r="O11" i="18"/>
  <c r="Q11" i="18"/>
  <c r="V11" i="18"/>
  <c r="G12" i="18"/>
  <c r="I12" i="18"/>
  <c r="K12" i="18"/>
  <c r="M12" i="18"/>
  <c r="O12" i="18"/>
  <c r="Q12" i="18"/>
  <c r="V12" i="18"/>
  <c r="G14" i="18"/>
  <c r="I113" i="1" s="1"/>
  <c r="I20" i="1" s="1"/>
  <c r="G15" i="18"/>
  <c r="I15" i="18"/>
  <c r="K15" i="18"/>
  <c r="O15" i="18"/>
  <c r="Q15" i="18"/>
  <c r="Q14" i="18" s="1"/>
  <c r="V15" i="18"/>
  <c r="G16" i="18"/>
  <c r="M16" i="18" s="1"/>
  <c r="I16" i="18"/>
  <c r="K16" i="18"/>
  <c r="O16" i="18"/>
  <c r="Q16" i="18"/>
  <c r="V16" i="18"/>
  <c r="AE18" i="18"/>
  <c r="F52" i="1" s="1"/>
  <c r="G9" i="17"/>
  <c r="I9" i="17"/>
  <c r="K9" i="17"/>
  <c r="O9" i="17"/>
  <c r="Q9" i="17"/>
  <c r="V9" i="17"/>
  <c r="G11" i="17"/>
  <c r="M11" i="17" s="1"/>
  <c r="I11" i="17"/>
  <c r="K11" i="17"/>
  <c r="O11" i="17"/>
  <c r="Q11" i="17"/>
  <c r="V11" i="17"/>
  <c r="G13" i="17"/>
  <c r="I13" i="17"/>
  <c r="K13" i="17"/>
  <c r="M13" i="17"/>
  <c r="O13" i="17"/>
  <c r="Q13" i="17"/>
  <c r="V13" i="17"/>
  <c r="G15" i="17"/>
  <c r="M15" i="17" s="1"/>
  <c r="I15" i="17"/>
  <c r="K15" i="17"/>
  <c r="O15" i="17"/>
  <c r="Q15" i="17"/>
  <c r="V15" i="17"/>
  <c r="G17" i="17"/>
  <c r="M17" i="17" s="1"/>
  <c r="I17" i="17"/>
  <c r="K17" i="17"/>
  <c r="O17" i="17"/>
  <c r="Q17" i="17"/>
  <c r="V17" i="17"/>
  <c r="K19" i="17"/>
  <c r="G20" i="17"/>
  <c r="G19" i="17" s="1"/>
  <c r="I20" i="17"/>
  <c r="K20" i="17"/>
  <c r="M20" i="17"/>
  <c r="O20" i="17"/>
  <c r="Q20" i="17"/>
  <c r="V20" i="17"/>
  <c r="V19" i="17" s="1"/>
  <c r="G22" i="17"/>
  <c r="M22" i="17" s="1"/>
  <c r="I22" i="17"/>
  <c r="K22" i="17"/>
  <c r="O22" i="17"/>
  <c r="Q22" i="17"/>
  <c r="V22" i="17"/>
  <c r="Q24" i="17"/>
  <c r="G25" i="17"/>
  <c r="M25" i="17" s="1"/>
  <c r="M24" i="17" s="1"/>
  <c r="I25" i="17"/>
  <c r="I24" i="17" s="1"/>
  <c r="K25" i="17"/>
  <c r="K24" i="17" s="1"/>
  <c r="O25" i="17"/>
  <c r="O24" i="17" s="1"/>
  <c r="Q25" i="17"/>
  <c r="V25" i="17"/>
  <c r="V24" i="17" s="1"/>
  <c r="G27" i="17"/>
  <c r="O27" i="17"/>
  <c r="G28" i="17"/>
  <c r="M28" i="17" s="1"/>
  <c r="M27" i="17" s="1"/>
  <c r="I28" i="17"/>
  <c r="I27" i="17" s="1"/>
  <c r="K28" i="17"/>
  <c r="K27" i="17" s="1"/>
  <c r="O28" i="17"/>
  <c r="Q28" i="17"/>
  <c r="Q27" i="17" s="1"/>
  <c r="V28" i="17"/>
  <c r="V27" i="17" s="1"/>
  <c r="O29" i="17"/>
  <c r="V29" i="17"/>
  <c r="G30" i="17"/>
  <c r="G29" i="17" s="1"/>
  <c r="I30" i="17"/>
  <c r="I29" i="17" s="1"/>
  <c r="K30" i="17"/>
  <c r="K29" i="17" s="1"/>
  <c r="M30" i="17"/>
  <c r="M29" i="17" s="1"/>
  <c r="O30" i="17"/>
  <c r="Q30" i="17"/>
  <c r="Q29" i="17" s="1"/>
  <c r="V30" i="17"/>
  <c r="AE33" i="17"/>
  <c r="F51" i="1" s="1"/>
  <c r="G9" i="16"/>
  <c r="M9" i="16" s="1"/>
  <c r="I9" i="16"/>
  <c r="K9" i="16"/>
  <c r="O9" i="16"/>
  <c r="Q9" i="16"/>
  <c r="V9" i="16"/>
  <c r="G11" i="16"/>
  <c r="M11" i="16" s="1"/>
  <c r="I11" i="16"/>
  <c r="K11" i="16"/>
  <c r="O11" i="16"/>
  <c r="Q11" i="16"/>
  <c r="V11" i="16"/>
  <c r="G13" i="16"/>
  <c r="I13" i="16"/>
  <c r="K13" i="16"/>
  <c r="O13" i="16"/>
  <c r="Q13" i="16"/>
  <c r="V13" i="16"/>
  <c r="G15" i="16"/>
  <c r="M15" i="16" s="1"/>
  <c r="I15" i="16"/>
  <c r="K15" i="16"/>
  <c r="O15" i="16"/>
  <c r="Q15" i="16"/>
  <c r="V15" i="16"/>
  <c r="G17" i="16"/>
  <c r="M17" i="16" s="1"/>
  <c r="I17" i="16"/>
  <c r="K17" i="16"/>
  <c r="O17" i="16"/>
  <c r="Q17" i="16"/>
  <c r="V17" i="16"/>
  <c r="G20" i="16"/>
  <c r="I20" i="16"/>
  <c r="K20" i="16"/>
  <c r="M20" i="16"/>
  <c r="O20" i="16"/>
  <c r="Q20" i="16"/>
  <c r="V20" i="16"/>
  <c r="G22" i="16"/>
  <c r="I22" i="16"/>
  <c r="K22" i="16"/>
  <c r="M22" i="16"/>
  <c r="O22" i="16"/>
  <c r="Q22" i="16"/>
  <c r="V22" i="16"/>
  <c r="G24" i="16"/>
  <c r="M24" i="16" s="1"/>
  <c r="I24" i="16"/>
  <c r="K24" i="16"/>
  <c r="O24" i="16"/>
  <c r="Q24" i="16"/>
  <c r="V24" i="16"/>
  <c r="G26" i="16"/>
  <c r="M26" i="16" s="1"/>
  <c r="I26" i="16"/>
  <c r="K26" i="16"/>
  <c r="O26" i="16"/>
  <c r="Q26" i="16"/>
  <c r="V26" i="16"/>
  <c r="G29" i="16"/>
  <c r="I29" i="16"/>
  <c r="I28" i="16" s="1"/>
  <c r="K29" i="16"/>
  <c r="M29" i="16"/>
  <c r="O29" i="16"/>
  <c r="Q29" i="16"/>
  <c r="V29" i="16"/>
  <c r="G31" i="16"/>
  <c r="M31" i="16" s="1"/>
  <c r="I31" i="16"/>
  <c r="K31" i="16"/>
  <c r="O31" i="16"/>
  <c r="Q31" i="16"/>
  <c r="V31" i="16"/>
  <c r="G34" i="16"/>
  <c r="M34" i="16" s="1"/>
  <c r="I34" i="16"/>
  <c r="K34" i="16"/>
  <c r="O34" i="16"/>
  <c r="Q34" i="16"/>
  <c r="V34" i="16"/>
  <c r="G37" i="16"/>
  <c r="M37" i="16" s="1"/>
  <c r="I37" i="16"/>
  <c r="K37" i="16"/>
  <c r="O37" i="16"/>
  <c r="Q37" i="16"/>
  <c r="V37" i="16"/>
  <c r="V28" i="16" s="1"/>
  <c r="G39" i="16"/>
  <c r="M39" i="16" s="1"/>
  <c r="I39" i="16"/>
  <c r="K39" i="16"/>
  <c r="O39" i="16"/>
  <c r="Q39" i="16"/>
  <c r="V39" i="16"/>
  <c r="G41" i="16"/>
  <c r="M41" i="16" s="1"/>
  <c r="I41" i="16"/>
  <c r="K41" i="16"/>
  <c r="O41" i="16"/>
  <c r="Q41" i="16"/>
  <c r="V41" i="16"/>
  <c r="G43" i="16"/>
  <c r="G44" i="16"/>
  <c r="M44" i="16" s="1"/>
  <c r="I44" i="16"/>
  <c r="K44" i="16"/>
  <c r="O44" i="16"/>
  <c r="Q44" i="16"/>
  <c r="Q43" i="16" s="1"/>
  <c r="V44" i="16"/>
  <c r="G48" i="16"/>
  <c r="I48" i="16"/>
  <c r="K48" i="16"/>
  <c r="M48" i="16"/>
  <c r="O48" i="16"/>
  <c r="Q48" i="16"/>
  <c r="V48" i="16"/>
  <c r="G54" i="16"/>
  <c r="G53" i="16" s="1"/>
  <c r="I54" i="16"/>
  <c r="I53" i="16" s="1"/>
  <c r="K54" i="16"/>
  <c r="K53" i="16" s="1"/>
  <c r="O54" i="16"/>
  <c r="O53" i="16" s="1"/>
  <c r="Q54" i="16"/>
  <c r="Q53" i="16" s="1"/>
  <c r="V54" i="16"/>
  <c r="V53" i="16" s="1"/>
  <c r="G56" i="16"/>
  <c r="M56" i="16" s="1"/>
  <c r="I56" i="16"/>
  <c r="K56" i="16"/>
  <c r="K55" i="16" s="1"/>
  <c r="O56" i="16"/>
  <c r="Q56" i="16"/>
  <c r="V56" i="16"/>
  <c r="G57" i="16"/>
  <c r="I57" i="16"/>
  <c r="K57" i="16"/>
  <c r="O57" i="16"/>
  <c r="Q57" i="16"/>
  <c r="V57" i="16"/>
  <c r="G58" i="16"/>
  <c r="M58" i="16" s="1"/>
  <c r="I58" i="16"/>
  <c r="K58" i="16"/>
  <c r="O58" i="16"/>
  <c r="Q58" i="16"/>
  <c r="V58" i="16"/>
  <c r="G59" i="16"/>
  <c r="M59" i="16" s="1"/>
  <c r="I59" i="16"/>
  <c r="K59" i="16"/>
  <c r="O59" i="16"/>
  <c r="Q59" i="16"/>
  <c r="V59" i="16"/>
  <c r="G60" i="16"/>
  <c r="M60" i="16" s="1"/>
  <c r="I60" i="16"/>
  <c r="K60" i="16"/>
  <c r="O60" i="16"/>
  <c r="Q60" i="16"/>
  <c r="V60" i="16"/>
  <c r="G61" i="16"/>
  <c r="I61" i="16"/>
  <c r="K61" i="16"/>
  <c r="M61" i="16"/>
  <c r="O61" i="16"/>
  <c r="Q61" i="16"/>
  <c r="V61" i="16"/>
  <c r="AE63" i="16"/>
  <c r="F49" i="1" s="1"/>
  <c r="G9" i="15"/>
  <c r="M9" i="15" s="1"/>
  <c r="I9" i="15"/>
  <c r="K9" i="15"/>
  <c r="O9" i="15"/>
  <c r="Q9" i="15"/>
  <c r="V9" i="15"/>
  <c r="G11" i="15"/>
  <c r="M11" i="15" s="1"/>
  <c r="I11" i="15"/>
  <c r="K11" i="15"/>
  <c r="O11" i="15"/>
  <c r="Q11" i="15"/>
  <c r="V11" i="15"/>
  <c r="G13" i="15"/>
  <c r="I13" i="15"/>
  <c r="K13" i="15"/>
  <c r="O13" i="15"/>
  <c r="Q13" i="15"/>
  <c r="V13" i="15"/>
  <c r="G15" i="15"/>
  <c r="M15" i="15" s="1"/>
  <c r="I15" i="15"/>
  <c r="K15" i="15"/>
  <c r="O15" i="15"/>
  <c r="Q15" i="15"/>
  <c r="V15" i="15"/>
  <c r="G17" i="15"/>
  <c r="M17" i="15" s="1"/>
  <c r="I17" i="15"/>
  <c r="K17" i="15"/>
  <c r="O17" i="15"/>
  <c r="Q17" i="15"/>
  <c r="V17" i="15"/>
  <c r="G19" i="15"/>
  <c r="I19" i="15"/>
  <c r="K19" i="15"/>
  <c r="M19" i="15"/>
  <c r="O19" i="15"/>
  <c r="Q19" i="15"/>
  <c r="V19" i="15"/>
  <c r="G24" i="15"/>
  <c r="I24" i="15"/>
  <c r="K24" i="15"/>
  <c r="M24" i="15"/>
  <c r="O24" i="15"/>
  <c r="Q24" i="15"/>
  <c r="V24" i="15"/>
  <c r="G26" i="15"/>
  <c r="M26" i="15" s="1"/>
  <c r="I26" i="15"/>
  <c r="K26" i="15"/>
  <c r="O26" i="15"/>
  <c r="Q26" i="15"/>
  <c r="V26" i="15"/>
  <c r="G28" i="15"/>
  <c r="M28" i="15" s="1"/>
  <c r="I28" i="15"/>
  <c r="K28" i="15"/>
  <c r="O28" i="15"/>
  <c r="Q28" i="15"/>
  <c r="V28" i="15"/>
  <c r="G30" i="15"/>
  <c r="I30" i="15"/>
  <c r="K30" i="15"/>
  <c r="M30" i="15"/>
  <c r="O30" i="15"/>
  <c r="Q30" i="15"/>
  <c r="V30" i="15"/>
  <c r="G32" i="15"/>
  <c r="M32" i="15" s="1"/>
  <c r="I32" i="15"/>
  <c r="K32" i="15"/>
  <c r="O32" i="15"/>
  <c r="Q32" i="15"/>
  <c r="V32" i="15"/>
  <c r="G34" i="15"/>
  <c r="M34" i="15" s="1"/>
  <c r="I34" i="15"/>
  <c r="K34" i="15"/>
  <c r="O34" i="15"/>
  <c r="Q34" i="15"/>
  <c r="V34" i="15"/>
  <c r="G37" i="15"/>
  <c r="M37" i="15" s="1"/>
  <c r="I37" i="15"/>
  <c r="I36" i="15" s="1"/>
  <c r="K37" i="15"/>
  <c r="O37" i="15"/>
  <c r="Q37" i="15"/>
  <c r="Q36" i="15" s="1"/>
  <c r="V37" i="15"/>
  <c r="G39" i="15"/>
  <c r="M39" i="15" s="1"/>
  <c r="I39" i="15"/>
  <c r="K39" i="15"/>
  <c r="O39" i="15"/>
  <c r="Q39" i="15"/>
  <c r="V39" i="15"/>
  <c r="G41" i="15"/>
  <c r="I41" i="15"/>
  <c r="K41" i="15"/>
  <c r="O41" i="15"/>
  <c r="Q41" i="15"/>
  <c r="V41" i="15"/>
  <c r="G43" i="15"/>
  <c r="M43" i="15" s="1"/>
  <c r="I43" i="15"/>
  <c r="K43" i="15"/>
  <c r="O43" i="15"/>
  <c r="Q43" i="15"/>
  <c r="V43" i="15"/>
  <c r="G46" i="15"/>
  <c r="I46" i="15"/>
  <c r="K46" i="15"/>
  <c r="M46" i="15"/>
  <c r="O46" i="15"/>
  <c r="Q46" i="15"/>
  <c r="V46" i="15"/>
  <c r="V45" i="15" s="1"/>
  <c r="G48" i="15"/>
  <c r="I48" i="15"/>
  <c r="K48" i="15"/>
  <c r="M48" i="15"/>
  <c r="O48" i="15"/>
  <c r="Q48" i="15"/>
  <c r="V48" i="15"/>
  <c r="G50" i="15"/>
  <c r="M50" i="15" s="1"/>
  <c r="I50" i="15"/>
  <c r="I45" i="15" s="1"/>
  <c r="K50" i="15"/>
  <c r="O50" i="15"/>
  <c r="Q50" i="15"/>
  <c r="V50" i="15"/>
  <c r="I52" i="15"/>
  <c r="G53" i="15"/>
  <c r="I53" i="15"/>
  <c r="K53" i="15"/>
  <c r="K52" i="15" s="1"/>
  <c r="O53" i="15"/>
  <c r="O52" i="15" s="1"/>
  <c r="Q53" i="15"/>
  <c r="Q52" i="15" s="1"/>
  <c r="V53" i="15"/>
  <c r="V52" i="15" s="1"/>
  <c r="G55" i="15"/>
  <c r="M55" i="15" s="1"/>
  <c r="I55" i="15"/>
  <c r="K55" i="15"/>
  <c r="O55" i="15"/>
  <c r="Q55" i="15"/>
  <c r="V55" i="15"/>
  <c r="G57" i="15"/>
  <c r="M57" i="15" s="1"/>
  <c r="I57" i="15"/>
  <c r="K57" i="15"/>
  <c r="O57" i="15"/>
  <c r="Q57" i="15"/>
  <c r="V57" i="15"/>
  <c r="V54" i="15" s="1"/>
  <c r="G59" i="15"/>
  <c r="I59" i="15"/>
  <c r="K59" i="15"/>
  <c r="M59" i="15"/>
  <c r="O59" i="15"/>
  <c r="Q59" i="15"/>
  <c r="V59" i="15"/>
  <c r="G61" i="15"/>
  <c r="G54" i="15" s="1"/>
  <c r="I61" i="15"/>
  <c r="K61" i="15"/>
  <c r="O61" i="15"/>
  <c r="Q61" i="15"/>
  <c r="V61" i="15"/>
  <c r="G63" i="15"/>
  <c r="M63" i="15" s="1"/>
  <c r="I63" i="15"/>
  <c r="K63" i="15"/>
  <c r="O63" i="15"/>
  <c r="Q63" i="15"/>
  <c r="V63" i="15"/>
  <c r="G64" i="15"/>
  <c r="I64" i="15"/>
  <c r="K64" i="15"/>
  <c r="M64" i="15"/>
  <c r="O64" i="15"/>
  <c r="Q64" i="15"/>
  <c r="V64" i="15"/>
  <c r="G65" i="15"/>
  <c r="I65" i="15"/>
  <c r="K65" i="15"/>
  <c r="O65" i="15"/>
  <c r="Q65" i="15"/>
  <c r="V65" i="15"/>
  <c r="G66" i="15"/>
  <c r="M66" i="15" s="1"/>
  <c r="I66" i="15"/>
  <c r="I62" i="15" s="1"/>
  <c r="K66" i="15"/>
  <c r="O66" i="15"/>
  <c r="Q66" i="15"/>
  <c r="V66" i="15"/>
  <c r="AE68" i="15"/>
  <c r="F46" i="1" s="1"/>
  <c r="G9" i="14"/>
  <c r="I9" i="14"/>
  <c r="K9" i="14"/>
  <c r="O9" i="14"/>
  <c r="Q9" i="14"/>
  <c r="V9" i="14"/>
  <c r="G11" i="14"/>
  <c r="M11" i="14" s="1"/>
  <c r="I11" i="14"/>
  <c r="K11" i="14"/>
  <c r="O11" i="14"/>
  <c r="Q11" i="14"/>
  <c r="V11" i="14"/>
  <c r="G13" i="14"/>
  <c r="I13" i="14"/>
  <c r="K13" i="14"/>
  <c r="M13" i="14"/>
  <c r="O13" i="14"/>
  <c r="Q13" i="14"/>
  <c r="V13" i="14"/>
  <c r="G16" i="14"/>
  <c r="I16" i="14"/>
  <c r="K16" i="14"/>
  <c r="O16" i="14"/>
  <c r="Q16" i="14"/>
  <c r="V16" i="14"/>
  <c r="G18" i="14"/>
  <c r="M18" i="14" s="1"/>
  <c r="I18" i="14"/>
  <c r="K18" i="14"/>
  <c r="O18" i="14"/>
  <c r="Q18" i="14"/>
  <c r="V18" i="14"/>
  <c r="G20" i="14"/>
  <c r="M20" i="14" s="1"/>
  <c r="I20" i="14"/>
  <c r="K20" i="14"/>
  <c r="O20" i="14"/>
  <c r="Q20" i="14"/>
  <c r="V20" i="14"/>
  <c r="G23" i="14"/>
  <c r="I23" i="14"/>
  <c r="K23" i="14"/>
  <c r="M23" i="14"/>
  <c r="O23" i="14"/>
  <c r="Q23" i="14"/>
  <c r="V23" i="14"/>
  <c r="G28" i="14"/>
  <c r="M28" i="14" s="1"/>
  <c r="I28" i="14"/>
  <c r="K28" i="14"/>
  <c r="O28" i="14"/>
  <c r="Q28" i="14"/>
  <c r="V28" i="14"/>
  <c r="G31" i="14"/>
  <c r="M31" i="14" s="1"/>
  <c r="I31" i="14"/>
  <c r="K31" i="14"/>
  <c r="O31" i="14"/>
  <c r="Q31" i="14"/>
  <c r="V31" i="14"/>
  <c r="G34" i="14"/>
  <c r="M34" i="14" s="1"/>
  <c r="I34" i="14"/>
  <c r="K34" i="14"/>
  <c r="O34" i="14"/>
  <c r="Q34" i="14"/>
  <c r="V34" i="14"/>
  <c r="G36" i="14"/>
  <c r="I36" i="14"/>
  <c r="K36" i="14"/>
  <c r="M36" i="14"/>
  <c r="O36" i="14"/>
  <c r="Q36" i="14"/>
  <c r="V36" i="14"/>
  <c r="G38" i="14"/>
  <c r="M38" i="14" s="1"/>
  <c r="I38" i="14"/>
  <c r="K38" i="14"/>
  <c r="O38" i="14"/>
  <c r="Q38" i="14"/>
  <c r="V38" i="14"/>
  <c r="G40" i="14"/>
  <c r="M40" i="14" s="1"/>
  <c r="I40" i="14"/>
  <c r="K40" i="14"/>
  <c r="O40" i="14"/>
  <c r="Q40" i="14"/>
  <c r="V40" i="14"/>
  <c r="G43" i="14"/>
  <c r="M43" i="14" s="1"/>
  <c r="I43" i="14"/>
  <c r="K43" i="14"/>
  <c r="O43" i="14"/>
  <c r="Q43" i="14"/>
  <c r="V43" i="14"/>
  <c r="G46" i="14"/>
  <c r="I46" i="14"/>
  <c r="K46" i="14"/>
  <c r="O46" i="14"/>
  <c r="Q46" i="14"/>
  <c r="V46" i="14"/>
  <c r="V45" i="14" s="1"/>
  <c r="G56" i="14"/>
  <c r="I56" i="14"/>
  <c r="K56" i="14"/>
  <c r="M56" i="14"/>
  <c r="O56" i="14"/>
  <c r="Q56" i="14"/>
  <c r="V56" i="14"/>
  <c r="G66" i="14"/>
  <c r="M66" i="14" s="1"/>
  <c r="I66" i="14"/>
  <c r="K66" i="14"/>
  <c r="O66" i="14"/>
  <c r="Q66" i="14"/>
  <c r="V66" i="14"/>
  <c r="G76" i="14"/>
  <c r="I76" i="14"/>
  <c r="K76" i="14"/>
  <c r="M76" i="14"/>
  <c r="O76" i="14"/>
  <c r="Q76" i="14"/>
  <c r="V76" i="14"/>
  <c r="G81" i="14"/>
  <c r="M81" i="14" s="1"/>
  <c r="I81" i="14"/>
  <c r="K81" i="14"/>
  <c r="O81" i="14"/>
  <c r="Q81" i="14"/>
  <c r="V81" i="14"/>
  <c r="G84" i="14"/>
  <c r="M84" i="14" s="1"/>
  <c r="I84" i="14"/>
  <c r="K84" i="14"/>
  <c r="O84" i="14"/>
  <c r="Q84" i="14"/>
  <c r="V84" i="14"/>
  <c r="G86" i="14"/>
  <c r="I86" i="14"/>
  <c r="K86" i="14"/>
  <c r="M86" i="14"/>
  <c r="O86" i="14"/>
  <c r="Q86" i="14"/>
  <c r="V86" i="14"/>
  <c r="G92" i="14"/>
  <c r="G91" i="14" s="1"/>
  <c r="I92" i="14"/>
  <c r="I91" i="14" s="1"/>
  <c r="K92" i="14"/>
  <c r="K91" i="14" s="1"/>
  <c r="O92" i="14"/>
  <c r="O91" i="14" s="1"/>
  <c r="Q92" i="14"/>
  <c r="Q91" i="14" s="1"/>
  <c r="V92" i="14"/>
  <c r="V91" i="14" s="1"/>
  <c r="G94" i="14"/>
  <c r="M94" i="14" s="1"/>
  <c r="I94" i="14"/>
  <c r="K94" i="14"/>
  <c r="O94" i="14"/>
  <c r="Q94" i="14"/>
  <c r="V94" i="14"/>
  <c r="V93" i="14" s="1"/>
  <c r="G104" i="14"/>
  <c r="I104" i="14"/>
  <c r="K104" i="14"/>
  <c r="M104" i="14"/>
  <c r="O104" i="14"/>
  <c r="Q104" i="14"/>
  <c r="V104" i="14"/>
  <c r="G114" i="14"/>
  <c r="M114" i="14" s="1"/>
  <c r="I114" i="14"/>
  <c r="K114" i="14"/>
  <c r="O114" i="14"/>
  <c r="Q114" i="14"/>
  <c r="V114" i="14"/>
  <c r="G123" i="14"/>
  <c r="M123" i="14" s="1"/>
  <c r="I123" i="14"/>
  <c r="K123" i="14"/>
  <c r="O123" i="14"/>
  <c r="Q123" i="14"/>
  <c r="V123" i="14"/>
  <c r="I124" i="14"/>
  <c r="G125" i="14"/>
  <c r="G124" i="14" s="1"/>
  <c r="I125" i="14"/>
  <c r="K125" i="14"/>
  <c r="K124" i="14" s="1"/>
  <c r="M125" i="14"/>
  <c r="M124" i="14" s="1"/>
  <c r="O125" i="14"/>
  <c r="O124" i="14" s="1"/>
  <c r="Q125" i="14"/>
  <c r="Q124" i="14" s="1"/>
  <c r="V125" i="14"/>
  <c r="V124" i="14" s="1"/>
  <c r="G128" i="14"/>
  <c r="I128" i="14"/>
  <c r="K128" i="14"/>
  <c r="O128" i="14"/>
  <c r="Q128" i="14"/>
  <c r="V128" i="14"/>
  <c r="G129" i="14"/>
  <c r="M129" i="14" s="1"/>
  <c r="I129" i="14"/>
  <c r="K129" i="14"/>
  <c r="O129" i="14"/>
  <c r="Q129" i="14"/>
  <c r="V129" i="14"/>
  <c r="G130" i="14"/>
  <c r="M130" i="14" s="1"/>
  <c r="I130" i="14"/>
  <c r="K130" i="14"/>
  <c r="O130" i="14"/>
  <c r="Q130" i="14"/>
  <c r="V130" i="14"/>
  <c r="G131" i="14"/>
  <c r="I131" i="14"/>
  <c r="K131" i="14"/>
  <c r="M131" i="14"/>
  <c r="O131" i="14"/>
  <c r="Q131" i="14"/>
  <c r="V131" i="14"/>
  <c r="AE133" i="14"/>
  <c r="G9" i="13"/>
  <c r="M9" i="13" s="1"/>
  <c r="I9" i="13"/>
  <c r="K9" i="13"/>
  <c r="O9" i="13"/>
  <c r="Q9" i="13"/>
  <c r="V9" i="13"/>
  <c r="G12" i="13"/>
  <c r="I12" i="13"/>
  <c r="K12" i="13"/>
  <c r="M12" i="13"/>
  <c r="O12" i="13"/>
  <c r="Q12" i="13"/>
  <c r="V12" i="13"/>
  <c r="G14" i="13"/>
  <c r="M14" i="13" s="1"/>
  <c r="I14" i="13"/>
  <c r="K14" i="13"/>
  <c r="O14" i="13"/>
  <c r="Q14" i="13"/>
  <c r="V14" i="13"/>
  <c r="G16" i="13"/>
  <c r="M16" i="13" s="1"/>
  <c r="I16" i="13"/>
  <c r="K16" i="13"/>
  <c r="O16" i="13"/>
  <c r="Q16" i="13"/>
  <c r="V16" i="13"/>
  <c r="G20" i="13"/>
  <c r="M20" i="13" s="1"/>
  <c r="I20" i="13"/>
  <c r="K20" i="13"/>
  <c r="O20" i="13"/>
  <c r="Q20" i="13"/>
  <c r="V20" i="13"/>
  <c r="G24" i="13"/>
  <c r="I24" i="13"/>
  <c r="K24" i="13"/>
  <c r="M24" i="13"/>
  <c r="O24" i="13"/>
  <c r="Q24" i="13"/>
  <c r="V24" i="13"/>
  <c r="G29" i="13"/>
  <c r="M29" i="13" s="1"/>
  <c r="I29" i="13"/>
  <c r="K29" i="13"/>
  <c r="O29" i="13"/>
  <c r="Q29" i="13"/>
  <c r="V29" i="13"/>
  <c r="G31" i="13"/>
  <c r="M31" i="13" s="1"/>
  <c r="I31" i="13"/>
  <c r="K31" i="13"/>
  <c r="O31" i="13"/>
  <c r="Q31" i="13"/>
  <c r="V31" i="13"/>
  <c r="G33" i="13"/>
  <c r="M33" i="13" s="1"/>
  <c r="I33" i="13"/>
  <c r="K33" i="13"/>
  <c r="O33" i="13"/>
  <c r="Q33" i="13"/>
  <c r="V33" i="13"/>
  <c r="G41" i="13"/>
  <c r="I41" i="13"/>
  <c r="K41" i="13"/>
  <c r="M41" i="13"/>
  <c r="O41" i="13"/>
  <c r="Q41" i="13"/>
  <c r="V41" i="13"/>
  <c r="G44" i="13"/>
  <c r="M44" i="13" s="1"/>
  <c r="I44" i="13"/>
  <c r="K44" i="13"/>
  <c r="O44" i="13"/>
  <c r="Q44" i="13"/>
  <c r="Q43" i="13" s="1"/>
  <c r="V44" i="13"/>
  <c r="G49" i="13"/>
  <c r="M49" i="13" s="1"/>
  <c r="I49" i="13"/>
  <c r="K49" i="13"/>
  <c r="O49" i="13"/>
  <c r="Q49" i="13"/>
  <c r="V49" i="13"/>
  <c r="G56" i="13"/>
  <c r="I56" i="13"/>
  <c r="K56" i="13"/>
  <c r="M56" i="13"/>
  <c r="O56" i="13"/>
  <c r="Q56" i="13"/>
  <c r="V56" i="13"/>
  <c r="G63" i="13"/>
  <c r="M63" i="13" s="1"/>
  <c r="I63" i="13"/>
  <c r="K63" i="13"/>
  <c r="O63" i="13"/>
  <c r="Q63" i="13"/>
  <c r="V63" i="13"/>
  <c r="G66" i="13"/>
  <c r="M66" i="13" s="1"/>
  <c r="I66" i="13"/>
  <c r="K66" i="13"/>
  <c r="O66" i="13"/>
  <c r="Q66" i="13"/>
  <c r="V66" i="13"/>
  <c r="G70" i="13"/>
  <c r="I70" i="13"/>
  <c r="K70" i="13"/>
  <c r="M70" i="13"/>
  <c r="O70" i="13"/>
  <c r="Q70" i="13"/>
  <c r="V70" i="13"/>
  <c r="G77" i="13"/>
  <c r="I77" i="13"/>
  <c r="K77" i="13"/>
  <c r="O77" i="13"/>
  <c r="Q77" i="13"/>
  <c r="V77" i="13"/>
  <c r="G84" i="13"/>
  <c r="M84" i="13" s="1"/>
  <c r="I84" i="13"/>
  <c r="K84" i="13"/>
  <c r="O84" i="13"/>
  <c r="Q84" i="13"/>
  <c r="V84" i="13"/>
  <c r="G86" i="13"/>
  <c r="M86" i="13" s="1"/>
  <c r="I86" i="13"/>
  <c r="K86" i="13"/>
  <c r="O86" i="13"/>
  <c r="Q86" i="13"/>
  <c r="V86" i="13"/>
  <c r="G88" i="13"/>
  <c r="I88" i="13"/>
  <c r="K88" i="13"/>
  <c r="M88" i="13"/>
  <c r="O88" i="13"/>
  <c r="Q88" i="13"/>
  <c r="V88" i="13"/>
  <c r="G91" i="13"/>
  <c r="M91" i="13" s="1"/>
  <c r="I91" i="13"/>
  <c r="K91" i="13"/>
  <c r="O91" i="13"/>
  <c r="Q91" i="13"/>
  <c r="Q90" i="13" s="1"/>
  <c r="V91" i="13"/>
  <c r="G93" i="13"/>
  <c r="M93" i="13" s="1"/>
  <c r="I93" i="13"/>
  <c r="K93" i="13"/>
  <c r="O93" i="13"/>
  <c r="Q93" i="13"/>
  <c r="V93" i="13"/>
  <c r="G98" i="13"/>
  <c r="I98" i="13"/>
  <c r="K98" i="13"/>
  <c r="M98" i="13"/>
  <c r="O98" i="13"/>
  <c r="Q98" i="13"/>
  <c r="V98" i="13"/>
  <c r="G100" i="13"/>
  <c r="M100" i="13" s="1"/>
  <c r="I100" i="13"/>
  <c r="K100" i="13"/>
  <c r="O100" i="13"/>
  <c r="Q100" i="13"/>
  <c r="V100" i="13"/>
  <c r="G103" i="13"/>
  <c r="M103" i="13" s="1"/>
  <c r="I103" i="13"/>
  <c r="K103" i="13"/>
  <c r="O103" i="13"/>
  <c r="Q103" i="13"/>
  <c r="V103" i="13"/>
  <c r="G106" i="13"/>
  <c r="M106" i="13" s="1"/>
  <c r="I106" i="13"/>
  <c r="K106" i="13"/>
  <c r="O106" i="13"/>
  <c r="Q106" i="13"/>
  <c r="V106" i="13"/>
  <c r="G109" i="13"/>
  <c r="M109" i="13" s="1"/>
  <c r="M108" i="13" s="1"/>
  <c r="I109" i="13"/>
  <c r="I108" i="13" s="1"/>
  <c r="K109" i="13"/>
  <c r="K108" i="13" s="1"/>
  <c r="O109" i="13"/>
  <c r="O108" i="13" s="1"/>
  <c r="Q109" i="13"/>
  <c r="Q108" i="13" s="1"/>
  <c r="V109" i="13"/>
  <c r="V108" i="13" s="1"/>
  <c r="G112" i="13"/>
  <c r="I112" i="13"/>
  <c r="I111" i="13" s="1"/>
  <c r="K112" i="13"/>
  <c r="M112" i="13"/>
  <c r="O112" i="13"/>
  <c r="Q112" i="13"/>
  <c r="Q111" i="13" s="1"/>
  <c r="V112" i="13"/>
  <c r="G114" i="13"/>
  <c r="M114" i="13" s="1"/>
  <c r="I114" i="13"/>
  <c r="K114" i="13"/>
  <c r="O114" i="13"/>
  <c r="Q114" i="13"/>
  <c r="V114" i="13"/>
  <c r="G116" i="13"/>
  <c r="I116" i="13"/>
  <c r="K116" i="13"/>
  <c r="O116" i="13"/>
  <c r="O111" i="13" s="1"/>
  <c r="Q116" i="13"/>
  <c r="V116" i="13"/>
  <c r="G119" i="13"/>
  <c r="I119" i="13"/>
  <c r="K119" i="13"/>
  <c r="M119" i="13"/>
  <c r="O119" i="13"/>
  <c r="Q119" i="13"/>
  <c r="V119" i="13"/>
  <c r="G121" i="13"/>
  <c r="M121" i="13" s="1"/>
  <c r="I121" i="13"/>
  <c r="K121" i="13"/>
  <c r="O121" i="13"/>
  <c r="Q121" i="13"/>
  <c r="V121" i="13"/>
  <c r="G123" i="13"/>
  <c r="I123" i="13"/>
  <c r="K123" i="13"/>
  <c r="O123" i="13"/>
  <c r="Q123" i="13"/>
  <c r="V123" i="13"/>
  <c r="G125" i="13"/>
  <c r="M125" i="13" s="1"/>
  <c r="I125" i="13"/>
  <c r="K125" i="13"/>
  <c r="O125" i="13"/>
  <c r="Q125" i="13"/>
  <c r="V125" i="13"/>
  <c r="G127" i="13"/>
  <c r="I127" i="13"/>
  <c r="K127" i="13"/>
  <c r="M127" i="13"/>
  <c r="O127" i="13"/>
  <c r="Q127" i="13"/>
  <c r="V127" i="13"/>
  <c r="G129" i="13"/>
  <c r="M129" i="13" s="1"/>
  <c r="I129" i="13"/>
  <c r="K129" i="13"/>
  <c r="O129" i="13"/>
  <c r="Q129" i="13"/>
  <c r="V129" i="13"/>
  <c r="G132" i="13"/>
  <c r="M132" i="13" s="1"/>
  <c r="I132" i="13"/>
  <c r="K132" i="13"/>
  <c r="O132" i="13"/>
  <c r="Q132" i="13"/>
  <c r="V132" i="13"/>
  <c r="V131" i="13" s="1"/>
  <c r="G135" i="13"/>
  <c r="I135" i="13"/>
  <c r="K135" i="13"/>
  <c r="M135" i="13"/>
  <c r="O135" i="13"/>
  <c r="Q135" i="13"/>
  <c r="V135" i="13"/>
  <c r="G138" i="13"/>
  <c r="M138" i="13" s="1"/>
  <c r="I138" i="13"/>
  <c r="K138" i="13"/>
  <c r="O138" i="13"/>
  <c r="Q138" i="13"/>
  <c r="V138" i="13"/>
  <c r="G141" i="13"/>
  <c r="M141" i="13" s="1"/>
  <c r="I141" i="13"/>
  <c r="K141" i="13"/>
  <c r="O141" i="13"/>
  <c r="O131" i="13" s="1"/>
  <c r="Q141" i="13"/>
  <c r="V141" i="13"/>
  <c r="I143" i="13"/>
  <c r="G144" i="13"/>
  <c r="I144" i="13"/>
  <c r="K144" i="13"/>
  <c r="M144" i="13"/>
  <c r="O144" i="13"/>
  <c r="Q144" i="13"/>
  <c r="Q143" i="13" s="1"/>
  <c r="V144" i="13"/>
  <c r="G146" i="13"/>
  <c r="G143" i="13" s="1"/>
  <c r="I146" i="13"/>
  <c r="K146" i="13"/>
  <c r="O146" i="13"/>
  <c r="Q146" i="13"/>
  <c r="V146" i="13"/>
  <c r="G149" i="13"/>
  <c r="M149" i="13" s="1"/>
  <c r="I149" i="13"/>
  <c r="K149" i="13"/>
  <c r="O149" i="13"/>
  <c r="Q149" i="13"/>
  <c r="V149" i="13"/>
  <c r="G151" i="13"/>
  <c r="I151" i="13"/>
  <c r="K151" i="13"/>
  <c r="M151" i="13"/>
  <c r="O151" i="13"/>
  <c r="Q151" i="13"/>
  <c r="V151" i="13"/>
  <c r="G153" i="13"/>
  <c r="M153" i="13" s="1"/>
  <c r="I153" i="13"/>
  <c r="K153" i="13"/>
  <c r="O153" i="13"/>
  <c r="Q153" i="13"/>
  <c r="V153" i="13"/>
  <c r="G155" i="13"/>
  <c r="M155" i="13" s="1"/>
  <c r="I155" i="13"/>
  <c r="K155" i="13"/>
  <c r="O155" i="13"/>
  <c r="Q155" i="13"/>
  <c r="V155" i="13"/>
  <c r="G158" i="13"/>
  <c r="G157" i="13" s="1"/>
  <c r="I158" i="13"/>
  <c r="I157" i="13" s="1"/>
  <c r="K158" i="13"/>
  <c r="K157" i="13" s="1"/>
  <c r="M158" i="13"/>
  <c r="M157" i="13" s="1"/>
  <c r="O158" i="13"/>
  <c r="O157" i="13" s="1"/>
  <c r="Q158" i="13"/>
  <c r="Q157" i="13" s="1"/>
  <c r="V158" i="13"/>
  <c r="V157" i="13" s="1"/>
  <c r="K159" i="13"/>
  <c r="G160" i="13"/>
  <c r="M160" i="13" s="1"/>
  <c r="I160" i="13"/>
  <c r="K160" i="13"/>
  <c r="O160" i="13"/>
  <c r="Q160" i="13"/>
  <c r="V160" i="13"/>
  <c r="V159" i="13" s="1"/>
  <c r="G162" i="13"/>
  <c r="M162" i="13" s="1"/>
  <c r="I162" i="13"/>
  <c r="K162" i="13"/>
  <c r="O162" i="13"/>
  <c r="Q162" i="13"/>
  <c r="V162" i="13"/>
  <c r="G164" i="13"/>
  <c r="I164" i="13"/>
  <c r="K164" i="13"/>
  <c r="O164" i="13"/>
  <c r="Q164" i="13"/>
  <c r="V164" i="13"/>
  <c r="G166" i="13"/>
  <c r="M166" i="13" s="1"/>
  <c r="I166" i="13"/>
  <c r="K166" i="13"/>
  <c r="O166" i="13"/>
  <c r="Q166" i="13"/>
  <c r="V166" i="13"/>
  <c r="G168" i="13"/>
  <c r="M168" i="13" s="1"/>
  <c r="I168" i="13"/>
  <c r="K168" i="13"/>
  <c r="O168" i="13"/>
  <c r="Q168" i="13"/>
  <c r="V168" i="13"/>
  <c r="G170" i="13"/>
  <c r="M170" i="13" s="1"/>
  <c r="I170" i="13"/>
  <c r="K170" i="13"/>
  <c r="O170" i="13"/>
  <c r="Q170" i="13"/>
  <c r="V170" i="13"/>
  <c r="V163" i="13" s="1"/>
  <c r="G172" i="13"/>
  <c r="I172" i="13"/>
  <c r="K172" i="13"/>
  <c r="M172" i="13"/>
  <c r="O172" i="13"/>
  <c r="Q172" i="13"/>
  <c r="V172" i="13"/>
  <c r="G174" i="13"/>
  <c r="M174" i="13" s="1"/>
  <c r="I174" i="13"/>
  <c r="K174" i="13"/>
  <c r="O174" i="13"/>
  <c r="Q174" i="13"/>
  <c r="V174" i="13"/>
  <c r="G177" i="13"/>
  <c r="I177" i="13"/>
  <c r="K177" i="13"/>
  <c r="M177" i="13"/>
  <c r="O177" i="13"/>
  <c r="Q177" i="13"/>
  <c r="V177" i="13"/>
  <c r="G179" i="13"/>
  <c r="I179" i="13"/>
  <c r="K179" i="13"/>
  <c r="M179" i="13"/>
  <c r="O179" i="13"/>
  <c r="Q179" i="13"/>
  <c r="V179" i="13"/>
  <c r="G183" i="13"/>
  <c r="M183" i="13" s="1"/>
  <c r="I183" i="13"/>
  <c r="K183" i="13"/>
  <c r="O183" i="13"/>
  <c r="Q183" i="13"/>
  <c r="V183" i="13"/>
  <c r="G188" i="13"/>
  <c r="M188" i="13" s="1"/>
  <c r="I188" i="13"/>
  <c r="K188" i="13"/>
  <c r="O188" i="13"/>
  <c r="Q188" i="13"/>
  <c r="V188" i="13"/>
  <c r="G193" i="13"/>
  <c r="M193" i="13" s="1"/>
  <c r="I193" i="13"/>
  <c r="K193" i="13"/>
  <c r="O193" i="13"/>
  <c r="Q193" i="13"/>
  <c r="V193" i="13"/>
  <c r="G195" i="13"/>
  <c r="M195" i="13" s="1"/>
  <c r="I195" i="13"/>
  <c r="K195" i="13"/>
  <c r="O195" i="13"/>
  <c r="Q195" i="13"/>
  <c r="V195" i="13"/>
  <c r="G197" i="13"/>
  <c r="M197" i="13" s="1"/>
  <c r="I197" i="13"/>
  <c r="K197" i="13"/>
  <c r="O197" i="13"/>
  <c r="Q197" i="13"/>
  <c r="V197" i="13"/>
  <c r="G202" i="13"/>
  <c r="M202" i="13" s="1"/>
  <c r="I202" i="13"/>
  <c r="K202" i="13"/>
  <c r="O202" i="13"/>
  <c r="Q202" i="13"/>
  <c r="V202" i="13"/>
  <c r="G207" i="13"/>
  <c r="M207" i="13" s="1"/>
  <c r="I207" i="13"/>
  <c r="K207" i="13"/>
  <c r="O207" i="13"/>
  <c r="Q207" i="13"/>
  <c r="V207" i="13"/>
  <c r="G209" i="13"/>
  <c r="I209" i="13"/>
  <c r="K209" i="13"/>
  <c r="M209" i="13"/>
  <c r="O209" i="13"/>
  <c r="Q209" i="13"/>
  <c r="V209" i="13"/>
  <c r="G211" i="13"/>
  <c r="M211" i="13" s="1"/>
  <c r="I211" i="13"/>
  <c r="K211" i="13"/>
  <c r="O211" i="13"/>
  <c r="Q211" i="13"/>
  <c r="Q210" i="13" s="1"/>
  <c r="V211" i="13"/>
  <c r="G215" i="13"/>
  <c r="M215" i="13" s="1"/>
  <c r="I215" i="13"/>
  <c r="K215" i="13"/>
  <c r="O215" i="13"/>
  <c r="Q215" i="13"/>
  <c r="V215" i="13"/>
  <c r="G218" i="13"/>
  <c r="I218" i="13"/>
  <c r="K218" i="13"/>
  <c r="M218" i="13"/>
  <c r="O218" i="13"/>
  <c r="Q218" i="13"/>
  <c r="V218" i="13"/>
  <c r="G220" i="13"/>
  <c r="M220" i="13" s="1"/>
  <c r="I220" i="13"/>
  <c r="K220" i="13"/>
  <c r="O220" i="13"/>
  <c r="Q220" i="13"/>
  <c r="V220" i="13"/>
  <c r="G222" i="13"/>
  <c r="M222" i="13" s="1"/>
  <c r="I222" i="13"/>
  <c r="K222" i="13"/>
  <c r="O222" i="13"/>
  <c r="Q222" i="13"/>
  <c r="V222" i="13"/>
  <c r="G224" i="13"/>
  <c r="M224" i="13" s="1"/>
  <c r="I224" i="13"/>
  <c r="K224" i="13"/>
  <c r="O224" i="13"/>
  <c r="Q224" i="13"/>
  <c r="V224" i="13"/>
  <c r="G226" i="13"/>
  <c r="M226" i="13" s="1"/>
  <c r="I226" i="13"/>
  <c r="K226" i="13"/>
  <c r="O226" i="13"/>
  <c r="Q226" i="13"/>
  <c r="V226" i="13"/>
  <c r="G228" i="13"/>
  <c r="M228" i="13" s="1"/>
  <c r="I228" i="13"/>
  <c r="K228" i="13"/>
  <c r="O228" i="13"/>
  <c r="Q228" i="13"/>
  <c r="V228" i="13"/>
  <c r="V225" i="13" s="1"/>
  <c r="G230" i="13"/>
  <c r="M230" i="13" s="1"/>
  <c r="I230" i="13"/>
  <c r="K230" i="13"/>
  <c r="O230" i="13"/>
  <c r="Q230" i="13"/>
  <c r="V230" i="13"/>
  <c r="G232" i="13"/>
  <c r="M232" i="13" s="1"/>
  <c r="I232" i="13"/>
  <c r="K232" i="13"/>
  <c r="O232" i="13"/>
  <c r="Q232" i="13"/>
  <c r="V232" i="13"/>
  <c r="G235" i="13"/>
  <c r="M235" i="13" s="1"/>
  <c r="I235" i="13"/>
  <c r="K235" i="13"/>
  <c r="O235" i="13"/>
  <c r="Q235" i="13"/>
  <c r="V235" i="13"/>
  <c r="G238" i="13"/>
  <c r="M238" i="13" s="1"/>
  <c r="I238" i="13"/>
  <c r="K238" i="13"/>
  <c r="O238" i="13"/>
  <c r="Q238" i="13"/>
  <c r="V238" i="13"/>
  <c r="G244" i="13"/>
  <c r="M244" i="13" s="1"/>
  <c r="I244" i="13"/>
  <c r="K244" i="13"/>
  <c r="O244" i="13"/>
  <c r="Q244" i="13"/>
  <c r="V244" i="13"/>
  <c r="G245" i="13"/>
  <c r="M245" i="13" s="1"/>
  <c r="I245" i="13"/>
  <c r="K245" i="13"/>
  <c r="O245" i="13"/>
  <c r="Q245" i="13"/>
  <c r="V245" i="13"/>
  <c r="V243" i="13" s="1"/>
  <c r="G246" i="13"/>
  <c r="I246" i="13"/>
  <c r="K246" i="13"/>
  <c r="M246" i="13"/>
  <c r="O246" i="13"/>
  <c r="Q246" i="13"/>
  <c r="V246" i="13"/>
  <c r="G247" i="13"/>
  <c r="I247" i="13"/>
  <c r="K247" i="13"/>
  <c r="M247" i="13"/>
  <c r="O247" i="13"/>
  <c r="Q247" i="13"/>
  <c r="V247" i="13"/>
  <c r="G248" i="13"/>
  <c r="M248" i="13" s="1"/>
  <c r="I248" i="13"/>
  <c r="K248" i="13"/>
  <c r="O248" i="13"/>
  <c r="Q248" i="13"/>
  <c r="V248" i="13"/>
  <c r="G249" i="13"/>
  <c r="M249" i="13" s="1"/>
  <c r="I249" i="13"/>
  <c r="K249" i="13"/>
  <c r="O249" i="13"/>
  <c r="Q249" i="13"/>
  <c r="V249" i="13"/>
  <c r="AE251" i="13"/>
  <c r="F43" i="1" s="1"/>
  <c r="G9" i="12"/>
  <c r="M9" i="12" s="1"/>
  <c r="I9" i="12"/>
  <c r="K9" i="12"/>
  <c r="O9" i="12"/>
  <c r="Q9" i="12"/>
  <c r="V9" i="12"/>
  <c r="G13" i="12"/>
  <c r="M13" i="12" s="1"/>
  <c r="I13" i="12"/>
  <c r="K13" i="12"/>
  <c r="O13" i="12"/>
  <c r="Q13" i="12"/>
  <c r="V13" i="12"/>
  <c r="G17" i="12"/>
  <c r="M17" i="12" s="1"/>
  <c r="I17" i="12"/>
  <c r="K17" i="12"/>
  <c r="O17" i="12"/>
  <c r="Q17" i="12"/>
  <c r="V17" i="12"/>
  <c r="G21" i="12"/>
  <c r="I21" i="12"/>
  <c r="K21" i="12"/>
  <c r="O21" i="12"/>
  <c r="Q21" i="12"/>
  <c r="V21" i="12"/>
  <c r="G25" i="12"/>
  <c r="M25" i="12" s="1"/>
  <c r="I25" i="12"/>
  <c r="K25" i="12"/>
  <c r="O25" i="12"/>
  <c r="Q25" i="12"/>
  <c r="V25" i="12"/>
  <c r="G29" i="12"/>
  <c r="I29" i="12"/>
  <c r="K29" i="12"/>
  <c r="M29" i="12"/>
  <c r="O29" i="12"/>
  <c r="Q29" i="12"/>
  <c r="V29" i="12"/>
  <c r="G33" i="12"/>
  <c r="I33" i="12"/>
  <c r="K33" i="12"/>
  <c r="M33" i="12"/>
  <c r="O33" i="12"/>
  <c r="Q33" i="12"/>
  <c r="V33" i="12"/>
  <c r="G37" i="12"/>
  <c r="O37" i="12"/>
  <c r="G38" i="12"/>
  <c r="M38" i="12" s="1"/>
  <c r="M37" i="12" s="1"/>
  <c r="I38" i="12"/>
  <c r="I37" i="12" s="1"/>
  <c r="K38" i="12"/>
  <c r="K37" i="12" s="1"/>
  <c r="O38" i="12"/>
  <c r="Q38" i="12"/>
  <c r="Q37" i="12" s="1"/>
  <c r="V38" i="12"/>
  <c r="V37" i="12" s="1"/>
  <c r="G42" i="12"/>
  <c r="M42" i="12" s="1"/>
  <c r="I42" i="12"/>
  <c r="I41" i="12" s="1"/>
  <c r="K42" i="12"/>
  <c r="O42" i="12"/>
  <c r="Q42" i="12"/>
  <c r="V42" i="12"/>
  <c r="G45" i="12"/>
  <c r="I45" i="12"/>
  <c r="K45" i="12"/>
  <c r="O45" i="12"/>
  <c r="Q45" i="12"/>
  <c r="V45" i="12"/>
  <c r="G47" i="12"/>
  <c r="M47" i="12" s="1"/>
  <c r="I47" i="12"/>
  <c r="K47" i="12"/>
  <c r="O47" i="12"/>
  <c r="Q47" i="12"/>
  <c r="V47" i="12"/>
  <c r="G53" i="12"/>
  <c r="M53" i="12" s="1"/>
  <c r="I53" i="12"/>
  <c r="K53" i="12"/>
  <c r="O53" i="12"/>
  <c r="Q53" i="12"/>
  <c r="V53" i="12"/>
  <c r="G57" i="12"/>
  <c r="I57" i="12"/>
  <c r="K57" i="12"/>
  <c r="M57" i="12"/>
  <c r="O57" i="12"/>
  <c r="Q57" i="12"/>
  <c r="V57" i="12"/>
  <c r="G59" i="12"/>
  <c r="M59" i="12" s="1"/>
  <c r="I59" i="12"/>
  <c r="K59" i="12"/>
  <c r="O59" i="12"/>
  <c r="Q59" i="12"/>
  <c r="V59" i="12"/>
  <c r="G61" i="12"/>
  <c r="I61" i="12"/>
  <c r="K61" i="12"/>
  <c r="M61" i="12"/>
  <c r="O61" i="12"/>
  <c r="Q61" i="12"/>
  <c r="V61" i="12"/>
  <c r="G63" i="12"/>
  <c r="M63" i="12" s="1"/>
  <c r="I63" i="12"/>
  <c r="K63" i="12"/>
  <c r="O63" i="12"/>
  <c r="Q63" i="12"/>
  <c r="V63" i="12"/>
  <c r="G65" i="12"/>
  <c r="I65" i="12"/>
  <c r="K65" i="12"/>
  <c r="M65" i="12"/>
  <c r="O65" i="12"/>
  <c r="Q65" i="12"/>
  <c r="V65" i="12"/>
  <c r="G67" i="12"/>
  <c r="M67" i="12" s="1"/>
  <c r="I67" i="12"/>
  <c r="K67" i="12"/>
  <c r="O67" i="12"/>
  <c r="Q67" i="12"/>
  <c r="V67" i="12"/>
  <c r="G69" i="12"/>
  <c r="M69" i="12" s="1"/>
  <c r="I69" i="12"/>
  <c r="K69" i="12"/>
  <c r="O69" i="12"/>
  <c r="Q69" i="12"/>
  <c r="V69" i="12"/>
  <c r="G72" i="12"/>
  <c r="M72" i="12" s="1"/>
  <c r="I72" i="12"/>
  <c r="K72" i="12"/>
  <c r="O72" i="12"/>
  <c r="Q72" i="12"/>
  <c r="V72" i="12"/>
  <c r="G77" i="12"/>
  <c r="M77" i="12" s="1"/>
  <c r="I77" i="12"/>
  <c r="K77" i="12"/>
  <c r="O77" i="12"/>
  <c r="Q77" i="12"/>
  <c r="V77" i="12"/>
  <c r="G87" i="12"/>
  <c r="M87" i="12" s="1"/>
  <c r="I87" i="12"/>
  <c r="K87" i="12"/>
  <c r="O87" i="12"/>
  <c r="Q87" i="12"/>
  <c r="V87" i="12"/>
  <c r="G91" i="12"/>
  <c r="M91" i="12" s="1"/>
  <c r="I91" i="12"/>
  <c r="K91" i="12"/>
  <c r="O91" i="12"/>
  <c r="Q91" i="12"/>
  <c r="V91" i="12"/>
  <c r="G93" i="12"/>
  <c r="M93" i="12" s="1"/>
  <c r="I93" i="12"/>
  <c r="K93" i="12"/>
  <c r="O93" i="12"/>
  <c r="Q93" i="12"/>
  <c r="V93" i="12"/>
  <c r="G99" i="12"/>
  <c r="I99" i="12"/>
  <c r="K99" i="12"/>
  <c r="M99" i="12"/>
  <c r="O99" i="12"/>
  <c r="Q99" i="12"/>
  <c r="V99" i="12"/>
  <c r="O101" i="12"/>
  <c r="G102" i="12"/>
  <c r="I102" i="12"/>
  <c r="K102" i="12"/>
  <c r="O102" i="12"/>
  <c r="Q102" i="12"/>
  <c r="V102" i="12"/>
  <c r="G106" i="12"/>
  <c r="M106" i="12" s="1"/>
  <c r="I106" i="12"/>
  <c r="K106" i="12"/>
  <c r="O106" i="12"/>
  <c r="Q106" i="12"/>
  <c r="V106" i="12"/>
  <c r="V101" i="12" s="1"/>
  <c r="G109" i="12"/>
  <c r="I109" i="12"/>
  <c r="K109" i="12"/>
  <c r="O109" i="12"/>
  <c r="Q109" i="12"/>
  <c r="V109" i="12"/>
  <c r="G114" i="12"/>
  <c r="M114" i="12" s="1"/>
  <c r="I114" i="12"/>
  <c r="K114" i="12"/>
  <c r="O114" i="12"/>
  <c r="Q114" i="12"/>
  <c r="V114" i="12"/>
  <c r="G120" i="12"/>
  <c r="M120" i="12" s="1"/>
  <c r="I120" i="12"/>
  <c r="K120" i="12"/>
  <c r="O120" i="12"/>
  <c r="Q120" i="12"/>
  <c r="V120" i="12"/>
  <c r="G127" i="12"/>
  <c r="M127" i="12" s="1"/>
  <c r="I127" i="12"/>
  <c r="K127" i="12"/>
  <c r="O127" i="12"/>
  <c r="Q127" i="12"/>
  <c r="V127" i="12"/>
  <c r="G134" i="12"/>
  <c r="M134" i="12" s="1"/>
  <c r="I134" i="12"/>
  <c r="K134" i="12"/>
  <c r="O134" i="12"/>
  <c r="Q134" i="12"/>
  <c r="V134" i="12"/>
  <c r="G139" i="12"/>
  <c r="I139" i="12"/>
  <c r="K139" i="12"/>
  <c r="M139" i="12"/>
  <c r="O139" i="12"/>
  <c r="Q139" i="12"/>
  <c r="V139" i="12"/>
  <c r="G143" i="12"/>
  <c r="M143" i="12" s="1"/>
  <c r="I143" i="12"/>
  <c r="K143" i="12"/>
  <c r="O143" i="12"/>
  <c r="Q143" i="12"/>
  <c r="V143" i="12"/>
  <c r="G148" i="12"/>
  <c r="I148" i="12"/>
  <c r="K148" i="12"/>
  <c r="O148" i="12"/>
  <c r="Q148" i="12"/>
  <c r="Q147" i="12" s="1"/>
  <c r="V148" i="12"/>
  <c r="G176" i="12"/>
  <c r="M176" i="12" s="1"/>
  <c r="I176" i="12"/>
  <c r="K176" i="12"/>
  <c r="O176" i="12"/>
  <c r="Q176" i="12"/>
  <c r="V176" i="12"/>
  <c r="G179" i="12"/>
  <c r="K179" i="12"/>
  <c r="V179" i="12"/>
  <c r="G180" i="12"/>
  <c r="I180" i="12"/>
  <c r="I179" i="12" s="1"/>
  <c r="K180" i="12"/>
  <c r="M180" i="12"/>
  <c r="M179" i="12" s="1"/>
  <c r="O180" i="12"/>
  <c r="O179" i="12" s="1"/>
  <c r="Q180" i="12"/>
  <c r="Q179" i="12" s="1"/>
  <c r="V180" i="12"/>
  <c r="G184" i="12"/>
  <c r="M184" i="12" s="1"/>
  <c r="I184" i="12"/>
  <c r="K184" i="12"/>
  <c r="O184" i="12"/>
  <c r="Q184" i="12"/>
  <c r="V184" i="12"/>
  <c r="G188" i="12"/>
  <c r="M188" i="12" s="1"/>
  <c r="I188" i="12"/>
  <c r="K188" i="12"/>
  <c r="O188" i="12"/>
  <c r="Q188" i="12"/>
  <c r="V188" i="12"/>
  <c r="G192" i="12"/>
  <c r="I192" i="12"/>
  <c r="K192" i="12"/>
  <c r="M192" i="12"/>
  <c r="O192" i="12"/>
  <c r="Q192" i="12"/>
  <c r="V192" i="12"/>
  <c r="G196" i="12"/>
  <c r="I196" i="12"/>
  <c r="K196" i="12"/>
  <c r="O196" i="12"/>
  <c r="Q196" i="12"/>
  <c r="V196" i="12"/>
  <c r="G200" i="12"/>
  <c r="M200" i="12" s="1"/>
  <c r="I200" i="12"/>
  <c r="K200" i="12"/>
  <c r="O200" i="12"/>
  <c r="Q200" i="12"/>
  <c r="V200" i="12"/>
  <c r="G204" i="12"/>
  <c r="M204" i="12" s="1"/>
  <c r="I204" i="12"/>
  <c r="K204" i="12"/>
  <c r="O204" i="12"/>
  <c r="Q204" i="12"/>
  <c r="V204" i="12"/>
  <c r="G208" i="12"/>
  <c r="I208" i="12"/>
  <c r="K208" i="12"/>
  <c r="M208" i="12"/>
  <c r="O208" i="12"/>
  <c r="Q208" i="12"/>
  <c r="V208" i="12"/>
  <c r="G212" i="12"/>
  <c r="M212" i="12" s="1"/>
  <c r="I212" i="12"/>
  <c r="K212" i="12"/>
  <c r="O212" i="12"/>
  <c r="Q212" i="12"/>
  <c r="V212" i="12"/>
  <c r="G215" i="12"/>
  <c r="M215" i="12" s="1"/>
  <c r="I215" i="12"/>
  <c r="K215" i="12"/>
  <c r="O215" i="12"/>
  <c r="Q215" i="12"/>
  <c r="V215" i="12"/>
  <c r="G221" i="12"/>
  <c r="M221" i="12" s="1"/>
  <c r="I221" i="12"/>
  <c r="K221" i="12"/>
  <c r="O221" i="12"/>
  <c r="Q221" i="12"/>
  <c r="V221" i="12"/>
  <c r="G224" i="12"/>
  <c r="I224" i="12"/>
  <c r="K224" i="12"/>
  <c r="M224" i="12"/>
  <c r="O224" i="12"/>
  <c r="Q224" i="12"/>
  <c r="V224" i="12"/>
  <c r="G228" i="12"/>
  <c r="M228" i="12" s="1"/>
  <c r="I228" i="12"/>
  <c r="K228" i="12"/>
  <c r="O228" i="12"/>
  <c r="Q228" i="12"/>
  <c r="V228" i="12"/>
  <c r="G230" i="12"/>
  <c r="M230" i="12" s="1"/>
  <c r="I230" i="12"/>
  <c r="K230" i="12"/>
  <c r="O230" i="12"/>
  <c r="Q230" i="12"/>
  <c r="V230" i="12"/>
  <c r="G232" i="12"/>
  <c r="I232" i="12"/>
  <c r="K232" i="12"/>
  <c r="M232" i="12"/>
  <c r="O232" i="12"/>
  <c r="Q232" i="12"/>
  <c r="V232" i="12"/>
  <c r="G234" i="12"/>
  <c r="I234" i="12"/>
  <c r="K234" i="12"/>
  <c r="O234" i="12"/>
  <c r="Q234" i="12"/>
  <c r="V234" i="12"/>
  <c r="G236" i="12"/>
  <c r="M236" i="12" s="1"/>
  <c r="I236" i="12"/>
  <c r="K236" i="12"/>
  <c r="O236" i="12"/>
  <c r="Q236" i="12"/>
  <c r="V236" i="12"/>
  <c r="G238" i="12"/>
  <c r="M238" i="12" s="1"/>
  <c r="I238" i="12"/>
  <c r="K238" i="12"/>
  <c r="O238" i="12"/>
  <c r="Q238" i="12"/>
  <c r="V238" i="12"/>
  <c r="G240" i="12"/>
  <c r="I240" i="12"/>
  <c r="K240" i="12"/>
  <c r="M240" i="12"/>
  <c r="O240" i="12"/>
  <c r="Q240" i="12"/>
  <c r="V240" i="12"/>
  <c r="G243" i="12"/>
  <c r="M243" i="12" s="1"/>
  <c r="I243" i="12"/>
  <c r="K243" i="12"/>
  <c r="O243" i="12"/>
  <c r="Q243" i="12"/>
  <c r="V243" i="12"/>
  <c r="G246" i="12"/>
  <c r="M246" i="12" s="1"/>
  <c r="I246" i="12"/>
  <c r="K246" i="12"/>
  <c r="O246" i="12"/>
  <c r="Q246" i="12"/>
  <c r="V246" i="12"/>
  <c r="G248" i="12"/>
  <c r="M248" i="12" s="1"/>
  <c r="I248" i="12"/>
  <c r="K248" i="12"/>
  <c r="O248" i="12"/>
  <c r="Q248" i="12"/>
  <c r="V248" i="12"/>
  <c r="G250" i="12"/>
  <c r="I250" i="12"/>
  <c r="K250" i="12"/>
  <c r="M250" i="12"/>
  <c r="O250" i="12"/>
  <c r="Q250" i="12"/>
  <c r="V250" i="12"/>
  <c r="G252" i="12"/>
  <c r="M252" i="12" s="1"/>
  <c r="I252" i="12"/>
  <c r="K252" i="12"/>
  <c r="O252" i="12"/>
  <c r="Q252" i="12"/>
  <c r="V252" i="12"/>
  <c r="G254" i="12"/>
  <c r="M254" i="12" s="1"/>
  <c r="I254" i="12"/>
  <c r="K254" i="12"/>
  <c r="O254" i="12"/>
  <c r="Q254" i="12"/>
  <c r="V254" i="12"/>
  <c r="G256" i="12"/>
  <c r="M256" i="12" s="1"/>
  <c r="I256" i="12"/>
  <c r="K256" i="12"/>
  <c r="O256" i="12"/>
  <c r="Q256" i="12"/>
  <c r="V256" i="12"/>
  <c r="G259" i="12"/>
  <c r="I259" i="12"/>
  <c r="K259" i="12"/>
  <c r="M259" i="12"/>
  <c r="O259" i="12"/>
  <c r="Q259" i="12"/>
  <c r="V259" i="12"/>
  <c r="G261" i="12"/>
  <c r="M261" i="12" s="1"/>
  <c r="I261" i="12"/>
  <c r="K261" i="12"/>
  <c r="O261" i="12"/>
  <c r="Q261" i="12"/>
  <c r="V261" i="12"/>
  <c r="G263" i="12"/>
  <c r="M263" i="12" s="1"/>
  <c r="I263" i="12"/>
  <c r="K263" i="12"/>
  <c r="O263" i="12"/>
  <c r="Q263" i="12"/>
  <c r="V263" i="12"/>
  <c r="G265" i="12"/>
  <c r="M265" i="12" s="1"/>
  <c r="I265" i="12"/>
  <c r="K265" i="12"/>
  <c r="O265" i="12"/>
  <c r="Q265" i="12"/>
  <c r="V265" i="12"/>
  <c r="G267" i="12"/>
  <c r="I267" i="12"/>
  <c r="K267" i="12"/>
  <c r="M267" i="12"/>
  <c r="O267" i="12"/>
  <c r="Q267" i="12"/>
  <c r="V267" i="12"/>
  <c r="G269" i="12"/>
  <c r="M269" i="12" s="1"/>
  <c r="I269" i="12"/>
  <c r="K269" i="12"/>
  <c r="O269" i="12"/>
  <c r="Q269" i="12"/>
  <c r="V269" i="12"/>
  <c r="G272" i="12"/>
  <c r="M272" i="12" s="1"/>
  <c r="I272" i="12"/>
  <c r="K272" i="12"/>
  <c r="O272" i="12"/>
  <c r="Q272" i="12"/>
  <c r="V272" i="12"/>
  <c r="G275" i="12"/>
  <c r="M275" i="12" s="1"/>
  <c r="I275" i="12"/>
  <c r="K275" i="12"/>
  <c r="O275" i="12"/>
  <c r="Q275" i="12"/>
  <c r="V275" i="12"/>
  <c r="G278" i="12"/>
  <c r="M278" i="12" s="1"/>
  <c r="I278" i="12"/>
  <c r="K278" i="12"/>
  <c r="O278" i="12"/>
  <c r="Q278" i="12"/>
  <c r="V278" i="12"/>
  <c r="G281" i="12"/>
  <c r="M281" i="12" s="1"/>
  <c r="I281" i="12"/>
  <c r="I271" i="12" s="1"/>
  <c r="K281" i="12"/>
  <c r="O281" i="12"/>
  <c r="Q281" i="12"/>
  <c r="V281" i="12"/>
  <c r="G294" i="12"/>
  <c r="I294" i="12"/>
  <c r="K294" i="12"/>
  <c r="M294" i="12"/>
  <c r="O294" i="12"/>
  <c r="Q294" i="12"/>
  <c r="V294" i="12"/>
  <c r="G300" i="12"/>
  <c r="I300" i="12"/>
  <c r="K300" i="12"/>
  <c r="O300" i="12"/>
  <c r="Q300" i="12"/>
  <c r="V300" i="12"/>
  <c r="G302" i="12"/>
  <c r="M302" i="12" s="1"/>
  <c r="I302" i="12"/>
  <c r="K302" i="12"/>
  <c r="O302" i="12"/>
  <c r="Q302" i="12"/>
  <c r="V302" i="12"/>
  <c r="G304" i="12"/>
  <c r="M304" i="12" s="1"/>
  <c r="I304" i="12"/>
  <c r="K304" i="12"/>
  <c r="O304" i="12"/>
  <c r="Q304" i="12"/>
  <c r="V304" i="12"/>
  <c r="G308" i="12"/>
  <c r="I308" i="12"/>
  <c r="K308" i="12"/>
  <c r="M308" i="12"/>
  <c r="O308" i="12"/>
  <c r="Q308" i="12"/>
  <c r="V308" i="12"/>
  <c r="G310" i="12"/>
  <c r="M310" i="12" s="1"/>
  <c r="I310" i="12"/>
  <c r="K310" i="12"/>
  <c r="O310" i="12"/>
  <c r="Q310" i="12"/>
  <c r="V310" i="12"/>
  <c r="G312" i="12"/>
  <c r="M312" i="12" s="1"/>
  <c r="I312" i="12"/>
  <c r="K312" i="12"/>
  <c r="O312" i="12"/>
  <c r="Q312" i="12"/>
  <c r="V312" i="12"/>
  <c r="G314" i="12"/>
  <c r="M314" i="12" s="1"/>
  <c r="I314" i="12"/>
  <c r="K314" i="12"/>
  <c r="O314" i="12"/>
  <c r="Q314" i="12"/>
  <c r="V314" i="12"/>
  <c r="G317" i="12"/>
  <c r="I317" i="12"/>
  <c r="K317" i="12"/>
  <c r="O317" i="12"/>
  <c r="Q317" i="12"/>
  <c r="V317" i="12"/>
  <c r="G321" i="12"/>
  <c r="I321" i="12"/>
  <c r="K321" i="12"/>
  <c r="M321" i="12"/>
  <c r="O321" i="12"/>
  <c r="Q321" i="12"/>
  <c r="V321" i="12"/>
  <c r="G323" i="12"/>
  <c r="M323" i="12" s="1"/>
  <c r="I323" i="12"/>
  <c r="K323" i="12"/>
  <c r="O323" i="12"/>
  <c r="Q323" i="12"/>
  <c r="V323" i="12"/>
  <c r="G325" i="12"/>
  <c r="I325" i="12"/>
  <c r="K325" i="12"/>
  <c r="M325" i="12"/>
  <c r="O325" i="12"/>
  <c r="Q325" i="12"/>
  <c r="V325" i="12"/>
  <c r="G328" i="12"/>
  <c r="M328" i="12" s="1"/>
  <c r="I328" i="12"/>
  <c r="K328" i="12"/>
  <c r="O328" i="12"/>
  <c r="Q328" i="12"/>
  <c r="V328" i="12"/>
  <c r="G334" i="12"/>
  <c r="M334" i="12" s="1"/>
  <c r="I334" i="12"/>
  <c r="K334" i="12"/>
  <c r="O334" i="12"/>
  <c r="Q334" i="12"/>
  <c r="V334" i="12"/>
  <c r="G336" i="12"/>
  <c r="I336" i="12"/>
  <c r="K336" i="12"/>
  <c r="M336" i="12"/>
  <c r="O336" i="12"/>
  <c r="Q336" i="12"/>
  <c r="V336" i="12"/>
  <c r="G338" i="12"/>
  <c r="M338" i="12" s="1"/>
  <c r="I338" i="12"/>
  <c r="K338" i="12"/>
  <c r="O338" i="12"/>
  <c r="Q338" i="12"/>
  <c r="V338" i="12"/>
  <c r="G341" i="12"/>
  <c r="M341" i="12" s="1"/>
  <c r="I341" i="12"/>
  <c r="K341" i="12"/>
  <c r="O341" i="12"/>
  <c r="Q341" i="12"/>
  <c r="V341" i="12"/>
  <c r="G348" i="12"/>
  <c r="I348" i="12"/>
  <c r="K348" i="12"/>
  <c r="M348" i="12"/>
  <c r="O348" i="12"/>
  <c r="Q348" i="12"/>
  <c r="V348" i="12"/>
  <c r="G352" i="12"/>
  <c r="M352" i="12" s="1"/>
  <c r="I352" i="12"/>
  <c r="K352" i="12"/>
  <c r="O352" i="12"/>
  <c r="Q352" i="12"/>
  <c r="V352" i="12"/>
  <c r="G355" i="12"/>
  <c r="I355" i="12"/>
  <c r="K355" i="12"/>
  <c r="M355" i="12"/>
  <c r="O355" i="12"/>
  <c r="Q355" i="12"/>
  <c r="V355" i="12"/>
  <c r="G357" i="12"/>
  <c r="M357" i="12" s="1"/>
  <c r="I357" i="12"/>
  <c r="K357" i="12"/>
  <c r="O357" i="12"/>
  <c r="Q357" i="12"/>
  <c r="V357" i="12"/>
  <c r="G359" i="12"/>
  <c r="M359" i="12" s="1"/>
  <c r="I359" i="12"/>
  <c r="K359" i="12"/>
  <c r="O359" i="12"/>
  <c r="Q359" i="12"/>
  <c r="V359" i="12"/>
  <c r="G362" i="12"/>
  <c r="M362" i="12" s="1"/>
  <c r="I362" i="12"/>
  <c r="K362" i="12"/>
  <c r="O362" i="12"/>
  <c r="Q362" i="12"/>
  <c r="V362" i="12"/>
  <c r="G364" i="12"/>
  <c r="M364" i="12" s="1"/>
  <c r="I364" i="12"/>
  <c r="K364" i="12"/>
  <c r="O364" i="12"/>
  <c r="Q364" i="12"/>
  <c r="V364" i="12"/>
  <c r="G366" i="12"/>
  <c r="M366" i="12" s="1"/>
  <c r="I366" i="12"/>
  <c r="K366" i="12"/>
  <c r="O366" i="12"/>
  <c r="Q366" i="12"/>
  <c r="V366" i="12"/>
  <c r="G368" i="12"/>
  <c r="I368" i="12"/>
  <c r="K368" i="12"/>
  <c r="M368" i="12"/>
  <c r="O368" i="12"/>
  <c r="Q368" i="12"/>
  <c r="V368" i="12"/>
  <c r="G371" i="12"/>
  <c r="M371" i="12" s="1"/>
  <c r="I371" i="12"/>
  <c r="K371" i="12"/>
  <c r="O371" i="12"/>
  <c r="Q371" i="12"/>
  <c r="V371" i="12"/>
  <c r="G374" i="12"/>
  <c r="I374" i="12"/>
  <c r="K374" i="12"/>
  <c r="M374" i="12"/>
  <c r="O374" i="12"/>
  <c r="Q374" i="12"/>
  <c r="V374" i="12"/>
  <c r="G378" i="12"/>
  <c r="M378" i="12" s="1"/>
  <c r="I378" i="12"/>
  <c r="K378" i="12"/>
  <c r="O378" i="12"/>
  <c r="Q378" i="12"/>
  <c r="V378" i="12"/>
  <c r="G381" i="12"/>
  <c r="M381" i="12" s="1"/>
  <c r="I381" i="12"/>
  <c r="K381" i="12"/>
  <c r="O381" i="12"/>
  <c r="Q381" i="12"/>
  <c r="V381" i="12"/>
  <c r="G383" i="12"/>
  <c r="I383" i="12"/>
  <c r="K383" i="12"/>
  <c r="M383" i="12"/>
  <c r="O383" i="12"/>
  <c r="Q383" i="12"/>
  <c r="V383" i="12"/>
  <c r="G385" i="12"/>
  <c r="M385" i="12" s="1"/>
  <c r="I385" i="12"/>
  <c r="K385" i="12"/>
  <c r="O385" i="12"/>
  <c r="Q385" i="12"/>
  <c r="V385" i="12"/>
  <c r="G390" i="12"/>
  <c r="M390" i="12" s="1"/>
  <c r="I390" i="12"/>
  <c r="K390" i="12"/>
  <c r="O390" i="12"/>
  <c r="Q390" i="12"/>
  <c r="V390" i="12"/>
  <c r="G404" i="12"/>
  <c r="I404" i="12"/>
  <c r="K404" i="12"/>
  <c r="M404" i="12"/>
  <c r="O404" i="12"/>
  <c r="Q404" i="12"/>
  <c r="V404" i="12"/>
  <c r="G406" i="12"/>
  <c r="M406" i="12" s="1"/>
  <c r="I406" i="12"/>
  <c r="K406" i="12"/>
  <c r="O406" i="12"/>
  <c r="Q406" i="12"/>
  <c r="V406" i="12"/>
  <c r="G409" i="12"/>
  <c r="I409" i="12"/>
  <c r="K409" i="12"/>
  <c r="M409" i="12"/>
  <c r="O409" i="12"/>
  <c r="Q409" i="12"/>
  <c r="V409" i="12"/>
  <c r="G411" i="12"/>
  <c r="M411" i="12" s="1"/>
  <c r="I411" i="12"/>
  <c r="K411" i="12"/>
  <c r="O411" i="12"/>
  <c r="Q411" i="12"/>
  <c r="V411" i="12"/>
  <c r="G422" i="12"/>
  <c r="M422" i="12" s="1"/>
  <c r="I422" i="12"/>
  <c r="K422" i="12"/>
  <c r="O422" i="12"/>
  <c r="Q422" i="12"/>
  <c r="V422" i="12"/>
  <c r="G425" i="12"/>
  <c r="I425" i="12"/>
  <c r="K425" i="12"/>
  <c r="M425" i="12"/>
  <c r="O425" i="12"/>
  <c r="Q425" i="12"/>
  <c r="V425" i="12"/>
  <c r="G427" i="12"/>
  <c r="I427" i="12"/>
  <c r="K427" i="12"/>
  <c r="M427" i="12"/>
  <c r="O427" i="12"/>
  <c r="Q427" i="12"/>
  <c r="V427" i="12"/>
  <c r="G429" i="12"/>
  <c r="M429" i="12" s="1"/>
  <c r="I429" i="12"/>
  <c r="K429" i="12"/>
  <c r="O429" i="12"/>
  <c r="Q429" i="12"/>
  <c r="V429" i="12"/>
  <c r="G436" i="12"/>
  <c r="I436" i="12"/>
  <c r="K436" i="12"/>
  <c r="M436" i="12"/>
  <c r="O436" i="12"/>
  <c r="Q436" i="12"/>
  <c r="V436" i="12"/>
  <c r="G438" i="12"/>
  <c r="M438" i="12" s="1"/>
  <c r="I438" i="12"/>
  <c r="K438" i="12"/>
  <c r="O438" i="12"/>
  <c r="Q438" i="12"/>
  <c r="V438" i="12"/>
  <c r="G440" i="12"/>
  <c r="I440" i="12"/>
  <c r="K440" i="12"/>
  <c r="M440" i="12"/>
  <c r="O440" i="12"/>
  <c r="Q440" i="12"/>
  <c r="V440" i="12"/>
  <c r="G442" i="12"/>
  <c r="O442" i="12"/>
  <c r="G443" i="12"/>
  <c r="M443" i="12" s="1"/>
  <c r="M442" i="12" s="1"/>
  <c r="I443" i="12"/>
  <c r="I442" i="12" s="1"/>
  <c r="K443" i="12"/>
  <c r="K442" i="12" s="1"/>
  <c r="O443" i="12"/>
  <c r="Q443" i="12"/>
  <c r="Q442" i="12" s="1"/>
  <c r="V443" i="12"/>
  <c r="V442" i="12" s="1"/>
  <c r="G445" i="12"/>
  <c r="I445" i="12"/>
  <c r="I444" i="12" s="1"/>
  <c r="K445" i="12"/>
  <c r="M445" i="12"/>
  <c r="O445" i="12"/>
  <c r="Q445" i="12"/>
  <c r="V445" i="12"/>
  <c r="G448" i="12"/>
  <c r="I448" i="12"/>
  <c r="K448" i="12"/>
  <c r="O448" i="12"/>
  <c r="O444" i="12" s="1"/>
  <c r="Q448" i="12"/>
  <c r="V448" i="12"/>
  <c r="G452" i="12"/>
  <c r="M452" i="12" s="1"/>
  <c r="I452" i="12"/>
  <c r="K452" i="12"/>
  <c r="O452" i="12"/>
  <c r="Q452" i="12"/>
  <c r="V452" i="12"/>
  <c r="G459" i="12"/>
  <c r="M459" i="12" s="1"/>
  <c r="I459" i="12"/>
  <c r="K459" i="12"/>
  <c r="O459" i="12"/>
  <c r="Q459" i="12"/>
  <c r="V459" i="12"/>
  <c r="G461" i="12"/>
  <c r="I461" i="12"/>
  <c r="K461" i="12"/>
  <c r="O461" i="12"/>
  <c r="O460" i="12" s="1"/>
  <c r="Q461" i="12"/>
  <c r="V461" i="12"/>
  <c r="V460" i="12" s="1"/>
  <c r="G465" i="12"/>
  <c r="M465" i="12" s="1"/>
  <c r="I465" i="12"/>
  <c r="K465" i="12"/>
  <c r="O465" i="12"/>
  <c r="Q465" i="12"/>
  <c r="V465" i="12"/>
  <c r="G467" i="12"/>
  <c r="M467" i="12" s="1"/>
  <c r="I467" i="12"/>
  <c r="K467" i="12"/>
  <c r="O467" i="12"/>
  <c r="Q467" i="12"/>
  <c r="V467" i="12"/>
  <c r="G472" i="12"/>
  <c r="M472" i="12" s="1"/>
  <c r="I472" i="12"/>
  <c r="K472" i="12"/>
  <c r="O472" i="12"/>
  <c r="Q472" i="12"/>
  <c r="V472" i="12"/>
  <c r="G476" i="12"/>
  <c r="M476" i="12" s="1"/>
  <c r="I476" i="12"/>
  <c r="K476" i="12"/>
  <c r="O476" i="12"/>
  <c r="Q476" i="12"/>
  <c r="V476" i="12"/>
  <c r="G478" i="12"/>
  <c r="M478" i="12" s="1"/>
  <c r="I478" i="12"/>
  <c r="K478" i="12"/>
  <c r="O478" i="12"/>
  <c r="Q478" i="12"/>
  <c r="V478" i="12"/>
  <c r="G482" i="12"/>
  <c r="M482" i="12" s="1"/>
  <c r="I482" i="12"/>
  <c r="K482" i="12"/>
  <c r="O482" i="12"/>
  <c r="Q482" i="12"/>
  <c r="V482" i="12"/>
  <c r="G486" i="12"/>
  <c r="M486" i="12" s="1"/>
  <c r="I486" i="12"/>
  <c r="K486" i="12"/>
  <c r="O486" i="12"/>
  <c r="Q486" i="12"/>
  <c r="V486" i="12"/>
  <c r="G488" i="12"/>
  <c r="M488" i="12" s="1"/>
  <c r="I488" i="12"/>
  <c r="K488" i="12"/>
  <c r="O488" i="12"/>
  <c r="Q488" i="12"/>
  <c r="V488" i="12"/>
  <c r="G490" i="12"/>
  <c r="M490" i="12" s="1"/>
  <c r="I490" i="12"/>
  <c r="K490" i="12"/>
  <c r="O490" i="12"/>
  <c r="Q490" i="12"/>
  <c r="V490" i="12"/>
  <c r="G492" i="12"/>
  <c r="I492" i="12"/>
  <c r="K492" i="12"/>
  <c r="M492" i="12"/>
  <c r="O492" i="12"/>
  <c r="Q492" i="12"/>
  <c r="V492" i="12"/>
  <c r="G495" i="12"/>
  <c r="I495" i="12"/>
  <c r="K495" i="12"/>
  <c r="M495" i="12"/>
  <c r="O495" i="12"/>
  <c r="Q495" i="12"/>
  <c r="V495" i="12"/>
  <c r="G498" i="12"/>
  <c r="M498" i="12" s="1"/>
  <c r="I498" i="12"/>
  <c r="K498" i="12"/>
  <c r="O498" i="12"/>
  <c r="Q498" i="12"/>
  <c r="V498" i="12"/>
  <c r="G500" i="12"/>
  <c r="M500" i="12" s="1"/>
  <c r="I500" i="12"/>
  <c r="K500" i="12"/>
  <c r="O500" i="12"/>
  <c r="Q500" i="12"/>
  <c r="V500" i="12"/>
  <c r="G502" i="12"/>
  <c r="I502" i="12"/>
  <c r="K502" i="12"/>
  <c r="M502" i="12"/>
  <c r="O502" i="12"/>
  <c r="Q502" i="12"/>
  <c r="V502" i="12"/>
  <c r="G504" i="12"/>
  <c r="M504" i="12" s="1"/>
  <c r="I504" i="12"/>
  <c r="K504" i="12"/>
  <c r="O504" i="12"/>
  <c r="Q504" i="12"/>
  <c r="V504" i="12"/>
  <c r="G506" i="12"/>
  <c r="M506" i="12" s="1"/>
  <c r="I506" i="12"/>
  <c r="K506" i="12"/>
  <c r="O506" i="12"/>
  <c r="Q506" i="12"/>
  <c r="V506" i="12"/>
  <c r="G508" i="12"/>
  <c r="M508" i="12" s="1"/>
  <c r="I508" i="12"/>
  <c r="K508" i="12"/>
  <c r="O508" i="12"/>
  <c r="Q508" i="12"/>
  <c r="V508" i="12"/>
  <c r="G510" i="12"/>
  <c r="M510" i="12" s="1"/>
  <c r="I510" i="12"/>
  <c r="K510" i="12"/>
  <c r="O510" i="12"/>
  <c r="Q510" i="12"/>
  <c r="V510" i="12"/>
  <c r="G512" i="12"/>
  <c r="I512" i="12"/>
  <c r="K512" i="12"/>
  <c r="M512" i="12"/>
  <c r="O512" i="12"/>
  <c r="Q512" i="12"/>
  <c r="V512" i="12"/>
  <c r="G515" i="12"/>
  <c r="M515" i="12" s="1"/>
  <c r="I515" i="12"/>
  <c r="K515" i="12"/>
  <c r="O515" i="12"/>
  <c r="Q515" i="12"/>
  <c r="V515" i="12"/>
  <c r="V514" i="12" s="1"/>
  <c r="G518" i="12"/>
  <c r="I518" i="12"/>
  <c r="K518" i="12"/>
  <c r="M518" i="12"/>
  <c r="O518" i="12"/>
  <c r="Q518" i="12"/>
  <c r="V518" i="12"/>
  <c r="G522" i="12"/>
  <c r="I522" i="12"/>
  <c r="K522" i="12"/>
  <c r="M522" i="12"/>
  <c r="O522" i="12"/>
  <c r="Q522" i="12"/>
  <c r="V522" i="12"/>
  <c r="G524" i="12"/>
  <c r="M524" i="12" s="1"/>
  <c r="I524" i="12"/>
  <c r="K524" i="12"/>
  <c r="O524" i="12"/>
  <c r="O514" i="12" s="1"/>
  <c r="Q524" i="12"/>
  <c r="V524" i="12"/>
  <c r="G528" i="12"/>
  <c r="I93" i="1" s="1"/>
  <c r="G529" i="12"/>
  <c r="M529" i="12" s="1"/>
  <c r="M528" i="12" s="1"/>
  <c r="I529" i="12"/>
  <c r="I528" i="12" s="1"/>
  <c r="K529" i="12"/>
  <c r="K528" i="12" s="1"/>
  <c r="O529" i="12"/>
  <c r="O528" i="12" s="1"/>
  <c r="Q529" i="12"/>
  <c r="V529" i="12"/>
  <c r="G531" i="12"/>
  <c r="I531" i="12"/>
  <c r="K531" i="12"/>
  <c r="M531" i="12"/>
  <c r="O531" i="12"/>
  <c r="Q531" i="12"/>
  <c r="V531" i="12"/>
  <c r="G536" i="12"/>
  <c r="M536" i="12" s="1"/>
  <c r="M535" i="12" s="1"/>
  <c r="I536" i="12"/>
  <c r="I535" i="12" s="1"/>
  <c r="K536" i="12"/>
  <c r="K535" i="12" s="1"/>
  <c r="O536" i="12"/>
  <c r="O535" i="12" s="1"/>
  <c r="Q536" i="12"/>
  <c r="Q535" i="12" s="1"/>
  <c r="V536" i="12"/>
  <c r="V535" i="12" s="1"/>
  <c r="G539" i="12"/>
  <c r="G538" i="12" s="1"/>
  <c r="I95" i="1" s="1"/>
  <c r="I539" i="12"/>
  <c r="K539" i="12"/>
  <c r="O539" i="12"/>
  <c r="Q539" i="12"/>
  <c r="V539" i="12"/>
  <c r="G541" i="12"/>
  <c r="M541" i="12" s="1"/>
  <c r="I541" i="12"/>
  <c r="K541" i="12"/>
  <c r="O541" i="12"/>
  <c r="Q541" i="12"/>
  <c r="V541" i="12"/>
  <c r="G543" i="12"/>
  <c r="M543" i="12" s="1"/>
  <c r="I543" i="12"/>
  <c r="K543" i="12"/>
  <c r="O543" i="12"/>
  <c r="Q543" i="12"/>
  <c r="V543" i="12"/>
  <c r="G545" i="12"/>
  <c r="I545" i="12"/>
  <c r="K545" i="12"/>
  <c r="K538" i="12" s="1"/>
  <c r="M545" i="12"/>
  <c r="O545" i="12"/>
  <c r="Q545" i="12"/>
  <c r="V545" i="12"/>
  <c r="G547" i="12"/>
  <c r="M547" i="12" s="1"/>
  <c r="I547" i="12"/>
  <c r="K547" i="12"/>
  <c r="O547" i="12"/>
  <c r="Q547" i="12"/>
  <c r="V547" i="12"/>
  <c r="G549" i="12"/>
  <c r="M549" i="12" s="1"/>
  <c r="I549" i="12"/>
  <c r="K549" i="12"/>
  <c r="O549" i="12"/>
  <c r="Q549" i="12"/>
  <c r="V549" i="12"/>
  <c r="G551" i="12"/>
  <c r="I551" i="12"/>
  <c r="K551" i="12"/>
  <c r="M551" i="12"/>
  <c r="O551" i="12"/>
  <c r="Q551" i="12"/>
  <c r="V551" i="12"/>
  <c r="G553" i="12"/>
  <c r="M553" i="12" s="1"/>
  <c r="I553" i="12"/>
  <c r="K553" i="12"/>
  <c r="O553" i="12"/>
  <c r="Q553" i="12"/>
  <c r="V553" i="12"/>
  <c r="G555" i="12"/>
  <c r="I555" i="12"/>
  <c r="K555" i="12"/>
  <c r="M555" i="12"/>
  <c r="O555" i="12"/>
  <c r="Q555" i="12"/>
  <c r="V555" i="12"/>
  <c r="G558" i="12"/>
  <c r="M558" i="12" s="1"/>
  <c r="I558" i="12"/>
  <c r="K558" i="12"/>
  <c r="O558" i="12"/>
  <c r="Q558" i="12"/>
  <c r="V558" i="12"/>
  <c r="G560" i="12"/>
  <c r="M560" i="12" s="1"/>
  <c r="I560" i="12"/>
  <c r="K560" i="12"/>
  <c r="O560" i="12"/>
  <c r="Q560" i="12"/>
  <c r="V560" i="12"/>
  <c r="G563" i="12"/>
  <c r="I563" i="12"/>
  <c r="K563" i="12"/>
  <c r="M563" i="12"/>
  <c r="O563" i="12"/>
  <c r="Q563" i="12"/>
  <c r="V563" i="12"/>
  <c r="G565" i="12"/>
  <c r="M565" i="12" s="1"/>
  <c r="I565" i="12"/>
  <c r="K565" i="12"/>
  <c r="O565" i="12"/>
  <c r="Q565" i="12"/>
  <c r="V565" i="12"/>
  <c r="G567" i="12"/>
  <c r="I567" i="12"/>
  <c r="I566" i="12" s="1"/>
  <c r="K567" i="12"/>
  <c r="M567" i="12"/>
  <c r="O567" i="12"/>
  <c r="O566" i="12" s="1"/>
  <c r="Q567" i="12"/>
  <c r="V567" i="12"/>
  <c r="G570" i="12"/>
  <c r="G566" i="12" s="1"/>
  <c r="I570" i="12"/>
  <c r="K570" i="12"/>
  <c r="O570" i="12"/>
  <c r="Q570" i="12"/>
  <c r="V570" i="12"/>
  <c r="G573" i="12"/>
  <c r="I573" i="12"/>
  <c r="K573" i="12"/>
  <c r="M573" i="12"/>
  <c r="O573" i="12"/>
  <c r="Q573" i="12"/>
  <c r="V573" i="12"/>
  <c r="G575" i="12"/>
  <c r="M575" i="12" s="1"/>
  <c r="I575" i="12"/>
  <c r="K575" i="12"/>
  <c r="O575" i="12"/>
  <c r="Q575" i="12"/>
  <c r="V575" i="12"/>
  <c r="G584" i="12"/>
  <c r="M584" i="12" s="1"/>
  <c r="I584" i="12"/>
  <c r="K584" i="12"/>
  <c r="O584" i="12"/>
  <c r="Q584" i="12"/>
  <c r="V584" i="12"/>
  <c r="G591" i="12"/>
  <c r="I591" i="12"/>
  <c r="K591" i="12"/>
  <c r="M591" i="12"/>
  <c r="O591" i="12"/>
  <c r="Q591" i="12"/>
  <c r="V591" i="12"/>
  <c r="G594" i="12"/>
  <c r="M594" i="12" s="1"/>
  <c r="I594" i="12"/>
  <c r="K594" i="12"/>
  <c r="O594" i="12"/>
  <c r="Q594" i="12"/>
  <c r="V594" i="12"/>
  <c r="G596" i="12"/>
  <c r="M596" i="12" s="1"/>
  <c r="I596" i="12"/>
  <c r="K596" i="12"/>
  <c r="O596" i="12"/>
  <c r="Q596" i="12"/>
  <c r="V596" i="12"/>
  <c r="G602" i="12"/>
  <c r="I602" i="12"/>
  <c r="K602" i="12"/>
  <c r="M602" i="12"/>
  <c r="O602" i="12"/>
  <c r="Q602" i="12"/>
  <c r="V602" i="12"/>
  <c r="G605" i="12"/>
  <c r="M605" i="12" s="1"/>
  <c r="I605" i="12"/>
  <c r="K605" i="12"/>
  <c r="O605" i="12"/>
  <c r="Q605" i="12"/>
  <c r="V605" i="12"/>
  <c r="G607" i="12"/>
  <c r="M607" i="12" s="1"/>
  <c r="I607" i="12"/>
  <c r="K607" i="12"/>
  <c r="O607" i="12"/>
  <c r="Q607" i="12"/>
  <c r="V607" i="12"/>
  <c r="G609" i="12"/>
  <c r="I609" i="12"/>
  <c r="K609" i="12"/>
  <c r="M609" i="12"/>
  <c r="O609" i="12"/>
  <c r="Q609" i="12"/>
  <c r="V609" i="12"/>
  <c r="G611" i="12"/>
  <c r="M611" i="12" s="1"/>
  <c r="I611" i="12"/>
  <c r="K611" i="12"/>
  <c r="O611" i="12"/>
  <c r="Q611" i="12"/>
  <c r="V611" i="12"/>
  <c r="G613" i="12"/>
  <c r="I613" i="12"/>
  <c r="K613" i="12"/>
  <c r="M613" i="12"/>
  <c r="O613" i="12"/>
  <c r="Q613" i="12"/>
  <c r="V613" i="12"/>
  <c r="G615" i="12"/>
  <c r="M615" i="12" s="1"/>
  <c r="I615" i="12"/>
  <c r="K615" i="12"/>
  <c r="O615" i="12"/>
  <c r="Q615" i="12"/>
  <c r="V615" i="12"/>
  <c r="G617" i="12"/>
  <c r="M617" i="12" s="1"/>
  <c r="I617" i="12"/>
  <c r="K617" i="12"/>
  <c r="O617" i="12"/>
  <c r="Q617" i="12"/>
  <c r="V617" i="12"/>
  <c r="G621" i="12"/>
  <c r="I621" i="12"/>
  <c r="K621" i="12"/>
  <c r="M621" i="12"/>
  <c r="O621" i="12"/>
  <c r="Q621" i="12"/>
  <c r="V621" i="12"/>
  <c r="G623" i="12"/>
  <c r="M623" i="12" s="1"/>
  <c r="I623" i="12"/>
  <c r="K623" i="12"/>
  <c r="O623" i="12"/>
  <c r="Q623" i="12"/>
  <c r="V623" i="12"/>
  <c r="G625" i="12"/>
  <c r="M625" i="12" s="1"/>
  <c r="I625" i="12"/>
  <c r="K625" i="12"/>
  <c r="O625" i="12"/>
  <c r="Q625" i="12"/>
  <c r="V625" i="12"/>
  <c r="G627" i="12"/>
  <c r="I627" i="12"/>
  <c r="K627" i="12"/>
  <c r="M627" i="12"/>
  <c r="O627" i="12"/>
  <c r="Q627" i="12"/>
  <c r="V627" i="12"/>
  <c r="G629" i="12"/>
  <c r="M629" i="12" s="1"/>
  <c r="I629" i="12"/>
  <c r="K629" i="12"/>
  <c r="O629" i="12"/>
  <c r="Q629" i="12"/>
  <c r="V629" i="12"/>
  <c r="G631" i="12"/>
  <c r="I631" i="12"/>
  <c r="K631" i="12"/>
  <c r="M631" i="12"/>
  <c r="O631" i="12"/>
  <c r="Q631" i="12"/>
  <c r="V631" i="12"/>
  <c r="G633" i="12"/>
  <c r="M633" i="12" s="1"/>
  <c r="I633" i="12"/>
  <c r="K633" i="12"/>
  <c r="O633" i="12"/>
  <c r="Q633" i="12"/>
  <c r="V633" i="12"/>
  <c r="G635" i="12"/>
  <c r="M635" i="12" s="1"/>
  <c r="I635" i="12"/>
  <c r="K635" i="12"/>
  <c r="O635" i="12"/>
  <c r="Q635" i="12"/>
  <c r="V635" i="12"/>
  <c r="G637" i="12"/>
  <c r="I637" i="12"/>
  <c r="K637" i="12"/>
  <c r="M637" i="12"/>
  <c r="O637" i="12"/>
  <c r="Q637" i="12"/>
  <c r="V637" i="12"/>
  <c r="G639" i="12"/>
  <c r="M639" i="12" s="1"/>
  <c r="I639" i="12"/>
  <c r="K639" i="12"/>
  <c r="O639" i="12"/>
  <c r="Q639" i="12"/>
  <c r="V639" i="12"/>
  <c r="G648" i="12"/>
  <c r="M648" i="12" s="1"/>
  <c r="I648" i="12"/>
  <c r="K648" i="12"/>
  <c r="O648" i="12"/>
  <c r="Q648" i="12"/>
  <c r="V648" i="12"/>
  <c r="G650" i="12"/>
  <c r="I650" i="12"/>
  <c r="K650" i="12"/>
  <c r="M650" i="12"/>
  <c r="O650" i="12"/>
  <c r="Q650" i="12"/>
  <c r="V650" i="12"/>
  <c r="G652" i="12"/>
  <c r="M652" i="12" s="1"/>
  <c r="I652" i="12"/>
  <c r="K652" i="12"/>
  <c r="O652" i="12"/>
  <c r="Q652" i="12"/>
  <c r="V652" i="12"/>
  <c r="G656" i="12"/>
  <c r="I656" i="12"/>
  <c r="K656" i="12"/>
  <c r="M656" i="12"/>
  <c r="O656" i="12"/>
  <c r="Q656" i="12"/>
  <c r="V656" i="12"/>
  <c r="G658" i="12"/>
  <c r="M658" i="12" s="1"/>
  <c r="I658" i="12"/>
  <c r="K658" i="12"/>
  <c r="O658" i="12"/>
  <c r="Q658" i="12"/>
  <c r="V658" i="12"/>
  <c r="G660" i="12"/>
  <c r="M660" i="12" s="1"/>
  <c r="I660" i="12"/>
  <c r="K660" i="12"/>
  <c r="O660" i="12"/>
  <c r="Q660" i="12"/>
  <c r="V660" i="12"/>
  <c r="G662" i="12"/>
  <c r="I662" i="12"/>
  <c r="K662" i="12"/>
  <c r="M662" i="12"/>
  <c r="O662" i="12"/>
  <c r="Q662" i="12"/>
  <c r="V662" i="12"/>
  <c r="G664" i="12"/>
  <c r="M664" i="12" s="1"/>
  <c r="I664" i="12"/>
  <c r="K664" i="12"/>
  <c r="O664" i="12"/>
  <c r="Q664" i="12"/>
  <c r="V664" i="12"/>
  <c r="G666" i="12"/>
  <c r="I666" i="12"/>
  <c r="K666" i="12"/>
  <c r="M666" i="12"/>
  <c r="O666" i="12"/>
  <c r="Q666" i="12"/>
  <c r="V666" i="12"/>
  <c r="G671" i="12"/>
  <c r="M671" i="12" s="1"/>
  <c r="I671" i="12"/>
  <c r="K671" i="12"/>
  <c r="O671" i="12"/>
  <c r="Q671" i="12"/>
  <c r="V671" i="12"/>
  <c r="G674" i="12"/>
  <c r="I674" i="12"/>
  <c r="K674" i="12"/>
  <c r="M674" i="12"/>
  <c r="O674" i="12"/>
  <c r="Q674" i="12"/>
  <c r="V674" i="12"/>
  <c r="G676" i="12"/>
  <c r="M676" i="12" s="1"/>
  <c r="I676" i="12"/>
  <c r="K676" i="12"/>
  <c r="O676" i="12"/>
  <c r="Q676" i="12"/>
  <c r="V676" i="12"/>
  <c r="G679" i="12"/>
  <c r="I679" i="12"/>
  <c r="K679" i="12"/>
  <c r="M679" i="12"/>
  <c r="O679" i="12"/>
  <c r="Q679" i="12"/>
  <c r="V679" i="12"/>
  <c r="G682" i="12"/>
  <c r="I682" i="12"/>
  <c r="K682" i="12"/>
  <c r="M682" i="12"/>
  <c r="O682" i="12"/>
  <c r="Q682" i="12"/>
  <c r="V682" i="12"/>
  <c r="G684" i="12"/>
  <c r="M684" i="12" s="1"/>
  <c r="I684" i="12"/>
  <c r="K684" i="12"/>
  <c r="O684" i="12"/>
  <c r="Q684" i="12"/>
  <c r="V684" i="12"/>
  <c r="G687" i="12"/>
  <c r="M687" i="12" s="1"/>
  <c r="I687" i="12"/>
  <c r="K687" i="12"/>
  <c r="O687" i="12"/>
  <c r="Q687" i="12"/>
  <c r="V687" i="12"/>
  <c r="G690" i="12"/>
  <c r="M690" i="12" s="1"/>
  <c r="I690" i="12"/>
  <c r="K690" i="12"/>
  <c r="O690" i="12"/>
  <c r="Q690" i="12"/>
  <c r="V690" i="12"/>
  <c r="G692" i="12"/>
  <c r="M692" i="12" s="1"/>
  <c r="I692" i="12"/>
  <c r="K692" i="12"/>
  <c r="O692" i="12"/>
  <c r="Q692" i="12"/>
  <c r="V692" i="12"/>
  <c r="G695" i="12"/>
  <c r="I695" i="12"/>
  <c r="K695" i="12"/>
  <c r="M695" i="12"/>
  <c r="O695" i="12"/>
  <c r="Q695" i="12"/>
  <c r="V695" i="12"/>
  <c r="G697" i="12"/>
  <c r="I697" i="12"/>
  <c r="K697" i="12"/>
  <c r="M697" i="12"/>
  <c r="O697" i="12"/>
  <c r="Q697" i="12"/>
  <c r="V697" i="12"/>
  <c r="G704" i="12"/>
  <c r="I704" i="12"/>
  <c r="K704" i="12"/>
  <c r="M704" i="12"/>
  <c r="O704" i="12"/>
  <c r="Q704" i="12"/>
  <c r="V704" i="12"/>
  <c r="G712" i="12"/>
  <c r="M712" i="12" s="1"/>
  <c r="I712" i="12"/>
  <c r="K712" i="12"/>
  <c r="O712" i="12"/>
  <c r="Q712" i="12"/>
  <c r="V712" i="12"/>
  <c r="G719" i="12"/>
  <c r="I719" i="12"/>
  <c r="K719" i="12"/>
  <c r="O719" i="12"/>
  <c r="Q719" i="12"/>
  <c r="V719" i="12"/>
  <c r="G728" i="12"/>
  <c r="M728" i="12" s="1"/>
  <c r="I728" i="12"/>
  <c r="K728" i="12"/>
  <c r="O728" i="12"/>
  <c r="Q728" i="12"/>
  <c r="V728" i="12"/>
  <c r="G735" i="12"/>
  <c r="I735" i="12"/>
  <c r="K735" i="12"/>
  <c r="M735" i="12"/>
  <c r="O735" i="12"/>
  <c r="Q735" i="12"/>
  <c r="V735" i="12"/>
  <c r="G737" i="12"/>
  <c r="I737" i="12"/>
  <c r="K737" i="12"/>
  <c r="O737" i="12"/>
  <c r="Q737" i="12"/>
  <c r="V737" i="12"/>
  <c r="G740" i="12"/>
  <c r="M740" i="12" s="1"/>
  <c r="I740" i="12"/>
  <c r="K740" i="12"/>
  <c r="O740" i="12"/>
  <c r="Q740" i="12"/>
  <c r="V740" i="12"/>
  <c r="G746" i="12"/>
  <c r="M746" i="12" s="1"/>
  <c r="I746" i="12"/>
  <c r="K746" i="12"/>
  <c r="O746" i="12"/>
  <c r="Q746" i="12"/>
  <c r="V746" i="12"/>
  <c r="G752" i="12"/>
  <c r="I752" i="12"/>
  <c r="K752" i="12"/>
  <c r="M752" i="12"/>
  <c r="O752" i="12"/>
  <c r="Q752" i="12"/>
  <c r="V752" i="12"/>
  <c r="G754" i="12"/>
  <c r="M754" i="12" s="1"/>
  <c r="I754" i="12"/>
  <c r="K754" i="12"/>
  <c r="O754" i="12"/>
  <c r="Q754" i="12"/>
  <c r="V754" i="12"/>
  <c r="G756" i="12"/>
  <c r="M756" i="12" s="1"/>
  <c r="I756" i="12"/>
  <c r="I755" i="12" s="1"/>
  <c r="K756" i="12"/>
  <c r="O756" i="12"/>
  <c r="Q756" i="12"/>
  <c r="Q755" i="12" s="1"/>
  <c r="V756" i="12"/>
  <c r="V755" i="12" s="1"/>
  <c r="G758" i="12"/>
  <c r="M758" i="12" s="1"/>
  <c r="I758" i="12"/>
  <c r="K758" i="12"/>
  <c r="O758" i="12"/>
  <c r="Q758" i="12"/>
  <c r="V758" i="12"/>
  <c r="G768" i="12"/>
  <c r="I768" i="12"/>
  <c r="K768" i="12"/>
  <c r="O768" i="12"/>
  <c r="Q768" i="12"/>
  <c r="V768" i="12"/>
  <c r="G770" i="12"/>
  <c r="M770" i="12" s="1"/>
  <c r="I770" i="12"/>
  <c r="K770" i="12"/>
  <c r="O770" i="12"/>
  <c r="Q770" i="12"/>
  <c r="V770" i="12"/>
  <c r="G773" i="12"/>
  <c r="I773" i="12"/>
  <c r="K773" i="12"/>
  <c r="M773" i="12"/>
  <c r="O773" i="12"/>
  <c r="Q773" i="12"/>
  <c r="V773" i="12"/>
  <c r="G775" i="12"/>
  <c r="I775" i="12"/>
  <c r="K775" i="12"/>
  <c r="O775" i="12"/>
  <c r="Q775" i="12"/>
  <c r="V775" i="12"/>
  <c r="G779" i="12"/>
  <c r="M779" i="12" s="1"/>
  <c r="I779" i="12"/>
  <c r="K779" i="12"/>
  <c r="O779" i="12"/>
  <c r="Q779" i="12"/>
  <c r="V779" i="12"/>
  <c r="G781" i="12"/>
  <c r="M781" i="12" s="1"/>
  <c r="I781" i="12"/>
  <c r="K781" i="12"/>
  <c r="O781" i="12"/>
  <c r="Q781" i="12"/>
  <c r="Q769" i="12" s="1"/>
  <c r="V781" i="12"/>
  <c r="G784" i="12"/>
  <c r="I784" i="12"/>
  <c r="K784" i="12"/>
  <c r="M784" i="12"/>
  <c r="O784" i="12"/>
  <c r="Q784" i="12"/>
  <c r="V784" i="12"/>
  <c r="G787" i="12"/>
  <c r="M787" i="12" s="1"/>
  <c r="I787" i="12"/>
  <c r="K787" i="12"/>
  <c r="O787" i="12"/>
  <c r="Q787" i="12"/>
  <c r="V787" i="12"/>
  <c r="G789" i="12"/>
  <c r="M789" i="12" s="1"/>
  <c r="I789" i="12"/>
  <c r="I788" i="12" s="1"/>
  <c r="K789" i="12"/>
  <c r="O789" i="12"/>
  <c r="Q789" i="12"/>
  <c r="V789" i="12"/>
  <c r="G791" i="12"/>
  <c r="I791" i="12"/>
  <c r="K791" i="12"/>
  <c r="M791" i="12"/>
  <c r="O791" i="12"/>
  <c r="Q791" i="12"/>
  <c r="V791" i="12"/>
  <c r="G796" i="12"/>
  <c r="M796" i="12" s="1"/>
  <c r="I796" i="12"/>
  <c r="K796" i="12"/>
  <c r="O796" i="12"/>
  <c r="Q796" i="12"/>
  <c r="V796" i="12"/>
  <c r="G798" i="12"/>
  <c r="M798" i="12" s="1"/>
  <c r="I798" i="12"/>
  <c r="K798" i="12"/>
  <c r="O798" i="12"/>
  <c r="Q798" i="12"/>
  <c r="V798" i="12"/>
  <c r="G800" i="12"/>
  <c r="M800" i="12" s="1"/>
  <c r="I800" i="12"/>
  <c r="K800" i="12"/>
  <c r="O800" i="12"/>
  <c r="Q800" i="12"/>
  <c r="V800" i="12"/>
  <c r="V799" i="12" s="1"/>
  <c r="G806" i="12"/>
  <c r="I806" i="12"/>
  <c r="K806" i="12"/>
  <c r="M806" i="12"/>
  <c r="O806" i="12"/>
  <c r="Q806" i="12"/>
  <c r="V806" i="12"/>
  <c r="G812" i="12"/>
  <c r="M812" i="12" s="1"/>
  <c r="I812" i="12"/>
  <c r="K812" i="12"/>
  <c r="O812" i="12"/>
  <c r="Q812" i="12"/>
  <c r="V812" i="12"/>
  <c r="G814" i="12"/>
  <c r="M814" i="12" s="1"/>
  <c r="I814" i="12"/>
  <c r="K814" i="12"/>
  <c r="O814" i="12"/>
  <c r="Q814" i="12"/>
  <c r="V814" i="12"/>
  <c r="G816" i="12"/>
  <c r="M816" i="12" s="1"/>
  <c r="I816" i="12"/>
  <c r="K816" i="12"/>
  <c r="O816" i="12"/>
  <c r="Q816" i="12"/>
  <c r="V816" i="12"/>
  <c r="G822" i="12"/>
  <c r="I822" i="12"/>
  <c r="K822" i="12"/>
  <c r="M822" i="12"/>
  <c r="O822" i="12"/>
  <c r="Q822" i="12"/>
  <c r="V822" i="12"/>
  <c r="G828" i="12"/>
  <c r="M828" i="12" s="1"/>
  <c r="I828" i="12"/>
  <c r="K828" i="12"/>
  <c r="O828" i="12"/>
  <c r="Q828" i="12"/>
  <c r="V828" i="12"/>
  <c r="G829" i="12"/>
  <c r="I106" i="1" s="1"/>
  <c r="I829" i="12"/>
  <c r="G830" i="12"/>
  <c r="M830" i="12" s="1"/>
  <c r="I830" i="12"/>
  <c r="K830" i="12"/>
  <c r="O830" i="12"/>
  <c r="Q830" i="12"/>
  <c r="V830" i="12"/>
  <c r="V829" i="12" s="1"/>
  <c r="G833" i="12"/>
  <c r="I833" i="12"/>
  <c r="K833" i="12"/>
  <c r="M833" i="12"/>
  <c r="O833" i="12"/>
  <c r="O829" i="12" s="1"/>
  <c r="Q833" i="12"/>
  <c r="Q829" i="12" s="1"/>
  <c r="V833" i="12"/>
  <c r="O834" i="12"/>
  <c r="G835" i="12"/>
  <c r="M835" i="12" s="1"/>
  <c r="I835" i="12"/>
  <c r="K835" i="12"/>
  <c r="O835" i="12"/>
  <c r="Q835" i="12"/>
  <c r="V835" i="12"/>
  <c r="G843" i="12"/>
  <c r="M843" i="12" s="1"/>
  <c r="I843" i="12"/>
  <c r="K843" i="12"/>
  <c r="K834" i="12" s="1"/>
  <c r="O843" i="12"/>
  <c r="Q843" i="12"/>
  <c r="V843" i="12"/>
  <c r="V834" i="12" s="1"/>
  <c r="G846" i="12"/>
  <c r="I846" i="12"/>
  <c r="K846" i="12"/>
  <c r="O846" i="12"/>
  <c r="Q846" i="12"/>
  <c r="V846" i="12"/>
  <c r="G851" i="12"/>
  <c r="M851" i="12" s="1"/>
  <c r="I851" i="12"/>
  <c r="K851" i="12"/>
  <c r="O851" i="12"/>
  <c r="Q851" i="12"/>
  <c r="V851" i="12"/>
  <c r="G861" i="12"/>
  <c r="M861" i="12" s="1"/>
  <c r="I861" i="12"/>
  <c r="K861" i="12"/>
  <c r="O861" i="12"/>
  <c r="Q861" i="12"/>
  <c r="V861" i="12"/>
  <c r="V845" i="12" s="1"/>
  <c r="G866" i="12"/>
  <c r="M866" i="12" s="1"/>
  <c r="I866" i="12"/>
  <c r="K866" i="12"/>
  <c r="O866" i="12"/>
  <c r="Q866" i="12"/>
  <c r="V866" i="12"/>
  <c r="G877" i="12"/>
  <c r="M877" i="12" s="1"/>
  <c r="I877" i="12"/>
  <c r="K877" i="12"/>
  <c r="O877" i="12"/>
  <c r="Q877" i="12"/>
  <c r="V877" i="12"/>
  <c r="G880" i="12"/>
  <c r="M880" i="12" s="1"/>
  <c r="I880" i="12"/>
  <c r="K880" i="12"/>
  <c r="O880" i="12"/>
  <c r="Q880" i="12"/>
  <c r="V880" i="12"/>
  <c r="G885" i="12"/>
  <c r="I885" i="12"/>
  <c r="K885" i="12"/>
  <c r="M885" i="12"/>
  <c r="O885" i="12"/>
  <c r="Q885" i="12"/>
  <c r="V885" i="12"/>
  <c r="G890" i="12"/>
  <c r="M890" i="12" s="1"/>
  <c r="I890" i="12"/>
  <c r="K890" i="12"/>
  <c r="O890" i="12"/>
  <c r="Q890" i="12"/>
  <c r="V890" i="12"/>
  <c r="G893" i="12"/>
  <c r="M893" i="12" s="1"/>
  <c r="I893" i="12"/>
  <c r="K893" i="12"/>
  <c r="O893" i="12"/>
  <c r="Q893" i="12"/>
  <c r="V893" i="12"/>
  <c r="G902" i="12"/>
  <c r="M902" i="12" s="1"/>
  <c r="I902" i="12"/>
  <c r="K902" i="12"/>
  <c r="O902" i="12"/>
  <c r="Q902" i="12"/>
  <c r="V902" i="12"/>
  <c r="G904" i="12"/>
  <c r="I904" i="12"/>
  <c r="K904" i="12"/>
  <c r="M904" i="12"/>
  <c r="O904" i="12"/>
  <c r="Q904" i="12"/>
  <c r="V904" i="12"/>
  <c r="G906" i="12"/>
  <c r="M906" i="12" s="1"/>
  <c r="I906" i="12"/>
  <c r="K906" i="12"/>
  <c r="O906" i="12"/>
  <c r="Q906" i="12"/>
  <c r="V906" i="12"/>
  <c r="I908" i="12"/>
  <c r="Q908" i="12"/>
  <c r="G909" i="12"/>
  <c r="M909" i="12" s="1"/>
  <c r="M908" i="12" s="1"/>
  <c r="I909" i="12"/>
  <c r="K909" i="12"/>
  <c r="K908" i="12" s="1"/>
  <c r="O909" i="12"/>
  <c r="O908" i="12" s="1"/>
  <c r="Q909" i="12"/>
  <c r="V909" i="12"/>
  <c r="V908" i="12" s="1"/>
  <c r="G912" i="12"/>
  <c r="I912" i="12"/>
  <c r="K912" i="12"/>
  <c r="O912" i="12"/>
  <c r="Q912" i="12"/>
  <c r="V912" i="12"/>
  <c r="G913" i="12"/>
  <c r="M913" i="12" s="1"/>
  <c r="I913" i="12"/>
  <c r="K913" i="12"/>
  <c r="O913" i="12"/>
  <c r="Q913" i="12"/>
  <c r="V913" i="12"/>
  <c r="G914" i="12"/>
  <c r="I914" i="12"/>
  <c r="K914" i="12"/>
  <c r="M914" i="12"/>
  <c r="O914" i="12"/>
  <c r="Q914" i="12"/>
  <c r="V914" i="12"/>
  <c r="V911" i="12" s="1"/>
  <c r="G915" i="12"/>
  <c r="I915" i="12"/>
  <c r="K915" i="12"/>
  <c r="M915" i="12"/>
  <c r="O915" i="12"/>
  <c r="Q915" i="12"/>
  <c r="V915" i="12"/>
  <c r="G916" i="12"/>
  <c r="M916" i="12" s="1"/>
  <c r="I916" i="12"/>
  <c r="K916" i="12"/>
  <c r="O916" i="12"/>
  <c r="Q916" i="12"/>
  <c r="V916" i="12"/>
  <c r="G917" i="12"/>
  <c r="M917" i="12" s="1"/>
  <c r="I917" i="12"/>
  <c r="K917" i="12"/>
  <c r="O917" i="12"/>
  <c r="Q917" i="12"/>
  <c r="V917" i="12"/>
  <c r="AE919" i="12"/>
  <c r="AF919" i="12"/>
  <c r="I19" i="1"/>
  <c r="AZ63" i="1"/>
  <c r="AZ61" i="1"/>
  <c r="AZ59" i="1"/>
  <c r="AZ58" i="1"/>
  <c r="AZ57" i="1"/>
  <c r="G911" i="12" l="1"/>
  <c r="K845" i="12"/>
  <c r="Q799" i="12"/>
  <c r="Q696" i="12"/>
  <c r="K665" i="12"/>
  <c r="I574" i="12"/>
  <c r="M570" i="12"/>
  <c r="M566" i="12" s="1"/>
  <c r="O550" i="12"/>
  <c r="V550" i="12"/>
  <c r="M539" i="12"/>
  <c r="M538" i="12" s="1"/>
  <c r="I477" i="12"/>
  <c r="K460" i="12"/>
  <c r="V108" i="12"/>
  <c r="Q41" i="12"/>
  <c r="M231" i="13"/>
  <c r="Q173" i="13"/>
  <c r="O143" i="13"/>
  <c r="Q127" i="14"/>
  <c r="G52" i="15"/>
  <c r="I85" i="1" s="1"/>
  <c r="M53" i="15"/>
  <c r="M52" i="15" s="1"/>
  <c r="O36" i="15"/>
  <c r="G8" i="15"/>
  <c r="M13" i="15"/>
  <c r="V876" i="12"/>
  <c r="G876" i="12"/>
  <c r="I109" i="1" s="1"/>
  <c r="I845" i="12"/>
  <c r="I834" i="12"/>
  <c r="O799" i="12"/>
  <c r="Q788" i="12"/>
  <c r="K755" i="12"/>
  <c r="I665" i="12"/>
  <c r="Q550" i="12"/>
  <c r="I538" i="12"/>
  <c r="V528" i="12"/>
  <c r="Q514" i="12"/>
  <c r="V487" i="12"/>
  <c r="M477" i="12"/>
  <c r="I460" i="12"/>
  <c r="K444" i="12"/>
  <c r="I316" i="12"/>
  <c r="I8" i="12"/>
  <c r="Q159" i="13"/>
  <c r="M143" i="13"/>
  <c r="I118" i="13"/>
  <c r="K65" i="13"/>
  <c r="O62" i="15"/>
  <c r="V8" i="15"/>
  <c r="O43" i="16"/>
  <c r="I8" i="16"/>
  <c r="O19" i="17"/>
  <c r="M9" i="17"/>
  <c r="AF33" i="17"/>
  <c r="O8" i="18"/>
  <c r="Q911" i="12"/>
  <c r="O876" i="12"/>
  <c r="Q876" i="12"/>
  <c r="G845" i="12"/>
  <c r="I108" i="1" s="1"/>
  <c r="O788" i="12"/>
  <c r="G788" i="12"/>
  <c r="I104" i="1" s="1"/>
  <c r="V736" i="12"/>
  <c r="O665" i="12"/>
  <c r="V665" i="12"/>
  <c r="O574" i="12"/>
  <c r="V574" i="12"/>
  <c r="K566" i="12"/>
  <c r="Q528" i="12"/>
  <c r="Q487" i="12"/>
  <c r="V477" i="12"/>
  <c r="G460" i="12"/>
  <c r="I88" i="1" s="1"/>
  <c r="G227" i="12"/>
  <c r="I79" i="1" s="1"/>
  <c r="K147" i="12"/>
  <c r="Q231" i="13"/>
  <c r="K173" i="13"/>
  <c r="O163" i="13"/>
  <c r="I148" i="13"/>
  <c r="G65" i="13"/>
  <c r="V8" i="13"/>
  <c r="K127" i="14"/>
  <c r="M93" i="14"/>
  <c r="O45" i="14"/>
  <c r="M9" i="14"/>
  <c r="AF133" i="14"/>
  <c r="K43" i="16"/>
  <c r="G8" i="16"/>
  <c r="M13" i="16"/>
  <c r="M8" i="16" s="1"/>
  <c r="AF63" i="16"/>
  <c r="M15" i="18"/>
  <c r="M14" i="18" s="1"/>
  <c r="AF18" i="18"/>
  <c r="K8" i="18"/>
  <c r="G41" i="1"/>
  <c r="G40" i="1"/>
  <c r="O911" i="12"/>
  <c r="K829" i="12"/>
  <c r="I799" i="12"/>
  <c r="K799" i="12"/>
  <c r="Q736" i="12"/>
  <c r="Q665" i="12"/>
  <c r="Q574" i="12"/>
  <c r="V538" i="12"/>
  <c r="K514" i="12"/>
  <c r="O487" i="12"/>
  <c r="Q477" i="12"/>
  <c r="G444" i="12"/>
  <c r="I86" i="1" s="1"/>
  <c r="V316" i="12"/>
  <c r="V8" i="12"/>
  <c r="O243" i="13"/>
  <c r="O8" i="13"/>
  <c r="F45" i="1"/>
  <c r="F44" i="1"/>
  <c r="AF68" i="15"/>
  <c r="K62" i="15"/>
  <c r="O8" i="15"/>
  <c r="V8" i="16"/>
  <c r="F40" i="1"/>
  <c r="F39" i="1"/>
  <c r="F41" i="1"/>
  <c r="K911" i="12"/>
  <c r="G908" i="12"/>
  <c r="I110" i="1" s="1"/>
  <c r="K876" i="12"/>
  <c r="Q845" i="12"/>
  <c r="Q834" i="12"/>
  <c r="G834" i="12"/>
  <c r="I769" i="12"/>
  <c r="O755" i="12"/>
  <c r="O736" i="12"/>
  <c r="V566" i="12"/>
  <c r="G550" i="12"/>
  <c r="I96" i="1" s="1"/>
  <c r="K550" i="12"/>
  <c r="Q538" i="12"/>
  <c r="I514" i="12"/>
  <c r="K487" i="12"/>
  <c r="O477" i="12"/>
  <c r="Q460" i="12"/>
  <c r="V444" i="12"/>
  <c r="I108" i="12"/>
  <c r="G41" i="12"/>
  <c r="O93" i="14"/>
  <c r="Q8" i="14"/>
  <c r="V55" i="16"/>
  <c r="I911" i="12"/>
  <c r="I876" i="12"/>
  <c r="O845" i="12"/>
  <c r="M829" i="12"/>
  <c r="G769" i="12"/>
  <c r="I103" i="1" s="1"/>
  <c r="K736" i="12"/>
  <c r="O696" i="12"/>
  <c r="K574" i="12"/>
  <c r="Q566" i="12"/>
  <c r="I550" i="12"/>
  <c r="O538" i="12"/>
  <c r="G535" i="12"/>
  <c r="I94" i="1" s="1"/>
  <c r="I487" i="12"/>
  <c r="K477" i="12"/>
  <c r="Q444" i="12"/>
  <c r="Q293" i="12"/>
  <c r="G183" i="12"/>
  <c r="G101" i="12"/>
  <c r="M102" i="12"/>
  <c r="V41" i="12"/>
  <c r="O8" i="12"/>
  <c r="I225" i="13"/>
  <c r="K210" i="13"/>
  <c r="G163" i="13"/>
  <c r="I91" i="1" s="1"/>
  <c r="M164" i="13"/>
  <c r="I8" i="15"/>
  <c r="Q55" i="16"/>
  <c r="O8" i="16"/>
  <c r="K8" i="17"/>
  <c r="O14" i="18"/>
  <c r="K316" i="12"/>
  <c r="O227" i="12"/>
  <c r="Q227" i="12"/>
  <c r="O183" i="12"/>
  <c r="Q183" i="12"/>
  <c r="V147" i="12"/>
  <c r="K108" i="12"/>
  <c r="K101" i="12"/>
  <c r="G8" i="12"/>
  <c r="K8" i="12"/>
  <c r="I231" i="13"/>
  <c r="K225" i="13"/>
  <c r="O210" i="13"/>
  <c r="V210" i="13"/>
  <c r="O173" i="13"/>
  <c r="V173" i="13"/>
  <c r="I159" i="13"/>
  <c r="Q148" i="13"/>
  <c r="V143" i="13"/>
  <c r="V111" i="13"/>
  <c r="I90" i="13"/>
  <c r="O65" i="13"/>
  <c r="I43" i="13"/>
  <c r="V127" i="14"/>
  <c r="I93" i="14"/>
  <c r="G45" i="14"/>
  <c r="I74" i="1" s="1"/>
  <c r="I8" i="14"/>
  <c r="Q62" i="15"/>
  <c r="V62" i="15"/>
  <c r="Q45" i="15"/>
  <c r="G45" i="15"/>
  <c r="I81" i="1" s="1"/>
  <c r="G36" i="15"/>
  <c r="I75" i="1" s="1"/>
  <c r="K36" i="15"/>
  <c r="K8" i="15"/>
  <c r="I55" i="16"/>
  <c r="V43" i="16"/>
  <c r="K28" i="16"/>
  <c r="O28" i="16"/>
  <c r="K8" i="16"/>
  <c r="Q19" i="17"/>
  <c r="I14" i="18"/>
  <c r="F47" i="1"/>
  <c r="F50" i="1"/>
  <c r="F53" i="1"/>
  <c r="G316" i="12"/>
  <c r="K293" i="12"/>
  <c r="O293" i="12"/>
  <c r="Q271" i="12"/>
  <c r="V271" i="12"/>
  <c r="K227" i="12"/>
  <c r="K183" i="12"/>
  <c r="O147" i="12"/>
  <c r="G108" i="12"/>
  <c r="I73" i="1" s="1"/>
  <c r="I101" i="12"/>
  <c r="Q243" i="13"/>
  <c r="V231" i="13"/>
  <c r="M225" i="13"/>
  <c r="Q163" i="13"/>
  <c r="K148" i="13"/>
  <c r="M146" i="13"/>
  <c r="Q131" i="13"/>
  <c r="G118" i="13"/>
  <c r="I80" i="1" s="1"/>
  <c r="K118" i="13"/>
  <c r="O90" i="13"/>
  <c r="V90" i="13"/>
  <c r="I65" i="13"/>
  <c r="O43" i="13"/>
  <c r="V43" i="13"/>
  <c r="Q8" i="13"/>
  <c r="O127" i="14"/>
  <c r="Q93" i="14"/>
  <c r="Q45" i="14"/>
  <c r="O8" i="14"/>
  <c r="V8" i="14"/>
  <c r="O54" i="15"/>
  <c r="Q54" i="15"/>
  <c r="O45" i="15"/>
  <c r="V36" i="15"/>
  <c r="G55" i="16"/>
  <c r="G8" i="17"/>
  <c r="I8" i="17"/>
  <c r="V14" i="18"/>
  <c r="G18" i="18"/>
  <c r="F42" i="1"/>
  <c r="F48" i="1"/>
  <c r="Q316" i="12"/>
  <c r="O271" i="12"/>
  <c r="I227" i="12"/>
  <c r="I183" i="12"/>
  <c r="I147" i="12"/>
  <c r="Q108" i="12"/>
  <c r="Q101" i="12"/>
  <c r="K41" i="12"/>
  <c r="O41" i="12"/>
  <c r="Q8" i="12"/>
  <c r="K243" i="13"/>
  <c r="O231" i="13"/>
  <c r="Q225" i="13"/>
  <c r="I210" i="13"/>
  <c r="I173" i="13"/>
  <c r="K163" i="13"/>
  <c r="O159" i="13"/>
  <c r="K143" i="13"/>
  <c r="K131" i="13"/>
  <c r="Q118" i="13"/>
  <c r="V118" i="13"/>
  <c r="G111" i="13"/>
  <c r="K111" i="13"/>
  <c r="K8" i="13"/>
  <c r="I127" i="14"/>
  <c r="K45" i="14"/>
  <c r="G62" i="15"/>
  <c r="K54" i="15"/>
  <c r="K45" i="15"/>
  <c r="Q8" i="15"/>
  <c r="O55" i="16"/>
  <c r="I43" i="16"/>
  <c r="G28" i="16"/>
  <c r="Q8" i="16"/>
  <c r="I19" i="17"/>
  <c r="O8" i="17"/>
  <c r="V8" i="17"/>
  <c r="I8" i="18"/>
  <c r="O316" i="12"/>
  <c r="V293" i="12"/>
  <c r="G293" i="12"/>
  <c r="I83" i="1" s="1"/>
  <c r="I293" i="12"/>
  <c r="K271" i="12"/>
  <c r="V227" i="12"/>
  <c r="V183" i="12"/>
  <c r="G147" i="12"/>
  <c r="I76" i="1" s="1"/>
  <c r="O108" i="12"/>
  <c r="I243" i="13"/>
  <c r="K231" i="13"/>
  <c r="O225" i="13"/>
  <c r="I163" i="13"/>
  <c r="O148" i="13"/>
  <c r="V148" i="13"/>
  <c r="I131" i="13"/>
  <c r="O118" i="13"/>
  <c r="K90" i="13"/>
  <c r="Q65" i="13"/>
  <c r="V65" i="13"/>
  <c r="K43" i="13"/>
  <c r="G8" i="13"/>
  <c r="I8" i="13"/>
  <c r="G127" i="14"/>
  <c r="K93" i="14"/>
  <c r="I45" i="14"/>
  <c r="G8" i="14"/>
  <c r="K8" i="14"/>
  <c r="I54" i="15"/>
  <c r="M57" i="16"/>
  <c r="M55" i="16" s="1"/>
  <c r="M43" i="16"/>
  <c r="Q28" i="16"/>
  <c r="Q8" i="17"/>
  <c r="K14" i="18"/>
  <c r="M8" i="18"/>
  <c r="M19" i="17"/>
  <c r="M8" i="17"/>
  <c r="G24" i="17"/>
  <c r="M28" i="16"/>
  <c r="M54" i="16"/>
  <c r="M53" i="16" s="1"/>
  <c r="M45" i="15"/>
  <c r="M8" i="15"/>
  <c r="M65" i="15"/>
  <c r="M62" i="15" s="1"/>
  <c r="M61" i="15"/>
  <c r="M54" i="15" s="1"/>
  <c r="M41" i="15"/>
  <c r="M36" i="15" s="1"/>
  <c r="G93" i="14"/>
  <c r="M92" i="14"/>
  <c r="M91" i="14" s="1"/>
  <c r="M46" i="14"/>
  <c r="M45" i="14" s="1"/>
  <c r="M16" i="14"/>
  <c r="M8" i="14" s="1"/>
  <c r="M128" i="14"/>
  <c r="M127" i="14" s="1"/>
  <c r="M210" i="13"/>
  <c r="M173" i="13"/>
  <c r="M159" i="13"/>
  <c r="M90" i="13"/>
  <c r="M163" i="13"/>
  <c r="M43" i="13"/>
  <c r="M243" i="13"/>
  <c r="M148" i="13"/>
  <c r="M131" i="13"/>
  <c r="M8" i="13"/>
  <c r="G243" i="13"/>
  <c r="G231" i="13"/>
  <c r="G225" i="13"/>
  <c r="G159" i="13"/>
  <c r="I87" i="1" s="1"/>
  <c r="G108" i="13"/>
  <c r="I77" i="1" s="1"/>
  <c r="G210" i="13"/>
  <c r="I97" i="1" s="1"/>
  <c r="G173" i="13"/>
  <c r="G148" i="13"/>
  <c r="G131" i="13"/>
  <c r="G90" i="13"/>
  <c r="G43" i="13"/>
  <c r="I70" i="1" s="1"/>
  <c r="AF251" i="13"/>
  <c r="G39" i="1" s="1"/>
  <c r="G54" i="1" s="1"/>
  <c r="G25" i="1" s="1"/>
  <c r="A25" i="1" s="1"/>
  <c r="M123" i="13"/>
  <c r="M118" i="13" s="1"/>
  <c r="M116" i="13"/>
  <c r="M111" i="13" s="1"/>
  <c r="M77" i="13"/>
  <c r="M65" i="13" s="1"/>
  <c r="M876" i="12"/>
  <c r="M799" i="12"/>
  <c r="M834" i="12"/>
  <c r="V788" i="12"/>
  <c r="K788" i="12"/>
  <c r="O769" i="12"/>
  <c r="V769" i="12"/>
  <c r="K769" i="12"/>
  <c r="M665" i="12"/>
  <c r="M574" i="12"/>
  <c r="M550" i="12"/>
  <c r="M514" i="12"/>
  <c r="M271" i="12"/>
  <c r="M912" i="12"/>
  <c r="M911" i="12" s="1"/>
  <c r="M846" i="12"/>
  <c r="M845" i="12" s="1"/>
  <c r="G799" i="12"/>
  <c r="I105" i="1" s="1"/>
  <c r="M788" i="12"/>
  <c r="M775" i="12"/>
  <c r="I736" i="12"/>
  <c r="V696" i="12"/>
  <c r="K696" i="12"/>
  <c r="M101" i="12"/>
  <c r="G755" i="12"/>
  <c r="I102" i="1" s="1"/>
  <c r="M768" i="12"/>
  <c r="M755" i="12" s="1"/>
  <c r="M737" i="12"/>
  <c r="M736" i="12" s="1"/>
  <c r="G736" i="12"/>
  <c r="M719" i="12"/>
  <c r="M696" i="12" s="1"/>
  <c r="G696" i="12"/>
  <c r="I100" i="1" s="1"/>
  <c r="I696" i="12"/>
  <c r="M41" i="12"/>
  <c r="M769" i="12"/>
  <c r="M487" i="12"/>
  <c r="G487" i="12"/>
  <c r="I90" i="1" s="1"/>
  <c r="G477" i="12"/>
  <c r="I89" i="1" s="1"/>
  <c r="M461" i="12"/>
  <c r="M460" i="12" s="1"/>
  <c r="M448" i="12"/>
  <c r="M444" i="12" s="1"/>
  <c r="M317" i="12"/>
  <c r="M316" i="12" s="1"/>
  <c r="M300" i="12"/>
  <c r="M293" i="12" s="1"/>
  <c r="G271" i="12"/>
  <c r="I82" i="1" s="1"/>
  <c r="M234" i="12"/>
  <c r="M227" i="12" s="1"/>
  <c r="M196" i="12"/>
  <c r="M183" i="12" s="1"/>
  <c r="M148" i="12"/>
  <c r="M147" i="12" s="1"/>
  <c r="M109" i="12"/>
  <c r="M108" i="12" s="1"/>
  <c r="M45" i="12"/>
  <c r="M21" i="12"/>
  <c r="M8" i="12" s="1"/>
  <c r="G514" i="12"/>
  <c r="I92" i="1" s="1"/>
  <c r="G665" i="12"/>
  <c r="I99" i="1" s="1"/>
  <c r="G574" i="12"/>
  <c r="I98" i="1" s="1"/>
  <c r="J28" i="1"/>
  <c r="J26" i="1"/>
  <c r="G38" i="1"/>
  <c r="F38" i="1"/>
  <c r="J23" i="1"/>
  <c r="J24" i="1"/>
  <c r="J25" i="1"/>
  <c r="J27" i="1"/>
  <c r="E24" i="1"/>
  <c r="E26" i="1"/>
  <c r="A26" i="1" l="1"/>
  <c r="G26" i="1"/>
  <c r="I78" i="1"/>
  <c r="H39" i="1"/>
  <c r="F54" i="1"/>
  <c r="H44" i="1"/>
  <c r="I44" i="1" s="1"/>
  <c r="I17" i="1"/>
  <c r="G48" i="1"/>
  <c r="G49" i="1"/>
  <c r="H49" i="1" s="1"/>
  <c r="I49" i="1" s="1"/>
  <c r="G68" i="15"/>
  <c r="H40" i="1"/>
  <c r="I40" i="1" s="1"/>
  <c r="H45" i="1"/>
  <c r="I45" i="1" s="1"/>
  <c r="I84" i="1"/>
  <c r="I69" i="1"/>
  <c r="G919" i="12"/>
  <c r="I71" i="1"/>
  <c r="G63" i="16"/>
  <c r="G33" i="17"/>
  <c r="H53" i="1"/>
  <c r="I53" i="1" s="1"/>
  <c r="I18" i="1"/>
  <c r="G251" i="13"/>
  <c r="H48" i="1"/>
  <c r="I48" i="1" s="1"/>
  <c r="G53" i="1"/>
  <c r="G52" i="1"/>
  <c r="H52" i="1" s="1"/>
  <c r="I52" i="1" s="1"/>
  <c r="G45" i="1"/>
  <c r="G44" i="1"/>
  <c r="G51" i="1"/>
  <c r="H51" i="1" s="1"/>
  <c r="I51" i="1" s="1"/>
  <c r="G50" i="1"/>
  <c r="H50" i="1" s="1"/>
  <c r="I50" i="1" s="1"/>
  <c r="I111" i="1"/>
  <c r="I101" i="1"/>
  <c r="G42" i="1"/>
  <c r="H42" i="1" s="1"/>
  <c r="I42" i="1" s="1"/>
  <c r="G43" i="1"/>
  <c r="H43" i="1" s="1"/>
  <c r="I43" i="1" s="1"/>
  <c r="G133" i="14"/>
  <c r="H47" i="1"/>
  <c r="I47" i="1" s="1"/>
  <c r="I72" i="1"/>
  <c r="I107" i="1"/>
  <c r="H41" i="1"/>
  <c r="I41" i="1" s="1"/>
  <c r="G47" i="1"/>
  <c r="G46" i="1"/>
  <c r="H46" i="1" s="1"/>
  <c r="I46" i="1" s="1"/>
  <c r="G28" i="1" l="1"/>
  <c r="G23" i="1"/>
  <c r="A23" i="1" s="1"/>
  <c r="G24" i="1" s="1"/>
  <c r="A27" i="1" s="1"/>
  <c r="I39" i="1"/>
  <c r="I54" i="1" s="1"/>
  <c r="H54" i="1"/>
  <c r="I16" i="1"/>
  <c r="I21" i="1" s="1"/>
  <c r="I114" i="1"/>
  <c r="J112" i="1" l="1"/>
  <c r="J71" i="1"/>
  <c r="J80" i="1"/>
  <c r="J70" i="1"/>
  <c r="J103" i="1"/>
  <c r="J85" i="1"/>
  <c r="J100" i="1"/>
  <c r="J75" i="1"/>
  <c r="J96" i="1"/>
  <c r="J74" i="1"/>
  <c r="J83" i="1"/>
  <c r="J105" i="1"/>
  <c r="J87" i="1"/>
  <c r="J102" i="1"/>
  <c r="J79" i="1"/>
  <c r="J69" i="1"/>
  <c r="J78" i="1"/>
  <c r="J89" i="1"/>
  <c r="J107" i="1"/>
  <c r="J91" i="1"/>
  <c r="J104" i="1"/>
  <c r="J76" i="1"/>
  <c r="J92" i="1"/>
  <c r="J73" i="1"/>
  <c r="J84" i="1"/>
  <c r="J93" i="1"/>
  <c r="J111" i="1"/>
  <c r="J95" i="1"/>
  <c r="J106" i="1"/>
  <c r="J90" i="1"/>
  <c r="J98" i="1"/>
  <c r="J77" i="1"/>
  <c r="J86" i="1"/>
  <c r="J97" i="1"/>
  <c r="J113" i="1"/>
  <c r="J101" i="1"/>
  <c r="J108" i="1"/>
  <c r="J88" i="1"/>
  <c r="J72" i="1"/>
  <c r="J82" i="1"/>
  <c r="J94" i="1"/>
  <c r="J99" i="1"/>
  <c r="J81" i="1"/>
  <c r="J109" i="1"/>
  <c r="J110" i="1"/>
  <c r="J52" i="1"/>
  <c r="J41" i="1"/>
  <c r="J48" i="1"/>
  <c r="J50" i="1"/>
  <c r="J42" i="1"/>
  <c r="J44" i="1"/>
  <c r="J46" i="1"/>
  <c r="J51" i="1"/>
  <c r="J40" i="1"/>
  <c r="J53" i="1"/>
  <c r="J47" i="1"/>
  <c r="J49" i="1"/>
  <c r="J43" i="1"/>
  <c r="J45" i="1"/>
  <c r="J39" i="1"/>
  <c r="J54" i="1" s="1"/>
  <c r="A24" i="1"/>
  <c r="G29" i="1"/>
  <c r="G27" i="1" s="1"/>
  <c r="A29" i="1"/>
  <c r="J1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3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3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6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600-00000200000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7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700-00000200000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8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800-00000200000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9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9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<sst xmlns="http://schemas.openxmlformats.org/spreadsheetml/2006/main" count="5811" uniqueCount="1431">
  <si>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</si>
  <si>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</si>
  <si>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</si>
  <si>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</si>
  <si>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</si>
  <si>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</si>
  <si>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</si>
  <si>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</si>
  <si>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</si>
  <si>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</si>
  <si>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</si>
  <si>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</si>
  <si>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</si>
  <si>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</si>
  <si>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</si>
  <si>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</si>
  <si>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</si>
  <si>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</si>
  <si>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</si>
  <si>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</si>
  <si>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</si>
  <si>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</si>
  <si>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</si>
  <si>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</si>
  <si>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</si>
  <si>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</si>
  <si>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</si>
  <si>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</si>
  <si>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</si>
  <si>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</si>
  <si>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</si>
  <si>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</si>
  <si>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</si>
  <si>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</si>
  <si>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</si>
  <si>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</si>
  <si>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</si>
  <si>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</si>
  <si>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</si>
  <si>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</si>
  <si>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</si>
  <si>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</si>
  <si>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Milan Holý</t>
  </si>
  <si>
    <t>A010</t>
  </si>
  <si>
    <t xml:space="preserve">KD MÁJ PELHŘIMOV stavební úpravy malé scény </t>
  </si>
  <si>
    <t>Město Pelhřimov</t>
  </si>
  <si>
    <t>Masarykovo náměstí 1</t>
  </si>
  <si>
    <t>Pelhřimov</t>
  </si>
  <si>
    <t>39301</t>
  </si>
  <si>
    <t>00248801</t>
  </si>
  <si>
    <t>CZ00248801</t>
  </si>
  <si>
    <t xml:space="preserve">Studio A s.r.o. Pelhřimov </t>
  </si>
  <si>
    <t>Stavba</t>
  </si>
  <si>
    <t>SO 01</t>
  </si>
  <si>
    <t>Vlastní stavební úpravy uvnitř objektu</t>
  </si>
  <si>
    <t>052020</t>
  </si>
  <si>
    <t>Kontrolní rozpočet</t>
  </si>
  <si>
    <t>SO 02</t>
  </si>
  <si>
    <t xml:space="preserve">Venkovní podium  </t>
  </si>
  <si>
    <t>SO 03</t>
  </si>
  <si>
    <t>Venkovní zádlažba hlediště vč.venkovní rampy</t>
  </si>
  <si>
    <t>SO 04</t>
  </si>
  <si>
    <t>Zádlažba příjezdové komunikace</t>
  </si>
  <si>
    <t>SO 05</t>
  </si>
  <si>
    <t>Oprava a úprava stáv.zdi u příjezd.komunikace</t>
  </si>
  <si>
    <t>SO 06</t>
  </si>
  <si>
    <t xml:space="preserve">Venkovní osvětlení </t>
  </si>
  <si>
    <t>VO</t>
  </si>
  <si>
    <t>Vedlejší a ostatní náklady</t>
  </si>
  <si>
    <t>Celkem za stavbu</t>
  </si>
  <si>
    <t>CZK</t>
  </si>
  <si>
    <t>#POPS</t>
  </si>
  <si>
    <t xml:space="preserve">Popis stavby: A010 - KD MÁJ PELHŘIMOV stavební úpravy malé scény </t>
  </si>
  <si>
    <t>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</si>
  <si>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</si>
  <si>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2020/I podle vyhl.č.169/2016Sb.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</si>
  <si>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</si>
  <si>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</si>
  <si>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</si>
  <si>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</si>
  <si>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</si>
  <si>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</si>
  <si>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2</t>
  </si>
  <si>
    <t>Základy a zvláštní zakládání</t>
  </si>
  <si>
    <t>3</t>
  </si>
  <si>
    <t>Svislé a kompletní konstrukce</t>
  </si>
  <si>
    <t>4</t>
  </si>
  <si>
    <t>Vodorovné konstrukce</t>
  </si>
  <si>
    <t>43</t>
  </si>
  <si>
    <t>Schodiště</t>
  </si>
  <si>
    <t>46</t>
  </si>
  <si>
    <t>Zpevněné plochy</t>
  </si>
  <si>
    <t>5</t>
  </si>
  <si>
    <t>Komunikace</t>
  </si>
  <si>
    <t>61</t>
  </si>
  <si>
    <t>Úpravy povrchů vnitřní</t>
  </si>
  <si>
    <t>62</t>
  </si>
  <si>
    <t>Úpravy povrchů vnější</t>
  </si>
  <si>
    <t>63</t>
  </si>
  <si>
    <t>Podlahy a podlahové konstrukce</t>
  </si>
  <si>
    <t>64</t>
  </si>
  <si>
    <t>Výplně otvorů</t>
  </si>
  <si>
    <t>8</t>
  </si>
  <si>
    <t>Trubní vedení</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</si>
  <si>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</si>
  <si>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</si>
  <si>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</si>
  <si>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</si>
  <si>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</si>
  <si>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</si>
  <si>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</si>
  <si>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</si>
  <si>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</si>
  <si>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</si>
  <si>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</si>
  <si>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</si>
  <si>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712</t>
  </si>
  <si>
    <t>Povlakové krytiny</t>
  </si>
  <si>
    <t>713</t>
  </si>
  <si>
    <t>Izolace tepelné</t>
  </si>
  <si>
    <t>714</t>
  </si>
  <si>
    <t>Izolace akustické a protiotřesové</t>
  </si>
  <si>
    <t>720</t>
  </si>
  <si>
    <t>Zdravotechnická instalace</t>
  </si>
  <si>
    <t>721</t>
  </si>
  <si>
    <t>Vnitřní kanalizace</t>
  </si>
  <si>
    <t>725</t>
  </si>
  <si>
    <t>Zařizovací předměty</t>
  </si>
  <si>
    <t>728</t>
  </si>
  <si>
    <t>Vzduchotechnika</t>
  </si>
  <si>
    <t>733</t>
  </si>
  <si>
    <t>Rozvod potrubí</t>
  </si>
  <si>
    <t>735</t>
  </si>
  <si>
    <t>Otopná tělesa</t>
  </si>
  <si>
    <t>762</t>
  </si>
  <si>
    <t>Konstrukce tesařské</t>
  </si>
  <si>
    <t>764</t>
  </si>
  <si>
    <t>Konstrukce klempířské</t>
  </si>
  <si>
    <t>766</t>
  </si>
  <si>
    <t>Konstrukce truhlářské</t>
  </si>
  <si>
    <t>767</t>
  </si>
  <si>
    <t>Konstrukce zámečnické</t>
  </si>
  <si>
    <t>771</t>
  </si>
  <si>
    <t>Podlahy z dlaždic a obklady</t>
  </si>
  <si>
    <t>772</t>
  </si>
  <si>
    <t>Kamenné  dlažby</t>
  </si>
  <si>
    <t>773</t>
  </si>
  <si>
    <t>Podlahy teracové</t>
  </si>
  <si>
    <t>775</t>
  </si>
  <si>
    <t>Podlahy vlysové a parketové</t>
  </si>
  <si>
    <t>776</t>
  </si>
  <si>
    <t>Podlahy povlakové</t>
  </si>
  <si>
    <t>781</t>
  </si>
  <si>
    <t>Obklady keramické</t>
  </si>
  <si>
    <t>782</t>
  </si>
  <si>
    <t>Konstrukce z přírodního kamene</t>
  </si>
  <si>
    <t>783</t>
  </si>
  <si>
    <t>Nátěry</t>
  </si>
  <si>
    <t>784</t>
  </si>
  <si>
    <t>Malby</t>
  </si>
  <si>
    <t>M21</t>
  </si>
  <si>
    <t>Elektromontáže</t>
  </si>
  <si>
    <t>M36</t>
  </si>
  <si>
    <t>Montáže měřících a regulačních zařízení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</si>
  <si>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</si>
  <si>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</si>
  <si>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</si>
  <si>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</si>
  <si>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</si>
  <si>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</si>
  <si>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</si>
  <si>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</si>
  <si>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</si>
  <si>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</si>
  <si>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</si>
  <si>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</si>
  <si>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</si>
  <si>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</si>
  <si>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</si>
  <si>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</si>
  <si>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</si>
  <si>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</si>
  <si>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</si>
  <si>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</si>
  <si>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</si>
  <si>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</si>
  <si>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</si>
  <si>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</si>
  <si>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</si>
  <si>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</si>
  <si>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</si>
  <si>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</si>
  <si>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</si>
  <si>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</si>
  <si>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</si>
  <si>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</si>
  <si>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122301101R00</t>
  </si>
  <si>
    <t>Odkopávky nezapažené v hor. 4 do 100 m3</t>
  </si>
  <si>
    <t>m3</t>
  </si>
  <si>
    <t>RTS 20/ I</t>
  </si>
  <si>
    <t>Práce</t>
  </si>
  <si>
    <t>POL1_</t>
  </si>
  <si>
    <t xml:space="preserve">1.NP pozn.č.14 : </t>
  </si>
  <si>
    <t>VV</t>
  </si>
  <si>
    <t xml:space="preserve"> malá scéna : </t>
  </si>
  <si>
    <t>12,475*0,9/2*8,36</t>
  </si>
  <si>
    <t>122301109R00</t>
  </si>
  <si>
    <t>Příplatek za lepivost - odkopávky v hor. 4</t>
  </si>
  <si>
    <t>162701105R00</t>
  </si>
  <si>
    <t>Vodorovné přemístění výkopku z hor.1-4 do 10000 m</t>
  </si>
  <si>
    <t>RTS 19/ I</t>
  </si>
  <si>
    <t>162201203R00</t>
  </si>
  <si>
    <t>Vodorovné přemíst.výkopku, kolečko hor.1-4, do 10m</t>
  </si>
  <si>
    <t>162201210R00</t>
  </si>
  <si>
    <t>Příplatek za dalš.10 m, kolečko, výkop. z hor.1- 4</t>
  </si>
  <si>
    <t>167101102R00</t>
  </si>
  <si>
    <t>Nakládání výkopku z hor.1-4 v množství nad 100 m3</t>
  </si>
  <si>
    <t>199000002R00</t>
  </si>
  <si>
    <t>Poplatek za skládku horniny 1- 4</t>
  </si>
  <si>
    <t>274313621R00</t>
  </si>
  <si>
    <t xml:space="preserve">Beton základových pasů prostý C 20/25 </t>
  </si>
  <si>
    <t xml:space="preserve">1.PP : </t>
  </si>
  <si>
    <t>5*0,25*0,3</t>
  </si>
  <si>
    <t>171101101R00</t>
  </si>
  <si>
    <t>Uložení sypaniny do násypů zhutněných na 95% PS použití suti</t>
  </si>
  <si>
    <t>8,2*1*1,08</t>
  </si>
  <si>
    <t>310238211RT1</t>
  </si>
  <si>
    <t>Zazdívka otvorů plochy do 1 m2 cihlami na MVC s použitím suché maltové směsi</t>
  </si>
  <si>
    <t>1,2*2*0,15</t>
  </si>
  <si>
    <t>310239211R00</t>
  </si>
  <si>
    <t>Zazdívka otvorů plochy do 4 m2 cihlami na MVC</t>
  </si>
  <si>
    <t xml:space="preserve">pozn.č.1 : </t>
  </si>
  <si>
    <t>9,75*0,375</t>
  </si>
  <si>
    <t/>
  </si>
  <si>
    <t xml:space="preserve">pozn.č.24 : </t>
  </si>
  <si>
    <t>2,25*1,1*0,375</t>
  </si>
  <si>
    <t>311112120RT3</t>
  </si>
  <si>
    <t>Stěna z tvárnic ztraceného bednění, tl. 20 cm zalití tvárnic betonem C 20/25</t>
  </si>
  <si>
    <t>m2</t>
  </si>
  <si>
    <t>5*2,2</t>
  </si>
  <si>
    <t>-2*0,4*2</t>
  </si>
  <si>
    <t>317121103RT2</t>
  </si>
  <si>
    <t>Osazení překladu světlost otvoru do 375 cm včetně dodávky RZP 4/10 239x14x14</t>
  </si>
  <si>
    <t>kus</t>
  </si>
  <si>
    <t>317121103RT4</t>
  </si>
  <si>
    <t>Osazení překladu světlost otvoru do 375 cm včetně dodávky RZP 6/10 284x14x14</t>
  </si>
  <si>
    <t>317168112R00</t>
  </si>
  <si>
    <t>Překlad POROTHERM plochý 115x71x1250 mm</t>
  </si>
  <si>
    <t>6</t>
  </si>
  <si>
    <t>317168115R00</t>
  </si>
  <si>
    <t>Překlad POROTHERM plochý 115x71x2000 mm</t>
  </si>
  <si>
    <t>317168131R00</t>
  </si>
  <si>
    <t>Překlad POROTHERM 7 vysoký 70x238x1250 mm</t>
  </si>
  <si>
    <t>13</t>
  </si>
  <si>
    <t>317941123R00</t>
  </si>
  <si>
    <t>Osazení ocelových válcovaných nosníků  č.14-22</t>
  </si>
  <si>
    <t>t</t>
  </si>
  <si>
    <t>0,0158*(2,9*3+2,25*3+2,8*3+1,7*3+2*6)</t>
  </si>
  <si>
    <t>340239211RT2</t>
  </si>
  <si>
    <t>Zazdívka otvorů pl.4 m2,cihlami tl.zdi do 10 cm s použitím suché maltové směsi</t>
  </si>
  <si>
    <t xml:space="preserve">pozn.č.10 : </t>
  </si>
  <si>
    <t>0,8*2</t>
  </si>
  <si>
    <t>342247542R00</t>
  </si>
  <si>
    <t xml:space="preserve">Přízdívky  z cihel  broušených, lepidlo, tl.14 cm pro WC </t>
  </si>
  <si>
    <t>2,8*1,25*3</t>
  </si>
  <si>
    <t>0,8*1,25</t>
  </si>
  <si>
    <t>1,2*1,25</t>
  </si>
  <si>
    <t>1,6*1,25</t>
  </si>
  <si>
    <t>342248109R00</t>
  </si>
  <si>
    <t>Příčky keramické  8 P+D na MVC 5, tl. 80 mm</t>
  </si>
  <si>
    <t xml:space="preserve">1.NP : </t>
  </si>
  <si>
    <t>(3,8+4,63+1,8+0,6+2,7+1+2,1+3,2+1,1+5+1,8)*3,63</t>
  </si>
  <si>
    <t>-0,8*1,97*2</t>
  </si>
  <si>
    <t>-0,7*1,97</t>
  </si>
  <si>
    <t>-1,2*1,97</t>
  </si>
  <si>
    <t>1,8*3,63</t>
  </si>
  <si>
    <t>-0,8*1,97</t>
  </si>
  <si>
    <t>(1,2+2,7)*2,5</t>
  </si>
  <si>
    <t>342248112R00</t>
  </si>
  <si>
    <t>Příčky keramické  11,5 P+D na MVC 5, tl. 115 mm</t>
  </si>
  <si>
    <t>3,2*3,63</t>
  </si>
  <si>
    <t>2,7*3,63*2</t>
  </si>
  <si>
    <t>1*3,63*2</t>
  </si>
  <si>
    <t>342948111R00</t>
  </si>
  <si>
    <t>Ukotvení příček k cihel.konstr. kotvami na hmožd.</t>
  </si>
  <si>
    <t>m</t>
  </si>
  <si>
    <t>3,63*20</t>
  </si>
  <si>
    <t>346244381RT2</t>
  </si>
  <si>
    <t>Plentování ocelových nosníků výšky do 20 cm s použitím suché maltové směsi</t>
  </si>
  <si>
    <t>2,9*0,16*2</t>
  </si>
  <si>
    <t>2,25*0,16*2</t>
  </si>
  <si>
    <t>2,8*0,16*2</t>
  </si>
  <si>
    <t>1,7*0,16*2</t>
  </si>
  <si>
    <t>2*0,16*2*2</t>
  </si>
  <si>
    <t>13383430R</t>
  </si>
  <si>
    <t>Tyč průřezu IPE 160, střední, jakost oceli S235 11375</t>
  </si>
  <si>
    <t>SPCM</t>
  </si>
  <si>
    <t>Specifikace</t>
  </si>
  <si>
    <t>POL3_</t>
  </si>
  <si>
    <t>0,0158*(2,9*3+2,25*3+2,8*3+1,7*3+2*6)*1,08</t>
  </si>
  <si>
    <t>342264051RT1</t>
  </si>
  <si>
    <t xml:space="preserve">Podhled sádrokartonový na zavěšenou ocel. konstr.+ kapsy na svítidla 150x900 mm desky standard tl. 12,5 mm, bez izolace  </t>
  </si>
  <si>
    <t>2,7*1,2</t>
  </si>
  <si>
    <t>1,8*2,6</t>
  </si>
  <si>
    <t>1,75*0,5</t>
  </si>
  <si>
    <t>342264051RT1ik</t>
  </si>
  <si>
    <t>Podhled sádrokartonový na zavěšenou ocel. konstr.  ŠIKMÝ PODHLED desky standard tl. 12,5 mm, bez izolace</t>
  </si>
  <si>
    <t>Vlastní</t>
  </si>
  <si>
    <t>Indiv</t>
  </si>
  <si>
    <t>12 ks kapes pro svítidlo : 54,26</t>
  </si>
  <si>
    <t>430321314R00</t>
  </si>
  <si>
    <t>Beton schodišťových konstrukcí železový C 20/25</t>
  </si>
  <si>
    <t xml:space="preserve">pozn.č.13 : </t>
  </si>
  <si>
    <t>1,5*1*0,15</t>
  </si>
  <si>
    <t xml:space="preserve">pozn.č.15 : </t>
  </si>
  <si>
    <t>1,5*1,4*0,15*2</t>
  </si>
  <si>
    <t>430361821R00</t>
  </si>
  <si>
    <t>Výztuž schodišť. konstrukcí přímočarých 10505 (R)</t>
  </si>
  <si>
    <t>1,5*1*0,0077*2</t>
  </si>
  <si>
    <t>1,5*1,4*0,0077*2*2</t>
  </si>
  <si>
    <t>431351121R00</t>
  </si>
  <si>
    <t>Bednění podest a podstup.desek přímočar.- zřízení</t>
  </si>
  <si>
    <t>1,5*1</t>
  </si>
  <si>
    <t>1,5*0,25</t>
  </si>
  <si>
    <t>1,5*1,4*2</t>
  </si>
  <si>
    <t>431351122R00</t>
  </si>
  <si>
    <t>Bednění podest a podstup.desek přímočar.odstranění</t>
  </si>
  <si>
    <t>434311115R00</t>
  </si>
  <si>
    <t>Stupně dusané na terén, na desku, z betonu C 20/25</t>
  </si>
  <si>
    <t>pozn.č.13 : 1*5</t>
  </si>
  <si>
    <t>1,5*4*2</t>
  </si>
  <si>
    <t>434351141R00</t>
  </si>
  <si>
    <t>Bednění stupňů přímočarých - zřízení</t>
  </si>
  <si>
    <t>pozn.č.13 : 1*5*0,15</t>
  </si>
  <si>
    <t>1,5*4*2*0,15</t>
  </si>
  <si>
    <t>434351142R00</t>
  </si>
  <si>
    <t>Bednění stupňů přímočarých - odstranění</t>
  </si>
  <si>
    <t>612421637R00</t>
  </si>
  <si>
    <t>Omítka vnitřní zdiva, MVC, štuková</t>
  </si>
  <si>
    <t>5*2,2*2</t>
  </si>
  <si>
    <t>-2*0,4*2*2</t>
  </si>
  <si>
    <t>(3,8+4,63+1,8+0,6+2,7+1+2,1+3,2+1,1+5+1,8)*3,63*2</t>
  </si>
  <si>
    <t>-0,8*1,97*2*2</t>
  </si>
  <si>
    <t>-0,7*1,97*2</t>
  </si>
  <si>
    <t>-1,2*1,97*2</t>
  </si>
  <si>
    <t>1,8*3,63*2</t>
  </si>
  <si>
    <t>(1,2+2,7)*2,5*2</t>
  </si>
  <si>
    <t xml:space="preserve">-------------------- : </t>
  </si>
  <si>
    <t>3,2*3,63*2</t>
  </si>
  <si>
    <t>2,7*3,63*2*2</t>
  </si>
  <si>
    <t>2,8*1,5*3</t>
  </si>
  <si>
    <t>0,8*1,5</t>
  </si>
  <si>
    <t>1,2*1,5</t>
  </si>
  <si>
    <t>9,75</t>
  </si>
  <si>
    <t>3,63*1*2*2</t>
  </si>
  <si>
    <t>1,2*2</t>
  </si>
  <si>
    <t>1,6*2</t>
  </si>
  <si>
    <t>2,25*1,1*2</t>
  </si>
  <si>
    <t>pzn.č.12 : 0,3*3,8</t>
  </si>
  <si>
    <t>612425931RT2</t>
  </si>
  <si>
    <t>Omítka vápenná vnitřního ostění - štuková s použitím suché maltové směsi</t>
  </si>
  <si>
    <t xml:space="preserve">2.NP : </t>
  </si>
  <si>
    <t>(2,6+0,6+0,6)*0,25</t>
  </si>
  <si>
    <t>622311235RT3</t>
  </si>
  <si>
    <t xml:space="preserve">Zateplovací systém , fasáda, EPS Open,160 mm s omítkou  </t>
  </si>
  <si>
    <t xml:space="preserve">pozn.č.1 - doplnění fasády : </t>
  </si>
  <si>
    <t>631312621R00</t>
  </si>
  <si>
    <t>Mazanina betonová tl. 5 - 8 cm C 20/25</t>
  </si>
  <si>
    <t xml:space="preserve">1.NP  pozn.č.14,16 : </t>
  </si>
  <si>
    <t xml:space="preserve">skl.Ha,Hc : </t>
  </si>
  <si>
    <t>101,76*0,05</t>
  </si>
  <si>
    <t>631313621R00</t>
  </si>
  <si>
    <t>Mazanina betonová tl. 8 - 12 cm C 20/25 pdkladní</t>
  </si>
  <si>
    <t>101,76*0,1</t>
  </si>
  <si>
    <t>631319171R00</t>
  </si>
  <si>
    <t>Příplatek za stržení povrchu mazaniny tl. 8 cm</t>
  </si>
  <si>
    <t>631319173R00</t>
  </si>
  <si>
    <t>Příplatek za stržení povrchu mazaniny tl. 12 cm</t>
  </si>
  <si>
    <t>631361921RT0</t>
  </si>
  <si>
    <t>Výztuž mazanin svařovanou sítí průměr drátu  4,0, oka 150/150 mm KA17</t>
  </si>
  <si>
    <t>101,76*0,00135</t>
  </si>
  <si>
    <t>631361921RT4</t>
  </si>
  <si>
    <t>Výztuž mazanin svařovanou sítí průměr drátu  6,0, oka 100/100 mm KH30</t>
  </si>
  <si>
    <t>101,76*0,0044*2</t>
  </si>
  <si>
    <t>631571002R00</t>
  </si>
  <si>
    <t>Násyp z kameniva těženého 0 - 4, tř. I jemnozrný posyp</t>
  </si>
  <si>
    <t>101,76*0,005</t>
  </si>
  <si>
    <t>631571014R00</t>
  </si>
  <si>
    <t>Zřízení násypu pod podlahy tl. do 20 mm</t>
  </si>
  <si>
    <t>1.PP : 8,2*1,2</t>
  </si>
  <si>
    <t xml:space="preserve">skl. : </t>
  </si>
  <si>
    <t>632451034R00</t>
  </si>
  <si>
    <t>Vyrovnávací potěr MC 15, v ploše, tl. 50 mm</t>
  </si>
  <si>
    <t xml:space="preserve">kavárna 1.03 : </t>
  </si>
  <si>
    <t>69,78</t>
  </si>
  <si>
    <t xml:space="preserve">foyer 1.02 : </t>
  </si>
  <si>
    <t>54,26</t>
  </si>
  <si>
    <t>919722211R00</t>
  </si>
  <si>
    <t>Dilatační spáry řez. příčné 9 mm,zalití za studena</t>
  </si>
  <si>
    <t>12,475*2</t>
  </si>
  <si>
    <t>8,36*4</t>
  </si>
  <si>
    <t>583418064R</t>
  </si>
  <si>
    <t xml:space="preserve">Kamenivo drcené frakce  16/32  </t>
  </si>
  <si>
    <t>1.PP : 8,2*1,2*0,1*1,8</t>
  </si>
  <si>
    <t xml:space="preserve">skl.Hb : </t>
  </si>
  <si>
    <t>642941111RT3</t>
  </si>
  <si>
    <t>Pouzdro pro posuvné dveře jednostranné, do zdiva jednostranné pouzdro 800/1970 mm</t>
  </si>
  <si>
    <t>642942111R00</t>
  </si>
  <si>
    <t>Osazení zárubní dveřních ocelových, pl. do 2,5 m2</t>
  </si>
  <si>
    <t>2+4+1+1</t>
  </si>
  <si>
    <t>642942221R00</t>
  </si>
  <si>
    <t>Osazení zárubní dveřních ocelových, pl. do 4,5 m2</t>
  </si>
  <si>
    <t>1+2</t>
  </si>
  <si>
    <t>642942111RT3</t>
  </si>
  <si>
    <t>Osazení zárubní dveřních ocelových, pl. do 2,5 m2 včetně dodávky zárubně  70 x 197 x 11 cm</t>
  </si>
  <si>
    <t>642942111RT4</t>
  </si>
  <si>
    <t>Osazení zárubní dveřních ocelových, pl. do 2,5 m2 včetně dodávky zárubně  80 x 197 x 11 cm</t>
  </si>
  <si>
    <t>648991111RT3</t>
  </si>
  <si>
    <t>Osazení parapet.desek plast. a lamin. š. do 20cm včetně dodávky plastové parapetní desky š. 150 mm</t>
  </si>
  <si>
    <t>2,3*2</t>
  </si>
  <si>
    <t>648991113RT3</t>
  </si>
  <si>
    <t>Osazení parapet.desek plast. a lamin. š.nad 20cm, míst.č.1.02 včetně dodávky plastové parapetní desky š. 300 mm</t>
  </si>
  <si>
    <t xml:space="preserve">k hliníkové roletě : </t>
  </si>
  <si>
    <t>2,25</t>
  </si>
  <si>
    <t>648991113RT4</t>
  </si>
  <si>
    <t>Osazení parapet.desek plast. a lamin. š.nad 20cm včetně dodávky plastové parapetní desky š. 350 mm</t>
  </si>
  <si>
    <t xml:space="preserve">ozn.č.1 : </t>
  </si>
  <si>
    <t>1+1</t>
  </si>
  <si>
    <t>640001</t>
  </si>
  <si>
    <t>Montáž a dodávka  plastového okna  s pevným zasklením ozn.0/01,1000x4800 mm  okno trojdílné</t>
  </si>
  <si>
    <t>640002</t>
  </si>
  <si>
    <t>Montáž a dodávka vstupních plastových dveří vč.rámu 900x2025 mm, ozn.D/01</t>
  </si>
  <si>
    <t>640003</t>
  </si>
  <si>
    <t>Montáž a dodávka vstupních plastových dveří vč.rámu 900x2000+830 mm, ozn.D/05</t>
  </si>
  <si>
    <t>640006</t>
  </si>
  <si>
    <t>Montáž a dodávka stahovací hliníkové rolety uzamykatelná 2250x 1100 mm</t>
  </si>
  <si>
    <t>640007</t>
  </si>
  <si>
    <t>Montáž a dodávka plastového okna 2600x600 mm 2.NP</t>
  </si>
  <si>
    <t>640008</t>
  </si>
  <si>
    <t>Montáž a dodávka vnitřní dvoukřídl.dveře s pevným bočním prosklením ,hliníkový rám, odst. antracit RAL 7016, čiré bezp.sklo, zárubně ocel., panik.kování  1600+1000 x 1970 , ozn. D/10</t>
  </si>
  <si>
    <t xml:space="preserve">bez prahu, okopový plech 200 mm : </t>
  </si>
  <si>
    <t>640009</t>
  </si>
  <si>
    <t>Montáž a dodávka stahovací hliníkové rolety uzamykatelná 5250x 1100 mm nátěr antracit , vytahování ručně</t>
  </si>
  <si>
    <t>553308402R</t>
  </si>
  <si>
    <t>Ocel.zárubeň 700 L/P, h 1970 mm,    D/12 ocelová zárubeň   obložková</t>
  </si>
  <si>
    <t>553308403R</t>
  </si>
  <si>
    <t>Ocel.zárubeň  DV 800 L/P, h 1970 mm,  D/04, D/06 ocelová zárubeň   obložková</t>
  </si>
  <si>
    <t>4+1</t>
  </si>
  <si>
    <t>553308425R</t>
  </si>
  <si>
    <t>Ocel.zárubeň DV 1200 L/P, h 1970 mm, D/03 ocelová zárubeň   obložková</t>
  </si>
  <si>
    <t>553308465R</t>
  </si>
  <si>
    <t>Ocel.zárubeň  DV 1400 L/P, h 1970 mm,  D/02 ocelová zárubeň  obložková</t>
  </si>
  <si>
    <t>553308505R</t>
  </si>
  <si>
    <t>Ocel.zárubeň DV 1400 L/P, h 2100 mm , D/11 ocelová zárubeň   obložková</t>
  </si>
  <si>
    <t>941941031R00</t>
  </si>
  <si>
    <t>Montáž lešení leh.řad.s podlahami,š.do 1 m, H 10 m</t>
  </si>
  <si>
    <t xml:space="preserve">doplnění fasády : </t>
  </si>
  <si>
    <t>6*5</t>
  </si>
  <si>
    <t>941941191R00</t>
  </si>
  <si>
    <t>Příplatek za každý měsíc použití lešení k pol.1031</t>
  </si>
  <si>
    <t>941941831R00</t>
  </si>
  <si>
    <t>Demontáž lešení leh.řad.s podlahami,š.1 m, H 10 m</t>
  </si>
  <si>
    <t>941955003R00</t>
  </si>
  <si>
    <t>Lešení lehké pomocné, výška podlahy do 2,5 m</t>
  </si>
  <si>
    <t>pro sádrokarton.podhled : 54,26</t>
  </si>
  <si>
    <t xml:space="preserve">ostatní : </t>
  </si>
  <si>
    <t>8,53+20,51+17,64+17,74+7,69+20,68</t>
  </si>
  <si>
    <t>3,24</t>
  </si>
  <si>
    <t>4,4</t>
  </si>
  <si>
    <t>101,76+50,76</t>
  </si>
  <si>
    <t>952901111R00</t>
  </si>
  <si>
    <t>Vyčištění budov o výšce podlaží do 4 m</t>
  </si>
  <si>
    <t>1.PP : 7,5*8,3</t>
  </si>
  <si>
    <t>14,88+5,97+28,52+18,67+7,43+72,79+54,26+69,78+7,69+101,76+50,76+8,53</t>
  </si>
  <si>
    <t>12,58+14,94+12,84+27,74+19,68+29,44+3,24+3,87+20,68+17,64+17,74+20,51+27,56+16,03</t>
  </si>
  <si>
    <t>953941312R00</t>
  </si>
  <si>
    <t>Osazení požárního hasicího přístroje na stěnu</t>
  </si>
  <si>
    <t>956144ik</t>
  </si>
  <si>
    <t>Bezpečnostní požární značení</t>
  </si>
  <si>
    <t>celek</t>
  </si>
  <si>
    <t>956145ik</t>
  </si>
  <si>
    <t>Provedení prostupů  pro VZT vč.zakrytí hliníkovou mřížkkou  pozn.č.26</t>
  </si>
  <si>
    <t xml:space="preserve">m2    </t>
  </si>
  <si>
    <t>0,5*0,2</t>
  </si>
  <si>
    <t>0,4*0,2</t>
  </si>
  <si>
    <t>0,3*0,2</t>
  </si>
  <si>
    <t>956146ik</t>
  </si>
  <si>
    <t xml:space="preserve">Osazení a dodávka  hliníkové mřížky 500x2000 mm zakrytí VZT pruduchů  </t>
  </si>
  <si>
    <t>956147ik</t>
  </si>
  <si>
    <t>Demontáž  mosazných trubek DN100 vč.zpětné montáže a  nátěru na černo antracit</t>
  </si>
  <si>
    <t xml:space="preserve">m     </t>
  </si>
  <si>
    <t>3,5*10</t>
  </si>
  <si>
    <t>956148ik před.cena</t>
  </si>
  <si>
    <t>Osazení a dodávka výčepního zařízení</t>
  </si>
  <si>
    <t>44984124R</t>
  </si>
  <si>
    <t xml:space="preserve">Přístroj hasicí práškový  </t>
  </si>
  <si>
    <t>962031124R00</t>
  </si>
  <si>
    <t>Bourání příček z cihel pálených děrovan. tl.115 mm</t>
  </si>
  <si>
    <t>(2,8+1,4+1,4)*2,1</t>
  </si>
  <si>
    <t>(2,8+2,8+2,8+1,5+1,1+1,7)*3,63</t>
  </si>
  <si>
    <t>-0,6*2*7</t>
  </si>
  <si>
    <t>0,2*2</t>
  </si>
  <si>
    <t>962031125R00</t>
  </si>
  <si>
    <t>Bourání příček z cihel pálených děrovan. tl.140 mm</t>
  </si>
  <si>
    <t>1,4*3,63</t>
  </si>
  <si>
    <t>962032231R00</t>
  </si>
  <si>
    <t>Bourání zdiva z cihel pálených na MVC</t>
  </si>
  <si>
    <t>965024131R00</t>
  </si>
  <si>
    <t>Bourání kamenných podlah z desek plochy nad 1 m2</t>
  </si>
  <si>
    <t>965042231R00</t>
  </si>
  <si>
    <t>Bourání mazanin betonových tl. nad 10 cm, pl. 4 m2</t>
  </si>
  <si>
    <t>1,51*0,15*2</t>
  </si>
  <si>
    <t>malá scéna : 101,76*0,1</t>
  </si>
  <si>
    <t>965042241R00</t>
  </si>
  <si>
    <t>Bourání mazanin betonových tl. nad 10 cm, nad 4 m2</t>
  </si>
  <si>
    <t xml:space="preserve">malá scéna : </t>
  </si>
  <si>
    <t>68,15*0,15</t>
  </si>
  <si>
    <t>965081713R00</t>
  </si>
  <si>
    <t>Bourání dlažeb keramických tl.10 mm, nad 1 m2</t>
  </si>
  <si>
    <t>WC : 20,68</t>
  </si>
  <si>
    <t>7,69</t>
  </si>
  <si>
    <t>17,64</t>
  </si>
  <si>
    <t>3,87</t>
  </si>
  <si>
    <t>8,53</t>
  </si>
  <si>
    <t>965082933R00</t>
  </si>
  <si>
    <t>Odstranění násypu tl. do 20 cm, plocha nad 2 m2</t>
  </si>
  <si>
    <t>68,15*0,12</t>
  </si>
  <si>
    <t>1,51*0,12*2</t>
  </si>
  <si>
    <t>968061112R00</t>
  </si>
  <si>
    <t>Vyvěšení dřevěných okenních křídel pl. do 1,5 m2</t>
  </si>
  <si>
    <t>968061113R00</t>
  </si>
  <si>
    <t>Vyvěšení dřevěných okenních křídel pl. nad 1,5 m2</t>
  </si>
  <si>
    <t>9</t>
  </si>
  <si>
    <t>968061125R00</t>
  </si>
  <si>
    <t>Vyvěšení dřevěných dveřních křídel pl. do 2 m2</t>
  </si>
  <si>
    <t>28</t>
  </si>
  <si>
    <t>968062354R00</t>
  </si>
  <si>
    <t>Vybourání dřevěných rámů oken dvojitých pl. 1 m2</t>
  </si>
  <si>
    <t>0,3*0,6*4</t>
  </si>
  <si>
    <t>968062356R00</t>
  </si>
  <si>
    <t>Vybourání dřevěných rámů oken dvojitých pl. 4 m2</t>
  </si>
  <si>
    <t>1,2*3,13</t>
  </si>
  <si>
    <t>968062357R00</t>
  </si>
  <si>
    <t>Vybourání dřevěných rámů oken dvojitých nad  4 m2</t>
  </si>
  <si>
    <t>3*1,5*3,9</t>
  </si>
  <si>
    <t>968071125R00</t>
  </si>
  <si>
    <t>Vyvěšení, zavěšení kovových křídel dveří pl. 2 m2</t>
  </si>
  <si>
    <t>968072455R00</t>
  </si>
  <si>
    <t>Vybourání kovových dveřních zárubní pl. do 2 m2</t>
  </si>
  <si>
    <t>0,6*2*7</t>
  </si>
  <si>
    <t>0,8*2*4</t>
  </si>
  <si>
    <t>968072456R00</t>
  </si>
  <si>
    <t>Vybourání kovových dveřních zárubní pl. nad 2 m2</t>
  </si>
  <si>
    <t>1,4*2*7</t>
  </si>
  <si>
    <t>968095001R00</t>
  </si>
  <si>
    <t>Bourání parapetů dřevěných š. do 25 cm</t>
  </si>
  <si>
    <t>1+1+1,5</t>
  </si>
  <si>
    <t>1,2</t>
  </si>
  <si>
    <t>0,3*4</t>
  </si>
  <si>
    <t>970241150R00</t>
  </si>
  <si>
    <t>Řezání prostého betonu hl. řezu 150 mm</t>
  </si>
  <si>
    <t>5*2</t>
  </si>
  <si>
    <t>971033561R00</t>
  </si>
  <si>
    <t>Vybourání otv. zeď cihel. pl.1 m2, tl.60 cm, MVC</t>
  </si>
  <si>
    <t>1*0,15*0,45*2</t>
  </si>
  <si>
    <t>971033631R00</t>
  </si>
  <si>
    <t>Vybourání otv. zeď cihel. pl.4 m2, tl.15 cm, MVC</t>
  </si>
  <si>
    <t>2.NP : 2,6*0,6</t>
  </si>
  <si>
    <t>971033641R00</t>
  </si>
  <si>
    <t>Vybourání otv. zeď cihel. pl.4 m2, tl.30 cm, MVC</t>
  </si>
  <si>
    <t>2,25*1*0,3</t>
  </si>
  <si>
    <t>1,3*2,1*0,3</t>
  </si>
  <si>
    <t>elektro rozvaděč : 0,86*3,63*0,3</t>
  </si>
  <si>
    <t>0,25</t>
  </si>
  <si>
    <t>971033651R00</t>
  </si>
  <si>
    <t>Vybourání otv. zeď cihel. pl.4 m2, tl.60 cm, MVC</t>
  </si>
  <si>
    <t>1,05*2,05*0,4</t>
  </si>
  <si>
    <t>0,15*0,3*2*2</t>
  </si>
  <si>
    <t>1,05*0,15*3,63</t>
  </si>
  <si>
    <t>1*2*0,3</t>
  </si>
  <si>
    <t>1,75*2*0,375</t>
  </si>
  <si>
    <t>2,37*2*0,375</t>
  </si>
  <si>
    <t>0,9*2,02*0,3</t>
  </si>
  <si>
    <t>2,65*3,63*0,3-0,8*2,1*0,3</t>
  </si>
  <si>
    <t>1*0,375*0,9*2</t>
  </si>
  <si>
    <t>971081621R00</t>
  </si>
  <si>
    <t>Vybourání otvorů příčky deskové 4,0 m2, tl. 10 cm SDK příčka</t>
  </si>
  <si>
    <t>1,5*2,02</t>
  </si>
  <si>
    <t>973031151R00</t>
  </si>
  <si>
    <t>Vysekání výklenků zeď cihel. MVC, pl. nad 0,25 m2</t>
  </si>
  <si>
    <t xml:space="preserve">pozn.č.12 : </t>
  </si>
  <si>
    <t>3,7*0,3*0,15</t>
  </si>
  <si>
    <t>974031664R00</t>
  </si>
  <si>
    <t>Vysekání rýh zeď cihelná vtah. nosníků 15 x 15 cm</t>
  </si>
  <si>
    <t>2.NP : 3</t>
  </si>
  <si>
    <t>974031666R00</t>
  </si>
  <si>
    <t>Vysekání rýh zeď cihelná vtah. nosníků 15 x 25 cm</t>
  </si>
  <si>
    <t>1,25*13</t>
  </si>
  <si>
    <t>1,75*6</t>
  </si>
  <si>
    <t>2,9*3</t>
  </si>
  <si>
    <t>2,25*3</t>
  </si>
  <si>
    <t>2,8*3</t>
  </si>
  <si>
    <t>1,7*3</t>
  </si>
  <si>
    <t>2*2</t>
  </si>
  <si>
    <t>2*6</t>
  </si>
  <si>
    <t>2,39*2</t>
  </si>
  <si>
    <t>2,84</t>
  </si>
  <si>
    <t>974042587R00</t>
  </si>
  <si>
    <t>Vysekání rýh v podlaze betonové, 25x30 cm</t>
  </si>
  <si>
    <t>975043111R00</t>
  </si>
  <si>
    <t>Jednořad.podchycení stropů do 3,5 m,do 750 kg/m</t>
  </si>
  <si>
    <t>978041116R00</t>
  </si>
  <si>
    <t>Odstranění KZS EPS F tl. 160 mm s omítkou</t>
  </si>
  <si>
    <t>1,05*2,05</t>
  </si>
  <si>
    <t>978059231R00</t>
  </si>
  <si>
    <t>Odsekání obkladů stěn z kamene nad 2 m2</t>
  </si>
  <si>
    <t>(8,2+1,1+1,1)*0,97</t>
  </si>
  <si>
    <t xml:space="preserve">1.NP  míst.č.1.02 : </t>
  </si>
  <si>
    <t>8,4*3,5</t>
  </si>
  <si>
    <t>-(2,25*1,1+1,3*2,1)</t>
  </si>
  <si>
    <t>978059531R00</t>
  </si>
  <si>
    <t>Odsekání vnitřních obkladů stěn nad 2 m2</t>
  </si>
  <si>
    <t>(1,412+0,8+1+1,263+2+2)*2</t>
  </si>
  <si>
    <t>968062456R1ik</t>
  </si>
  <si>
    <t xml:space="preserve">Vybourání dřevěného obložení portálu </t>
  </si>
  <si>
    <t>5,5*4,25</t>
  </si>
  <si>
    <t>978062000ik</t>
  </si>
  <si>
    <t>Odstranění  mosazného prvku  v jevišti</t>
  </si>
  <si>
    <t>999281105R00</t>
  </si>
  <si>
    <t>Přesun hmot pro opravy a údržbu do výšky 6 m</t>
  </si>
  <si>
    <t>Přesun hmot</t>
  </si>
  <si>
    <t>POL7_</t>
  </si>
  <si>
    <t>711111001RZ1</t>
  </si>
  <si>
    <t>Izolace proti vlhkosti vodor. nátěr ALP za studena 1x nátěr - včetně dodávky penetračního laku ALP</t>
  </si>
  <si>
    <t>5*0,5</t>
  </si>
  <si>
    <t>101,76</t>
  </si>
  <si>
    <t>711141559RY1</t>
  </si>
  <si>
    <t>Izolace proti vlhk. vodorovná pásy přitavením 1 vrstva - včetně dod. izol.pásu AL</t>
  </si>
  <si>
    <t>998711201R00</t>
  </si>
  <si>
    <t>Přesun hmot pro izolace proti vodě, výšky do 6 m</t>
  </si>
  <si>
    <t>713121111RT1</t>
  </si>
  <si>
    <t>Izolace tepelná podlah na sucho, jednovrstvá materiál ve specifikaci</t>
  </si>
  <si>
    <t>9,6*8,36</t>
  </si>
  <si>
    <t>713121118RU1</t>
  </si>
  <si>
    <t xml:space="preserve">Montáž dilatačního pásku podél stěn včetně dodávky  </t>
  </si>
  <si>
    <t>12,475+12,475+8,36+8,36+0,3*8</t>
  </si>
  <si>
    <t>713191100RT9</t>
  </si>
  <si>
    <t>Položení separační fólie včetně dodávky PE fólie</t>
  </si>
  <si>
    <t>28375705R</t>
  </si>
  <si>
    <t>Deska izolační stabilizov. EPS 150  1000 x 500 mm</t>
  </si>
  <si>
    <t>9,6*8,36*0,1*1,02</t>
  </si>
  <si>
    <t>998713101R00</t>
  </si>
  <si>
    <t>Přesun hmot pro izolace tepelné, výšky do 6 m</t>
  </si>
  <si>
    <t>713121111R00</t>
  </si>
  <si>
    <t>Izolace tepelná podlah na sucho, jednovrstvá</t>
  </si>
  <si>
    <t>2837531ik</t>
  </si>
  <si>
    <t>Pěněný PE  tl. 5 mm šířka 1100 mm</t>
  </si>
  <si>
    <t>101,76*1,02</t>
  </si>
  <si>
    <t>998714201R00</t>
  </si>
  <si>
    <t>Přesun hmot pro akustická opatření, výšky do 6 m</t>
  </si>
  <si>
    <t>631312141R00</t>
  </si>
  <si>
    <t>Doplnění rýh betonem v dosavadních mazaninách</t>
  </si>
  <si>
    <t>25*0,3*0,25</t>
  </si>
  <si>
    <t>970241100R00</t>
  </si>
  <si>
    <t>Řezání prostého betonu hl. řezu 100 mm</t>
  </si>
  <si>
    <t>25*2</t>
  </si>
  <si>
    <t>974042557R00</t>
  </si>
  <si>
    <t>Vysekání rýh v podlaze betonové, 10x30 cm</t>
  </si>
  <si>
    <t xml:space="preserve">vrchní beton : </t>
  </si>
  <si>
    <t>25</t>
  </si>
  <si>
    <t>974042567R00</t>
  </si>
  <si>
    <t>Vysekání rýh v podlaze betonové, 15x30 cm podkladní beton</t>
  </si>
  <si>
    <t>25*0,5</t>
  </si>
  <si>
    <t>711141559RZ1</t>
  </si>
  <si>
    <t>Izolace proti vlhk. vodorovná pásy přitavením 1 vrstva - včetně dodávky asfaltového pásu</t>
  </si>
  <si>
    <t>711140101R00</t>
  </si>
  <si>
    <t>Odstr.izolace proti vlhk.vodor. pásy přitav.,1vrst</t>
  </si>
  <si>
    <t>713102111R00</t>
  </si>
  <si>
    <t>Odstr.tep.izolace podlah,volně, EPS tl.do 100 mm</t>
  </si>
  <si>
    <t>713121111RV4</t>
  </si>
  <si>
    <t xml:space="preserve">Izolace tepelná podlah na sucho, jednovrstvá včetně dodávky polystyren  </t>
  </si>
  <si>
    <t>Zdravotnětechnická instalace, viz.samostatný rozpočet a výkaz výměr</t>
  </si>
  <si>
    <t>9899854</t>
  </si>
  <si>
    <t>Ostatní drobné zednické výpomoce</t>
  </si>
  <si>
    <t xml:space="preserve">hod   </t>
  </si>
  <si>
    <t>35</t>
  </si>
  <si>
    <t>725110814R00</t>
  </si>
  <si>
    <t>Demontáž klozetů kombinovaných</t>
  </si>
  <si>
    <t>soubor</t>
  </si>
  <si>
    <t>725210821R00</t>
  </si>
  <si>
    <t>Demontáž umyvadel bez výtokových armatur</t>
  </si>
  <si>
    <t>725530823R00</t>
  </si>
  <si>
    <t>Demontáž, zásobník elektrický tlakový  200 l</t>
  </si>
  <si>
    <t>725820801R00</t>
  </si>
  <si>
    <t>Demontáž baterie nástěnné do G 3/4</t>
  </si>
  <si>
    <t>Vzduchotechnika . viz.samostatný rozpočet a výkaz výměr</t>
  </si>
  <si>
    <t>7281</t>
  </si>
  <si>
    <t xml:space="preserve">Montáž a dodávka  hliníkové mřížky + rým  , antracit </t>
  </si>
  <si>
    <t>73111</t>
  </si>
  <si>
    <t xml:space="preserve">Úpravy potrubí  k radiátorům vč.zlakové zkoušky </t>
  </si>
  <si>
    <t>735156670R00</t>
  </si>
  <si>
    <t xml:space="preserve">Otopná tělesa   600/1800 na výšku </t>
  </si>
  <si>
    <t>7</t>
  </si>
  <si>
    <t>735151811R00</t>
  </si>
  <si>
    <t>Demontáž otopných těles panelových 1řadých,1500 mm</t>
  </si>
  <si>
    <t>10</t>
  </si>
  <si>
    <t>735494811R00</t>
  </si>
  <si>
    <t>Vypuštění vody z otopných těles</t>
  </si>
  <si>
    <t>17,6</t>
  </si>
  <si>
    <t>735890801R00</t>
  </si>
  <si>
    <t>Přemístění demont. hmot - otop. těles, H do 6 m</t>
  </si>
  <si>
    <t>0,22</t>
  </si>
  <si>
    <t>735000ik</t>
  </si>
  <si>
    <t>Demontáž radiátoru  a jejich posunutí</t>
  </si>
  <si>
    <t>998735201R00</t>
  </si>
  <si>
    <t>Přesun hmot pro otopná tělesa, výšky do 6 m</t>
  </si>
  <si>
    <t>762213811R00</t>
  </si>
  <si>
    <t>Demontáž schodiště s podstupnicemi š. do 1 m</t>
  </si>
  <si>
    <t>762512245R00</t>
  </si>
  <si>
    <t>Položení podlah pod nášlap.vrstvu  šroubováním</t>
  </si>
  <si>
    <t>8,4*5,8</t>
  </si>
  <si>
    <t>762522812R00</t>
  </si>
  <si>
    <t>Demontáž podlah s polštáři z prken tl. do 50 mm jeviště</t>
  </si>
  <si>
    <t>48,58</t>
  </si>
  <si>
    <t>10,45</t>
  </si>
  <si>
    <t>762595000R00</t>
  </si>
  <si>
    <t>Spojovací a ochranné prostředky k položení podlah</t>
  </si>
  <si>
    <t>8,4*5,8*0,03</t>
  </si>
  <si>
    <t>76205641ik</t>
  </si>
  <si>
    <t>Lehké opravy nosné konstrukce + nátěr</t>
  </si>
  <si>
    <t xml:space="preserve">skl.G : </t>
  </si>
  <si>
    <t>5,95*3,7</t>
  </si>
  <si>
    <t>60623357R</t>
  </si>
  <si>
    <t>Překližka vodovzd. bříza multi tl. 30 mm j. BB/CP 21 vrstev, 2500x1250 mm</t>
  </si>
  <si>
    <t>8,4*5,8*1,08</t>
  </si>
  <si>
    <t>998762102R00</t>
  </si>
  <si>
    <t>Přesun hmot pro tesařské konstrukce, výšky do 12 m</t>
  </si>
  <si>
    <t>764816120R00</t>
  </si>
  <si>
    <t>Oplechování parapetů, lakovaný Pz plech, rš 200 mm</t>
  </si>
  <si>
    <t xml:space="preserve">1.NP , pozn.č.1 : </t>
  </si>
  <si>
    <t>764410850R00</t>
  </si>
  <si>
    <t>Demontáž oplechování parapetů,rš od 100 do 330 mm</t>
  </si>
  <si>
    <t>998764201R00</t>
  </si>
  <si>
    <t>Přesun hmot pro klempířské konstr., výšky do 6 m</t>
  </si>
  <si>
    <t>766416112R00</t>
  </si>
  <si>
    <t>Obložení stěn nad 5 m2  profily 40x40 mm</t>
  </si>
  <si>
    <t xml:space="preserve">pozn.č.25 : </t>
  </si>
  <si>
    <t xml:space="preserve">míst.č.1.03a : </t>
  </si>
  <si>
    <t>8,59</t>
  </si>
  <si>
    <t>18,3</t>
  </si>
  <si>
    <t xml:space="preserve">míst. č.1.02 : </t>
  </si>
  <si>
    <t>-2,25*1,1</t>
  </si>
  <si>
    <t>-1,3*2,1</t>
  </si>
  <si>
    <t>766417111R00</t>
  </si>
  <si>
    <t>Podkladový rošt pod obložení stěn</t>
  </si>
  <si>
    <t>8,59*2</t>
  </si>
  <si>
    <t>18,33*2</t>
  </si>
  <si>
    <t>24,2*2</t>
  </si>
  <si>
    <t>766411812R00</t>
  </si>
  <si>
    <t>Demontáž obložení stěn panely velikosti nad 1,5 m2</t>
  </si>
  <si>
    <t xml:space="preserve">jeviště : </t>
  </si>
  <si>
    <t>(5,8+9,8+8,4+1,7+1,7)*4</t>
  </si>
  <si>
    <t>766421812R00</t>
  </si>
  <si>
    <t>Demontáž obložení podhledů panely nad 1,5 m2</t>
  </si>
  <si>
    <t>766661112R00</t>
  </si>
  <si>
    <t>Montáž dveří do zárubně,otevíravých 1kř.do 0,8 m</t>
  </si>
  <si>
    <t>766661132R00</t>
  </si>
  <si>
    <t>Montáž dveří do zárubně,otevíravých 2kř.do 1,45 m</t>
  </si>
  <si>
    <t>766661432R00</t>
  </si>
  <si>
    <t>Montáž dveří protipožárních 2kříd. š.145 cm</t>
  </si>
  <si>
    <t>766666112R00</t>
  </si>
  <si>
    <t>Montáž dveří posuvných, osazení závěsu, 1kř.</t>
  </si>
  <si>
    <t>766670021R00</t>
  </si>
  <si>
    <t>Montáž kliky a štítku</t>
  </si>
  <si>
    <t>15</t>
  </si>
  <si>
    <t>766251ik</t>
  </si>
  <si>
    <t xml:space="preserve">Odstranění sedaček  </t>
  </si>
  <si>
    <t>8*9</t>
  </si>
  <si>
    <t>76681284022ik</t>
  </si>
  <si>
    <t xml:space="preserve">Demontáž pultu šatny </t>
  </si>
  <si>
    <t>76681284023ik</t>
  </si>
  <si>
    <t>Montáž a dodávka  barového pultu kavárny vč.2x dřez a2x  baterie stojánková, barová myčka  předběžná cena , 650x900x4000 mm</t>
  </si>
  <si>
    <t>76681284024ik</t>
  </si>
  <si>
    <t>Montáž a dodávka sanitární příčky WC oboustranělamunovaná dřevotřísk.deska 25 mm kovový nosný systém nerez, nerez nohy, výška 2000mm +250 mm pozn.č.6</t>
  </si>
  <si>
    <t>2,9*2,25*3</t>
  </si>
  <si>
    <t>1,3*2,25*3</t>
  </si>
  <si>
    <t>-0,6*2*9</t>
  </si>
  <si>
    <t>76681284025ik</t>
  </si>
  <si>
    <t xml:space="preserve">Montáž a dodávka dveří do sanitárních příček WC  pozn.6 </t>
  </si>
  <si>
    <t>766815622ik</t>
  </si>
  <si>
    <t xml:space="preserve">Montáž a dodávka   vnitřní dvoukřdl.vrátka baru , kyvné plné 1200x700 mm   ozn.D/13 dřevěnné  vč.povrhové úpravy </t>
  </si>
  <si>
    <t>766815623ik</t>
  </si>
  <si>
    <t>Montáž a dodávka  madla na obou stranách dveří  ozn.D/09</t>
  </si>
  <si>
    <t>766815624ik</t>
  </si>
  <si>
    <t xml:space="preserve">Osazení a dodávka policového systému z desek tl.20 mm, výplň MDF,dýha dub ,nosná kce JEKL50/50 odstín antracit  , bližší popis viz.příloha č.1  v PD </t>
  </si>
  <si>
    <t>766815625ik</t>
  </si>
  <si>
    <t xml:space="preserve">Montáž a dodávka hliníkové rolety na baru  5250 x 1100 mm  </t>
  </si>
  <si>
    <t>766815626ik</t>
  </si>
  <si>
    <t>Osazení a dodávka  kruhového  stolu pr. 800 mm  , míst č.1.03a</t>
  </si>
  <si>
    <t>766815627ik</t>
  </si>
  <si>
    <t xml:space="preserve">Osazení a dodávka  židle v míst. č.1.03a ,   bližší popis viz.interier  PD </t>
  </si>
  <si>
    <t>12</t>
  </si>
  <si>
    <t>766815628ik</t>
  </si>
  <si>
    <t>Renovace  stávajícího dřevěnného obkladu ze 30% + oprava po zvětšení okenního otvoru</t>
  </si>
  <si>
    <t>(12,475+12,475+5+1,8+1,8)*3,5</t>
  </si>
  <si>
    <t>54914624R</t>
  </si>
  <si>
    <t>Dveřní kování KLASIK/S klíč Cr</t>
  </si>
  <si>
    <t>6110522ik</t>
  </si>
  <si>
    <t>Dodávka dřevěnného obložení vč.podkl.roštů  a povrchové úravy  pozn.č.25  profily 40x40 mm,masív dub,kotvení na rošt, povrchová úprava rostlinný olej</t>
  </si>
  <si>
    <t>18,33</t>
  </si>
  <si>
    <t>24,2</t>
  </si>
  <si>
    <t xml:space="preserve">prořez : </t>
  </si>
  <si>
    <t>0,54*8</t>
  </si>
  <si>
    <t>61160102R</t>
  </si>
  <si>
    <t>Dveře vnitřní hladké plné 1kř. 70x197 odlehčené  MDF, ozn. D/12</t>
  </si>
  <si>
    <t>61161802R</t>
  </si>
  <si>
    <t>Dveře vnitřní hladké plné  1kř. 70x197 dýh dub. D/08</t>
  </si>
  <si>
    <t>61161803R</t>
  </si>
  <si>
    <t>Dveře vnitřní hladké plné  1kř. 80x197  dýh dub. D/04 , D/06, D/09</t>
  </si>
  <si>
    <t>61161805R</t>
  </si>
  <si>
    <t>Dveře vnitřní hladké plné T 2kř. 120x197 dýh dub  D/03</t>
  </si>
  <si>
    <t>61161806R</t>
  </si>
  <si>
    <t>Dveře vnitřní hladké plné  2kř. 140x210, panikové kování D/11</t>
  </si>
  <si>
    <t>611653606R</t>
  </si>
  <si>
    <t>Dveře protipožární profil. plné 2kř. 140x197cm lak  ozn.D/02 vč.koordinátoru  uzavírání aktivního a  pasívního křídla EWX200 C 30DP3</t>
  </si>
  <si>
    <t>61169501R</t>
  </si>
  <si>
    <t>Dveře posuvné na stěnu  60-90x197   D/07 , výplň odlehčená MDF jednokřídlé, včetně vodicí lišty</t>
  </si>
  <si>
    <t>998766201R00</t>
  </si>
  <si>
    <t>Přesun hmot pro truhlářské konstr., výšky do 6 m</t>
  </si>
  <si>
    <t>767132811R00</t>
  </si>
  <si>
    <t>Demontáž příček z plechu, šroubovaných</t>
  </si>
  <si>
    <t xml:space="preserve">VW  kabiny : </t>
  </si>
  <si>
    <t>1,5*2,1*2</t>
  </si>
  <si>
    <t>3,2*2,1</t>
  </si>
  <si>
    <t>1,6*2,1*2</t>
  </si>
  <si>
    <t>767162120R00</t>
  </si>
  <si>
    <t>Montáž zábradlí rovného z profilů do zdiva do 30kg</t>
  </si>
  <si>
    <t>1+1+4,7</t>
  </si>
  <si>
    <t>767222120R00</t>
  </si>
  <si>
    <t>Montáž zábradlí z prof. oceli do zdiva, do 40 kg</t>
  </si>
  <si>
    <t>pozn.č.13 : 2,5</t>
  </si>
  <si>
    <t>767584143R00</t>
  </si>
  <si>
    <t>Montáž podhledů kazetových  nad 20 m2</t>
  </si>
  <si>
    <t xml:space="preserve">1.NP m.č.1.03a : </t>
  </si>
  <si>
    <t>767581801R00</t>
  </si>
  <si>
    <t>Demontáž podhledů - kazet</t>
  </si>
  <si>
    <t>767001ik</t>
  </si>
  <si>
    <t>Montáž  výplně otvoů v 1.PP perfor.plechem+ povrchová úprava  pozn.č.18</t>
  </si>
  <si>
    <t>2*0,4*2</t>
  </si>
  <si>
    <t>7678899ik</t>
  </si>
  <si>
    <t>Očištění demontovaných mosazných podhledů</t>
  </si>
  <si>
    <t>76789541ik</t>
  </si>
  <si>
    <t>Montáž a dodávka kovového nerez. sloupku, pr.200 mm, délka 2900 mmm+ nátěr antracit</t>
  </si>
  <si>
    <t xml:space="preserve">míst.č.1.02 : </t>
  </si>
  <si>
    <t>55395514ik</t>
  </si>
  <si>
    <t>Dodávka  kovového zábradlí na schodišti vč.madla  pozn.č.13</t>
  </si>
  <si>
    <t>2,5</t>
  </si>
  <si>
    <t>55395515ik</t>
  </si>
  <si>
    <t>Dodávka kovového zábradlí vč.madla a povrchové úpravy  pozn.č.15</t>
  </si>
  <si>
    <t>998767201R00</t>
  </si>
  <si>
    <t>Přesun hmot pro zámečnické konstr., výšky do 6 m</t>
  </si>
  <si>
    <t>771101210R00</t>
  </si>
  <si>
    <t>Penetrace podkladu pod dlažby</t>
  </si>
  <si>
    <t>sociál.zař. : 7,69</t>
  </si>
  <si>
    <t>771475014R00</t>
  </si>
  <si>
    <t>Obklad soklíků keram.rovných, tmel,výška 10 cm</t>
  </si>
  <si>
    <t>17,45</t>
  </si>
  <si>
    <t xml:space="preserve">mst.č.1.03a : </t>
  </si>
  <si>
    <t>24,42</t>
  </si>
  <si>
    <t xml:space="preserve">míst.č.1.04 : </t>
  </si>
  <si>
    <t>771575118R00</t>
  </si>
  <si>
    <t>Montáž podlah keram.,hladké, tmel, 60x60 cm</t>
  </si>
  <si>
    <t>597623085T</t>
  </si>
  <si>
    <t>Keramická dlažba  vnitřní 600x 600</t>
  </si>
  <si>
    <t>0,6165*10</t>
  </si>
  <si>
    <t>59764431R</t>
  </si>
  <si>
    <t>Sokl  černý  výška 100 mm</t>
  </si>
  <si>
    <t>17,45*1,08</t>
  </si>
  <si>
    <t>24,42*1,08</t>
  </si>
  <si>
    <t>5*1,08</t>
  </si>
  <si>
    <t>998771201R00</t>
  </si>
  <si>
    <t>Přesun hmot pro podlahy z dlaždic, výšky do 6 m</t>
  </si>
  <si>
    <t>772401123R00</t>
  </si>
  <si>
    <t>Obklad soklů stěn rovných kamenem tl. do 3 cm</t>
  </si>
  <si>
    <t>10+10+8+8+5</t>
  </si>
  <si>
    <t>8,412+8,412+5,75+5,75</t>
  </si>
  <si>
    <t>772512112R00</t>
  </si>
  <si>
    <t>Dlažba z kamene hut.do tl.4-5cm,pravoúhlá,do tmele</t>
  </si>
  <si>
    <t>58381315R</t>
  </si>
  <si>
    <t>Deska dlažební řezaná do 0,24 m2 tl. 5 cm žula šedá ,oplalovaná 600x600x20 mm</t>
  </si>
  <si>
    <t>69,78*1,04</t>
  </si>
  <si>
    <t>54,26*1,04</t>
  </si>
  <si>
    <t>58386142R</t>
  </si>
  <si>
    <t>Sokl rovný černý  v. 10 cm tl. 3 cm žula</t>
  </si>
  <si>
    <t>(10+10+8+8+5)*1,06</t>
  </si>
  <si>
    <t>998772101R00</t>
  </si>
  <si>
    <t>Přesun hmot pro dlažby z kamene, výšky do 6 m</t>
  </si>
  <si>
    <t>773411200R00</t>
  </si>
  <si>
    <t>Soklíky z přírod.teraca,rovné s požlábkem do 5 cm</t>
  </si>
  <si>
    <t>5+3+3+1+1</t>
  </si>
  <si>
    <t>773511360R00</t>
  </si>
  <si>
    <t>Podlahy z přírodního teraca, prosté tl. 3 cm</t>
  </si>
  <si>
    <t>1*5*0,45</t>
  </si>
  <si>
    <t>4*(0,15+0,33)*2</t>
  </si>
  <si>
    <t xml:space="preserve">podesta : </t>
  </si>
  <si>
    <t>8,1*2</t>
  </si>
  <si>
    <t>4,7*1</t>
  </si>
  <si>
    <t>998773101R00</t>
  </si>
  <si>
    <t>Přesun hmot pro podlahy teracové, výšky do 6 m</t>
  </si>
  <si>
    <t>775101101R00</t>
  </si>
  <si>
    <t>Vysávání podlah prům.vysavačem,podlahy vlys,parket</t>
  </si>
  <si>
    <t>775413121R00</t>
  </si>
  <si>
    <t>Podlahové lišty připevněné vruty, DB 6/1,5 cm</t>
  </si>
  <si>
    <t>775511281R00</t>
  </si>
  <si>
    <t>Podlahy vlysové do tmele,tl.21 mm, úzké, DB výběr</t>
  </si>
  <si>
    <t>775521800R00</t>
  </si>
  <si>
    <t>Demontáž podlah vlysových přibíjených včetně lišt</t>
  </si>
  <si>
    <t>20,13</t>
  </si>
  <si>
    <t>775592003R00</t>
  </si>
  <si>
    <t>Broušení dřevěných podlah střední zr.60-80</t>
  </si>
  <si>
    <t>775599143R00</t>
  </si>
  <si>
    <t>Lak dřevěných podlah  , Z+2x, přebrouš</t>
  </si>
  <si>
    <t>998775201R00</t>
  </si>
  <si>
    <t>Přesun hmot pro podlahy vlysové, výšky do 6 m</t>
  </si>
  <si>
    <t>776101101R00</t>
  </si>
  <si>
    <t>Vysávání podlah prům.vysavačem pod povlak.podlahy</t>
  </si>
  <si>
    <t>50,76</t>
  </si>
  <si>
    <t>776521100RU3</t>
  </si>
  <si>
    <t xml:space="preserve">Lepení povlak.podlah z pásů PVC  , vyztuženo skleněnými vlákny ,spodní pěnová vrstvy  včetně podlahoviny PVC tl.2,1 mm, tl.nášlapné vrstvy 0,5mm </t>
  </si>
  <si>
    <t>plošná hmotnost 1,360g/m2 : 50,76</t>
  </si>
  <si>
    <t xml:space="preserve">zátěž.tříf´da dle ČSN EN 658-33 : </t>
  </si>
  <si>
    <t xml:space="preserve">prtiskluznost-souč.smyk.tření min.0,5 : </t>
  </si>
  <si>
    <t xml:space="preserve">lepeno na překližku : </t>
  </si>
  <si>
    <t>217596T10</t>
  </si>
  <si>
    <t xml:space="preserve">Penetrace překližky </t>
  </si>
  <si>
    <t>Vlastní CÚ</t>
  </si>
  <si>
    <t>998776201R00</t>
  </si>
  <si>
    <t>Přesun hmot pro podlahy povlakové, výšky do 6 m</t>
  </si>
  <si>
    <t>781101210R00</t>
  </si>
  <si>
    <t>Penetrace podkladu pod obklady</t>
  </si>
  <si>
    <t>(3,07+2,8+4,2+0,5+0,5+1+0,8+0,8+1,7)*2</t>
  </si>
  <si>
    <t>(2,6+2,6+1,25+1,25)*2</t>
  </si>
  <si>
    <t>(5,5+4,5+2,8+2,8+0,3*3+1,4+0,8+0,8)*2</t>
  </si>
  <si>
    <t>(1,8+1,8+2,15+2,15+2,75+2,75+1+1)*2</t>
  </si>
  <si>
    <t>1,3*2*4</t>
  </si>
  <si>
    <t>781475120R00</t>
  </si>
  <si>
    <t>Obklad vnitřní stěn keramický, do tmele, 30x60 cm</t>
  </si>
  <si>
    <t>781497131R00</t>
  </si>
  <si>
    <t>Lišta nerezová ukončovacích k obkladům</t>
  </si>
  <si>
    <t>14*2</t>
  </si>
  <si>
    <t>956148ik</t>
  </si>
  <si>
    <t>Osazení a dodávka  obkladu spodní hrany jeviště černým kameným proužkem sokl</t>
  </si>
  <si>
    <t>597813748R</t>
  </si>
  <si>
    <t xml:space="preserve">Obkládačka keramická vnitřní 30x60  </t>
  </si>
  <si>
    <t>1.03b : 12,47</t>
  </si>
  <si>
    <t>1.06 : 9,6</t>
  </si>
  <si>
    <t>1.08 : 2,6</t>
  </si>
  <si>
    <t>1.12a : 1,68</t>
  </si>
  <si>
    <t>prořez : 0,2635*10</t>
  </si>
  <si>
    <t>5978139900T</t>
  </si>
  <si>
    <t>Obklad keramický vnitřní 30x60 cm</t>
  </si>
  <si>
    <t>1.12c : 14</t>
  </si>
  <si>
    <t>1.13 : 41,82</t>
  </si>
  <si>
    <t>1.14 : 40,56</t>
  </si>
  <si>
    <t>0,9638*10</t>
  </si>
  <si>
    <t>998781201R00</t>
  </si>
  <si>
    <t>Přesun hmot pro obklady keramické, výšky do 6 m</t>
  </si>
  <si>
    <t>782631323RT2</t>
  </si>
  <si>
    <t>Obklad parapetů kamenem tvrdým tl. 2 až  3 cm žula tmavě šedý tl. 2 cm</t>
  </si>
  <si>
    <t>míst.č.1.02 : 2,6*0,6</t>
  </si>
  <si>
    <t>2,1*0,6</t>
  </si>
  <si>
    <t>998782201R00</t>
  </si>
  <si>
    <t>Přesun hmot pro obklady z kamene, výšky do 6 m</t>
  </si>
  <si>
    <t>783222100R00</t>
  </si>
  <si>
    <t>Nátěr syntetický kovových konstrukcí dvojnásobný antracit</t>
  </si>
  <si>
    <t>4,8*0,25</t>
  </si>
  <si>
    <t>4,7*0,25</t>
  </si>
  <si>
    <t>5,4*0,25</t>
  </si>
  <si>
    <t>5,2*0,25*2</t>
  </si>
  <si>
    <t>4,8*0,25*5</t>
  </si>
  <si>
    <t>4,7*,25</t>
  </si>
  <si>
    <t>5,6*0,25*2</t>
  </si>
  <si>
    <t>783726300R00</t>
  </si>
  <si>
    <t>Nátěr synt. lazurovací tesařských konstr. 3x lak</t>
  </si>
  <si>
    <t>784161101R00</t>
  </si>
  <si>
    <t>Penetrace podkladu nátěrem   - Grund 1x</t>
  </si>
  <si>
    <t>2,2*2</t>
  </si>
  <si>
    <t>784191101R00</t>
  </si>
  <si>
    <t>Penetrace podkladu univerzální  1x</t>
  </si>
  <si>
    <t xml:space="preserve">strop : </t>
  </si>
  <si>
    <t>69,78+17,74+20,51+17,64+7,69+20,68+3,87+3,24+101,76+8,53+50,76+12,58</t>
  </si>
  <si>
    <t>23,94</t>
  </si>
  <si>
    <t xml:space="preserve">stěny : </t>
  </si>
  <si>
    <t>(6,3+6,3+8,4+8,4+8+8+4,2+4,2+4,5+4,5+4,2+4,2+5,5+5,5+9+2,8+2,8+1,2+1,2)*3,63</t>
  </si>
  <si>
    <t>(2,8+2,8+2,6+2,9+2,9+5,8+5,8+5+8,2+8,2+20+5+3,6+2,1+2,1+1,8+1,8+6,4+2+5)*3,63</t>
  </si>
  <si>
    <t>(12,5+12,5+22)*5,8</t>
  </si>
  <si>
    <t>(12+22+6+2,8+2,8+2,8+2,8+2,4)*6</t>
  </si>
  <si>
    <t>(8,3+8,3+2,8+2,8)*3,5</t>
  </si>
  <si>
    <t>784165811R00</t>
  </si>
  <si>
    <t>Malba pro SDK, bílá, bez pen., 1 x</t>
  </si>
  <si>
    <t>784195112R00</t>
  </si>
  <si>
    <t>Malba Standard, bílá, bez penetrace, 2 x</t>
  </si>
  <si>
    <t>612401291RT2</t>
  </si>
  <si>
    <t>Omítka malých ploch vnitřních stěn do 0,25 m2 vápennou štukovovou omítkou</t>
  </si>
  <si>
    <t xml:space="preserve">silnoproud : </t>
  </si>
  <si>
    <t>10*2</t>
  </si>
  <si>
    <t>612403382R00</t>
  </si>
  <si>
    <t>Hrubá výplň rýh ve stěnách do 5x5 cm maltou ze SMS</t>
  </si>
  <si>
    <t>320</t>
  </si>
  <si>
    <t xml:space="preserve">strukturovaná kabeláž : </t>
  </si>
  <si>
    <t>70</t>
  </si>
  <si>
    <t>612403386R00</t>
  </si>
  <si>
    <t>Hrubá výplň rýh ve stěnách do 10x10cm maltou z SMS</t>
  </si>
  <si>
    <t>120</t>
  </si>
  <si>
    <t>80</t>
  </si>
  <si>
    <t>612403388R00</t>
  </si>
  <si>
    <t>Hrubá výplň rýh ve stěnách do 15x15cm maltou z SMS</t>
  </si>
  <si>
    <t>silnoproud : 0</t>
  </si>
  <si>
    <t>180</t>
  </si>
  <si>
    <t>612423531RT2</t>
  </si>
  <si>
    <t>Omítka rýh stěn vápenná šířky do 15 cm, štuková s použitím suché maltové směsi</t>
  </si>
  <si>
    <t>180*0,15</t>
  </si>
  <si>
    <t>120*0,1</t>
  </si>
  <si>
    <t>320*0,05</t>
  </si>
  <si>
    <t>80*0,1</t>
  </si>
  <si>
    <t>70*0,05</t>
  </si>
  <si>
    <t>210</t>
  </si>
  <si>
    <t>Eĺektroinstalace silnoproudá , viz.samostatný rozpočet a výkaz výměr v příloze</t>
  </si>
  <si>
    <t>2101</t>
  </si>
  <si>
    <t>Nouzové osvětlení , viz.samostatný rozpočet a výkaz výměr v příloze</t>
  </si>
  <si>
    <t>2102</t>
  </si>
  <si>
    <t>Strukturovaná kabeláž , viz.samostatný rozpočet a výkaz výměr v příloze</t>
  </si>
  <si>
    <t>360</t>
  </si>
  <si>
    <t>Měření a regulace , viz.samostatný rozpočet a výkaz výměr</t>
  </si>
  <si>
    <t>979011111R00</t>
  </si>
  <si>
    <t>Svislá doprava suti a vybour. hmot za 2.NP a 1.PP</t>
  </si>
  <si>
    <t>Přesun suti</t>
  </si>
  <si>
    <t>POL8_</t>
  </si>
  <si>
    <t>979081111R00</t>
  </si>
  <si>
    <t>Odvoz suti a vybour. hmot na skládku do 1 km</t>
  </si>
  <si>
    <t>979081121R00</t>
  </si>
  <si>
    <t>Příplatek k odvozu za každý další 1 km</t>
  </si>
  <si>
    <t>979082111R00</t>
  </si>
  <si>
    <t>Vnitrostaveništní doprava suti do 10 m</t>
  </si>
  <si>
    <t>979082121R00</t>
  </si>
  <si>
    <t>Příplatek k vnitrost. dopravě suti za dalších 5 m</t>
  </si>
  <si>
    <t>979990001R00</t>
  </si>
  <si>
    <t>Poplatek za skládku stavební suti skládka   SOMPO  Hrádek u Pacova</t>
  </si>
  <si>
    <t>SUM</t>
  </si>
  <si>
    <t>Poznámky uchazeče k zadání</t>
  </si>
  <si>
    <t>POPUZIV</t>
  </si>
  <si>
    <t>END</t>
  </si>
  <si>
    <t>121101103R00</t>
  </si>
  <si>
    <t>Sejmutí ornice s přemístěním přes 100 do 250 m</t>
  </si>
  <si>
    <t>40,88*0,2</t>
  </si>
  <si>
    <t>11,8*0,2</t>
  </si>
  <si>
    <t>122201101R00</t>
  </si>
  <si>
    <t>Odkopávky nezapažené v hor. 3 do 100 m3</t>
  </si>
  <si>
    <t>76,7*0,33</t>
  </si>
  <si>
    <t>122201109R00</t>
  </si>
  <si>
    <t>Příplatek za lepivost - odkopávky v hor. 3</t>
  </si>
  <si>
    <t>132201211R00</t>
  </si>
  <si>
    <t>Hloubení rýh š.do 200 cm hor.3 do 100 m3,STROJNĚ</t>
  </si>
  <si>
    <t>pro novou bet.zeď : 2,6*1,2*8,5</t>
  </si>
  <si>
    <t>2,6*1,2*3,06</t>
  </si>
  <si>
    <t>3*1,6*13,6</t>
  </si>
  <si>
    <t>132201219R00</t>
  </si>
  <si>
    <t>Přípl.za lepivost,hloubení rýh 200cm,hor.3,STROJNĚ</t>
  </si>
  <si>
    <t>162301101R00</t>
  </si>
  <si>
    <t>Vodorovné přemístění výkopku z hor.1-4 do 500 m</t>
  </si>
  <si>
    <t>42,61</t>
  </si>
  <si>
    <t>174101101R00</t>
  </si>
  <si>
    <t>Zásyp jam, rýh, šachet se zhutněním</t>
  </si>
  <si>
    <t>8,5*1,2*1,8</t>
  </si>
  <si>
    <t>8,5*0,8*0,8</t>
  </si>
  <si>
    <t>3,06*0,8*0,8</t>
  </si>
  <si>
    <t>3,06*1,2*1,8</t>
  </si>
  <si>
    <t>13,6*1,2*1,3</t>
  </si>
  <si>
    <t>13,6*1,4*1,6</t>
  </si>
  <si>
    <t>274321321R00</t>
  </si>
  <si>
    <t xml:space="preserve">Železobeton základových pasů C 20/25 </t>
  </si>
  <si>
    <t>8,5*0,8*1</t>
  </si>
  <si>
    <t>3,06*0,6*1</t>
  </si>
  <si>
    <t>13,94*0,6*1</t>
  </si>
  <si>
    <t>0,8*0,2*1</t>
  </si>
  <si>
    <t>274351215R00</t>
  </si>
  <si>
    <t>Bednění stěn základových pasů - zřízení</t>
  </si>
  <si>
    <t>8,5*2*1</t>
  </si>
  <si>
    <t>0,8*1</t>
  </si>
  <si>
    <t>3,06*1*2</t>
  </si>
  <si>
    <t>13,96*1*2</t>
  </si>
  <si>
    <t>0,6*1</t>
  </si>
  <si>
    <t>274351216R00</t>
  </si>
  <si>
    <t>Bednění stěn základových pasů - odstranění</t>
  </si>
  <si>
    <t>274361821R00</t>
  </si>
  <si>
    <t>Výztuž základ. pasů z betonářské oceli 10505 (R)</t>
  </si>
  <si>
    <t>17,6*0,025</t>
  </si>
  <si>
    <t>311321825R00</t>
  </si>
  <si>
    <t>Železobeton nadzákladových zdí pohledový C 25/30</t>
  </si>
  <si>
    <t>8,5*6,78*0,45</t>
  </si>
  <si>
    <t>-1*4,7*0,45</t>
  </si>
  <si>
    <t>13,6*1,2*0,4</t>
  </si>
  <si>
    <t>311351805R00</t>
  </si>
  <si>
    <t>Bednění nadzákl.zdí,pohled.hl.,oboustranné-zřízení</t>
  </si>
  <si>
    <t>8,5*6,78*2</t>
  </si>
  <si>
    <t>10,4*0,45</t>
  </si>
  <si>
    <t>6,78*0,45</t>
  </si>
  <si>
    <t>13,6*1,2*2</t>
  </si>
  <si>
    <t>0,4*1,2</t>
  </si>
  <si>
    <t>311351806R00</t>
  </si>
  <si>
    <t>Bednění nadzákl.zdí,pohled.hl.,oboustr.-odstranění</t>
  </si>
  <si>
    <t>311361821R00</t>
  </si>
  <si>
    <t>Výztuž nadzáklad. zdí z betonářské oceli 10505 (R)</t>
  </si>
  <si>
    <t>30,34*0,120</t>
  </si>
  <si>
    <t>332948111R00</t>
  </si>
  <si>
    <t xml:space="preserve">Montáž sloupů ocelových, </t>
  </si>
  <si>
    <t>pozn.č.21 : 1</t>
  </si>
  <si>
    <t>145872921ik</t>
  </si>
  <si>
    <t>Profil čtvercový uzavř.svařovaný  150 x 6 mm</t>
  </si>
  <si>
    <t>5,1*0,016*1,08</t>
  </si>
  <si>
    <t>413232211RT2</t>
  </si>
  <si>
    <t>Zazdívka zhlaví válcovaných nosníků výšky do 15cm s použitím suché maltové směsi</t>
  </si>
  <si>
    <t>413941121R00</t>
  </si>
  <si>
    <t>Osazení válcovaných nosníků ve stropech do č. 12</t>
  </si>
  <si>
    <t>skl.C : 19,9*5,25*14*0,001</t>
  </si>
  <si>
    <t>19,9*2,91*4*0,001</t>
  </si>
  <si>
    <t xml:space="preserve">pásovina 170x114x10 : </t>
  </si>
  <si>
    <t>0,17*0,114*11*80*0,001</t>
  </si>
  <si>
    <t>413941125R00</t>
  </si>
  <si>
    <t>Osazení válcovaných nosníků ve stropech č.24 a výš</t>
  </si>
  <si>
    <t>12,535*112*0,001</t>
  </si>
  <si>
    <t>13324622R</t>
  </si>
  <si>
    <t>Tyč ocelová plochá jakost S355  120x10 mm 11523</t>
  </si>
  <si>
    <t>0,17*0,114*11*80*0,001*1,08</t>
  </si>
  <si>
    <t>13388130R</t>
  </si>
  <si>
    <t>Tyč průřezu HEA120, střední, jakost oceli S235 11375</t>
  </si>
  <si>
    <t>skl.C : 19,9*5,25*14*0,001*1,08</t>
  </si>
  <si>
    <t>19,9*2,91*4*0,001*1,08</t>
  </si>
  <si>
    <t>13486365R</t>
  </si>
  <si>
    <t>Tyč průřezu HEA 360, hrubé, jakost oceli S235 11375</t>
  </si>
  <si>
    <t>12,535*112*0,001*1,08</t>
  </si>
  <si>
    <t>6202114ik</t>
  </si>
  <si>
    <t xml:space="preserve">Doplnění tepelné izolace EPS v místě osazení nosníků vč.fasádní povrch.úpravy </t>
  </si>
  <si>
    <t>631571010R00</t>
  </si>
  <si>
    <t>Zřízení násypu, podlahy nebo střechy, bez dodávky</t>
  </si>
  <si>
    <t>76,7*0,1</t>
  </si>
  <si>
    <t>632921913R00</t>
  </si>
  <si>
    <t>Dlažba z dlaždic betonových do písku, tl. 60 mm rozná šecí , osová vzdál.dlaždic  1000 mm</t>
  </si>
  <si>
    <t>76,7</t>
  </si>
  <si>
    <t>Kamenivo drcené frakce  16/32 B kraj Vysočina</t>
  </si>
  <si>
    <t>76,7*0,1*1,8</t>
  </si>
  <si>
    <t>894411311R00</t>
  </si>
  <si>
    <t>Osazení železobet. skruží rovných 80/119/9 cm</t>
  </si>
  <si>
    <t>899102111R00</t>
  </si>
  <si>
    <t>Osazení poklopu s rámem do 100 kg</t>
  </si>
  <si>
    <t>895411ik</t>
  </si>
  <si>
    <t xml:space="preserve">Posun vlezu do šachty   spoj PU pěna </t>
  </si>
  <si>
    <t>8954ik</t>
  </si>
  <si>
    <t xml:space="preserve">Demontáž poklopu </t>
  </si>
  <si>
    <t xml:space="preserve">ks    </t>
  </si>
  <si>
    <t>55340020R</t>
  </si>
  <si>
    <t>Poklop ocelový   600x600 mm</t>
  </si>
  <si>
    <t>59224362.AR</t>
  </si>
  <si>
    <t xml:space="preserve">Skruž šachetní  </t>
  </si>
  <si>
    <t>k nové žb.zdi : 8,5*6,78</t>
  </si>
  <si>
    <t>8,5*5</t>
  </si>
  <si>
    <t>941955004R00</t>
  </si>
  <si>
    <t>Lešení lehké pomocné, výška podlahy do 3,5 m</t>
  </si>
  <si>
    <t>ke střešní konstrukci : 16,7*1*2</t>
  </si>
  <si>
    <t>952901411R00</t>
  </si>
  <si>
    <t>Vyčištění ostatních objektů</t>
  </si>
  <si>
    <t>9565541ik</t>
  </si>
  <si>
    <t>Osazení a dodávka plast.krytek</t>
  </si>
  <si>
    <t>963022819R00</t>
  </si>
  <si>
    <t>Bourání kamenných.schodišťových stupňů</t>
  </si>
  <si>
    <t>2,37*6</t>
  </si>
  <si>
    <t>970051100R00</t>
  </si>
  <si>
    <t xml:space="preserve">Vrtání jádrové do ŽB  </t>
  </si>
  <si>
    <t>6*0,2</t>
  </si>
  <si>
    <t>971033341R00</t>
  </si>
  <si>
    <t>Vybourání otv. zeď cihel. pl.0,09 m2, tl.30cm, MVC</t>
  </si>
  <si>
    <t>965541ik</t>
  </si>
  <si>
    <t>Částečné ubourání  kanal.šachty</t>
  </si>
  <si>
    <t>998012021R00</t>
  </si>
  <si>
    <t>Přesun hmot pro budovy monolitické výšky do 6 m</t>
  </si>
  <si>
    <t>712371801RZ4</t>
  </si>
  <si>
    <t>Povlaková krytina střech do 10°, fólií PVC 1 vrstva - včetně dod. fólie PVC</t>
  </si>
  <si>
    <t>76,7*1,2</t>
  </si>
  <si>
    <t>998712201R00</t>
  </si>
  <si>
    <t>Přesun hmot pro povlakové krytiny, výšky do 6 m</t>
  </si>
  <si>
    <t>721176223R00</t>
  </si>
  <si>
    <t>Potrubí KG svodné (ležaté) v zemi D 125 x 3,2 mm</t>
  </si>
  <si>
    <t>721231111RT4</t>
  </si>
  <si>
    <t>Vtok střešní   v povlakové krytině průměr 75 až 125 mm</t>
  </si>
  <si>
    <t>721242110RT2</t>
  </si>
  <si>
    <t>Lapač střešních splavenin PP HL600, kloub zápachová klapka, koš na listí, DN 125</t>
  </si>
  <si>
    <t>721290111R00</t>
  </si>
  <si>
    <t>Zkouška těsnosti kanalizace vodou DN 125</t>
  </si>
  <si>
    <t>998721201R00</t>
  </si>
  <si>
    <t>Přesun hmot pro vnitřní kanalizaci, výšky do 6 m</t>
  </si>
  <si>
    <t>762332110RT2</t>
  </si>
  <si>
    <t>Montáž vázaných krovů pravidelných do 120 cm2 včetně dodávky řeziva, fošny 5/14</t>
  </si>
  <si>
    <t>3,1*8</t>
  </si>
  <si>
    <t>5,1*9</t>
  </si>
  <si>
    <t>762341220R00</t>
  </si>
  <si>
    <t>M. bedn.střech rovn. z aglomer.desek šroubováním</t>
  </si>
  <si>
    <t>762395000R00</t>
  </si>
  <si>
    <t>Spojovací a ochranné prostředky pro střechy</t>
  </si>
  <si>
    <t>3,1*8*0,05*0,14</t>
  </si>
  <si>
    <t>5,1*9*0,05*0,14</t>
  </si>
  <si>
    <t>76,7*0,018</t>
  </si>
  <si>
    <t>762431120R00</t>
  </si>
  <si>
    <t>Montáž obložení atiky překližkou</t>
  </si>
  <si>
    <t>12,7*0,85</t>
  </si>
  <si>
    <t>5,0*0,85</t>
  </si>
  <si>
    <t>8,5*0,5</t>
  </si>
  <si>
    <t>2,9*0,5</t>
  </si>
  <si>
    <t>763615132R00</t>
  </si>
  <si>
    <t>M.obložení podhledů, desky do tl.18 mm,P+D,šroubov</t>
  </si>
  <si>
    <t>12,6*0,5</t>
  </si>
  <si>
    <t>5,09*0,5</t>
  </si>
  <si>
    <t>767586101R00</t>
  </si>
  <si>
    <t>Nosný rošt podhledu  skl.C</t>
  </si>
  <si>
    <t>76255214ik</t>
  </si>
  <si>
    <t>Montáž a dodávka podlahy terasy -dřevoplast vč. podkladního profilu a rektifikační podložky</t>
  </si>
  <si>
    <t>59590737R</t>
  </si>
  <si>
    <t>Deska cementotřísková  tl. 12,5 mm</t>
  </si>
  <si>
    <t>76,7*1,08</t>
  </si>
  <si>
    <t>12,6*0,5*1,08</t>
  </si>
  <si>
    <t>5,09*0,5*1,08</t>
  </si>
  <si>
    <t>2,9*0,5*1,08</t>
  </si>
  <si>
    <t>60623207R</t>
  </si>
  <si>
    <t xml:space="preserve">Překližka vodovzdorná  </t>
  </si>
  <si>
    <t>12,7*0,85*1,04</t>
  </si>
  <si>
    <t>5,0*0,85*1,04</t>
  </si>
  <si>
    <t>8,5*0,5*1,04</t>
  </si>
  <si>
    <t>2,9*0,5*1,04</t>
  </si>
  <si>
    <t>60726014.AR</t>
  </si>
  <si>
    <t>Deska dřevoštěpková OSB 3 N - 4PD tl. 18 mm</t>
  </si>
  <si>
    <t>76,7*1,1</t>
  </si>
  <si>
    <t>998762202R00</t>
  </si>
  <si>
    <t>764817118R00</t>
  </si>
  <si>
    <t xml:space="preserve">Oplechování zdí (atik) z lak.Pz plechu, rš 130 mm zatahovací pásy </t>
  </si>
  <si>
    <t>8,5+12,7+12,7</t>
  </si>
  <si>
    <t>5,09</t>
  </si>
  <si>
    <t>2,9</t>
  </si>
  <si>
    <t>764817138R00</t>
  </si>
  <si>
    <t>Oplechování zdí (atik) z lak.Pz plechu, rš 364 mm</t>
  </si>
  <si>
    <t>764817158R00</t>
  </si>
  <si>
    <t>Oplechování zdí (atik) z lak.Pz plechu, rš 558 mm</t>
  </si>
  <si>
    <t>12,7</t>
  </si>
  <si>
    <t>764817168R00</t>
  </si>
  <si>
    <t>Oplechování zdí (atik) z lak.Pz plechu, rš 665 mm</t>
  </si>
  <si>
    <t>8,5</t>
  </si>
  <si>
    <t>764819213R00</t>
  </si>
  <si>
    <t>Odpadní trouby kruhové z lak.Pz plechu, D 120 mm</t>
  </si>
  <si>
    <t>5,5*2</t>
  </si>
  <si>
    <t>pozn.č.17 : 2,45</t>
  </si>
  <si>
    <t>55395101.AR</t>
  </si>
  <si>
    <t>Zábradlí ocelové pozn.č.17</t>
  </si>
  <si>
    <t>2,45</t>
  </si>
  <si>
    <t>Nátěr syntetický kovových konstrukcí dvojnásobný</t>
  </si>
  <si>
    <t xml:space="preserve">pozn.č.21 ocel.sloup : </t>
  </si>
  <si>
    <t>5,1*0,15*4</t>
  </si>
  <si>
    <t>783226100R00</t>
  </si>
  <si>
    <t>Nátěr syntetický kovových konstrukcí základní</t>
  </si>
  <si>
    <t>783824120R00</t>
  </si>
  <si>
    <t>Nátěr syntetický betonových povrchů 1x + 2x email skl.C</t>
  </si>
  <si>
    <t>113106122R00</t>
  </si>
  <si>
    <t>Rozebrání dlažeb z kamenných desek</t>
  </si>
  <si>
    <t>252</t>
  </si>
  <si>
    <t>113107420R00</t>
  </si>
  <si>
    <t>Odstranění podkladu nad 50 m2,kam.těžené tl.20 cm</t>
  </si>
  <si>
    <t>94,8*0,2</t>
  </si>
  <si>
    <t>35,34*0,2</t>
  </si>
  <si>
    <t>rozšíření hlediště : 102,62*0,25</t>
  </si>
  <si>
    <t>122201401R00</t>
  </si>
  <si>
    <t>Vykopávky v zemníku v hor. 3 do 100 m3</t>
  </si>
  <si>
    <t xml:space="preserve">rampa : </t>
  </si>
  <si>
    <t>18,43*0,7</t>
  </si>
  <si>
    <t>25,655</t>
  </si>
  <si>
    <t>-12,901</t>
  </si>
  <si>
    <t>Uložení sypaniny do násypů zhutněných na 95% PS</t>
  </si>
  <si>
    <t>171201201R00</t>
  </si>
  <si>
    <t>Uložení sypaniny na skl.-sypanina na výšku přes 2m staveništní deponie</t>
  </si>
  <si>
    <t>180402112R00</t>
  </si>
  <si>
    <t>Založení trávníku parkového výsevem svah do 1:2</t>
  </si>
  <si>
    <t>16</t>
  </si>
  <si>
    <t>182201101R00</t>
  </si>
  <si>
    <t>Svahování násypů</t>
  </si>
  <si>
    <t>00572400R</t>
  </si>
  <si>
    <t>Směs travní parková I. běžná zátěž PROFI á 25 kg</t>
  </si>
  <si>
    <t>kg</t>
  </si>
  <si>
    <t>16*0,025</t>
  </si>
  <si>
    <t>181101102R00</t>
  </si>
  <si>
    <t>Úprava pláně v zářezech v hor. 1-4, se zhutněním</t>
  </si>
  <si>
    <t>18,43</t>
  </si>
  <si>
    <t>venkovní hlediště : 217,33</t>
  </si>
  <si>
    <t>rozšíření hlediště : 102,62</t>
  </si>
  <si>
    <t xml:space="preserve">rozšíření chodníku : </t>
  </si>
  <si>
    <t>8,8</t>
  </si>
  <si>
    <t>289970111R00</t>
  </si>
  <si>
    <t>Vrstva geotextilie Geofiltex 300g/m2</t>
  </si>
  <si>
    <t>Mazanina betonová tl. 5 - 8 cm C 20/25 podkladní</t>
  </si>
  <si>
    <t>18,43*0,03</t>
  </si>
  <si>
    <t>venkovní hlediště : 217,33*0,03</t>
  </si>
  <si>
    <t>rozšíření hlediště : 102,62*0,03</t>
  </si>
  <si>
    <t>8,8*0,03</t>
  </si>
  <si>
    <t>18,43*0,15</t>
  </si>
  <si>
    <t>venkovní hlediště : 217,33*0,15</t>
  </si>
  <si>
    <t>916661111RT5</t>
  </si>
  <si>
    <t>Osazení park. obrubníků do lože z C 12/15 s opěrou včetně obrubníku 80x250x1000 mm</t>
  </si>
  <si>
    <t>31,1</t>
  </si>
  <si>
    <t>26,15</t>
  </si>
  <si>
    <t>465514ik</t>
  </si>
  <si>
    <t>Osazení a dodávka štěrbinového žlabu vč.betonového lože</t>
  </si>
  <si>
    <t>583415064R</t>
  </si>
  <si>
    <t>Kamenivo drcené frakce  8/16  B kraj Vysočina</t>
  </si>
  <si>
    <t>18,43*0,15*1,8</t>
  </si>
  <si>
    <t>venkovní hlediště : 217,33*0,15*1,8</t>
  </si>
  <si>
    <t>998223011R00</t>
  </si>
  <si>
    <t>Přesun hmot, pozemní komunikace, kryt dlážděný</t>
  </si>
  <si>
    <t>777553020R00</t>
  </si>
  <si>
    <t xml:space="preserve">Můstek  adhézní nesavého podkladu </t>
  </si>
  <si>
    <t>Deska dlažební řezaná do 0,24 m2 tl. 5 cm žula protiskluzová</t>
  </si>
  <si>
    <t>8,8*1,04</t>
  </si>
  <si>
    <t>18,43*1,04</t>
  </si>
  <si>
    <t>venkovní hlediště : 217,33*1,04</t>
  </si>
  <si>
    <t>rozšíření hlediště : 102,62*1,04</t>
  </si>
  <si>
    <t>21000ik</t>
  </si>
  <si>
    <t>Posunutí lampy veřejného osvětlení</t>
  </si>
  <si>
    <t>979082213R00</t>
  </si>
  <si>
    <t>Vodorovná doprava suti po suchu do 1 km</t>
  </si>
  <si>
    <t>979082219R00</t>
  </si>
  <si>
    <t>Příplatek za dopravu suti po suchu za další 1 km</t>
  </si>
  <si>
    <t>979087212R00</t>
  </si>
  <si>
    <t>Nakládání suti na dopravní prostředky - komunikace</t>
  </si>
  <si>
    <t>191,89</t>
  </si>
  <si>
    <t>14*0,15</t>
  </si>
  <si>
    <t>122202201R00</t>
  </si>
  <si>
    <t>Odkopávky pro silnice v hor. 3 do 100 m3</t>
  </si>
  <si>
    <t>17,19*0,35</t>
  </si>
  <si>
    <t>122202209R00</t>
  </si>
  <si>
    <t>Příplatek za lepivost - odkop. pro silnice v hor.3</t>
  </si>
  <si>
    <t>na stav.deponii : 6,0165</t>
  </si>
  <si>
    <t xml:space="preserve">zpět pro zásyp : </t>
  </si>
  <si>
    <t>(63,3+6,9)*0,35*0,25/2</t>
  </si>
  <si>
    <t>6,0165-3,071</t>
  </si>
  <si>
    <t>6,0165</t>
  </si>
  <si>
    <t>Uložení sypaniny na skl.-sypanina na výšku přes 2m</t>
  </si>
  <si>
    <t>174101102R00</t>
  </si>
  <si>
    <t>Zásyp ruční se zhutněním podél obrubníků</t>
  </si>
  <si>
    <t>209,08</t>
  </si>
  <si>
    <t>Odkaz na mn. položky pořadí 14 : 209,08000</t>
  </si>
  <si>
    <t>564831111R00</t>
  </si>
  <si>
    <t>Podklad ze štěrkodrti po zhutnění tloušťky 10 cm</t>
  </si>
  <si>
    <t>564851111R00</t>
  </si>
  <si>
    <t>Podklad ze štěrkodrti po zhutnění tloušťky 15 cm</t>
  </si>
  <si>
    <t>209,08*0,05</t>
  </si>
  <si>
    <t>916661111R00</t>
  </si>
  <si>
    <t>Osazení park. obrubníků do lože z C 12/15 s opěrou</t>
  </si>
  <si>
    <t>6,9</t>
  </si>
  <si>
    <t>63,3</t>
  </si>
  <si>
    <t>59217508R</t>
  </si>
  <si>
    <t>Obrubník  beton.obloukový  R 3 vnější přírodní</t>
  </si>
  <si>
    <t>209,08*1,04</t>
  </si>
  <si>
    <t>2,65*2,65/2*1,52</t>
  </si>
  <si>
    <t>4,7*1*1,52</t>
  </si>
  <si>
    <t>4,79*0,7*0,45</t>
  </si>
  <si>
    <t>180402111R00</t>
  </si>
  <si>
    <t>Založení trávníku parkového výsevem v rovině</t>
  </si>
  <si>
    <t>3*3</t>
  </si>
  <si>
    <t>181201102R00</t>
  </si>
  <si>
    <t>Úprava pláně v násypech v hor. 1-4, se zhutněním</t>
  </si>
  <si>
    <t>3*3*0,025</t>
  </si>
  <si>
    <t>4,7*0,35*1,52</t>
  </si>
  <si>
    <t>311351105R00</t>
  </si>
  <si>
    <t>Bednění nadzákladových zdí oboustranné - zřízení</t>
  </si>
  <si>
    <t>4,7*0,8</t>
  </si>
  <si>
    <t>4,7*1,52</t>
  </si>
  <si>
    <t>311351106R00</t>
  </si>
  <si>
    <t>Bednění nadzákladových zdí oboustranné-odstranění</t>
  </si>
  <si>
    <t>4,7*0,72</t>
  </si>
  <si>
    <t>2,5*0,025</t>
  </si>
  <si>
    <t>961055111R00</t>
  </si>
  <si>
    <t>Bourání základů železobetonových</t>
  </si>
  <si>
    <t xml:space="preserve">část opěrné zdi : </t>
  </si>
  <si>
    <t>1,5</t>
  </si>
  <si>
    <t>3,66/2</t>
  </si>
  <si>
    <t>962052211R00</t>
  </si>
  <si>
    <t>Bourání zdiva železobetonového nadzákladového</t>
  </si>
  <si>
    <t>0,57</t>
  </si>
  <si>
    <t>139601102R00</t>
  </si>
  <si>
    <t>Ruční výkop jam, rýh a šachet v hornině tř. 3</t>
  </si>
  <si>
    <t>pro bet.chráničku : 2,8*0,5*0,8</t>
  </si>
  <si>
    <t>166101101R00</t>
  </si>
  <si>
    <t>Přehození výkopku z hor.1-4</t>
  </si>
  <si>
    <t>0,2</t>
  </si>
  <si>
    <t>Zásyp ruční se zhutněním</t>
  </si>
  <si>
    <t>899721112R00</t>
  </si>
  <si>
    <t>Fólie výstražná z PVC , šířka 30 cm</t>
  </si>
  <si>
    <t>12598441</t>
  </si>
  <si>
    <t>Rozpostření zbylého výkopku</t>
  </si>
  <si>
    <t xml:space="preserve">m3    </t>
  </si>
  <si>
    <t>321548</t>
  </si>
  <si>
    <t>Osazení betonové chráničky pro kabel</t>
  </si>
  <si>
    <t>2,8</t>
  </si>
  <si>
    <t>592325</t>
  </si>
  <si>
    <t>Betonová chránička  pro kabely  vč.poklopu</t>
  </si>
  <si>
    <t>451572111R00</t>
  </si>
  <si>
    <t>Lože pod chráničku  z kameniva těženého 0 - 4 mm</t>
  </si>
  <si>
    <t>2,8*0,5*0,1</t>
  </si>
  <si>
    <t>998152111R00</t>
  </si>
  <si>
    <t xml:space="preserve">Přesun hmot, </t>
  </si>
  <si>
    <t>2100011</t>
  </si>
  <si>
    <t>Veřejné osvětlení  , rozpočet a výkaz výměr viz. samostatná příloha</t>
  </si>
  <si>
    <t>005111021R</t>
  </si>
  <si>
    <t>Vytyčení inženýrských sítí</t>
  </si>
  <si>
    <t>Soubor</t>
  </si>
  <si>
    <t>VRN</t>
  </si>
  <si>
    <t>POL99_8</t>
  </si>
  <si>
    <t>00511 R</t>
  </si>
  <si>
    <t xml:space="preserve">Geodetické práce </t>
  </si>
  <si>
    <t>005121 R</t>
  </si>
  <si>
    <t>Zařízení staveniště</t>
  </si>
  <si>
    <t>005241010R</t>
  </si>
  <si>
    <t xml:space="preserve">Dokumentace skutečného provedení </t>
  </si>
  <si>
    <t>005241020R</t>
  </si>
  <si>
    <t xml:space="preserve">Geodetické zaměření skutečného provedení  </t>
  </si>
  <si>
    <t xml:space="preserve"> </t>
  </si>
  <si>
    <t>SOUPIS STAV.PRACÍ,DOD. a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</si>
</sst>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9"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4">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4" fontId="0" fillId="0" borderId="34" xfId="0" applyNumberFormat="1" applyBorder="1" applyAlignment="1">
      <alignment vertical="center" wrapText="1"/>
    </xf>
    <xf numFmtId="4" fontId="5" fillId="0" borderId="34"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196" t="s">
        <v>40</v>
      </c>
      <c r="B2" s="196"/>
      <c r="C2" s="196"/>
      <c r="D2" s="196"/>
      <c r="E2" s="196"/>
      <c r="F2" s="196"/>
      <c r="G2" s="196"/>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67</v>
      </c>
      <c r="C3" s="254" t="s">
        <v>68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167</v>
      </c>
      <c r="C8" s="188" t="s">
        <v>28</v>
      </c>
      <c r="D8" s="168"/>
      <c r="E8" s="169"/>
      <c r="F8" s="170"/>
      <c r="G8" s="170">
        <f>SUMIF(AG9:AG13,"&lt;&gt;NOR",G9:G13)</f>
        <v>0</v>
      </c>
      <c r="H8" s="170"/>
      <c r="I8" s="170">
        <f>SUM(I9:I13)</f>
        <v>0</v>
      </c>
      <c r="J8" s="170"/>
      <c r="K8" s="170">
        <f>SUM(K9:K13)</f>
        <v>0</v>
      </c>
      <c r="L8" s="170"/>
      <c r="M8" s="170">
        <f>SUM(M9:M13)</f>
        <v>0</v>
      </c>
      <c r="N8" s="170"/>
      <c r="O8" s="170">
        <f>SUM(O9:O13)</f>
        <v>0</v>
      </c>
      <c r="P8" s="170"/>
      <c r="Q8" s="170">
        <f>SUM(Q9:Q13)</f>
        <v>0</v>
      </c>
      <c r="R8" s="170"/>
      <c r="S8" s="170"/>
      <c r="T8" s="171"/>
      <c r="U8" s="165"/>
      <c r="V8" s="165">
        <f>SUM(V9:V13)</f>
        <v>0</v>
      </c>
      <c r="W8" s="165"/>
      <c r="X8" s="165"/>
      <c r="AG8" t="s">
        <v>195</v>
      </c>
    </row>
    <row r="9" spans="1:60" outlineLevel="1" x14ac:dyDescent="0.2">
      <c r="A9" s="172">
        <v>1</v>
      </c>
      <c r="B9" s="173" t="s">
        <v>1416</v>
      </c>
      <c r="C9" s="189" t="s">
        <v>1417</v>
      </c>
      <c r="D9" s="174" t="s">
        <v>1418</v>
      </c>
      <c r="E9" s="175">
        <v>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308</v>
      </c>
      <c r="U9" s="161">
        <v>0</v>
      </c>
      <c r="V9" s="161">
        <f>ROUND(E9*U9,2)</f>
        <v>0</v>
      </c>
      <c r="W9" s="161"/>
      <c r="X9" s="161" t="s">
        <v>1419</v>
      </c>
      <c r="Y9" s="151"/>
      <c r="Z9" s="151"/>
      <c r="AA9" s="151"/>
      <c r="AB9" s="151"/>
      <c r="AC9" s="151"/>
      <c r="AD9" s="151"/>
      <c r="AE9" s="151"/>
      <c r="AF9" s="151"/>
      <c r="AG9" s="151" t="s">
        <v>1420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80</v>
      </c>
      <c r="D10" s="163"/>
      <c r="E10" s="164">
        <v>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9">
        <v>2</v>
      </c>
      <c r="B11" s="180" t="s">
        <v>1421</v>
      </c>
      <c r="C11" s="191" t="s">
        <v>1422</v>
      </c>
      <c r="D11" s="181" t="s">
        <v>1418</v>
      </c>
      <c r="E11" s="182">
        <v>1</v>
      </c>
      <c r="F11" s="183"/>
      <c r="G11" s="184">
        <f>ROUND(E11*F11,2)</f>
        <v>0</v>
      </c>
      <c r="H11" s="183"/>
      <c r="I11" s="184">
        <f>ROUND(E11*H11,2)</f>
        <v>0</v>
      </c>
      <c r="J11" s="183"/>
      <c r="K11" s="184">
        <f>ROUND(E11*J11,2)</f>
        <v>0</v>
      </c>
      <c r="L11" s="184">
        <v>21</v>
      </c>
      <c r="M11" s="184">
        <f>G11*(1+L11/100)</f>
        <v>0</v>
      </c>
      <c r="N11" s="184">
        <v>0</v>
      </c>
      <c r="O11" s="184">
        <f>ROUND(E11*N11,2)</f>
        <v>0</v>
      </c>
      <c r="P11" s="184">
        <v>0</v>
      </c>
      <c r="Q11" s="184">
        <f>ROUND(E11*P11,2)</f>
        <v>0</v>
      </c>
      <c r="R11" s="184"/>
      <c r="S11" s="184" t="s">
        <v>199</v>
      </c>
      <c r="T11" s="185" t="s">
        <v>308</v>
      </c>
      <c r="U11" s="161">
        <v>0</v>
      </c>
      <c r="V11" s="161">
        <f>ROUND(E11*U11,2)</f>
        <v>0</v>
      </c>
      <c r="W11" s="161"/>
      <c r="X11" s="161" t="s">
        <v>1419</v>
      </c>
      <c r="Y11" s="151"/>
      <c r="Z11" s="151"/>
      <c r="AA11" s="151"/>
      <c r="AB11" s="151"/>
      <c r="AC11" s="151"/>
      <c r="AD11" s="151"/>
      <c r="AE11" s="151"/>
      <c r="AF11" s="151"/>
      <c r="AG11" s="151" t="s">
        <v>1420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3</v>
      </c>
      <c r="B12" s="173" t="s">
        <v>1423</v>
      </c>
      <c r="C12" s="189" t="s">
        <v>1424</v>
      </c>
      <c r="D12" s="174" t="s">
        <v>1418</v>
      </c>
      <c r="E12" s="175">
        <v>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308</v>
      </c>
      <c r="U12" s="161">
        <v>0</v>
      </c>
      <c r="V12" s="161">
        <f>ROUND(E12*U12,2)</f>
        <v>0</v>
      </c>
      <c r="W12" s="161"/>
      <c r="X12" s="161" t="s">
        <v>1419</v>
      </c>
      <c r="Y12" s="151"/>
      <c r="Z12" s="151"/>
      <c r="AA12" s="151"/>
      <c r="AB12" s="151"/>
      <c r="AC12" s="151"/>
      <c r="AD12" s="151"/>
      <c r="AE12" s="151"/>
      <c r="AF12" s="151"/>
      <c r="AG12" s="151" t="s">
        <v>1420</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80</v>
      </c>
      <c r="D13" s="163"/>
      <c r="E13" s="164">
        <v>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x14ac:dyDescent="0.2">
      <c r="A14" s="166" t="s">
        <v>194</v>
      </c>
      <c r="B14" s="167" t="s">
        <v>168</v>
      </c>
      <c r="C14" s="188" t="s">
        <v>29</v>
      </c>
      <c r="D14" s="168"/>
      <c r="E14" s="169"/>
      <c r="F14" s="170"/>
      <c r="G14" s="170">
        <f>SUMIF(AG15:AG16,"&lt;&gt;NOR",G15:G16)</f>
        <v>0</v>
      </c>
      <c r="H14" s="170"/>
      <c r="I14" s="170">
        <f>SUM(I15:I16)</f>
        <v>0</v>
      </c>
      <c r="J14" s="170"/>
      <c r="K14" s="170">
        <f>SUM(K15:K16)</f>
        <v>0</v>
      </c>
      <c r="L14" s="170"/>
      <c r="M14" s="170">
        <f>SUM(M15:M16)</f>
        <v>0</v>
      </c>
      <c r="N14" s="170"/>
      <c r="O14" s="170">
        <f>SUM(O15:O16)</f>
        <v>0</v>
      </c>
      <c r="P14" s="170"/>
      <c r="Q14" s="170">
        <f>SUM(Q15:Q16)</f>
        <v>0</v>
      </c>
      <c r="R14" s="170"/>
      <c r="S14" s="170"/>
      <c r="T14" s="171"/>
      <c r="U14" s="165"/>
      <c r="V14" s="165">
        <f>SUM(V15:V16)</f>
        <v>0</v>
      </c>
      <c r="W14" s="165"/>
      <c r="X14" s="165"/>
      <c r="AG14" t="s">
        <v>195</v>
      </c>
    </row>
    <row r="15" spans="1:60" outlineLevel="1" x14ac:dyDescent="0.2">
      <c r="A15" s="179">
        <v>4</v>
      </c>
      <c r="B15" s="180" t="s">
        <v>1425</v>
      </c>
      <c r="C15" s="191" t="s">
        <v>1426</v>
      </c>
      <c r="D15" s="181" t="s">
        <v>1418</v>
      </c>
      <c r="E15" s="182">
        <v>1</v>
      </c>
      <c r="F15" s="183"/>
      <c r="G15" s="184">
        <f>ROUND(E15*F15,2)</f>
        <v>0</v>
      </c>
      <c r="H15" s="183"/>
      <c r="I15" s="184">
        <f>ROUND(E15*H15,2)</f>
        <v>0</v>
      </c>
      <c r="J15" s="183"/>
      <c r="K15" s="184">
        <f>ROUND(E15*J15,2)</f>
        <v>0</v>
      </c>
      <c r="L15" s="184">
        <v>21</v>
      </c>
      <c r="M15" s="184">
        <f>G15*(1+L15/100)</f>
        <v>0</v>
      </c>
      <c r="N15" s="184">
        <v>0</v>
      </c>
      <c r="O15" s="184">
        <f>ROUND(E15*N15,2)</f>
        <v>0</v>
      </c>
      <c r="P15" s="184">
        <v>0</v>
      </c>
      <c r="Q15" s="184">
        <f>ROUND(E15*P15,2)</f>
        <v>0</v>
      </c>
      <c r="R15" s="184"/>
      <c r="S15" s="184" t="s">
        <v>199</v>
      </c>
      <c r="T15" s="185" t="s">
        <v>308</v>
      </c>
      <c r="U15" s="161">
        <v>0</v>
      </c>
      <c r="V15" s="161">
        <f>ROUND(E15*U15,2)</f>
        <v>0</v>
      </c>
      <c r="W15" s="161"/>
      <c r="X15" s="161" t="s">
        <v>1419</v>
      </c>
      <c r="Y15" s="151"/>
      <c r="Z15" s="151"/>
      <c r="AA15" s="151"/>
      <c r="AB15" s="151"/>
      <c r="AC15" s="151"/>
      <c r="AD15" s="151"/>
      <c r="AE15" s="151"/>
      <c r="AF15" s="151"/>
      <c r="AG15" s="151" t="s">
        <v>1420</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5</v>
      </c>
      <c r="B16" s="173" t="s">
        <v>1427</v>
      </c>
      <c r="C16" s="189" t="s">
        <v>1428</v>
      </c>
      <c r="D16" s="174" t="s">
        <v>1418</v>
      </c>
      <c r="E16" s="175">
        <v>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308</v>
      </c>
      <c r="U16" s="161">
        <v>0</v>
      </c>
      <c r="V16" s="161">
        <f>ROUND(E16*U16,2)</f>
        <v>0</v>
      </c>
      <c r="W16" s="161"/>
      <c r="X16" s="161" t="s">
        <v>1419</v>
      </c>
      <c r="Y16" s="151"/>
      <c r="Z16" s="151"/>
      <c r="AA16" s="151"/>
      <c r="AB16" s="151"/>
      <c r="AC16" s="151"/>
      <c r="AD16" s="151"/>
      <c r="AE16" s="151"/>
      <c r="AF16" s="151"/>
      <c r="AG16" s="151" t="s">
        <v>1420</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33" x14ac:dyDescent="0.2">
      <c r="A17" s="3"/>
      <c r="B17" s="4"/>
      <c r="C17" s="193"/>
      <c r="D17" s="6"/>
      <c r="E17" s="3"/>
      <c r="F17" s="3"/>
      <c r="G17" s="3"/>
      <c r="H17" s="3"/>
      <c r="I17" s="3"/>
      <c r="J17" s="3"/>
      <c r="K17" s="3"/>
      <c r="L17" s="3"/>
      <c r="M17" s="3"/>
      <c r="N17" s="3"/>
      <c r="O17" s="3"/>
      <c r="P17" s="3"/>
      <c r="Q17" s="3"/>
      <c r="R17" s="3"/>
      <c r="S17" s="3"/>
      <c r="T17" s="3"/>
      <c r="U17" s="3"/>
      <c r="V17" s="3"/>
      <c r="W17" s="3"/>
      <c r="X17" s="3"/>
      <c r="AE17">
        <v>15</v>
      </c>
      <c r="AF17">
        <v>21</v>
      </c>
      <c r="AG17" t="s">
        <v>181</v>
      </c>
    </row>
    <row r="18" spans="1:33" x14ac:dyDescent="0.2">
      <c r="A18" s="154"/>
      <c r="B18" s="155" t="s">
        <v>30</v>
      </c>
      <c r="C18" s="194"/>
      <c r="D18" s="156"/>
      <c r="E18" s="157"/>
      <c r="F18" s="157"/>
      <c r="G18" s="187">
        <f>G8+G14</f>
        <v>0</v>
      </c>
      <c r="H18" s="3"/>
      <c r="I18" s="3"/>
      <c r="J18" s="3"/>
      <c r="K18" s="3"/>
      <c r="L18" s="3"/>
      <c r="M18" s="3"/>
      <c r="N18" s="3"/>
      <c r="O18" s="3"/>
      <c r="P18" s="3"/>
      <c r="Q18" s="3"/>
      <c r="R18" s="3"/>
      <c r="S18" s="3"/>
      <c r="T18" s="3"/>
      <c r="U18" s="3"/>
      <c r="V18" s="3"/>
      <c r="W18" s="3"/>
      <c r="X18" s="3"/>
      <c r="AE18">
        <f>SUMIF(L7:L16,AE17,G7:G16)</f>
        <v>0</v>
      </c>
      <c r="AF18">
        <f>SUMIF(L7:L16,AF17,G7:G16)</f>
        <v>0</v>
      </c>
      <c r="AG18" t="s">
        <v>1048</v>
      </c>
    </row>
    <row r="19" spans="1:33" x14ac:dyDescent="0.2">
      <c r="A19" s="3"/>
      <c r="B19" s="4"/>
      <c r="C19" s="193"/>
      <c r="D19" s="6"/>
      <c r="E19" s="3"/>
      <c r="F19" s="3"/>
      <c r="G19" s="3"/>
      <c r="H19" s="3"/>
      <c r="I19" s="3"/>
      <c r="J19" s="3"/>
      <c r="K19" s="3"/>
      <c r="L19" s="3"/>
      <c r="M19" s="3"/>
      <c r="N19" s="3"/>
      <c r="O19" s="3"/>
      <c r="P19" s="3"/>
      <c r="Q19" s="3"/>
      <c r="R19" s="3"/>
      <c r="S19" s="3"/>
      <c r="T19" s="3"/>
      <c r="U19" s="3"/>
      <c r="V19" s="3"/>
      <c r="W19" s="3"/>
      <c r="X19" s="3"/>
    </row>
    <row r="20" spans="1:33" x14ac:dyDescent="0.2">
      <c r="A20" s="3"/>
      <c r="B20" s="4"/>
      <c r="C20" s="193"/>
      <c r="D20" s="6"/>
      <c r="E20" s="3"/>
      <c r="F20" s="3"/>
      <c r="G20" s="3"/>
      <c r="H20" s="3"/>
      <c r="I20" s="3"/>
      <c r="J20" s="3"/>
      <c r="K20" s="3"/>
      <c r="L20" s="3"/>
      <c r="M20" s="3"/>
      <c r="N20" s="3"/>
      <c r="O20" s="3"/>
      <c r="P20" s="3"/>
      <c r="Q20" s="3"/>
      <c r="R20" s="3"/>
      <c r="S20" s="3"/>
      <c r="T20" s="3"/>
      <c r="U20" s="3"/>
      <c r="V20" s="3"/>
      <c r="W20" s="3"/>
      <c r="X20" s="3"/>
    </row>
    <row r="21" spans="1:33" x14ac:dyDescent="0.2">
      <c r="A21" s="260" t="s">
        <v>1049</v>
      </c>
      <c r="B21" s="260"/>
      <c r="C21" s="261"/>
      <c r="D21" s="6"/>
      <c r="E21" s="3"/>
      <c r="F21" s="3"/>
      <c r="G21" s="3"/>
      <c r="H21" s="3"/>
      <c r="I21" s="3"/>
      <c r="J21" s="3"/>
      <c r="K21" s="3"/>
      <c r="L21" s="3"/>
      <c r="M21" s="3"/>
      <c r="N21" s="3"/>
      <c r="O21" s="3"/>
      <c r="P21" s="3"/>
      <c r="Q21" s="3"/>
      <c r="R21" s="3"/>
      <c r="S21" s="3"/>
      <c r="T21" s="3"/>
      <c r="U21" s="3"/>
      <c r="V21" s="3"/>
      <c r="W21" s="3"/>
      <c r="X21" s="3"/>
    </row>
    <row r="22" spans="1:33" x14ac:dyDescent="0.2">
      <c r="A22" s="262"/>
      <c r="B22" s="263"/>
      <c r="C22" s="264"/>
      <c r="D22" s="263"/>
      <c r="E22" s="263"/>
      <c r="F22" s="263"/>
      <c r="G22" s="265"/>
      <c r="H22" s="3"/>
      <c r="I22" s="3"/>
      <c r="J22" s="3"/>
      <c r="K22" s="3"/>
      <c r="L22" s="3"/>
      <c r="M22" s="3"/>
      <c r="N22" s="3"/>
      <c r="O22" s="3"/>
      <c r="P22" s="3"/>
      <c r="Q22" s="3"/>
      <c r="R22" s="3"/>
      <c r="S22" s="3"/>
      <c r="T22" s="3"/>
      <c r="U22" s="3"/>
      <c r="V22" s="3"/>
      <c r="W22" s="3"/>
      <c r="X22" s="3"/>
      <c r="AG22" t="s">
        <v>1050</v>
      </c>
    </row>
    <row r="23" spans="1:33" x14ac:dyDescent="0.2">
      <c r="A23" s="266"/>
      <c r="B23" s="267"/>
      <c r="C23" s="268"/>
      <c r="D23" s="267"/>
      <c r="E23" s="267"/>
      <c r="F23" s="267"/>
      <c r="G23" s="269"/>
      <c r="H23" s="3"/>
      <c r="I23" s="3"/>
      <c r="J23" s="3"/>
      <c r="K23" s="3"/>
      <c r="L23" s="3"/>
      <c r="M23" s="3"/>
      <c r="N23" s="3"/>
      <c r="O23" s="3"/>
      <c r="P23" s="3"/>
      <c r="Q23" s="3"/>
      <c r="R23" s="3"/>
      <c r="S23" s="3"/>
      <c r="T23" s="3"/>
      <c r="U23" s="3"/>
      <c r="V23" s="3"/>
      <c r="W23" s="3"/>
      <c r="X23" s="3"/>
    </row>
    <row r="24" spans="1:33" x14ac:dyDescent="0.2">
      <c r="A24" s="266"/>
      <c r="B24" s="267"/>
      <c r="C24" s="268"/>
      <c r="D24" s="267"/>
      <c r="E24" s="267"/>
      <c r="F24" s="267"/>
      <c r="G24" s="269"/>
      <c r="H24" s="3"/>
      <c r="I24" s="3"/>
      <c r="J24" s="3"/>
      <c r="K24" s="3"/>
      <c r="L24" s="3"/>
      <c r="M24" s="3"/>
      <c r="N24" s="3"/>
      <c r="O24" s="3"/>
      <c r="P24" s="3"/>
      <c r="Q24" s="3"/>
      <c r="R24" s="3"/>
      <c r="S24" s="3"/>
      <c r="T24" s="3"/>
      <c r="U24" s="3"/>
      <c r="V24" s="3"/>
      <c r="W24" s="3"/>
      <c r="X24" s="3"/>
    </row>
    <row r="25" spans="1:33" x14ac:dyDescent="0.2">
      <c r="A25" s="266"/>
      <c r="B25" s="267"/>
      <c r="C25" s="268"/>
      <c r="D25" s="267"/>
      <c r="E25" s="267"/>
      <c r="F25" s="267"/>
      <c r="G25" s="269"/>
      <c r="H25" s="3"/>
      <c r="I25" s="3"/>
      <c r="J25" s="3"/>
      <c r="K25" s="3"/>
      <c r="L25" s="3"/>
      <c r="M25" s="3"/>
      <c r="N25" s="3"/>
      <c r="O25" s="3"/>
      <c r="P25" s="3"/>
      <c r="Q25" s="3"/>
      <c r="R25" s="3"/>
      <c r="S25" s="3"/>
      <c r="T25" s="3"/>
      <c r="U25" s="3"/>
      <c r="V25" s="3"/>
      <c r="W25" s="3"/>
      <c r="X25" s="3"/>
    </row>
    <row r="26" spans="1:33" x14ac:dyDescent="0.2">
      <c r="A26" s="270"/>
      <c r="B26" s="271"/>
      <c r="C26" s="272"/>
      <c r="D26" s="271"/>
      <c r="E26" s="271"/>
      <c r="F26" s="271"/>
      <c r="G26" s="273"/>
      <c r="H26" s="3"/>
      <c r="I26" s="3"/>
      <c r="J26" s="3"/>
      <c r="K26" s="3"/>
      <c r="L26" s="3"/>
      <c r="M26" s="3"/>
      <c r="N26" s="3"/>
      <c r="O26" s="3"/>
      <c r="P26" s="3"/>
      <c r="Q26" s="3"/>
      <c r="R26" s="3"/>
      <c r="S26" s="3"/>
      <c r="T26" s="3"/>
      <c r="U26" s="3"/>
      <c r="V26" s="3"/>
      <c r="W26" s="3"/>
      <c r="X26" s="3"/>
    </row>
    <row r="27" spans="1:33" x14ac:dyDescent="0.2">
      <c r="A27" s="3"/>
      <c r="B27" s="4"/>
      <c r="C27" s="193"/>
      <c r="D27" s="6"/>
      <c r="E27" s="3"/>
      <c r="F27" s="3"/>
      <c r="G27" s="3"/>
      <c r="H27" s="3"/>
      <c r="I27" s="3"/>
      <c r="J27" s="3"/>
      <c r="K27" s="3"/>
      <c r="L27" s="3"/>
      <c r="M27" s="3"/>
      <c r="N27" s="3"/>
      <c r="O27" s="3"/>
      <c r="P27" s="3"/>
      <c r="Q27" s="3"/>
      <c r="R27" s="3"/>
      <c r="S27" s="3"/>
      <c r="T27" s="3"/>
      <c r="U27" s="3"/>
      <c r="V27" s="3"/>
      <c r="W27" s="3"/>
      <c r="X27" s="3"/>
    </row>
    <row r="28" spans="1:33" x14ac:dyDescent="0.2">
      <c r="C28" s="195"/>
      <c r="D28" s="10"/>
      <c r="AG28" t="s">
        <v>1051</v>
      </c>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2:G26"/>
    <mergeCell ref="A1:G1"/>
    <mergeCell ref="C2:G2"/>
    <mergeCell ref="C3:G3"/>
    <mergeCell ref="C4:G4"/>
    <mergeCell ref="A21:C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17"/>
  <sheetViews>
    <sheetView showGridLines="0" topLeftCell="B1" zoomScaleNormal="100" zoomScaleSheetLayoutView="75" workbookViewId="0">
      <selection activeCell="B2" sqref="B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37</v>
      </c>
      <c r="B1" s="232" t="s">
        <v>1430</v>
      </c>
      <c r="C1" s="233"/>
      <c r="D1" s="233"/>
      <c r="E1" s="233"/>
      <c r="F1" s="233"/>
      <c r="G1" s="233"/>
      <c r="H1" s="233"/>
      <c r="I1" s="233"/>
      <c r="J1" s="234"/>
    </row>
    <row r="2" spans="1:15" ht="36" customHeight="1" x14ac:dyDescent="0.2">
      <c r="A2" s="2"/>
      <c r="B2" s="76" t="s">
        <v>23</v>
      </c>
      <c r="C2" s="77"/>
      <c r="D2" s="78" t="s">
        <v>43</v>
      </c>
      <c r="E2" s="238" t="s">
        <v>44</v>
      </c>
      <c r="F2" s="239"/>
      <c r="G2" s="239"/>
      <c r="H2" s="239"/>
      <c r="I2" s="239"/>
      <c r="J2" s="240"/>
      <c r="O2" s="1"/>
    </row>
    <row r="3" spans="1:15" ht="27" hidden="1" customHeight="1" x14ac:dyDescent="0.2">
      <c r="A3" s="2"/>
      <c r="B3" s="79"/>
      <c r="C3" s="77"/>
      <c r="D3" s="80"/>
      <c r="E3" s="241"/>
      <c r="F3" s="242"/>
      <c r="G3" s="242"/>
      <c r="H3" s="242"/>
      <c r="I3" s="242"/>
      <c r="J3" s="243"/>
    </row>
    <row r="4" spans="1:15" ht="23.25" customHeight="1" x14ac:dyDescent="0.2">
      <c r="A4" s="2"/>
      <c r="B4" s="81"/>
      <c r="C4" s="82"/>
      <c r="D4" s="83"/>
      <c r="E4" s="222"/>
      <c r="F4" s="222"/>
      <c r="G4" s="222"/>
      <c r="H4" s="222"/>
      <c r="I4" s="222"/>
      <c r="J4" s="223"/>
    </row>
    <row r="5" spans="1:15" ht="24" customHeight="1" x14ac:dyDescent="0.2">
      <c r="A5" s="2"/>
      <c r="B5" s="31" t="s">
        <v>22</v>
      </c>
      <c r="D5" s="226" t="s">
        <v>45</v>
      </c>
      <c r="E5" s="227"/>
      <c r="F5" s="227"/>
      <c r="G5" s="227"/>
      <c r="H5" s="18" t="s">
        <v>41</v>
      </c>
      <c r="I5" s="85" t="s">
        <v>49</v>
      </c>
      <c r="J5" s="8"/>
    </row>
    <row r="6" spans="1:15" ht="15.75" customHeight="1" x14ac:dyDescent="0.2">
      <c r="A6" s="2"/>
      <c r="B6" s="28"/>
      <c r="C6" s="55"/>
      <c r="D6" s="228" t="s">
        <v>46</v>
      </c>
      <c r="E6" s="229"/>
      <c r="F6" s="229"/>
      <c r="G6" s="229"/>
      <c r="H6" s="18" t="s">
        <v>35</v>
      </c>
      <c r="I6" s="85" t="s">
        <v>50</v>
      </c>
      <c r="J6" s="8"/>
    </row>
    <row r="7" spans="1:15" ht="15.75" customHeight="1" x14ac:dyDescent="0.2">
      <c r="A7" s="2"/>
      <c r="B7" s="29"/>
      <c r="C7" s="56"/>
      <c r="D7" s="84" t="s">
        <v>48</v>
      </c>
      <c r="E7" s="230" t="s">
        <v>47</v>
      </c>
      <c r="F7" s="231"/>
      <c r="G7" s="231"/>
      <c r="H7" s="24"/>
      <c r="I7" s="23"/>
      <c r="J7" s="34"/>
    </row>
    <row r="8" spans="1:15" ht="24" hidden="1" customHeight="1" x14ac:dyDescent="0.2">
      <c r="A8" s="2"/>
      <c r="B8" s="31" t="s">
        <v>20</v>
      </c>
      <c r="D8" s="86" t="s">
        <v>51</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5" t="s">
        <v>1429</v>
      </c>
      <c r="E11" s="245"/>
      <c r="F11" s="245"/>
      <c r="G11" s="245"/>
      <c r="H11" s="18" t="s">
        <v>41</v>
      </c>
      <c r="I11" s="88"/>
      <c r="J11" s="8"/>
    </row>
    <row r="12" spans="1:15" ht="15.75" customHeight="1" x14ac:dyDescent="0.2">
      <c r="A12" s="2"/>
      <c r="B12" s="28"/>
      <c r="C12" s="55"/>
      <c r="D12" s="221"/>
      <c r="E12" s="221"/>
      <c r="F12" s="221"/>
      <c r="G12" s="221"/>
      <c r="H12" s="18" t="s">
        <v>35</v>
      </c>
      <c r="I12" s="88"/>
      <c r="J12" s="8"/>
    </row>
    <row r="13" spans="1:15" ht="15.75" customHeight="1" x14ac:dyDescent="0.2">
      <c r="A13" s="2"/>
      <c r="B13" s="29"/>
      <c r="C13" s="56"/>
      <c r="D13" s="87"/>
      <c r="E13" s="224"/>
      <c r="F13" s="225"/>
      <c r="G13" s="225"/>
      <c r="H13" s="19"/>
      <c r="I13" s="23"/>
      <c r="J13" s="34"/>
    </row>
    <row r="14" spans="1:15" ht="24" customHeight="1" x14ac:dyDescent="0.2">
      <c r="A14" s="2"/>
      <c r="B14" s="43" t="s">
        <v>21</v>
      </c>
      <c r="C14" s="58"/>
      <c r="D14" s="59" t="s">
        <v>42</v>
      </c>
      <c r="E14" s="60"/>
      <c r="F14" s="44"/>
      <c r="G14" s="44"/>
      <c r="H14" s="45"/>
      <c r="I14" s="44"/>
      <c r="J14" s="46"/>
    </row>
    <row r="15" spans="1:15" ht="32.25" customHeight="1" x14ac:dyDescent="0.2">
      <c r="A15" s="2"/>
      <c r="B15" s="35" t="s">
        <v>33</v>
      </c>
      <c r="C15" s="61"/>
      <c r="D15" s="54"/>
      <c r="E15" s="244"/>
      <c r="F15" s="244"/>
      <c r="G15" s="246"/>
      <c r="H15" s="246"/>
      <c r="I15" s="246" t="s">
        <v>30</v>
      </c>
      <c r="J15" s="247"/>
    </row>
    <row r="16" spans="1:15" ht="23.25" customHeight="1" x14ac:dyDescent="0.2">
      <c r="A16" s="142" t="s">
        <v>25</v>
      </c>
      <c r="B16" s="38" t="s">
        <v>25</v>
      </c>
      <c r="C16" s="62"/>
      <c r="D16" s="63"/>
      <c r="E16" s="210"/>
      <c r="F16" s="211"/>
      <c r="G16" s="210"/>
      <c r="H16" s="211"/>
      <c r="I16" s="210">
        <f>SUMIF(F69:F113,A16,I69:I113)+SUMIF(F69:F113,"PSU",I69:I113)</f>
        <v>0</v>
      </c>
      <c r="J16" s="212"/>
    </row>
    <row r="17" spans="1:10" ht="23.25" customHeight="1" x14ac:dyDescent="0.2">
      <c r="A17" s="142" t="s">
        <v>26</v>
      </c>
      <c r="B17" s="38" t="s">
        <v>26</v>
      </c>
      <c r="C17" s="62"/>
      <c r="D17" s="63"/>
      <c r="E17" s="210"/>
      <c r="F17" s="211"/>
      <c r="G17" s="210"/>
      <c r="H17" s="211"/>
      <c r="I17" s="210">
        <f>SUMIF(F69:F113,A17,I69:I113)</f>
        <v>0</v>
      </c>
      <c r="J17" s="212"/>
    </row>
    <row r="18" spans="1:10" ht="23.25" customHeight="1" x14ac:dyDescent="0.2">
      <c r="A18" s="142" t="s">
        <v>27</v>
      </c>
      <c r="B18" s="38" t="s">
        <v>27</v>
      </c>
      <c r="C18" s="62"/>
      <c r="D18" s="63"/>
      <c r="E18" s="210"/>
      <c r="F18" s="211"/>
      <c r="G18" s="210"/>
      <c r="H18" s="211"/>
      <c r="I18" s="210">
        <f>SUMIF(F69:F113,A18,I69:I113)</f>
        <v>0</v>
      </c>
      <c r="J18" s="212"/>
    </row>
    <row r="19" spans="1:10" ht="23.25" customHeight="1" x14ac:dyDescent="0.2">
      <c r="A19" s="142" t="s">
        <v>167</v>
      </c>
      <c r="B19" s="38" t="s">
        <v>28</v>
      </c>
      <c r="C19" s="62"/>
      <c r="D19" s="63"/>
      <c r="E19" s="210"/>
      <c r="F19" s="211"/>
      <c r="G19" s="210"/>
      <c r="H19" s="211"/>
      <c r="I19" s="210">
        <f>SUMIF(F69:F113,A19,I69:I113)</f>
        <v>0</v>
      </c>
      <c r="J19" s="212"/>
    </row>
    <row r="20" spans="1:10" ht="23.25" customHeight="1" x14ac:dyDescent="0.2">
      <c r="A20" s="142" t="s">
        <v>168</v>
      </c>
      <c r="B20" s="38" t="s">
        <v>29</v>
      </c>
      <c r="C20" s="62"/>
      <c r="D20" s="63"/>
      <c r="E20" s="210"/>
      <c r="F20" s="211"/>
      <c r="G20" s="210"/>
      <c r="H20" s="211"/>
      <c r="I20" s="210">
        <f>SUMIF(F69:F113,A20,I69:I113)</f>
        <v>0</v>
      </c>
      <c r="J20" s="212"/>
    </row>
    <row r="21" spans="1:10" ht="23.25" customHeight="1" x14ac:dyDescent="0.2">
      <c r="A21" s="2"/>
      <c r="B21" s="48" t="s">
        <v>30</v>
      </c>
      <c r="C21" s="64"/>
      <c r="D21" s="65"/>
      <c r="E21" s="213"/>
      <c r="F21" s="248"/>
      <c r="G21" s="213"/>
      <c r="H21" s="248"/>
      <c r="I21" s="213">
        <f>SUM(I16:J20)</f>
        <v>0</v>
      </c>
      <c r="J21" s="214"/>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08">
        <f>ZakladDPHSniVypocet</f>
        <v>0</v>
      </c>
      <c r="H23" s="209"/>
      <c r="I23" s="209"/>
      <c r="J23" s="40" t="str">
        <f t="shared" ref="J23:J28" si="0">Mena</f>
        <v>CZK</v>
      </c>
    </row>
    <row r="24" spans="1:10" ht="23.25" customHeight="1" x14ac:dyDescent="0.2">
      <c r="A24" s="2">
        <f>(A23-INT(A23))*100</f>
        <v>0</v>
      </c>
      <c r="B24" s="38" t="s">
        <v>13</v>
      </c>
      <c r="C24" s="62"/>
      <c r="D24" s="63"/>
      <c r="E24" s="67">
        <f>SazbaDPH1</f>
        <v>15</v>
      </c>
      <c r="F24" s="39" t="s">
        <v>0</v>
      </c>
      <c r="G24" s="206">
        <f>A23</f>
        <v>0</v>
      </c>
      <c r="H24" s="207"/>
      <c r="I24" s="207"/>
      <c r="J24" s="40" t="str">
        <f t="shared" si="0"/>
        <v>CZK</v>
      </c>
    </row>
    <row r="25" spans="1:10" ht="23.25" customHeight="1" x14ac:dyDescent="0.2">
      <c r="A25" s="2">
        <f>ZakladDPHZakl*SazbaDPH2/100</f>
        <v>0</v>
      </c>
      <c r="B25" s="38" t="s">
        <v>14</v>
      </c>
      <c r="C25" s="62"/>
      <c r="D25" s="63"/>
      <c r="E25" s="67">
        <v>21</v>
      </c>
      <c r="F25" s="39" t="s">
        <v>0</v>
      </c>
      <c r="G25" s="208">
        <f>ZakladDPHZaklVypocet</f>
        <v>0</v>
      </c>
      <c r="H25" s="209"/>
      <c r="I25" s="209"/>
      <c r="J25" s="40" t="str">
        <f t="shared" si="0"/>
        <v>CZK</v>
      </c>
    </row>
    <row r="26" spans="1:10" ht="23.25" customHeight="1" x14ac:dyDescent="0.2">
      <c r="A26" s="2">
        <f>(A25-INT(A25))*100</f>
        <v>0</v>
      </c>
      <c r="B26" s="32" t="s">
        <v>15</v>
      </c>
      <c r="C26" s="68"/>
      <c r="D26" s="54"/>
      <c r="E26" s="69">
        <f>SazbaDPH2</f>
        <v>21</v>
      </c>
      <c r="F26" s="30" t="s">
        <v>0</v>
      </c>
      <c r="G26" s="235">
        <f>A25</f>
        <v>0</v>
      </c>
      <c r="H26" s="236"/>
      <c r="I26" s="236"/>
      <c r="J26" s="37" t="str">
        <f t="shared" si="0"/>
        <v>CZK</v>
      </c>
    </row>
    <row r="27" spans="1:10" ht="23.25" customHeight="1" thickBot="1" x14ac:dyDescent="0.25">
      <c r="A27" s="2">
        <f>ZakladDPHSni+DPHSni+ZakladDPHZakl+DPHZakl</f>
        <v>0</v>
      </c>
      <c r="B27" s="31" t="s">
        <v>4</v>
      </c>
      <c r="C27" s="70"/>
      <c r="D27" s="71"/>
      <c r="E27" s="70"/>
      <c r="F27" s="16"/>
      <c r="G27" s="237">
        <f>CenaCelkem-(ZakladDPHSni+DPHSni+ZakladDPHZakl+DPHZakl)</f>
        <v>0</v>
      </c>
      <c r="H27" s="237"/>
      <c r="I27" s="237"/>
      <c r="J27" s="41" t="str">
        <f t="shared" si="0"/>
        <v>CZK</v>
      </c>
    </row>
    <row r="28" spans="1:10" ht="27.75" hidden="1" customHeight="1" thickBot="1" x14ac:dyDescent="0.25">
      <c r="A28" s="2"/>
      <c r="B28" s="115" t="s">
        <v>24</v>
      </c>
      <c r="C28" s="116"/>
      <c r="D28" s="116"/>
      <c r="E28" s="117"/>
      <c r="F28" s="118"/>
      <c r="G28" s="216">
        <f>ZakladDPHSniVypocet+ZakladDPHZaklVypocet</f>
        <v>0</v>
      </c>
      <c r="H28" s="216"/>
      <c r="I28" s="216"/>
      <c r="J28" s="119" t="str">
        <f t="shared" si="0"/>
        <v>CZK</v>
      </c>
    </row>
    <row r="29" spans="1:10" ht="27.75" customHeight="1" thickBot="1" x14ac:dyDescent="0.25">
      <c r="A29" s="2">
        <f>(A27-INT(A27))*100</f>
        <v>0</v>
      </c>
      <c r="B29" s="115" t="s">
        <v>36</v>
      </c>
      <c r="C29" s="120"/>
      <c r="D29" s="120"/>
      <c r="E29" s="120"/>
      <c r="F29" s="121"/>
      <c r="G29" s="215">
        <f>A27</f>
        <v>0</v>
      </c>
      <c r="H29" s="215"/>
      <c r="I29" s="215"/>
      <c r="J29" s="122" t="s">
        <v>70</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17"/>
      <c r="E34" s="218"/>
      <c r="G34" s="219"/>
      <c r="H34" s="220"/>
      <c r="I34" s="220"/>
      <c r="J34" s="25"/>
    </row>
    <row r="35" spans="1:10" ht="12.75" customHeight="1" x14ac:dyDescent="0.2">
      <c r="A35" s="2"/>
      <c r="B35" s="2"/>
      <c r="D35" s="205" t="s">
        <v>2</v>
      </c>
      <c r="E35" s="205"/>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5.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25.5" hidden="1" customHeight="1" x14ac:dyDescent="0.2">
      <c r="A39" s="91">
        <v>1</v>
      </c>
      <c r="B39" s="101" t="s">
        <v>52</v>
      </c>
      <c r="C39" s="203"/>
      <c r="D39" s="203"/>
      <c r="E39" s="203"/>
      <c r="F39" s="102">
        <f>'SO 01 052020 Pol'!AE919+'SO 02 052020 Pol'!AE251+'SO 03 052020 Pol'!AE133+'SO 04 052020 Pol'!AE68+'SO 05 052020 Pol'!AE63+'SO 06 052020 Pol'!AE33+'VO 052020 Pol'!AE18</f>
        <v>0</v>
      </c>
      <c r="G39" s="103">
        <f>'SO 01 052020 Pol'!AF919+'SO 02 052020 Pol'!AF251+'SO 03 052020 Pol'!AF133+'SO 04 052020 Pol'!AF68+'SO 05 052020 Pol'!AF63+'SO 06 052020 Pol'!AF33+'VO 052020 Pol'!AF18</f>
        <v>0</v>
      </c>
      <c r="H39" s="104">
        <f t="shared" ref="H39:H53" si="1">(F39*SazbaDPH1/100)+(G39*SazbaDPH2/100)</f>
        <v>0</v>
      </c>
      <c r="I39" s="104">
        <f t="shared" ref="I39:I53" si="2">F39+G39+H39</f>
        <v>0</v>
      </c>
      <c r="J39" s="105" t="str">
        <f t="shared" ref="J39:J53" si="3">IF(CenaCelkemVypocet=0,"",I39/CenaCelkemVypocet*100)</f>
        <v/>
      </c>
    </row>
    <row r="40" spans="1:10" ht="25.5" customHeight="1" x14ac:dyDescent="0.2">
      <c r="A40" s="91">
        <v>2</v>
      </c>
      <c r="B40" s="106" t="s">
        <v>53</v>
      </c>
      <c r="C40" s="204" t="s">
        <v>54</v>
      </c>
      <c r="D40" s="204"/>
      <c r="E40" s="204"/>
      <c r="F40" s="107">
        <f>'SO 01 052020 Pol'!AE919</f>
        <v>0</v>
      </c>
      <c r="G40" s="108">
        <f>'SO 01 052020 Pol'!AF919</f>
        <v>0</v>
      </c>
      <c r="H40" s="108">
        <f t="shared" si="1"/>
        <v>0</v>
      </c>
      <c r="I40" s="108">
        <f t="shared" si="2"/>
        <v>0</v>
      </c>
      <c r="J40" s="109" t="str">
        <f t="shared" si="3"/>
        <v/>
      </c>
    </row>
    <row r="41" spans="1:10" ht="25.5" customHeight="1" x14ac:dyDescent="0.2">
      <c r="A41" s="91">
        <v>3</v>
      </c>
      <c r="B41" s="110" t="s">
        <v>55</v>
      </c>
      <c r="C41" s="203" t="s">
        <v>56</v>
      </c>
      <c r="D41" s="203"/>
      <c r="E41" s="203"/>
      <c r="F41" s="111">
        <f>'SO 01 052020 Pol'!AE919</f>
        <v>0</v>
      </c>
      <c r="G41" s="104">
        <f>'SO 01 052020 Pol'!AF919</f>
        <v>0</v>
      </c>
      <c r="H41" s="104">
        <f t="shared" si="1"/>
        <v>0</v>
      </c>
      <c r="I41" s="104">
        <f t="shared" si="2"/>
        <v>0</v>
      </c>
      <c r="J41" s="105" t="str">
        <f t="shared" si="3"/>
        <v/>
      </c>
    </row>
    <row r="42" spans="1:10" ht="25.5" customHeight="1" x14ac:dyDescent="0.2">
      <c r="A42" s="91">
        <v>2</v>
      </c>
      <c r="B42" s="106" t="s">
        <v>57</v>
      </c>
      <c r="C42" s="204" t="s">
        <v>58</v>
      </c>
      <c r="D42" s="204"/>
      <c r="E42" s="204"/>
      <c r="F42" s="107">
        <f>'SO 02 052020 Pol'!AE251</f>
        <v>0</v>
      </c>
      <c r="G42" s="108">
        <f>'SO 02 052020 Pol'!AF251</f>
        <v>0</v>
      </c>
      <c r="H42" s="108">
        <f t="shared" si="1"/>
        <v>0</v>
      </c>
      <c r="I42" s="108">
        <f t="shared" si="2"/>
        <v>0</v>
      </c>
      <c r="J42" s="109" t="str">
        <f t="shared" si="3"/>
        <v/>
      </c>
    </row>
    <row r="43" spans="1:10" ht="25.5" customHeight="1" x14ac:dyDescent="0.2">
      <c r="A43" s="91">
        <v>3</v>
      </c>
      <c r="B43" s="110" t="s">
        <v>55</v>
      </c>
      <c r="C43" s="203" t="s">
        <v>56</v>
      </c>
      <c r="D43" s="203"/>
      <c r="E43" s="203"/>
      <c r="F43" s="111">
        <f>'SO 02 052020 Pol'!AE251</f>
        <v>0</v>
      </c>
      <c r="G43" s="104">
        <f>'SO 02 052020 Pol'!AF251</f>
        <v>0</v>
      </c>
      <c r="H43" s="104">
        <f t="shared" si="1"/>
        <v>0</v>
      </c>
      <c r="I43" s="104">
        <f t="shared" si="2"/>
        <v>0</v>
      </c>
      <c r="J43" s="105" t="str">
        <f t="shared" si="3"/>
        <v/>
      </c>
    </row>
    <row r="44" spans="1:10" ht="25.5" customHeight="1" x14ac:dyDescent="0.2">
      <c r="A44" s="91">
        <v>2</v>
      </c>
      <c r="B44" s="106" t="s">
        <v>59</v>
      </c>
      <c r="C44" s="204" t="s">
        <v>60</v>
      </c>
      <c r="D44" s="204"/>
      <c r="E44" s="204"/>
      <c r="F44" s="107">
        <f>'SO 03 052020 Pol'!AE133</f>
        <v>0</v>
      </c>
      <c r="G44" s="108">
        <f>'SO 03 052020 Pol'!AF133</f>
        <v>0</v>
      </c>
      <c r="H44" s="108">
        <f t="shared" si="1"/>
        <v>0</v>
      </c>
      <c r="I44" s="108">
        <f t="shared" si="2"/>
        <v>0</v>
      </c>
      <c r="J44" s="109" t="str">
        <f t="shared" si="3"/>
        <v/>
      </c>
    </row>
    <row r="45" spans="1:10" ht="25.5" customHeight="1" x14ac:dyDescent="0.2">
      <c r="A45" s="91">
        <v>3</v>
      </c>
      <c r="B45" s="110" t="s">
        <v>55</v>
      </c>
      <c r="C45" s="203" t="s">
        <v>56</v>
      </c>
      <c r="D45" s="203"/>
      <c r="E45" s="203"/>
      <c r="F45" s="111">
        <f>'SO 03 052020 Pol'!AE133</f>
        <v>0</v>
      </c>
      <c r="G45" s="104">
        <f>'SO 03 052020 Pol'!AF133</f>
        <v>0</v>
      </c>
      <c r="H45" s="104">
        <f t="shared" si="1"/>
        <v>0</v>
      </c>
      <c r="I45" s="104">
        <f t="shared" si="2"/>
        <v>0</v>
      </c>
      <c r="J45" s="105" t="str">
        <f t="shared" si="3"/>
        <v/>
      </c>
    </row>
    <row r="46" spans="1:10" ht="25.5" customHeight="1" x14ac:dyDescent="0.2">
      <c r="A46" s="91">
        <v>2</v>
      </c>
      <c r="B46" s="106" t="s">
        <v>61</v>
      </c>
      <c r="C46" s="204" t="s">
        <v>62</v>
      </c>
      <c r="D46" s="204"/>
      <c r="E46" s="204"/>
      <c r="F46" s="107">
        <f>'SO 04 052020 Pol'!AE68</f>
        <v>0</v>
      </c>
      <c r="G46" s="108">
        <f>'SO 04 052020 Pol'!AF68</f>
        <v>0</v>
      </c>
      <c r="H46" s="108">
        <f t="shared" si="1"/>
        <v>0</v>
      </c>
      <c r="I46" s="108">
        <f t="shared" si="2"/>
        <v>0</v>
      </c>
      <c r="J46" s="109" t="str">
        <f t="shared" si="3"/>
        <v/>
      </c>
    </row>
    <row r="47" spans="1:10" ht="25.5" customHeight="1" x14ac:dyDescent="0.2">
      <c r="A47" s="91">
        <v>3</v>
      </c>
      <c r="B47" s="110" t="s">
        <v>55</v>
      </c>
      <c r="C47" s="203" t="s">
        <v>56</v>
      </c>
      <c r="D47" s="203"/>
      <c r="E47" s="203"/>
      <c r="F47" s="111">
        <f>'SO 04 052020 Pol'!AE68</f>
        <v>0</v>
      </c>
      <c r="G47" s="104">
        <f>'SO 04 052020 Pol'!AF68</f>
        <v>0</v>
      </c>
      <c r="H47" s="104">
        <f t="shared" si="1"/>
        <v>0</v>
      </c>
      <c r="I47" s="104">
        <f t="shared" si="2"/>
        <v>0</v>
      </c>
      <c r="J47" s="105" t="str">
        <f t="shared" si="3"/>
        <v/>
      </c>
    </row>
    <row r="48" spans="1:10" ht="25.5" customHeight="1" x14ac:dyDescent="0.2">
      <c r="A48" s="91">
        <v>2</v>
      </c>
      <c r="B48" s="106" t="s">
        <v>63</v>
      </c>
      <c r="C48" s="204" t="s">
        <v>64</v>
      </c>
      <c r="D48" s="204"/>
      <c r="E48" s="204"/>
      <c r="F48" s="107">
        <f>'SO 05 052020 Pol'!AE63</f>
        <v>0</v>
      </c>
      <c r="G48" s="108">
        <f>'SO 05 052020 Pol'!AF63</f>
        <v>0</v>
      </c>
      <c r="H48" s="108">
        <f t="shared" si="1"/>
        <v>0</v>
      </c>
      <c r="I48" s="108">
        <f t="shared" si="2"/>
        <v>0</v>
      </c>
      <c r="J48" s="109" t="str">
        <f t="shared" si="3"/>
        <v/>
      </c>
    </row>
    <row r="49" spans="1:52" ht="25.5" customHeight="1" x14ac:dyDescent="0.2">
      <c r="A49" s="91">
        <v>3</v>
      </c>
      <c r="B49" s="110" t="s">
        <v>55</v>
      </c>
      <c r="C49" s="203" t="s">
        <v>56</v>
      </c>
      <c r="D49" s="203"/>
      <c r="E49" s="203"/>
      <c r="F49" s="111">
        <f>'SO 05 052020 Pol'!AE63</f>
        <v>0</v>
      </c>
      <c r="G49" s="104">
        <f>'SO 05 052020 Pol'!AF63</f>
        <v>0</v>
      </c>
      <c r="H49" s="104">
        <f t="shared" si="1"/>
        <v>0</v>
      </c>
      <c r="I49" s="104">
        <f t="shared" si="2"/>
        <v>0</v>
      </c>
      <c r="J49" s="105" t="str">
        <f t="shared" si="3"/>
        <v/>
      </c>
    </row>
    <row r="50" spans="1:52" ht="25.5" customHeight="1" x14ac:dyDescent="0.2">
      <c r="A50" s="91">
        <v>2</v>
      </c>
      <c r="B50" s="106" t="s">
        <v>65</v>
      </c>
      <c r="C50" s="204" t="s">
        <v>66</v>
      </c>
      <c r="D50" s="204"/>
      <c r="E50" s="204"/>
      <c r="F50" s="107">
        <f>'SO 06 052020 Pol'!AE33</f>
        <v>0</v>
      </c>
      <c r="G50" s="108">
        <f>'SO 06 052020 Pol'!AF33</f>
        <v>0</v>
      </c>
      <c r="H50" s="108">
        <f t="shared" si="1"/>
        <v>0</v>
      </c>
      <c r="I50" s="108">
        <f t="shared" si="2"/>
        <v>0</v>
      </c>
      <c r="J50" s="109" t="str">
        <f t="shared" si="3"/>
        <v/>
      </c>
    </row>
    <row r="51" spans="1:52" ht="25.5" customHeight="1" x14ac:dyDescent="0.2">
      <c r="A51" s="91">
        <v>3</v>
      </c>
      <c r="B51" s="110" t="s">
        <v>55</v>
      </c>
      <c r="C51" s="203" t="s">
        <v>56</v>
      </c>
      <c r="D51" s="203"/>
      <c r="E51" s="203"/>
      <c r="F51" s="111">
        <f>'SO 06 052020 Pol'!AE33</f>
        <v>0</v>
      </c>
      <c r="G51" s="104">
        <f>'SO 06 052020 Pol'!AF33</f>
        <v>0</v>
      </c>
      <c r="H51" s="104">
        <f t="shared" si="1"/>
        <v>0</v>
      </c>
      <c r="I51" s="104">
        <f t="shared" si="2"/>
        <v>0</v>
      </c>
      <c r="J51" s="105" t="str">
        <f t="shared" si="3"/>
        <v/>
      </c>
    </row>
    <row r="52" spans="1:52" ht="25.5" customHeight="1" x14ac:dyDescent="0.2">
      <c r="A52" s="91">
        <v>2</v>
      </c>
      <c r="B52" s="106" t="s">
        <v>67</v>
      </c>
      <c r="C52" s="204" t="s">
        <v>68</v>
      </c>
      <c r="D52" s="204"/>
      <c r="E52" s="204"/>
      <c r="F52" s="107">
        <f>'VO 052020 Pol'!AE18</f>
        <v>0</v>
      </c>
      <c r="G52" s="108">
        <f>'VO 052020 Pol'!AF18</f>
        <v>0</v>
      </c>
      <c r="H52" s="108">
        <f t="shared" si="1"/>
        <v>0</v>
      </c>
      <c r="I52" s="108">
        <f t="shared" si="2"/>
        <v>0</v>
      </c>
      <c r="J52" s="109" t="str">
        <f t="shared" si="3"/>
        <v/>
      </c>
    </row>
    <row r="53" spans="1:52" ht="25.5" customHeight="1" x14ac:dyDescent="0.2">
      <c r="A53" s="91">
        <v>3</v>
      </c>
      <c r="B53" s="110" t="s">
        <v>55</v>
      </c>
      <c r="C53" s="203" t="s">
        <v>56</v>
      </c>
      <c r="D53" s="203"/>
      <c r="E53" s="203"/>
      <c r="F53" s="111">
        <f>'VO 052020 Pol'!AE18</f>
        <v>0</v>
      </c>
      <c r="G53" s="104">
        <f>'VO 052020 Pol'!AF18</f>
        <v>0</v>
      </c>
      <c r="H53" s="104">
        <f t="shared" si="1"/>
        <v>0</v>
      </c>
      <c r="I53" s="104">
        <f t="shared" si="2"/>
        <v>0</v>
      </c>
      <c r="J53" s="105" t="str">
        <f t="shared" si="3"/>
        <v/>
      </c>
    </row>
    <row r="54" spans="1:52" ht="25.5" customHeight="1" x14ac:dyDescent="0.2">
      <c r="A54" s="91"/>
      <c r="B54" s="200" t="s">
        <v>69</v>
      </c>
      <c r="C54" s="201"/>
      <c r="D54" s="201"/>
      <c r="E54" s="202"/>
      <c r="F54" s="112">
        <f>SUMIF(A39:A53,"=1",F39:F53)</f>
        <v>0</v>
      </c>
      <c r="G54" s="113">
        <f>SUMIF(A39:A53,"=1",G39:G53)</f>
        <v>0</v>
      </c>
      <c r="H54" s="113">
        <f>SUMIF(A39:A53,"=1",H39:H53)</f>
        <v>0</v>
      </c>
      <c r="I54" s="113">
        <f>SUMIF(A39:A53,"=1",I39:I53)</f>
        <v>0</v>
      </c>
      <c r="J54" s="114">
        <f>SUMIF(A39:A53,"=1",J39:J53)</f>
        <v>0</v>
      </c>
    </row>
    <row r="56" spans="1:52" x14ac:dyDescent="0.2">
      <c r="A56" t="s">
        <v>71</v>
      </c>
      <c r="B56" t="s">
        <v>72</v>
      </c>
    </row>
    <row r="57" spans="1:52" ht="25.5" x14ac:dyDescent="0.2">
      <c r="B57" s="199" t="s">
        <v>73</v>
      </c>
      <c r="C57" s="199"/>
      <c r="D57" s="199"/>
      <c r="E57" s="199"/>
      <c r="F57" s="199"/>
      <c r="G57" s="199"/>
      <c r="H57" s="199"/>
      <c r="I57" s="199"/>
      <c r="J57" s="199"/>
      <c r="AZ57" s="123" t="str">
        <f>B57</f>
        <v>oupis prací je sestaven na využití položek  Cenová soustava  RTS a.s. a  technické podmínky položek Cenové soustavy RTS ,</v>
      </c>
    </row>
    <row r="58" spans="1:52" ht="25.5" x14ac:dyDescent="0.2">
      <c r="B58" s="199" t="s">
        <v>74</v>
      </c>
      <c r="C58" s="199"/>
      <c r="D58" s="199"/>
      <c r="E58" s="199"/>
      <c r="F58" s="199"/>
      <c r="G58" s="199"/>
      <c r="H58" s="199"/>
      <c r="I58" s="199"/>
      <c r="J58" s="199"/>
      <c r="AZ58" s="123" t="str">
        <f>B58</f>
        <v>které nejsou uvedeny v soupisu prací (tzv. úvodní části katalogů) jsou neomezeně dálkově k dispozici na  www.cenovasoustava.cz</v>
      </c>
    </row>
    <row r="59" spans="1:52" x14ac:dyDescent="0.2">
      <c r="B59" s="199" t="s">
        <v>75</v>
      </c>
      <c r="C59" s="199"/>
      <c r="D59" s="199"/>
      <c r="E59" s="199"/>
      <c r="F59" s="199"/>
      <c r="G59" s="199"/>
      <c r="H59" s="199"/>
      <c r="I59" s="199"/>
      <c r="J59" s="199"/>
      <c r="AZ59" s="123" t="str">
        <f>B59</f>
        <v>Rozpočet je zpracován  v cenové úrovni 2020/I podle vyhl.č.169/2016Sb.</v>
      </c>
    </row>
    <row r="61" spans="1:52" ht="38.25" x14ac:dyDescent="0.2">
      <c r="B61" s="199" t="s">
        <v>76</v>
      </c>
      <c r="C61" s="199"/>
      <c r="D61" s="199"/>
      <c r="E61" s="199"/>
      <c r="F61" s="199"/>
      <c r="G61" s="199"/>
      <c r="H61" s="199"/>
      <c r="I61" s="199"/>
      <c r="J61" s="199"/>
      <c r="AZ61" s="123" t="str">
        <f>B61</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63" spans="1:52" ht="63.75" x14ac:dyDescent="0.2">
      <c r="B63" s="199" t="s">
        <v>77</v>
      </c>
      <c r="C63" s="199"/>
      <c r="D63" s="199"/>
      <c r="E63" s="199"/>
      <c r="F63" s="199"/>
      <c r="G63" s="199"/>
      <c r="H63" s="199"/>
      <c r="I63" s="199"/>
      <c r="J63" s="199"/>
      <c r="AZ63" s="123" t="str">
        <f>B63</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66" spans="1:10" ht="15.75" x14ac:dyDescent="0.25">
      <c r="B66" s="124" t="s">
        <v>78</v>
      </c>
    </row>
    <row r="68" spans="1:10" ht="25.5" customHeight="1" x14ac:dyDescent="0.2">
      <c r="A68" s="126"/>
      <c r="B68" s="129" t="s">
        <v>17</v>
      </c>
      <c r="C68" s="129" t="s">
        <v>5</v>
      </c>
      <c r="D68" s="130"/>
      <c r="E68" s="130"/>
      <c r="F68" s="131" t="s">
        <v>79</v>
      </c>
      <c r="G68" s="131"/>
      <c r="H68" s="131"/>
      <c r="I68" s="131" t="s">
        <v>30</v>
      </c>
      <c r="J68" s="131" t="s">
        <v>0</v>
      </c>
    </row>
    <row r="69" spans="1:10" ht="36.75" customHeight="1" x14ac:dyDescent="0.2">
      <c r="A69" s="127"/>
      <c r="B69" s="132" t="s">
        <v>80</v>
      </c>
      <c r="C69" s="197" t="s">
        <v>81</v>
      </c>
      <c r="D69" s="198"/>
      <c r="E69" s="198"/>
      <c r="F69" s="138" t="s">
        <v>25</v>
      </c>
      <c r="G69" s="139"/>
      <c r="H69" s="139"/>
      <c r="I69" s="139">
        <f>'SO 01 052020 Pol'!G8+'SO 02 052020 Pol'!G8+'SO 03 052020 Pol'!G8+'SO 04 052020 Pol'!G8+'SO 05 052020 Pol'!G8+'SO 06 052020 Pol'!G8</f>
        <v>0</v>
      </c>
      <c r="J69" s="136" t="str">
        <f>IF(I114=0,"",I69/I114*100)</f>
        <v/>
      </c>
    </row>
    <row r="70" spans="1:10" ht="36.75" customHeight="1" x14ac:dyDescent="0.2">
      <c r="A70" s="127"/>
      <c r="B70" s="132" t="s">
        <v>82</v>
      </c>
      <c r="C70" s="197" t="s">
        <v>83</v>
      </c>
      <c r="D70" s="198"/>
      <c r="E70" s="198"/>
      <c r="F70" s="138" t="s">
        <v>25</v>
      </c>
      <c r="G70" s="139"/>
      <c r="H70" s="139"/>
      <c r="I70" s="139">
        <f>'SO 01 052020 Pol'!G37+'SO 02 052020 Pol'!G43</f>
        <v>0</v>
      </c>
      <c r="J70" s="136" t="str">
        <f>IF(I114=0,"",I70/I114*100)</f>
        <v/>
      </c>
    </row>
    <row r="71" spans="1:10" ht="36.75" customHeight="1" x14ac:dyDescent="0.2">
      <c r="A71" s="127"/>
      <c r="B71" s="132" t="s">
        <v>84</v>
      </c>
      <c r="C71" s="197" t="s">
        <v>85</v>
      </c>
      <c r="D71" s="198"/>
      <c r="E71" s="198"/>
      <c r="F71" s="138" t="s">
        <v>25</v>
      </c>
      <c r="G71" s="139"/>
      <c r="H71" s="139"/>
      <c r="I71" s="139">
        <f>'SO 01 052020 Pol'!G41+'SO 02 052020 Pol'!G65+'SO 05 052020 Pol'!G28+'SO 06 052020 Pol'!G19</f>
        <v>0</v>
      </c>
      <c r="J71" s="136" t="str">
        <f>IF(I114=0,"",I71/I114*100)</f>
        <v/>
      </c>
    </row>
    <row r="72" spans="1:10" ht="36.75" customHeight="1" x14ac:dyDescent="0.2">
      <c r="A72" s="127"/>
      <c r="B72" s="132" t="s">
        <v>86</v>
      </c>
      <c r="C72" s="197" t="s">
        <v>87</v>
      </c>
      <c r="D72" s="198"/>
      <c r="E72" s="198"/>
      <c r="F72" s="138" t="s">
        <v>25</v>
      </c>
      <c r="G72" s="139"/>
      <c r="H72" s="139"/>
      <c r="I72" s="139">
        <f>'SO 01 052020 Pol'!G101+'SO 02 052020 Pol'!G90+'SO 06 052020 Pol'!G24</f>
        <v>0</v>
      </c>
      <c r="J72" s="136" t="str">
        <f>IF(I114=0,"",I72/I114*100)</f>
        <v/>
      </c>
    </row>
    <row r="73" spans="1:10" ht="36.75" customHeight="1" x14ac:dyDescent="0.2">
      <c r="A73" s="127"/>
      <c r="B73" s="132" t="s">
        <v>88</v>
      </c>
      <c r="C73" s="197" t="s">
        <v>89</v>
      </c>
      <c r="D73" s="198"/>
      <c r="E73" s="198"/>
      <c r="F73" s="138" t="s">
        <v>25</v>
      </c>
      <c r="G73" s="139"/>
      <c r="H73" s="139"/>
      <c r="I73" s="139">
        <f>'SO 01 052020 Pol'!G108</f>
        <v>0</v>
      </c>
      <c r="J73" s="136" t="str">
        <f>IF(I114=0,"",I73/I114*100)</f>
        <v/>
      </c>
    </row>
    <row r="74" spans="1:10" ht="36.75" customHeight="1" x14ac:dyDescent="0.2">
      <c r="A74" s="127"/>
      <c r="B74" s="132" t="s">
        <v>90</v>
      </c>
      <c r="C74" s="197" t="s">
        <v>91</v>
      </c>
      <c r="D74" s="198"/>
      <c r="E74" s="198"/>
      <c r="F74" s="138" t="s">
        <v>25</v>
      </c>
      <c r="G74" s="139"/>
      <c r="H74" s="139"/>
      <c r="I74" s="139">
        <f>'SO 03 052020 Pol'!G45</f>
        <v>0</v>
      </c>
      <c r="J74" s="136" t="str">
        <f>IF(I114=0,"",I74/I114*100)</f>
        <v/>
      </c>
    </row>
    <row r="75" spans="1:10" ht="36.75" customHeight="1" x14ac:dyDescent="0.2">
      <c r="A75" s="127"/>
      <c r="B75" s="132" t="s">
        <v>92</v>
      </c>
      <c r="C75" s="197" t="s">
        <v>93</v>
      </c>
      <c r="D75" s="198"/>
      <c r="E75" s="198"/>
      <c r="F75" s="138" t="s">
        <v>25</v>
      </c>
      <c r="G75" s="139"/>
      <c r="H75" s="139"/>
      <c r="I75" s="139">
        <f>'SO 04 052020 Pol'!G36</f>
        <v>0</v>
      </c>
      <c r="J75" s="136" t="str">
        <f>IF(I114=0,"",I75/I114*100)</f>
        <v/>
      </c>
    </row>
    <row r="76" spans="1:10" ht="36.75" customHeight="1" x14ac:dyDescent="0.2">
      <c r="A76" s="127"/>
      <c r="B76" s="132" t="s">
        <v>94</v>
      </c>
      <c r="C76" s="197" t="s">
        <v>95</v>
      </c>
      <c r="D76" s="198"/>
      <c r="E76" s="198"/>
      <c r="F76" s="138" t="s">
        <v>25</v>
      </c>
      <c r="G76" s="139"/>
      <c r="H76" s="139"/>
      <c r="I76" s="139">
        <f>'SO 01 052020 Pol'!G147</f>
        <v>0</v>
      </c>
      <c r="J76" s="136" t="str">
        <f>IF(I114=0,"",I76/I114*100)</f>
        <v/>
      </c>
    </row>
    <row r="77" spans="1:10" ht="36.75" customHeight="1" x14ac:dyDescent="0.2">
      <c r="A77" s="127"/>
      <c r="B77" s="132" t="s">
        <v>96</v>
      </c>
      <c r="C77" s="197" t="s">
        <v>97</v>
      </c>
      <c r="D77" s="198"/>
      <c r="E77" s="198"/>
      <c r="F77" s="138" t="s">
        <v>25</v>
      </c>
      <c r="G77" s="139"/>
      <c r="H77" s="139"/>
      <c r="I77" s="139">
        <f>'SO 01 052020 Pol'!G179+'SO 02 052020 Pol'!G108</f>
        <v>0</v>
      </c>
      <c r="J77" s="136" t="str">
        <f>IF(I114=0,"",I77/I114*100)</f>
        <v/>
      </c>
    </row>
    <row r="78" spans="1:10" ht="36.75" customHeight="1" x14ac:dyDescent="0.2">
      <c r="A78" s="127"/>
      <c r="B78" s="132" t="s">
        <v>98</v>
      </c>
      <c r="C78" s="197" t="s">
        <v>99</v>
      </c>
      <c r="D78" s="198"/>
      <c r="E78" s="198"/>
      <c r="F78" s="138" t="s">
        <v>25</v>
      </c>
      <c r="G78" s="139"/>
      <c r="H78" s="139"/>
      <c r="I78" s="139">
        <f>'SO 01 052020 Pol'!G183+'SO 02 052020 Pol'!G111</f>
        <v>0</v>
      </c>
      <c r="J78" s="136" t="str">
        <f>IF(I114=0,"",I78/I114*100)</f>
        <v/>
      </c>
    </row>
    <row r="79" spans="1:10" ht="36.75" customHeight="1" x14ac:dyDescent="0.2">
      <c r="A79" s="127"/>
      <c r="B79" s="132" t="s">
        <v>100</v>
      </c>
      <c r="C79" s="197" t="s">
        <v>101</v>
      </c>
      <c r="D79" s="198"/>
      <c r="E79" s="198"/>
      <c r="F79" s="138" t="s">
        <v>25</v>
      </c>
      <c r="G79" s="139"/>
      <c r="H79" s="139"/>
      <c r="I79" s="139">
        <f>'SO 01 052020 Pol'!G227</f>
        <v>0</v>
      </c>
      <c r="J79" s="136" t="str">
        <f>IF(I114=0,"",I79/I114*100)</f>
        <v/>
      </c>
    </row>
    <row r="80" spans="1:10" ht="36.75" customHeight="1" x14ac:dyDescent="0.2">
      <c r="A80" s="127"/>
      <c r="B80" s="132" t="s">
        <v>102</v>
      </c>
      <c r="C80" s="197" t="s">
        <v>103</v>
      </c>
      <c r="D80" s="198"/>
      <c r="E80" s="198"/>
      <c r="F80" s="138" t="s">
        <v>25</v>
      </c>
      <c r="G80" s="139"/>
      <c r="H80" s="139"/>
      <c r="I80" s="139">
        <f>'SO 02 052020 Pol'!G118</f>
        <v>0</v>
      </c>
      <c r="J80" s="136" t="str">
        <f>IF(I114=0,"",I80/I114*100)</f>
        <v/>
      </c>
    </row>
    <row r="81" spans="1:10" ht="36.75" customHeight="1" x14ac:dyDescent="0.2">
      <c r="A81" s="127"/>
      <c r="B81" s="132" t="s">
        <v>104</v>
      </c>
      <c r="C81" s="197" t="s">
        <v>105</v>
      </c>
      <c r="D81" s="198"/>
      <c r="E81" s="198"/>
      <c r="F81" s="138" t="s">
        <v>25</v>
      </c>
      <c r="G81" s="139"/>
      <c r="H81" s="139"/>
      <c r="I81" s="139">
        <f>'SO 04 052020 Pol'!G45</f>
        <v>0</v>
      </c>
      <c r="J81" s="136" t="str">
        <f>IF(I114=0,"",I81/I114*100)</f>
        <v/>
      </c>
    </row>
    <row r="82" spans="1:10" ht="36.75" customHeight="1" x14ac:dyDescent="0.2">
      <c r="A82" s="127"/>
      <c r="B82" s="132" t="s">
        <v>106</v>
      </c>
      <c r="C82" s="197" t="s">
        <v>107</v>
      </c>
      <c r="D82" s="198"/>
      <c r="E82" s="198"/>
      <c r="F82" s="138" t="s">
        <v>25</v>
      </c>
      <c r="G82" s="139"/>
      <c r="H82" s="139"/>
      <c r="I82" s="139">
        <f>'SO 01 052020 Pol'!G271+'SO 02 052020 Pol'!G131</f>
        <v>0</v>
      </c>
      <c r="J82" s="136" t="str">
        <f>IF(I114=0,"",I82/I114*100)</f>
        <v/>
      </c>
    </row>
    <row r="83" spans="1:10" ht="36.75" customHeight="1" x14ac:dyDescent="0.2">
      <c r="A83" s="127"/>
      <c r="B83" s="132" t="s">
        <v>108</v>
      </c>
      <c r="C83" s="197" t="s">
        <v>109</v>
      </c>
      <c r="D83" s="198"/>
      <c r="E83" s="198"/>
      <c r="F83" s="138" t="s">
        <v>25</v>
      </c>
      <c r="G83" s="139"/>
      <c r="H83" s="139"/>
      <c r="I83" s="139">
        <f>'SO 01 052020 Pol'!G293+'SO 02 052020 Pol'!G143</f>
        <v>0</v>
      </c>
      <c r="J83" s="136" t="str">
        <f>IF(I114=0,"",I83/I114*100)</f>
        <v/>
      </c>
    </row>
    <row r="84" spans="1:10" ht="36.75" customHeight="1" x14ac:dyDescent="0.2">
      <c r="A84" s="127"/>
      <c r="B84" s="132" t="s">
        <v>110</v>
      </c>
      <c r="C84" s="197" t="s">
        <v>111</v>
      </c>
      <c r="D84" s="198"/>
      <c r="E84" s="198"/>
      <c r="F84" s="138" t="s">
        <v>25</v>
      </c>
      <c r="G84" s="139"/>
      <c r="H84" s="139"/>
      <c r="I84" s="139">
        <f>'SO 01 052020 Pol'!G316+'SO 02 052020 Pol'!G148+'SO 05 052020 Pol'!G43</f>
        <v>0</v>
      </c>
      <c r="J84" s="136" t="str">
        <f>IF(I114=0,"",I84/I114*100)</f>
        <v/>
      </c>
    </row>
    <row r="85" spans="1:10" ht="36.75" customHeight="1" x14ac:dyDescent="0.2">
      <c r="A85" s="127"/>
      <c r="B85" s="132" t="s">
        <v>112</v>
      </c>
      <c r="C85" s="197" t="s">
        <v>113</v>
      </c>
      <c r="D85" s="198"/>
      <c r="E85" s="198"/>
      <c r="F85" s="138" t="s">
        <v>25</v>
      </c>
      <c r="G85" s="139"/>
      <c r="H85" s="139"/>
      <c r="I85" s="139">
        <f>'SO 01 052020 Pol'!G442+'SO 02 052020 Pol'!G157+'SO 03 052020 Pol'!G91+'SO 04 052020 Pol'!G52+'SO 05 052020 Pol'!G53+'SO 06 052020 Pol'!G27</f>
        <v>0</v>
      </c>
      <c r="J85" s="136" t="str">
        <f>IF(I114=0,"",I85/I114*100)</f>
        <v/>
      </c>
    </row>
    <row r="86" spans="1:10" ht="36.75" customHeight="1" x14ac:dyDescent="0.2">
      <c r="A86" s="127"/>
      <c r="B86" s="132" t="s">
        <v>114</v>
      </c>
      <c r="C86" s="197" t="s">
        <v>115</v>
      </c>
      <c r="D86" s="198"/>
      <c r="E86" s="198"/>
      <c r="F86" s="138" t="s">
        <v>26</v>
      </c>
      <c r="G86" s="139"/>
      <c r="H86" s="139"/>
      <c r="I86" s="139">
        <f>'SO 01 052020 Pol'!G444</f>
        <v>0</v>
      </c>
      <c r="J86" s="136" t="str">
        <f>IF(I114=0,"",I86/I114*100)</f>
        <v/>
      </c>
    </row>
    <row r="87" spans="1:10" ht="36.75" customHeight="1" x14ac:dyDescent="0.2">
      <c r="A87" s="127"/>
      <c r="B87" s="132" t="s">
        <v>116</v>
      </c>
      <c r="C87" s="197" t="s">
        <v>117</v>
      </c>
      <c r="D87" s="198"/>
      <c r="E87" s="198"/>
      <c r="F87" s="138" t="s">
        <v>26</v>
      </c>
      <c r="G87" s="139"/>
      <c r="H87" s="139"/>
      <c r="I87" s="139">
        <f>'SO 02 052020 Pol'!G159</f>
        <v>0</v>
      </c>
      <c r="J87" s="136" t="str">
        <f>IF(I114=0,"",I87/I114*100)</f>
        <v/>
      </c>
    </row>
    <row r="88" spans="1:10" ht="36.75" customHeight="1" x14ac:dyDescent="0.2">
      <c r="A88" s="127"/>
      <c r="B88" s="132" t="s">
        <v>118</v>
      </c>
      <c r="C88" s="197" t="s">
        <v>119</v>
      </c>
      <c r="D88" s="198"/>
      <c r="E88" s="198"/>
      <c r="F88" s="138" t="s">
        <v>26</v>
      </c>
      <c r="G88" s="139"/>
      <c r="H88" s="139"/>
      <c r="I88" s="139">
        <f>'SO 01 052020 Pol'!G460</f>
        <v>0</v>
      </c>
      <c r="J88" s="136" t="str">
        <f>IF(I114=0,"",I88/I114*100)</f>
        <v/>
      </c>
    </row>
    <row r="89" spans="1:10" ht="36.75" customHeight="1" x14ac:dyDescent="0.2">
      <c r="A89" s="127"/>
      <c r="B89" s="132" t="s">
        <v>120</v>
      </c>
      <c r="C89" s="197" t="s">
        <v>121</v>
      </c>
      <c r="D89" s="198"/>
      <c r="E89" s="198"/>
      <c r="F89" s="138" t="s">
        <v>26</v>
      </c>
      <c r="G89" s="139"/>
      <c r="H89" s="139"/>
      <c r="I89" s="139">
        <f>'SO 01 052020 Pol'!G477</f>
        <v>0</v>
      </c>
      <c r="J89" s="136" t="str">
        <f>IF(I114=0,"",I89/I114*100)</f>
        <v/>
      </c>
    </row>
    <row r="90" spans="1:10" ht="36.75" customHeight="1" x14ac:dyDescent="0.2">
      <c r="A90" s="127"/>
      <c r="B90" s="132" t="s">
        <v>122</v>
      </c>
      <c r="C90" s="197" t="s">
        <v>123</v>
      </c>
      <c r="D90" s="198"/>
      <c r="E90" s="198"/>
      <c r="F90" s="138" t="s">
        <v>26</v>
      </c>
      <c r="G90" s="139"/>
      <c r="H90" s="139"/>
      <c r="I90" s="139">
        <f>'SO 01 052020 Pol'!G487</f>
        <v>0</v>
      </c>
      <c r="J90" s="136" t="str">
        <f>IF(I114=0,"",I90/I114*100)</f>
        <v/>
      </c>
    </row>
    <row r="91" spans="1:10" ht="36.75" customHeight="1" x14ac:dyDescent="0.2">
      <c r="A91" s="127"/>
      <c r="B91" s="132" t="s">
        <v>124</v>
      </c>
      <c r="C91" s="197" t="s">
        <v>125</v>
      </c>
      <c r="D91" s="198"/>
      <c r="E91" s="198"/>
      <c r="F91" s="138" t="s">
        <v>26</v>
      </c>
      <c r="G91" s="139"/>
      <c r="H91" s="139"/>
      <c r="I91" s="139">
        <f>'SO 02 052020 Pol'!G163</f>
        <v>0</v>
      </c>
      <c r="J91" s="136" t="str">
        <f>IF(I114=0,"",I91/I114*100)</f>
        <v/>
      </c>
    </row>
    <row r="92" spans="1:10" ht="36.75" customHeight="1" x14ac:dyDescent="0.2">
      <c r="A92" s="127"/>
      <c r="B92" s="132" t="s">
        <v>126</v>
      </c>
      <c r="C92" s="197" t="s">
        <v>127</v>
      </c>
      <c r="D92" s="198"/>
      <c r="E92" s="198"/>
      <c r="F92" s="138" t="s">
        <v>26</v>
      </c>
      <c r="G92" s="139"/>
      <c r="H92" s="139"/>
      <c r="I92" s="139">
        <f>'SO 01 052020 Pol'!G514</f>
        <v>0</v>
      </c>
      <c r="J92" s="136" t="str">
        <f>IF(I114=0,"",I92/I114*100)</f>
        <v/>
      </c>
    </row>
    <row r="93" spans="1:10" ht="36.75" customHeight="1" x14ac:dyDescent="0.2">
      <c r="A93" s="127"/>
      <c r="B93" s="132" t="s">
        <v>128</v>
      </c>
      <c r="C93" s="197" t="s">
        <v>129</v>
      </c>
      <c r="D93" s="198"/>
      <c r="E93" s="198"/>
      <c r="F93" s="138" t="s">
        <v>26</v>
      </c>
      <c r="G93" s="139"/>
      <c r="H93" s="139"/>
      <c r="I93" s="139">
        <f>'SO 01 052020 Pol'!G528</f>
        <v>0</v>
      </c>
      <c r="J93" s="136" t="str">
        <f>IF(I114=0,"",I93/I114*100)</f>
        <v/>
      </c>
    </row>
    <row r="94" spans="1:10" ht="36.75" customHeight="1" x14ac:dyDescent="0.2">
      <c r="A94" s="127"/>
      <c r="B94" s="132" t="s">
        <v>130</v>
      </c>
      <c r="C94" s="197" t="s">
        <v>131</v>
      </c>
      <c r="D94" s="198"/>
      <c r="E94" s="198"/>
      <c r="F94" s="138" t="s">
        <v>26</v>
      </c>
      <c r="G94" s="139"/>
      <c r="H94" s="139"/>
      <c r="I94" s="139">
        <f>'SO 01 052020 Pol'!G535</f>
        <v>0</v>
      </c>
      <c r="J94" s="136" t="str">
        <f>IF(I114=0,"",I94/I114*100)</f>
        <v/>
      </c>
    </row>
    <row r="95" spans="1:10" ht="36.75" customHeight="1" x14ac:dyDescent="0.2">
      <c r="A95" s="127"/>
      <c r="B95" s="132" t="s">
        <v>132</v>
      </c>
      <c r="C95" s="197" t="s">
        <v>133</v>
      </c>
      <c r="D95" s="198"/>
      <c r="E95" s="198"/>
      <c r="F95" s="138" t="s">
        <v>26</v>
      </c>
      <c r="G95" s="139"/>
      <c r="H95" s="139"/>
      <c r="I95" s="139">
        <f>'SO 01 052020 Pol'!G538</f>
        <v>0</v>
      </c>
      <c r="J95" s="136" t="str">
        <f>IF(I114=0,"",I95/I114*100)</f>
        <v/>
      </c>
    </row>
    <row r="96" spans="1:10" ht="36.75" customHeight="1" x14ac:dyDescent="0.2">
      <c r="A96" s="127"/>
      <c r="B96" s="132" t="s">
        <v>134</v>
      </c>
      <c r="C96" s="197" t="s">
        <v>135</v>
      </c>
      <c r="D96" s="198"/>
      <c r="E96" s="198"/>
      <c r="F96" s="138" t="s">
        <v>26</v>
      </c>
      <c r="G96" s="139"/>
      <c r="H96" s="139"/>
      <c r="I96" s="139">
        <f>'SO 01 052020 Pol'!G550+'SO 02 052020 Pol'!G173</f>
        <v>0</v>
      </c>
      <c r="J96" s="136" t="str">
        <f>IF(I114=0,"",I96/I114*100)</f>
        <v/>
      </c>
    </row>
    <row r="97" spans="1:10" ht="36.75" customHeight="1" x14ac:dyDescent="0.2">
      <c r="A97" s="127"/>
      <c r="B97" s="132" t="s">
        <v>136</v>
      </c>
      <c r="C97" s="197" t="s">
        <v>137</v>
      </c>
      <c r="D97" s="198"/>
      <c r="E97" s="198"/>
      <c r="F97" s="138" t="s">
        <v>26</v>
      </c>
      <c r="G97" s="139"/>
      <c r="H97" s="139"/>
      <c r="I97" s="139">
        <f>'SO 01 052020 Pol'!G566+'SO 02 052020 Pol'!G210</f>
        <v>0</v>
      </c>
      <c r="J97" s="136" t="str">
        <f>IF(I114=0,"",I97/I114*100)</f>
        <v/>
      </c>
    </row>
    <row r="98" spans="1:10" ht="36.75" customHeight="1" x14ac:dyDescent="0.2">
      <c r="A98" s="127"/>
      <c r="B98" s="132" t="s">
        <v>138</v>
      </c>
      <c r="C98" s="197" t="s">
        <v>139</v>
      </c>
      <c r="D98" s="198"/>
      <c r="E98" s="198"/>
      <c r="F98" s="138" t="s">
        <v>26</v>
      </c>
      <c r="G98" s="139"/>
      <c r="H98" s="139"/>
      <c r="I98" s="139">
        <f>'SO 01 052020 Pol'!G574</f>
        <v>0</v>
      </c>
      <c r="J98" s="136" t="str">
        <f>IF(I114=0,"",I98/I114*100)</f>
        <v/>
      </c>
    </row>
    <row r="99" spans="1:10" ht="36.75" customHeight="1" x14ac:dyDescent="0.2">
      <c r="A99" s="127"/>
      <c r="B99" s="132" t="s">
        <v>140</v>
      </c>
      <c r="C99" s="197" t="s">
        <v>141</v>
      </c>
      <c r="D99" s="198"/>
      <c r="E99" s="198"/>
      <c r="F99" s="138" t="s">
        <v>26</v>
      </c>
      <c r="G99" s="139"/>
      <c r="H99" s="139"/>
      <c r="I99" s="139">
        <f>'SO 01 052020 Pol'!G665+'SO 02 052020 Pol'!G225</f>
        <v>0</v>
      </c>
      <c r="J99" s="136" t="str">
        <f>IF(I114=0,"",I99/I114*100)</f>
        <v/>
      </c>
    </row>
    <row r="100" spans="1:10" ht="36.75" customHeight="1" x14ac:dyDescent="0.2">
      <c r="A100" s="127"/>
      <c r="B100" s="132" t="s">
        <v>142</v>
      </c>
      <c r="C100" s="197" t="s">
        <v>143</v>
      </c>
      <c r="D100" s="198"/>
      <c r="E100" s="198"/>
      <c r="F100" s="138" t="s">
        <v>26</v>
      </c>
      <c r="G100" s="139"/>
      <c r="H100" s="139"/>
      <c r="I100" s="139">
        <f>'SO 01 052020 Pol'!G696</f>
        <v>0</v>
      </c>
      <c r="J100" s="136" t="str">
        <f>IF(I114=0,"",I100/I114*100)</f>
        <v/>
      </c>
    </row>
    <row r="101" spans="1:10" ht="36.75" customHeight="1" x14ac:dyDescent="0.2">
      <c r="A101" s="127"/>
      <c r="B101" s="132" t="s">
        <v>144</v>
      </c>
      <c r="C101" s="197" t="s">
        <v>145</v>
      </c>
      <c r="D101" s="198"/>
      <c r="E101" s="198"/>
      <c r="F101" s="138" t="s">
        <v>26</v>
      </c>
      <c r="G101" s="139"/>
      <c r="H101" s="139"/>
      <c r="I101" s="139">
        <f>'SO 01 052020 Pol'!G736+'SO 03 052020 Pol'!G93+'SO 04 052020 Pol'!G54</f>
        <v>0</v>
      </c>
      <c r="J101" s="136" t="str">
        <f>IF(I114=0,"",I101/I114*100)</f>
        <v/>
      </c>
    </row>
    <row r="102" spans="1:10" ht="36.75" customHeight="1" x14ac:dyDescent="0.2">
      <c r="A102" s="127"/>
      <c r="B102" s="132" t="s">
        <v>146</v>
      </c>
      <c r="C102" s="197" t="s">
        <v>147</v>
      </c>
      <c r="D102" s="198"/>
      <c r="E102" s="198"/>
      <c r="F102" s="138" t="s">
        <v>26</v>
      </c>
      <c r="G102" s="139"/>
      <c r="H102" s="139"/>
      <c r="I102" s="139">
        <f>'SO 01 052020 Pol'!G755</f>
        <v>0</v>
      </c>
      <c r="J102" s="136" t="str">
        <f>IF(I114=0,"",I102/I114*100)</f>
        <v/>
      </c>
    </row>
    <row r="103" spans="1:10" ht="36.75" customHeight="1" x14ac:dyDescent="0.2">
      <c r="A103" s="127"/>
      <c r="B103" s="132" t="s">
        <v>148</v>
      </c>
      <c r="C103" s="197" t="s">
        <v>149</v>
      </c>
      <c r="D103" s="198"/>
      <c r="E103" s="198"/>
      <c r="F103" s="138" t="s">
        <v>26</v>
      </c>
      <c r="G103" s="139"/>
      <c r="H103" s="139"/>
      <c r="I103" s="139">
        <f>'SO 01 052020 Pol'!G769</f>
        <v>0</v>
      </c>
      <c r="J103" s="136" t="str">
        <f>IF(I114=0,"",I103/I114*100)</f>
        <v/>
      </c>
    </row>
    <row r="104" spans="1:10" ht="36.75" customHeight="1" x14ac:dyDescent="0.2">
      <c r="A104" s="127"/>
      <c r="B104" s="132" t="s">
        <v>150</v>
      </c>
      <c r="C104" s="197" t="s">
        <v>151</v>
      </c>
      <c r="D104" s="198"/>
      <c r="E104" s="198"/>
      <c r="F104" s="138" t="s">
        <v>26</v>
      </c>
      <c r="G104" s="139"/>
      <c r="H104" s="139"/>
      <c r="I104" s="139">
        <f>'SO 01 052020 Pol'!G788</f>
        <v>0</v>
      </c>
      <c r="J104" s="136" t="str">
        <f>IF(I114=0,"",I104/I114*100)</f>
        <v/>
      </c>
    </row>
    <row r="105" spans="1:10" ht="36.75" customHeight="1" x14ac:dyDescent="0.2">
      <c r="A105" s="127"/>
      <c r="B105" s="132" t="s">
        <v>152</v>
      </c>
      <c r="C105" s="197" t="s">
        <v>153</v>
      </c>
      <c r="D105" s="198"/>
      <c r="E105" s="198"/>
      <c r="F105" s="138" t="s">
        <v>26</v>
      </c>
      <c r="G105" s="139"/>
      <c r="H105" s="139"/>
      <c r="I105" s="139">
        <f>'SO 01 052020 Pol'!G799</f>
        <v>0</v>
      </c>
      <c r="J105" s="136" t="str">
        <f>IF(I114=0,"",I105/I114*100)</f>
        <v/>
      </c>
    </row>
    <row r="106" spans="1:10" ht="36.75" customHeight="1" x14ac:dyDescent="0.2">
      <c r="A106" s="127"/>
      <c r="B106" s="132" t="s">
        <v>154</v>
      </c>
      <c r="C106" s="197" t="s">
        <v>155</v>
      </c>
      <c r="D106" s="198"/>
      <c r="E106" s="198"/>
      <c r="F106" s="138" t="s">
        <v>26</v>
      </c>
      <c r="G106" s="139"/>
      <c r="H106" s="139"/>
      <c r="I106" s="139">
        <f>'SO 01 052020 Pol'!G829</f>
        <v>0</v>
      </c>
      <c r="J106" s="136" t="str">
        <f>IF(I114=0,"",I106/I114*100)</f>
        <v/>
      </c>
    </row>
    <row r="107" spans="1:10" ht="36.75" customHeight="1" x14ac:dyDescent="0.2">
      <c r="A107" s="127"/>
      <c r="B107" s="132" t="s">
        <v>156</v>
      </c>
      <c r="C107" s="197" t="s">
        <v>157</v>
      </c>
      <c r="D107" s="198"/>
      <c r="E107" s="198"/>
      <c r="F107" s="138" t="s">
        <v>26</v>
      </c>
      <c r="G107" s="139"/>
      <c r="H107" s="139"/>
      <c r="I107" s="139">
        <f>'SO 01 052020 Pol'!G834+'SO 02 052020 Pol'!G231</f>
        <v>0</v>
      </c>
      <c r="J107" s="136" t="str">
        <f>IF(I114=0,"",I107/I114*100)</f>
        <v/>
      </c>
    </row>
    <row r="108" spans="1:10" ht="36.75" customHeight="1" x14ac:dyDescent="0.2">
      <c r="A108" s="127"/>
      <c r="B108" s="132" t="s">
        <v>158</v>
      </c>
      <c r="C108" s="197" t="s">
        <v>159</v>
      </c>
      <c r="D108" s="198"/>
      <c r="E108" s="198"/>
      <c r="F108" s="138" t="s">
        <v>26</v>
      </c>
      <c r="G108" s="139"/>
      <c r="H108" s="139"/>
      <c r="I108" s="139">
        <f>'SO 01 052020 Pol'!G845</f>
        <v>0</v>
      </c>
      <c r="J108" s="136" t="str">
        <f>IF(I114=0,"",I108/I114*100)</f>
        <v/>
      </c>
    </row>
    <row r="109" spans="1:10" ht="36.75" customHeight="1" x14ac:dyDescent="0.2">
      <c r="A109" s="127"/>
      <c r="B109" s="132" t="s">
        <v>160</v>
      </c>
      <c r="C109" s="197" t="s">
        <v>161</v>
      </c>
      <c r="D109" s="198"/>
      <c r="E109" s="198"/>
      <c r="F109" s="138" t="s">
        <v>27</v>
      </c>
      <c r="G109" s="139"/>
      <c r="H109" s="139"/>
      <c r="I109" s="139">
        <f>'SO 01 052020 Pol'!G876+'SO 03 052020 Pol'!G124+'SO 06 052020 Pol'!G29</f>
        <v>0</v>
      </c>
      <c r="J109" s="136" t="str">
        <f>IF(I114=0,"",I109/I114*100)</f>
        <v/>
      </c>
    </row>
    <row r="110" spans="1:10" ht="36.75" customHeight="1" x14ac:dyDescent="0.2">
      <c r="A110" s="127"/>
      <c r="B110" s="132" t="s">
        <v>162</v>
      </c>
      <c r="C110" s="197" t="s">
        <v>163</v>
      </c>
      <c r="D110" s="198"/>
      <c r="E110" s="198"/>
      <c r="F110" s="138" t="s">
        <v>27</v>
      </c>
      <c r="G110" s="139"/>
      <c r="H110" s="139"/>
      <c r="I110" s="139">
        <f>'SO 01 052020 Pol'!G908</f>
        <v>0</v>
      </c>
      <c r="J110" s="136" t="str">
        <f>IF(I114=0,"",I110/I114*100)</f>
        <v/>
      </c>
    </row>
    <row r="111" spans="1:10" ht="36.75" customHeight="1" x14ac:dyDescent="0.2">
      <c r="A111" s="127"/>
      <c r="B111" s="132" t="s">
        <v>164</v>
      </c>
      <c r="C111" s="197" t="s">
        <v>165</v>
      </c>
      <c r="D111" s="198"/>
      <c r="E111" s="198"/>
      <c r="F111" s="138" t="s">
        <v>166</v>
      </c>
      <c r="G111" s="139"/>
      <c r="H111" s="139"/>
      <c r="I111" s="139">
        <f>'SO 01 052020 Pol'!G911+'SO 02 052020 Pol'!G243+'SO 03 052020 Pol'!G127+'SO 04 052020 Pol'!G62+'SO 05 052020 Pol'!G55</f>
        <v>0</v>
      </c>
      <c r="J111" s="136" t="str">
        <f>IF(I114=0,"",I111/I114*100)</f>
        <v/>
      </c>
    </row>
    <row r="112" spans="1:10" ht="36.75" customHeight="1" x14ac:dyDescent="0.2">
      <c r="A112" s="127"/>
      <c r="B112" s="132" t="s">
        <v>167</v>
      </c>
      <c r="C112" s="197" t="s">
        <v>28</v>
      </c>
      <c r="D112" s="198"/>
      <c r="E112" s="198"/>
      <c r="F112" s="138" t="s">
        <v>167</v>
      </c>
      <c r="G112" s="139"/>
      <c r="H112" s="139"/>
      <c r="I112" s="139">
        <f>'VO 052020 Pol'!G8</f>
        <v>0</v>
      </c>
      <c r="J112" s="136" t="str">
        <f>IF(I114=0,"",I112/I114*100)</f>
        <v/>
      </c>
    </row>
    <row r="113" spans="1:10" ht="36.75" customHeight="1" x14ac:dyDescent="0.2">
      <c r="A113" s="127"/>
      <c r="B113" s="132" t="s">
        <v>168</v>
      </c>
      <c r="C113" s="197" t="s">
        <v>29</v>
      </c>
      <c r="D113" s="198"/>
      <c r="E113" s="198"/>
      <c r="F113" s="138" t="s">
        <v>168</v>
      </c>
      <c r="G113" s="139"/>
      <c r="H113" s="139"/>
      <c r="I113" s="139">
        <f>'VO 052020 Pol'!G14</f>
        <v>0</v>
      </c>
      <c r="J113" s="136" t="str">
        <f>IF(I114=0,"",I113/I114*100)</f>
        <v/>
      </c>
    </row>
    <row r="114" spans="1:10" ht="25.5" customHeight="1" x14ac:dyDescent="0.2">
      <c r="A114" s="128"/>
      <c r="B114" s="133" t="s">
        <v>1</v>
      </c>
      <c r="C114" s="134"/>
      <c r="D114" s="135"/>
      <c r="E114" s="135"/>
      <c r="F114" s="140"/>
      <c r="G114" s="141"/>
      <c r="H114" s="141"/>
      <c r="I114" s="141">
        <f>SUM(I69:I113)</f>
        <v>0</v>
      </c>
      <c r="J114" s="137">
        <f>SUM(J69:J113)</f>
        <v>0</v>
      </c>
    </row>
    <row r="115" spans="1:10" x14ac:dyDescent="0.2">
      <c r="F115" s="89"/>
      <c r="G115" s="89"/>
      <c r="H115" s="89"/>
      <c r="I115" s="89"/>
      <c r="J115" s="90"/>
    </row>
    <row r="116" spans="1:10" x14ac:dyDescent="0.2">
      <c r="F116" s="89"/>
      <c r="G116" s="89"/>
      <c r="H116" s="89"/>
      <c r="I116" s="89"/>
      <c r="J116" s="90"/>
    </row>
    <row r="117" spans="1:10" x14ac:dyDescent="0.2">
      <c r="F117" s="89"/>
      <c r="G117" s="89"/>
      <c r="H117" s="89"/>
      <c r="I117" s="89"/>
      <c r="J117"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C53:E53"/>
    <mergeCell ref="C44:E44"/>
    <mergeCell ref="C45:E45"/>
    <mergeCell ref="C46:E46"/>
    <mergeCell ref="C47:E47"/>
    <mergeCell ref="C48:E48"/>
    <mergeCell ref="B63:J63"/>
    <mergeCell ref="C69:E69"/>
    <mergeCell ref="C70:E70"/>
    <mergeCell ref="C71:E71"/>
    <mergeCell ref="C72:E72"/>
    <mergeCell ref="B54:E54"/>
    <mergeCell ref="B57:J57"/>
    <mergeCell ref="B58:J58"/>
    <mergeCell ref="B59:J59"/>
    <mergeCell ref="B61:J61"/>
    <mergeCell ref="C78:E78"/>
    <mergeCell ref="C79:E79"/>
    <mergeCell ref="C80:E80"/>
    <mergeCell ref="C81:E81"/>
    <mergeCell ref="C82:E82"/>
    <mergeCell ref="C73:E73"/>
    <mergeCell ref="C74:E74"/>
    <mergeCell ref="C75:E75"/>
    <mergeCell ref="C76:E76"/>
    <mergeCell ref="C77:E77"/>
    <mergeCell ref="C88:E88"/>
    <mergeCell ref="C89:E89"/>
    <mergeCell ref="C90:E90"/>
    <mergeCell ref="C91:E91"/>
    <mergeCell ref="C92:E92"/>
    <mergeCell ref="C83:E83"/>
    <mergeCell ref="C84:E84"/>
    <mergeCell ref="C85:E85"/>
    <mergeCell ref="C86:E86"/>
    <mergeCell ref="C87:E87"/>
    <mergeCell ref="C98:E98"/>
    <mergeCell ref="C99:E99"/>
    <mergeCell ref="C100:E100"/>
    <mergeCell ref="C101:E101"/>
    <mergeCell ref="C102:E102"/>
    <mergeCell ref="C93:E93"/>
    <mergeCell ref="C94:E94"/>
    <mergeCell ref="C95:E95"/>
    <mergeCell ref="C96:E96"/>
    <mergeCell ref="C97:E97"/>
    <mergeCell ref="C113:E113"/>
    <mergeCell ref="C108:E108"/>
    <mergeCell ref="C109:E109"/>
    <mergeCell ref="C110:E110"/>
    <mergeCell ref="C111:E111"/>
    <mergeCell ref="C112:E112"/>
    <mergeCell ref="C103:E103"/>
    <mergeCell ref="C104:E104"/>
    <mergeCell ref="C105:E105"/>
    <mergeCell ref="C106:E106"/>
    <mergeCell ref="C107:E10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3"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9" t="s">
        <v>6</v>
      </c>
      <c r="B1" s="249"/>
      <c r="C1" s="250"/>
      <c r="D1" s="249"/>
      <c r="E1" s="249"/>
      <c r="F1" s="249"/>
      <c r="G1" s="249"/>
    </row>
    <row r="2" spans="1:7" ht="24.95" customHeight="1" x14ac:dyDescent="0.2">
      <c r="A2" s="50" t="s">
        <v>7</v>
      </c>
      <c r="B2" s="49"/>
      <c r="C2" s="251"/>
      <c r="D2" s="251"/>
      <c r="E2" s="251"/>
      <c r="F2" s="251"/>
      <c r="G2" s="252"/>
    </row>
    <row r="3" spans="1:7" ht="24.95" customHeight="1" x14ac:dyDescent="0.2">
      <c r="A3" s="50" t="s">
        <v>8</v>
      </c>
      <c r="B3" s="49"/>
      <c r="C3" s="251"/>
      <c r="D3" s="251"/>
      <c r="E3" s="251"/>
      <c r="F3" s="251"/>
      <c r="G3" s="252"/>
    </row>
    <row r="4" spans="1:7" ht="24.95" customHeight="1" x14ac:dyDescent="0.2">
      <c r="A4" s="50" t="s">
        <v>9</v>
      </c>
      <c r="B4" s="49"/>
      <c r="C4" s="251"/>
      <c r="D4" s="251"/>
      <c r="E4" s="251"/>
      <c r="F4" s="251"/>
      <c r="G4" s="252"/>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5000"/>
  <sheetViews>
    <sheetView tabSelected="1" workbookViewId="0">
      <pane ySplit="7" topLeftCell="A905"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53</v>
      </c>
      <c r="C3" s="254" t="s">
        <v>54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SUMIF(AG9:AG36,"&lt;&gt;NOR",G9:G36)</f>
        <v>0</v>
      </c>
      <c r="H8" s="170"/>
      <c r="I8" s="170">
        <f>SUM(I9:I36)</f>
        <v>0</v>
      </c>
      <c r="J8" s="170"/>
      <c r="K8" s="170">
        <f>SUM(K9:K36)</f>
        <v>0</v>
      </c>
      <c r="L8" s="170"/>
      <c r="M8" s="170">
        <f>SUM(M9:M36)</f>
        <v>0</v>
      </c>
      <c r="N8" s="170"/>
      <c r="O8" s="170">
        <f>SUM(O9:O36)</f>
        <v>0</v>
      </c>
      <c r="P8" s="170"/>
      <c r="Q8" s="170">
        <f>SUM(Q9:Q36)</f>
        <v>0</v>
      </c>
      <c r="R8" s="170"/>
      <c r="S8" s="170"/>
      <c r="T8" s="171"/>
      <c r="U8" s="165"/>
      <c r="V8" s="165">
        <f>SUM(V9:V36)</f>
        <v>95.28</v>
      </c>
      <c r="W8" s="165"/>
      <c r="X8" s="165"/>
      <c r="AG8" t="s">
        <v>195</v>
      </c>
    </row>
    <row r="9" spans="1:60" outlineLevel="1" x14ac:dyDescent="0.2">
      <c r="A9" s="172">
        <v>1</v>
      </c>
      <c r="B9" s="173" t="s">
        <v>196</v>
      </c>
      <c r="C9" s="189" t="s">
        <v>197</v>
      </c>
      <c r="D9" s="174" t="s">
        <v>198</v>
      </c>
      <c r="E9" s="175">
        <v>46.930950000000003</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0.626</v>
      </c>
      <c r="V9" s="161">
        <f>ROUND(E9*U9,2)</f>
        <v>29.38</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202</v>
      </c>
      <c r="D10" s="163"/>
      <c r="E10" s="164"/>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204</v>
      </c>
      <c r="D11" s="163"/>
      <c r="E11" s="164"/>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205</v>
      </c>
      <c r="D12" s="163"/>
      <c r="E12" s="164">
        <v>46.930950000000003</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2</v>
      </c>
      <c r="B13" s="173" t="s">
        <v>206</v>
      </c>
      <c r="C13" s="189" t="s">
        <v>207</v>
      </c>
      <c r="D13" s="174" t="s">
        <v>198</v>
      </c>
      <c r="E13" s="175">
        <v>46.930950000000003</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8.1000000000000003E-2</v>
      </c>
      <c r="V13" s="161">
        <f>ROUND(E13*U13,2)</f>
        <v>3.8</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202</v>
      </c>
      <c r="D14" s="163"/>
      <c r="E14" s="164"/>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204</v>
      </c>
      <c r="D15" s="163"/>
      <c r="E15" s="164"/>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205</v>
      </c>
      <c r="D16" s="163"/>
      <c r="E16" s="164">
        <v>46.930950000000003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22.5" outlineLevel="1" x14ac:dyDescent="0.2">
      <c r="A17" s="172">
        <v>3</v>
      </c>
      <c r="B17" s="173" t="s">
        <v>208</v>
      </c>
      <c r="C17" s="189" t="s">
        <v>209</v>
      </c>
      <c r="D17" s="174" t="s">
        <v>198</v>
      </c>
      <c r="E17" s="175">
        <v>46.930950000000003</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210</v>
      </c>
      <c r="U17" s="161">
        <v>1.0999999999999999E-2</v>
      </c>
      <c r="V17" s="161">
        <f>ROUND(E17*U17,2)</f>
        <v>0.52</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202</v>
      </c>
      <c r="D18" s="163"/>
      <c r="E18" s="164"/>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204</v>
      </c>
      <c r="D19" s="163"/>
      <c r="E19" s="164"/>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205</v>
      </c>
      <c r="D20" s="163"/>
      <c r="E20" s="164">
        <v>46.930950000000003</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22.5" outlineLevel="1" x14ac:dyDescent="0.2">
      <c r="A21" s="172">
        <v>4</v>
      </c>
      <c r="B21" s="173" t="s">
        <v>211</v>
      </c>
      <c r="C21" s="189" t="s">
        <v>212</v>
      </c>
      <c r="D21" s="174" t="s">
        <v>198</v>
      </c>
      <c r="E21" s="175">
        <v>46.930950000000003</v>
      </c>
      <c r="F21" s="176"/>
      <c r="G21" s="177">
        <f>ROUND(E21*F21,2)</f>
        <v>0</v>
      </c>
      <c r="H21" s="176"/>
      <c r="I21" s="177">
        <f>ROUND(E21*H21,2)</f>
        <v>0</v>
      </c>
      <c r="J21" s="176"/>
      <c r="K21" s="177">
        <f>ROUND(E21*J21,2)</f>
        <v>0</v>
      </c>
      <c r="L21" s="177">
        <v>21</v>
      </c>
      <c r="M21" s="177">
        <f>G21*(1+L21/100)</f>
        <v>0</v>
      </c>
      <c r="N21" s="177">
        <v>0</v>
      </c>
      <c r="O21" s="177">
        <f>ROUND(E21*N21,2)</f>
        <v>0</v>
      </c>
      <c r="P21" s="177">
        <v>0</v>
      </c>
      <c r="Q21" s="177">
        <f>ROUND(E21*P21,2)</f>
        <v>0</v>
      </c>
      <c r="R21" s="177"/>
      <c r="S21" s="177" t="s">
        <v>199</v>
      </c>
      <c r="T21" s="178" t="s">
        <v>199</v>
      </c>
      <c r="U21" s="161">
        <v>0.66800000000000004</v>
      </c>
      <c r="V21" s="161">
        <f>ROUND(E21*U21,2)</f>
        <v>31.35</v>
      </c>
      <c r="W21" s="161"/>
      <c r="X21" s="161" t="s">
        <v>200</v>
      </c>
      <c r="Y21" s="151"/>
      <c r="Z21" s="151"/>
      <c r="AA21" s="151"/>
      <c r="AB21" s="151"/>
      <c r="AC21" s="151"/>
      <c r="AD21" s="151"/>
      <c r="AE21" s="151"/>
      <c r="AF21" s="151"/>
      <c r="AG21" s="151" t="s">
        <v>201</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202</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204</v>
      </c>
      <c r="D23" s="163"/>
      <c r="E23" s="164"/>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205</v>
      </c>
      <c r="D24" s="163"/>
      <c r="E24" s="164">
        <v>46.930950000000003</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72">
        <v>5</v>
      </c>
      <c r="B25" s="173" t="s">
        <v>213</v>
      </c>
      <c r="C25" s="189" t="s">
        <v>214</v>
      </c>
      <c r="D25" s="174" t="s">
        <v>198</v>
      </c>
      <c r="E25" s="175">
        <v>46.930950000000003</v>
      </c>
      <c r="F25" s="176"/>
      <c r="G25" s="177">
        <f>ROUND(E25*F25,2)</f>
        <v>0</v>
      </c>
      <c r="H25" s="176"/>
      <c r="I25" s="177">
        <f>ROUND(E25*H25,2)</f>
        <v>0</v>
      </c>
      <c r="J25" s="176"/>
      <c r="K25" s="177">
        <f>ROUND(E25*J25,2)</f>
        <v>0</v>
      </c>
      <c r="L25" s="177">
        <v>21</v>
      </c>
      <c r="M25" s="177">
        <f>G25*(1+L25/100)</f>
        <v>0</v>
      </c>
      <c r="N25" s="177">
        <v>0</v>
      </c>
      <c r="O25" s="177">
        <f>ROUND(E25*N25,2)</f>
        <v>0</v>
      </c>
      <c r="P25" s="177">
        <v>0</v>
      </c>
      <c r="Q25" s="177">
        <f>ROUND(E25*P25,2)</f>
        <v>0</v>
      </c>
      <c r="R25" s="177"/>
      <c r="S25" s="177" t="s">
        <v>199</v>
      </c>
      <c r="T25" s="178" t="s">
        <v>199</v>
      </c>
      <c r="U25" s="161">
        <v>0.59099999999999997</v>
      </c>
      <c r="V25" s="161">
        <f>ROUND(E25*U25,2)</f>
        <v>27.74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202</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204</v>
      </c>
      <c r="D27" s="163"/>
      <c r="E27" s="164"/>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205</v>
      </c>
      <c r="D28" s="163"/>
      <c r="E28" s="164">
        <v>46.930950000000003</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2">
        <v>6</v>
      </c>
      <c r="B29" s="173" t="s">
        <v>215</v>
      </c>
      <c r="C29" s="189" t="s">
        <v>216</v>
      </c>
      <c r="D29" s="174" t="s">
        <v>198</v>
      </c>
      <c r="E29" s="175">
        <v>46.930950000000003</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5.2999999999999999E-2</v>
      </c>
      <c r="V29" s="161">
        <f>ROUND(E29*U29,2)</f>
        <v>2.4900000000000002</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202</v>
      </c>
      <c r="D30" s="163"/>
      <c r="E30" s="164"/>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204</v>
      </c>
      <c r="D31" s="163"/>
      <c r="E31" s="164"/>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205</v>
      </c>
      <c r="D32" s="163"/>
      <c r="E32" s="164">
        <v>46.930950000000003</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7</v>
      </c>
      <c r="B33" s="173" t="s">
        <v>217</v>
      </c>
      <c r="C33" s="189" t="s">
        <v>218</v>
      </c>
      <c r="D33" s="174" t="s">
        <v>198</v>
      </c>
      <c r="E33" s="175">
        <v>46.930950000000003</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210</v>
      </c>
      <c r="U33" s="161">
        <v>0</v>
      </c>
      <c r="V33" s="161">
        <f>ROUND(E33*U33,2)</f>
        <v>0</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202</v>
      </c>
      <c r="D34" s="163"/>
      <c r="E34" s="164"/>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204</v>
      </c>
      <c r="D35" s="163"/>
      <c r="E35" s="164"/>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205</v>
      </c>
      <c r="D36" s="163"/>
      <c r="E36" s="164">
        <v>46.930950000000003</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x14ac:dyDescent="0.2">
      <c r="A37" s="166" t="s">
        <v>194</v>
      </c>
      <c r="B37" s="167" t="s">
        <v>82</v>
      </c>
      <c r="C37" s="188" t="s">
        <v>83</v>
      </c>
      <c r="D37" s="168"/>
      <c r="E37" s="169"/>
      <c r="F37" s="170"/>
      <c r="G37" s="170">
        <f>SUMIF(AG38:AG40,"&lt;&gt;NOR",G38:G40)</f>
        <v>0</v>
      </c>
      <c r="H37" s="170"/>
      <c r="I37" s="170">
        <f>SUM(I38:I40)</f>
        <v>0</v>
      </c>
      <c r="J37" s="170"/>
      <c r="K37" s="170">
        <f>SUM(K38:K40)</f>
        <v>0</v>
      </c>
      <c r="L37" s="170"/>
      <c r="M37" s="170">
        <f>SUM(M38:M40)</f>
        <v>0</v>
      </c>
      <c r="N37" s="170"/>
      <c r="O37" s="170">
        <f>SUM(O38:O40)</f>
        <v>0.95</v>
      </c>
      <c r="P37" s="170"/>
      <c r="Q37" s="170">
        <f>SUM(Q38:Q40)</f>
        <v>0</v>
      </c>
      <c r="R37" s="170"/>
      <c r="S37" s="170"/>
      <c r="T37" s="171"/>
      <c r="U37" s="165"/>
      <c r="V37" s="165">
        <f>SUM(V38:V40)</f>
        <v>0.18</v>
      </c>
      <c r="W37" s="165"/>
      <c r="X37" s="165"/>
      <c r="AG37" t="s">
        <v>195</v>
      </c>
    </row>
    <row r="38" spans="1:60" outlineLevel="1" x14ac:dyDescent="0.2">
      <c r="A38" s="172">
        <v>8</v>
      </c>
      <c r="B38" s="173" t="s">
        <v>219</v>
      </c>
      <c r="C38" s="189" t="s">
        <v>220</v>
      </c>
      <c r="D38" s="174" t="s">
        <v>198</v>
      </c>
      <c r="E38" s="175">
        <v>0.375</v>
      </c>
      <c r="F38" s="176"/>
      <c r="G38" s="177">
        <f>ROUND(E38*F38,2)</f>
        <v>0</v>
      </c>
      <c r="H38" s="176"/>
      <c r="I38" s="177">
        <f>ROUND(E38*H38,2)</f>
        <v>0</v>
      </c>
      <c r="J38" s="176"/>
      <c r="K38" s="177">
        <f>ROUND(E38*J38,2)</f>
        <v>0</v>
      </c>
      <c r="L38" s="177">
        <v>21</v>
      </c>
      <c r="M38" s="177">
        <f>G38*(1+L38/100)</f>
        <v>0</v>
      </c>
      <c r="N38" s="177">
        <v>2.5249999999999999</v>
      </c>
      <c r="O38" s="177">
        <f>ROUND(E38*N38,2)</f>
        <v>0.95</v>
      </c>
      <c r="P38" s="177">
        <v>0</v>
      </c>
      <c r="Q38" s="177">
        <f>ROUND(E38*P38,2)</f>
        <v>0</v>
      </c>
      <c r="R38" s="177"/>
      <c r="S38" s="177" t="s">
        <v>199</v>
      </c>
      <c r="T38" s="178" t="s">
        <v>199</v>
      </c>
      <c r="U38" s="161">
        <v>0.47699999999999998</v>
      </c>
      <c r="V38" s="161">
        <f>ROUND(E38*U38,2)</f>
        <v>0.18</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221</v>
      </c>
      <c r="D39" s="163"/>
      <c r="E39" s="164"/>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222</v>
      </c>
      <c r="D40" s="163"/>
      <c r="E40" s="164">
        <v>0.375</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x14ac:dyDescent="0.2">
      <c r="A41" s="166" t="s">
        <v>194</v>
      </c>
      <c r="B41" s="167" t="s">
        <v>84</v>
      </c>
      <c r="C41" s="188" t="s">
        <v>85</v>
      </c>
      <c r="D41" s="168"/>
      <c r="E41" s="169"/>
      <c r="F41" s="170"/>
      <c r="G41" s="170">
        <f>SUMIF(AG42:AG100,"&lt;&gt;NOR",G42:G100)</f>
        <v>0</v>
      </c>
      <c r="H41" s="170"/>
      <c r="I41" s="170">
        <f>SUM(I42:I100)</f>
        <v>0</v>
      </c>
      <c r="J41" s="170"/>
      <c r="K41" s="170">
        <f>SUM(K42:K100)</f>
        <v>0</v>
      </c>
      <c r="L41" s="170"/>
      <c r="M41" s="170">
        <f>SUM(M42:M100)</f>
        <v>0</v>
      </c>
      <c r="N41" s="170"/>
      <c r="O41" s="170">
        <f>SUM(O42:O100)</f>
        <v>32.56</v>
      </c>
      <c r="P41" s="170"/>
      <c r="Q41" s="170">
        <f>SUM(Q42:Q100)</f>
        <v>0</v>
      </c>
      <c r="R41" s="170"/>
      <c r="S41" s="170"/>
      <c r="T41" s="171"/>
      <c r="U41" s="165"/>
      <c r="V41" s="165">
        <f>SUM(V42:V100)</f>
        <v>155.81</v>
      </c>
      <c r="W41" s="165"/>
      <c r="X41" s="165"/>
      <c r="AG41" t="s">
        <v>195</v>
      </c>
    </row>
    <row r="42" spans="1:60" ht="22.5" outlineLevel="1" x14ac:dyDescent="0.2">
      <c r="A42" s="172">
        <v>9</v>
      </c>
      <c r="B42" s="173" t="s">
        <v>223</v>
      </c>
      <c r="C42" s="189" t="s">
        <v>224</v>
      </c>
      <c r="D42" s="174" t="s">
        <v>198</v>
      </c>
      <c r="E42" s="175">
        <v>8.8559999999999999</v>
      </c>
      <c r="F42" s="176"/>
      <c r="G42" s="177">
        <f>ROUND(E42*F42,2)</f>
        <v>0</v>
      </c>
      <c r="H42" s="176"/>
      <c r="I42" s="177">
        <f>ROUND(E42*H42,2)</f>
        <v>0</v>
      </c>
      <c r="J42" s="176"/>
      <c r="K42" s="177">
        <f>ROUND(E42*J42,2)</f>
        <v>0</v>
      </c>
      <c r="L42" s="177">
        <v>21</v>
      </c>
      <c r="M42" s="177">
        <f>G42*(1+L42/100)</f>
        <v>0</v>
      </c>
      <c r="N42" s="177">
        <v>0</v>
      </c>
      <c r="O42" s="177">
        <f>ROUND(E42*N42,2)</f>
        <v>0</v>
      </c>
      <c r="P42" s="177">
        <v>0</v>
      </c>
      <c r="Q42" s="177">
        <f>ROUND(E42*P42,2)</f>
        <v>0</v>
      </c>
      <c r="R42" s="177"/>
      <c r="S42" s="177" t="s">
        <v>199</v>
      </c>
      <c r="T42" s="178" t="s">
        <v>199</v>
      </c>
      <c r="U42" s="161">
        <v>4.2999999999999997E-2</v>
      </c>
      <c r="V42" s="161">
        <f>ROUND(E42*U42,2)</f>
        <v>0.38</v>
      </c>
      <c r="W42" s="161"/>
      <c r="X42" s="161" t="s">
        <v>200</v>
      </c>
      <c r="Y42" s="151"/>
      <c r="Z42" s="151"/>
      <c r="AA42" s="151"/>
      <c r="AB42" s="151"/>
      <c r="AC42" s="151"/>
      <c r="AD42" s="151"/>
      <c r="AE42" s="151"/>
      <c r="AF42" s="151"/>
      <c r="AG42" s="151" t="s">
        <v>201</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90" t="s">
        <v>221</v>
      </c>
      <c r="D43" s="163"/>
      <c r="E43" s="164"/>
      <c r="F43" s="161"/>
      <c r="G43" s="161"/>
      <c r="H43" s="161"/>
      <c r="I43" s="161"/>
      <c r="J43" s="161"/>
      <c r="K43" s="161"/>
      <c r="L43" s="161"/>
      <c r="M43" s="161"/>
      <c r="N43" s="161"/>
      <c r="O43" s="161"/>
      <c r="P43" s="161"/>
      <c r="Q43" s="161"/>
      <c r="R43" s="161"/>
      <c r="S43" s="161"/>
      <c r="T43" s="161"/>
      <c r="U43" s="161"/>
      <c r="V43" s="161"/>
      <c r="W43" s="161"/>
      <c r="X43" s="161"/>
      <c r="Y43" s="151"/>
      <c r="Z43" s="151"/>
      <c r="AA43" s="151"/>
      <c r="AB43" s="151"/>
      <c r="AC43" s="151"/>
      <c r="AD43" s="151"/>
      <c r="AE43" s="151"/>
      <c r="AF43" s="151"/>
      <c r="AG43" s="151" t="s">
        <v>203</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225</v>
      </c>
      <c r="D44" s="163"/>
      <c r="E44" s="164">
        <v>8.8559999999999999</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22.5" outlineLevel="1" x14ac:dyDescent="0.2">
      <c r="A45" s="172">
        <v>10</v>
      </c>
      <c r="B45" s="173" t="s">
        <v>226</v>
      </c>
      <c r="C45" s="189" t="s">
        <v>227</v>
      </c>
      <c r="D45" s="174" t="s">
        <v>198</v>
      </c>
      <c r="E45" s="175">
        <v>0.36</v>
      </c>
      <c r="F45" s="176"/>
      <c r="G45" s="177">
        <f>ROUND(E45*F45,2)</f>
        <v>0</v>
      </c>
      <c r="H45" s="176"/>
      <c r="I45" s="177">
        <f>ROUND(E45*H45,2)</f>
        <v>0</v>
      </c>
      <c r="J45" s="176"/>
      <c r="K45" s="177">
        <f>ROUND(E45*J45,2)</f>
        <v>0</v>
      </c>
      <c r="L45" s="177">
        <v>21</v>
      </c>
      <c r="M45" s="177">
        <f>G45*(1+L45/100)</f>
        <v>0</v>
      </c>
      <c r="N45" s="177">
        <v>1.62836</v>
      </c>
      <c r="O45" s="177">
        <f>ROUND(E45*N45,2)</f>
        <v>0.59</v>
      </c>
      <c r="P45" s="177">
        <v>0</v>
      </c>
      <c r="Q45" s="177">
        <f>ROUND(E45*P45,2)</f>
        <v>0</v>
      </c>
      <c r="R45" s="177"/>
      <c r="S45" s="177" t="s">
        <v>199</v>
      </c>
      <c r="T45" s="178" t="s">
        <v>199</v>
      </c>
      <c r="U45" s="161">
        <v>4.8899999999999997</v>
      </c>
      <c r="V45" s="161">
        <f>ROUND(E45*U45,2)</f>
        <v>1.76</v>
      </c>
      <c r="W45" s="161"/>
      <c r="X45" s="161" t="s">
        <v>200</v>
      </c>
      <c r="Y45" s="151"/>
      <c r="Z45" s="151"/>
      <c r="AA45" s="151"/>
      <c r="AB45" s="151"/>
      <c r="AC45" s="151"/>
      <c r="AD45" s="151"/>
      <c r="AE45" s="151"/>
      <c r="AF45" s="151"/>
      <c r="AG45" s="151" t="s">
        <v>201</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228</v>
      </c>
      <c r="D46" s="163"/>
      <c r="E46" s="164">
        <v>0.36</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2">
        <v>11</v>
      </c>
      <c r="B47" s="173" t="s">
        <v>229</v>
      </c>
      <c r="C47" s="189" t="s">
        <v>230</v>
      </c>
      <c r="D47" s="174" t="s">
        <v>198</v>
      </c>
      <c r="E47" s="175">
        <v>4.5843800000000003</v>
      </c>
      <c r="F47" s="176"/>
      <c r="G47" s="177">
        <f>ROUND(E47*F47,2)</f>
        <v>0</v>
      </c>
      <c r="H47" s="176"/>
      <c r="I47" s="177">
        <f>ROUND(E47*H47,2)</f>
        <v>0</v>
      </c>
      <c r="J47" s="176"/>
      <c r="K47" s="177">
        <f>ROUND(E47*J47,2)</f>
        <v>0</v>
      </c>
      <c r="L47" s="177">
        <v>21</v>
      </c>
      <c r="M47" s="177">
        <f>G47*(1+L47/100)</f>
        <v>0</v>
      </c>
      <c r="N47" s="177">
        <v>1.84144</v>
      </c>
      <c r="O47" s="177">
        <f>ROUND(E47*N47,2)</f>
        <v>8.44</v>
      </c>
      <c r="P47" s="177">
        <v>0</v>
      </c>
      <c r="Q47" s="177">
        <f>ROUND(E47*P47,2)</f>
        <v>0</v>
      </c>
      <c r="R47" s="177"/>
      <c r="S47" s="177" t="s">
        <v>199</v>
      </c>
      <c r="T47" s="178" t="s">
        <v>199</v>
      </c>
      <c r="U47" s="161">
        <v>3.8420000000000001</v>
      </c>
      <c r="V47" s="161">
        <f>ROUND(E47*U47,2)</f>
        <v>17.61</v>
      </c>
      <c r="W47" s="161"/>
      <c r="X47" s="161" t="s">
        <v>200</v>
      </c>
      <c r="Y47" s="151"/>
      <c r="Z47" s="151"/>
      <c r="AA47" s="151"/>
      <c r="AB47" s="151"/>
      <c r="AC47" s="151"/>
      <c r="AD47" s="151"/>
      <c r="AE47" s="151"/>
      <c r="AF47" s="151"/>
      <c r="AG47" s="151" t="s">
        <v>201</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231</v>
      </c>
      <c r="D48" s="163"/>
      <c r="E48" s="164"/>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232</v>
      </c>
      <c r="D49" s="163"/>
      <c r="E49" s="164">
        <v>3.65625</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233</v>
      </c>
      <c r="D50" s="163"/>
      <c r="E50" s="164"/>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234</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235</v>
      </c>
      <c r="D52" s="163"/>
      <c r="E52" s="164">
        <v>0.92813000000000001</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ht="22.5" outlineLevel="1" x14ac:dyDescent="0.2">
      <c r="A53" s="172">
        <v>12</v>
      </c>
      <c r="B53" s="173" t="s">
        <v>236</v>
      </c>
      <c r="C53" s="189" t="s">
        <v>237</v>
      </c>
      <c r="D53" s="174" t="s">
        <v>238</v>
      </c>
      <c r="E53" s="175">
        <v>9.4</v>
      </c>
      <c r="F53" s="176"/>
      <c r="G53" s="177">
        <f>ROUND(E53*F53,2)</f>
        <v>0</v>
      </c>
      <c r="H53" s="176"/>
      <c r="I53" s="177">
        <f>ROUND(E53*H53,2)</f>
        <v>0</v>
      </c>
      <c r="J53" s="176"/>
      <c r="K53" s="177">
        <f>ROUND(E53*J53,2)</f>
        <v>0</v>
      </c>
      <c r="L53" s="177">
        <v>21</v>
      </c>
      <c r="M53" s="177">
        <f>G53*(1+L53/100)</f>
        <v>0</v>
      </c>
      <c r="N53" s="177">
        <v>0.50065000000000004</v>
      </c>
      <c r="O53" s="177">
        <f>ROUND(E53*N53,2)</f>
        <v>4.71</v>
      </c>
      <c r="P53" s="177">
        <v>0</v>
      </c>
      <c r="Q53" s="177">
        <f>ROUND(E53*P53,2)</f>
        <v>0</v>
      </c>
      <c r="R53" s="177"/>
      <c r="S53" s="177" t="s">
        <v>199</v>
      </c>
      <c r="T53" s="178" t="s">
        <v>199</v>
      </c>
      <c r="U53" s="161">
        <v>0.69799999999999995</v>
      </c>
      <c r="V53" s="161">
        <f>ROUND(E53*U53,2)</f>
        <v>6.56</v>
      </c>
      <c r="W53" s="161"/>
      <c r="X53" s="161" t="s">
        <v>200</v>
      </c>
      <c r="Y53" s="151"/>
      <c r="Z53" s="151"/>
      <c r="AA53" s="151"/>
      <c r="AB53" s="151"/>
      <c r="AC53" s="151"/>
      <c r="AD53" s="151"/>
      <c r="AE53" s="151"/>
      <c r="AF53" s="151"/>
      <c r="AG53" s="151" t="s">
        <v>201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221</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239</v>
      </c>
      <c r="D55" s="163"/>
      <c r="E55" s="164">
        <v>11</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240</v>
      </c>
      <c r="D56" s="163"/>
      <c r="E56" s="164">
        <v>-1.6</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ht="22.5" outlineLevel="1" x14ac:dyDescent="0.2">
      <c r="A57" s="172">
        <v>13</v>
      </c>
      <c r="B57" s="173" t="s">
        <v>241</v>
      </c>
      <c r="C57" s="189" t="s">
        <v>242</v>
      </c>
      <c r="D57" s="174" t="s">
        <v>243</v>
      </c>
      <c r="E57" s="175">
        <v>2</v>
      </c>
      <c r="F57" s="176"/>
      <c r="G57" s="177">
        <f>ROUND(E57*F57,2)</f>
        <v>0</v>
      </c>
      <c r="H57" s="176"/>
      <c r="I57" s="177">
        <f>ROUND(E57*H57,2)</f>
        <v>0</v>
      </c>
      <c r="J57" s="176"/>
      <c r="K57" s="177">
        <f>ROUND(E57*J57,2)</f>
        <v>0</v>
      </c>
      <c r="L57" s="177">
        <v>21</v>
      </c>
      <c r="M57" s="177">
        <f>G57*(1+L57/100)</f>
        <v>0</v>
      </c>
      <c r="N57" s="177">
        <v>0.13106000000000001</v>
      </c>
      <c r="O57" s="177">
        <f>ROUND(E57*N57,2)</f>
        <v>0.26</v>
      </c>
      <c r="P57" s="177">
        <v>0</v>
      </c>
      <c r="Q57" s="177">
        <f>ROUND(E57*P57,2)</f>
        <v>0</v>
      </c>
      <c r="R57" s="177"/>
      <c r="S57" s="177" t="s">
        <v>199</v>
      </c>
      <c r="T57" s="178" t="s">
        <v>199</v>
      </c>
      <c r="U57" s="161">
        <v>0.45600000000000002</v>
      </c>
      <c r="V57" s="161">
        <f>ROUND(E57*U57,2)</f>
        <v>0.91</v>
      </c>
      <c r="W57" s="161"/>
      <c r="X57" s="161" t="s">
        <v>200</v>
      </c>
      <c r="Y57" s="151"/>
      <c r="Z57" s="151"/>
      <c r="AA57" s="151"/>
      <c r="AB57" s="151"/>
      <c r="AC57" s="151"/>
      <c r="AD57" s="151"/>
      <c r="AE57" s="151"/>
      <c r="AF57" s="151"/>
      <c r="AG57" s="151" t="s">
        <v>201</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82</v>
      </c>
      <c r="D58" s="163"/>
      <c r="E58" s="164">
        <v>2</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14</v>
      </c>
      <c r="B59" s="173" t="s">
        <v>244</v>
      </c>
      <c r="C59" s="189" t="s">
        <v>245</v>
      </c>
      <c r="D59" s="174" t="s">
        <v>243</v>
      </c>
      <c r="E59" s="175">
        <v>1</v>
      </c>
      <c r="F59" s="176"/>
      <c r="G59" s="177">
        <f>ROUND(E59*F59,2)</f>
        <v>0</v>
      </c>
      <c r="H59" s="176"/>
      <c r="I59" s="177">
        <f>ROUND(E59*H59,2)</f>
        <v>0</v>
      </c>
      <c r="J59" s="176"/>
      <c r="K59" s="177">
        <f>ROUND(E59*J59,2)</f>
        <v>0</v>
      </c>
      <c r="L59" s="177">
        <v>21</v>
      </c>
      <c r="M59" s="177">
        <f>G59*(1+L59/100)</f>
        <v>0</v>
      </c>
      <c r="N59" s="177">
        <v>0.15226999999999999</v>
      </c>
      <c r="O59" s="177">
        <f>ROUND(E59*N59,2)</f>
        <v>0.15</v>
      </c>
      <c r="P59" s="177">
        <v>0</v>
      </c>
      <c r="Q59" s="177">
        <f>ROUND(E59*P59,2)</f>
        <v>0</v>
      </c>
      <c r="R59" s="177"/>
      <c r="S59" s="177" t="s">
        <v>199</v>
      </c>
      <c r="T59" s="178" t="s">
        <v>199</v>
      </c>
      <c r="U59" s="161">
        <v>0.45600000000000002</v>
      </c>
      <c r="V59" s="161">
        <f>ROUND(E59*U59,2)</f>
        <v>0.46</v>
      </c>
      <c r="W59" s="161"/>
      <c r="X59" s="161" t="s">
        <v>200</v>
      </c>
      <c r="Y59" s="151"/>
      <c r="Z59" s="151"/>
      <c r="AA59" s="151"/>
      <c r="AB59" s="151"/>
      <c r="AC59" s="151"/>
      <c r="AD59" s="151"/>
      <c r="AE59" s="151"/>
      <c r="AF59" s="151"/>
      <c r="AG59" s="151" t="s">
        <v>201</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80</v>
      </c>
      <c r="D60" s="163"/>
      <c r="E60" s="164">
        <v>1</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2">
        <v>15</v>
      </c>
      <c r="B61" s="173" t="s">
        <v>246</v>
      </c>
      <c r="C61" s="189" t="s">
        <v>247</v>
      </c>
      <c r="D61" s="174" t="s">
        <v>243</v>
      </c>
      <c r="E61" s="175">
        <v>6</v>
      </c>
      <c r="F61" s="176"/>
      <c r="G61" s="177">
        <f>ROUND(E61*F61,2)</f>
        <v>0</v>
      </c>
      <c r="H61" s="176"/>
      <c r="I61" s="177">
        <f>ROUND(E61*H61,2)</f>
        <v>0</v>
      </c>
      <c r="J61" s="176"/>
      <c r="K61" s="177">
        <f>ROUND(E61*J61,2)</f>
        <v>0</v>
      </c>
      <c r="L61" s="177">
        <v>21</v>
      </c>
      <c r="M61" s="177">
        <f>G61*(1+L61/100)</f>
        <v>0</v>
      </c>
      <c r="N61" s="177">
        <v>2.2880000000000001E-2</v>
      </c>
      <c r="O61" s="177">
        <f>ROUND(E61*N61,2)</f>
        <v>0.14000000000000001</v>
      </c>
      <c r="P61" s="177">
        <v>0</v>
      </c>
      <c r="Q61" s="177">
        <f>ROUND(E61*P61,2)</f>
        <v>0</v>
      </c>
      <c r="R61" s="177"/>
      <c r="S61" s="177" t="s">
        <v>199</v>
      </c>
      <c r="T61" s="178" t="s">
        <v>199</v>
      </c>
      <c r="U61" s="161">
        <v>0.3175</v>
      </c>
      <c r="V61" s="161">
        <f>ROUND(E61*U61,2)</f>
        <v>1.91</v>
      </c>
      <c r="W61" s="161"/>
      <c r="X61" s="161" t="s">
        <v>200</v>
      </c>
      <c r="Y61" s="151"/>
      <c r="Z61" s="151"/>
      <c r="AA61" s="151"/>
      <c r="AB61" s="151"/>
      <c r="AC61" s="151"/>
      <c r="AD61" s="151"/>
      <c r="AE61" s="151"/>
      <c r="AF61" s="151"/>
      <c r="AG61" s="151" t="s">
        <v>201</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248</v>
      </c>
      <c r="D62" s="163"/>
      <c r="E62" s="164">
        <v>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16</v>
      </c>
      <c r="B63" s="173" t="s">
        <v>249</v>
      </c>
      <c r="C63" s="189" t="s">
        <v>250</v>
      </c>
      <c r="D63" s="174" t="s">
        <v>243</v>
      </c>
      <c r="E63" s="175">
        <v>2</v>
      </c>
      <c r="F63" s="176"/>
      <c r="G63" s="177">
        <f>ROUND(E63*F63,2)</f>
        <v>0</v>
      </c>
      <c r="H63" s="176"/>
      <c r="I63" s="177">
        <f>ROUND(E63*H63,2)</f>
        <v>0</v>
      </c>
      <c r="J63" s="176"/>
      <c r="K63" s="177">
        <f>ROUND(E63*J63,2)</f>
        <v>0</v>
      </c>
      <c r="L63" s="177">
        <v>21</v>
      </c>
      <c r="M63" s="177">
        <f>G63*(1+L63/100)</f>
        <v>0</v>
      </c>
      <c r="N63" s="177">
        <v>3.5119999999999998E-2</v>
      </c>
      <c r="O63" s="177">
        <f>ROUND(E63*N63,2)</f>
        <v>7.0000000000000007E-2</v>
      </c>
      <c r="P63" s="177">
        <v>0</v>
      </c>
      <c r="Q63" s="177">
        <f>ROUND(E63*P63,2)</f>
        <v>0</v>
      </c>
      <c r="R63" s="177"/>
      <c r="S63" s="177" t="s">
        <v>199</v>
      </c>
      <c r="T63" s="178" t="s">
        <v>199</v>
      </c>
      <c r="U63" s="161">
        <v>0.34749999999999998</v>
      </c>
      <c r="V63" s="161">
        <f>ROUND(E63*U63,2)</f>
        <v>0.7</v>
      </c>
      <c r="W63" s="161"/>
      <c r="X63" s="161" t="s">
        <v>200</v>
      </c>
      <c r="Y63" s="151"/>
      <c r="Z63" s="151"/>
      <c r="AA63" s="151"/>
      <c r="AB63" s="151"/>
      <c r="AC63" s="151"/>
      <c r="AD63" s="151"/>
      <c r="AE63" s="151"/>
      <c r="AF63" s="151"/>
      <c r="AG63" s="151" t="s">
        <v>201</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82</v>
      </c>
      <c r="D64" s="163"/>
      <c r="E64" s="164">
        <v>2</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2">
        <v>17</v>
      </c>
      <c r="B65" s="173" t="s">
        <v>251</v>
      </c>
      <c r="C65" s="189" t="s">
        <v>252</v>
      </c>
      <c r="D65" s="174" t="s">
        <v>243</v>
      </c>
      <c r="E65" s="175">
        <v>13</v>
      </c>
      <c r="F65" s="176"/>
      <c r="G65" s="177">
        <f>ROUND(E65*F65,2)</f>
        <v>0</v>
      </c>
      <c r="H65" s="176"/>
      <c r="I65" s="177">
        <f>ROUND(E65*H65,2)</f>
        <v>0</v>
      </c>
      <c r="J65" s="176"/>
      <c r="K65" s="177">
        <f>ROUND(E65*J65,2)</f>
        <v>0</v>
      </c>
      <c r="L65" s="177">
        <v>21</v>
      </c>
      <c r="M65" s="177">
        <f>G65*(1+L65/100)</f>
        <v>0</v>
      </c>
      <c r="N65" s="177">
        <v>4.5289999999999997E-2</v>
      </c>
      <c r="O65" s="177">
        <f>ROUND(E65*N65,2)</f>
        <v>0.59</v>
      </c>
      <c r="P65" s="177">
        <v>0</v>
      </c>
      <c r="Q65" s="177">
        <f>ROUND(E65*P65,2)</f>
        <v>0</v>
      </c>
      <c r="R65" s="177"/>
      <c r="S65" s="177" t="s">
        <v>199</v>
      </c>
      <c r="T65" s="178" t="s">
        <v>199</v>
      </c>
      <c r="U65" s="161">
        <v>0.2525</v>
      </c>
      <c r="V65" s="161">
        <f>ROUND(E65*U65,2)</f>
        <v>3.28</v>
      </c>
      <c r="W65" s="161"/>
      <c r="X65" s="161" t="s">
        <v>200</v>
      </c>
      <c r="Y65" s="151"/>
      <c r="Z65" s="151"/>
      <c r="AA65" s="151"/>
      <c r="AB65" s="151"/>
      <c r="AC65" s="151"/>
      <c r="AD65" s="151"/>
      <c r="AE65" s="151"/>
      <c r="AF65" s="151"/>
      <c r="AG65" s="151" t="s">
        <v>201</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90" t="s">
        <v>253</v>
      </c>
      <c r="D66" s="163"/>
      <c r="E66" s="164">
        <v>13</v>
      </c>
      <c r="F66" s="161"/>
      <c r="G66" s="161"/>
      <c r="H66" s="161"/>
      <c r="I66" s="161"/>
      <c r="J66" s="161"/>
      <c r="K66" s="161"/>
      <c r="L66" s="161"/>
      <c r="M66" s="161"/>
      <c r="N66" s="161"/>
      <c r="O66" s="161"/>
      <c r="P66" s="161"/>
      <c r="Q66" s="161"/>
      <c r="R66" s="161"/>
      <c r="S66" s="161"/>
      <c r="T66" s="161"/>
      <c r="U66" s="161"/>
      <c r="V66" s="161"/>
      <c r="W66" s="161"/>
      <c r="X66" s="161"/>
      <c r="Y66" s="151"/>
      <c r="Z66" s="151"/>
      <c r="AA66" s="151"/>
      <c r="AB66" s="151"/>
      <c r="AC66" s="151"/>
      <c r="AD66" s="151"/>
      <c r="AE66" s="151"/>
      <c r="AF66" s="151"/>
      <c r="AG66" s="151" t="s">
        <v>203</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72">
        <v>18</v>
      </c>
      <c r="B67" s="173" t="s">
        <v>254</v>
      </c>
      <c r="C67" s="189" t="s">
        <v>255</v>
      </c>
      <c r="D67" s="174" t="s">
        <v>256</v>
      </c>
      <c r="E67" s="175">
        <v>0.64700999999999997</v>
      </c>
      <c r="F67" s="176"/>
      <c r="G67" s="177">
        <f>ROUND(E67*F67,2)</f>
        <v>0</v>
      </c>
      <c r="H67" s="176"/>
      <c r="I67" s="177">
        <f>ROUND(E67*H67,2)</f>
        <v>0</v>
      </c>
      <c r="J67" s="176"/>
      <c r="K67" s="177">
        <f>ROUND(E67*J67,2)</f>
        <v>0</v>
      </c>
      <c r="L67" s="177">
        <v>21</v>
      </c>
      <c r="M67" s="177">
        <f>G67*(1+L67/100)</f>
        <v>0</v>
      </c>
      <c r="N67" s="177">
        <v>1.7090000000000001E-2</v>
      </c>
      <c r="O67" s="177">
        <f>ROUND(E67*N67,2)</f>
        <v>0.01</v>
      </c>
      <c r="P67" s="177">
        <v>0</v>
      </c>
      <c r="Q67" s="177">
        <f>ROUND(E67*P67,2)</f>
        <v>0</v>
      </c>
      <c r="R67" s="177"/>
      <c r="S67" s="177" t="s">
        <v>199</v>
      </c>
      <c r="T67" s="178" t="s">
        <v>199</v>
      </c>
      <c r="U67" s="161">
        <v>16.582999999999998</v>
      </c>
      <c r="V67" s="161">
        <f>ROUND(E67*U67,2)</f>
        <v>10.73</v>
      </c>
      <c r="W67" s="161"/>
      <c r="X67" s="161" t="s">
        <v>200</v>
      </c>
      <c r="Y67" s="151"/>
      <c r="Z67" s="151"/>
      <c r="AA67" s="151"/>
      <c r="AB67" s="151"/>
      <c r="AC67" s="151"/>
      <c r="AD67" s="151"/>
      <c r="AE67" s="151"/>
      <c r="AF67" s="151"/>
      <c r="AG67" s="151" t="s">
        <v>201</v>
      </c>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257</v>
      </c>
      <c r="D68" s="163"/>
      <c r="E68" s="164">
        <v>0.64700999999999997</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ht="22.5" outlineLevel="1" x14ac:dyDescent="0.2">
      <c r="A69" s="172">
        <v>19</v>
      </c>
      <c r="B69" s="173" t="s">
        <v>258</v>
      </c>
      <c r="C69" s="189" t="s">
        <v>259</v>
      </c>
      <c r="D69" s="174" t="s">
        <v>238</v>
      </c>
      <c r="E69" s="175">
        <v>1.6</v>
      </c>
      <c r="F69" s="176"/>
      <c r="G69" s="177">
        <f>ROUND(E69*F69,2)</f>
        <v>0</v>
      </c>
      <c r="H69" s="176"/>
      <c r="I69" s="177">
        <f>ROUND(E69*H69,2)</f>
        <v>0</v>
      </c>
      <c r="J69" s="176"/>
      <c r="K69" s="177">
        <f>ROUND(E69*J69,2)</f>
        <v>0</v>
      </c>
      <c r="L69" s="177">
        <v>21</v>
      </c>
      <c r="M69" s="177">
        <f>G69*(1+L69/100)</f>
        <v>0</v>
      </c>
      <c r="N69" s="177">
        <v>0.11765</v>
      </c>
      <c r="O69" s="177">
        <f>ROUND(E69*N69,2)</f>
        <v>0.19</v>
      </c>
      <c r="P69" s="177">
        <v>0</v>
      </c>
      <c r="Q69" s="177">
        <f>ROUND(E69*P69,2)</f>
        <v>0</v>
      </c>
      <c r="R69" s="177"/>
      <c r="S69" s="177" t="s">
        <v>199</v>
      </c>
      <c r="T69" s="178" t="s">
        <v>199</v>
      </c>
      <c r="U69" s="161">
        <v>0.69430000000000003</v>
      </c>
      <c r="V69" s="161">
        <f>ROUND(E69*U69,2)</f>
        <v>1.1100000000000001</v>
      </c>
      <c r="W69" s="161"/>
      <c r="X69" s="161" t="s">
        <v>200</v>
      </c>
      <c r="Y69" s="151"/>
      <c r="Z69" s="151"/>
      <c r="AA69" s="151"/>
      <c r="AB69" s="151"/>
      <c r="AC69" s="151"/>
      <c r="AD69" s="151"/>
      <c r="AE69" s="151"/>
      <c r="AF69" s="151"/>
      <c r="AG69" s="151" t="s">
        <v>201</v>
      </c>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260</v>
      </c>
      <c r="D70" s="163"/>
      <c r="E70" s="164"/>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203</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261</v>
      </c>
      <c r="D71" s="163"/>
      <c r="E71" s="164">
        <v>1.6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ht="22.5" outlineLevel="1" x14ac:dyDescent="0.2">
      <c r="A72" s="172">
        <v>20</v>
      </c>
      <c r="B72" s="173" t="s">
        <v>262</v>
      </c>
      <c r="C72" s="189" t="s">
        <v>263</v>
      </c>
      <c r="D72" s="174" t="s">
        <v>238</v>
      </c>
      <c r="E72" s="175">
        <v>15</v>
      </c>
      <c r="F72" s="176"/>
      <c r="G72" s="177">
        <f>ROUND(E72*F72,2)</f>
        <v>0</v>
      </c>
      <c r="H72" s="176"/>
      <c r="I72" s="177">
        <f>ROUND(E72*H72,2)</f>
        <v>0</v>
      </c>
      <c r="J72" s="176"/>
      <c r="K72" s="177">
        <f>ROUND(E72*J72,2)</f>
        <v>0</v>
      </c>
      <c r="L72" s="177">
        <v>21</v>
      </c>
      <c r="M72" s="177">
        <f>G72*(1+L72/100)</f>
        <v>0</v>
      </c>
      <c r="N72" s="177">
        <v>0.10736</v>
      </c>
      <c r="O72" s="177">
        <f>ROUND(E72*N72,2)</f>
        <v>1.61</v>
      </c>
      <c r="P72" s="177">
        <v>0</v>
      </c>
      <c r="Q72" s="177">
        <f>ROUND(E72*P72,2)</f>
        <v>0</v>
      </c>
      <c r="R72" s="177"/>
      <c r="S72" s="177" t="s">
        <v>199</v>
      </c>
      <c r="T72" s="178" t="s">
        <v>199</v>
      </c>
      <c r="U72" s="161">
        <v>0.55674999999999997</v>
      </c>
      <c r="V72" s="161">
        <f>ROUND(E72*U72,2)</f>
        <v>8.35</v>
      </c>
      <c r="W72" s="161"/>
      <c r="X72" s="161" t="s">
        <v>200</v>
      </c>
      <c r="Y72" s="151"/>
      <c r="Z72" s="151"/>
      <c r="AA72" s="151"/>
      <c r="AB72" s="151"/>
      <c r="AC72" s="151"/>
      <c r="AD72" s="151"/>
      <c r="AE72" s="151"/>
      <c r="AF72" s="151"/>
      <c r="AG72" s="151" t="s">
        <v>201</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264</v>
      </c>
      <c r="D73" s="163"/>
      <c r="E73" s="164">
        <v>10.5</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265</v>
      </c>
      <c r="D74" s="163"/>
      <c r="E74" s="164">
        <v>1</v>
      </c>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266</v>
      </c>
      <c r="D75" s="163"/>
      <c r="E75" s="164">
        <v>1.5</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267</v>
      </c>
      <c r="D76" s="163"/>
      <c r="E76" s="164">
        <v>2</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21</v>
      </c>
      <c r="B77" s="173" t="s">
        <v>268</v>
      </c>
      <c r="C77" s="189" t="s">
        <v>269</v>
      </c>
      <c r="D77" s="174" t="s">
        <v>238</v>
      </c>
      <c r="E77" s="175">
        <v>107.0939</v>
      </c>
      <c r="F77" s="176"/>
      <c r="G77" s="177">
        <f>ROUND(E77*F77,2)</f>
        <v>0</v>
      </c>
      <c r="H77" s="176"/>
      <c r="I77" s="177">
        <f>ROUND(E77*H77,2)</f>
        <v>0</v>
      </c>
      <c r="J77" s="176"/>
      <c r="K77" s="177">
        <f>ROUND(E77*J77,2)</f>
        <v>0</v>
      </c>
      <c r="L77" s="177">
        <v>21</v>
      </c>
      <c r="M77" s="177">
        <f>G77*(1+L77/100)</f>
        <v>0</v>
      </c>
      <c r="N77" s="177">
        <v>9.2030000000000001E-2</v>
      </c>
      <c r="O77" s="177">
        <f>ROUND(E77*N77,2)</f>
        <v>9.86</v>
      </c>
      <c r="P77" s="177">
        <v>0</v>
      </c>
      <c r="Q77" s="177">
        <f>ROUND(E77*P77,2)</f>
        <v>0</v>
      </c>
      <c r="R77" s="177"/>
      <c r="S77" s="177" t="s">
        <v>199</v>
      </c>
      <c r="T77" s="178" t="s">
        <v>199</v>
      </c>
      <c r="U77" s="161">
        <v>0.54600000000000004</v>
      </c>
      <c r="V77" s="161">
        <f>ROUND(E77*U77,2)</f>
        <v>58.47</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270</v>
      </c>
      <c r="D78" s="163"/>
      <c r="E78" s="164"/>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271</v>
      </c>
      <c r="D79" s="163"/>
      <c r="E79" s="164">
        <v>100.65989999999999</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272</v>
      </c>
      <c r="D80" s="163"/>
      <c r="E80" s="164">
        <v>-3.1520000000000001</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273</v>
      </c>
      <c r="D81" s="163"/>
      <c r="E81" s="164">
        <v>-1.379</v>
      </c>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203</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274</v>
      </c>
      <c r="D82" s="163"/>
      <c r="E82" s="164">
        <v>-2.3639999999999999</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275</v>
      </c>
      <c r="D83" s="163"/>
      <c r="E83" s="164">
        <v>6.5339999999999998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90" t="s">
        <v>276</v>
      </c>
      <c r="D84" s="163"/>
      <c r="E84" s="164">
        <v>-1.5760000000000001</v>
      </c>
      <c r="F84" s="161"/>
      <c r="G84" s="161"/>
      <c r="H84" s="161"/>
      <c r="I84" s="161"/>
      <c r="J84" s="161"/>
      <c r="K84" s="161"/>
      <c r="L84" s="161"/>
      <c r="M84" s="161"/>
      <c r="N84" s="161"/>
      <c r="O84" s="161"/>
      <c r="P84" s="161"/>
      <c r="Q84" s="161"/>
      <c r="R84" s="161"/>
      <c r="S84" s="161"/>
      <c r="T84" s="161"/>
      <c r="U84" s="161"/>
      <c r="V84" s="161"/>
      <c r="W84" s="161"/>
      <c r="X84" s="161"/>
      <c r="Y84" s="151"/>
      <c r="Z84" s="151"/>
      <c r="AA84" s="151"/>
      <c r="AB84" s="151"/>
      <c r="AC84" s="151"/>
      <c r="AD84" s="151"/>
      <c r="AE84" s="151"/>
      <c r="AF84" s="151"/>
      <c r="AG84" s="151" t="s">
        <v>203</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277</v>
      </c>
      <c r="D85" s="163"/>
      <c r="E85" s="164">
        <v>9.75</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90" t="s">
        <v>273</v>
      </c>
      <c r="D86" s="163"/>
      <c r="E86" s="164">
        <v>-1.379</v>
      </c>
      <c r="F86" s="161"/>
      <c r="G86" s="161"/>
      <c r="H86" s="161"/>
      <c r="I86" s="161"/>
      <c r="J86" s="161"/>
      <c r="K86" s="161"/>
      <c r="L86" s="161"/>
      <c r="M86" s="161"/>
      <c r="N86" s="161"/>
      <c r="O86" s="161"/>
      <c r="P86" s="161"/>
      <c r="Q86" s="161"/>
      <c r="R86" s="161"/>
      <c r="S86" s="161"/>
      <c r="T86" s="161"/>
      <c r="U86" s="161"/>
      <c r="V86" s="161"/>
      <c r="W86" s="161"/>
      <c r="X86" s="161"/>
      <c r="Y86" s="151"/>
      <c r="Z86" s="151"/>
      <c r="AA86" s="151"/>
      <c r="AB86" s="151"/>
      <c r="AC86" s="151"/>
      <c r="AD86" s="151"/>
      <c r="AE86" s="151"/>
      <c r="AF86" s="151"/>
      <c r="AG86" s="151" t="s">
        <v>203</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72">
        <v>22</v>
      </c>
      <c r="B87" s="173" t="s">
        <v>278</v>
      </c>
      <c r="C87" s="189" t="s">
        <v>279</v>
      </c>
      <c r="D87" s="174" t="s">
        <v>238</v>
      </c>
      <c r="E87" s="175">
        <v>38.478000000000002</v>
      </c>
      <c r="F87" s="176"/>
      <c r="G87" s="177">
        <f>ROUND(E87*F87,2)</f>
        <v>0</v>
      </c>
      <c r="H87" s="176"/>
      <c r="I87" s="177">
        <f>ROUND(E87*H87,2)</f>
        <v>0</v>
      </c>
      <c r="J87" s="176"/>
      <c r="K87" s="177">
        <f>ROUND(E87*J87,2)</f>
        <v>0</v>
      </c>
      <c r="L87" s="177">
        <v>21</v>
      </c>
      <c r="M87" s="177">
        <f>G87*(1+L87/100)</f>
        <v>0</v>
      </c>
      <c r="N87" s="177">
        <v>0.11666</v>
      </c>
      <c r="O87" s="177">
        <f>ROUND(E87*N87,2)</f>
        <v>4.49</v>
      </c>
      <c r="P87" s="177">
        <v>0</v>
      </c>
      <c r="Q87" s="177">
        <f>ROUND(E87*P87,2)</f>
        <v>0</v>
      </c>
      <c r="R87" s="177"/>
      <c r="S87" s="177" t="s">
        <v>199</v>
      </c>
      <c r="T87" s="178" t="s">
        <v>199</v>
      </c>
      <c r="U87" s="161">
        <v>0.57299999999999995</v>
      </c>
      <c r="V87" s="161">
        <f>ROUND(E87*U87,2)</f>
        <v>22.05</v>
      </c>
      <c r="W87" s="161"/>
      <c r="X87" s="161" t="s">
        <v>200</v>
      </c>
      <c r="Y87" s="151"/>
      <c r="Z87" s="151"/>
      <c r="AA87" s="151"/>
      <c r="AB87" s="151"/>
      <c r="AC87" s="151"/>
      <c r="AD87" s="151"/>
      <c r="AE87" s="151"/>
      <c r="AF87" s="151"/>
      <c r="AG87" s="151" t="s">
        <v>201</v>
      </c>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280</v>
      </c>
      <c r="D88" s="163"/>
      <c r="E88" s="164">
        <v>11.616</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281</v>
      </c>
      <c r="D89" s="163"/>
      <c r="E89" s="164">
        <v>19.602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282</v>
      </c>
      <c r="D90" s="163"/>
      <c r="E90" s="164">
        <v>7.26</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72">
        <v>23</v>
      </c>
      <c r="B91" s="173" t="s">
        <v>283</v>
      </c>
      <c r="C91" s="189" t="s">
        <v>284</v>
      </c>
      <c r="D91" s="174" t="s">
        <v>285</v>
      </c>
      <c r="E91" s="175">
        <v>72.599999999999994</v>
      </c>
      <c r="F91" s="176"/>
      <c r="G91" s="177">
        <f>ROUND(E91*F91,2)</f>
        <v>0</v>
      </c>
      <c r="H91" s="176"/>
      <c r="I91" s="177">
        <f>ROUND(E91*H91,2)</f>
        <v>0</v>
      </c>
      <c r="J91" s="176"/>
      <c r="K91" s="177">
        <f>ROUND(E91*J91,2)</f>
        <v>0</v>
      </c>
      <c r="L91" s="177">
        <v>21</v>
      </c>
      <c r="M91" s="177">
        <f>G91*(1+L91/100)</f>
        <v>0</v>
      </c>
      <c r="N91" s="177">
        <v>1.0200000000000001E-3</v>
      </c>
      <c r="O91" s="177">
        <f>ROUND(E91*N91,2)</f>
        <v>7.0000000000000007E-2</v>
      </c>
      <c r="P91" s="177">
        <v>0</v>
      </c>
      <c r="Q91" s="177">
        <f>ROUND(E91*P91,2)</f>
        <v>0</v>
      </c>
      <c r="R91" s="177"/>
      <c r="S91" s="177" t="s">
        <v>199</v>
      </c>
      <c r="T91" s="178" t="s">
        <v>199</v>
      </c>
      <c r="U91" s="161">
        <v>0.223</v>
      </c>
      <c r="V91" s="161">
        <f>ROUND(E91*U91,2)</f>
        <v>16.190000000000001</v>
      </c>
      <c r="W91" s="161"/>
      <c r="X91" s="161" t="s">
        <v>200</v>
      </c>
      <c r="Y91" s="151"/>
      <c r="Z91" s="151"/>
      <c r="AA91" s="151"/>
      <c r="AB91" s="151"/>
      <c r="AC91" s="151"/>
      <c r="AD91" s="151"/>
      <c r="AE91" s="151"/>
      <c r="AF91" s="151"/>
      <c r="AG91" s="151" t="s">
        <v>201</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286</v>
      </c>
      <c r="D92" s="163"/>
      <c r="E92" s="164">
        <v>72.599999999999994</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ht="22.5" outlineLevel="1" x14ac:dyDescent="0.2">
      <c r="A93" s="172">
        <v>24</v>
      </c>
      <c r="B93" s="173" t="s">
        <v>287</v>
      </c>
      <c r="C93" s="189" t="s">
        <v>288</v>
      </c>
      <c r="D93" s="174" t="s">
        <v>238</v>
      </c>
      <c r="E93" s="175">
        <v>4.3680000000000003</v>
      </c>
      <c r="F93" s="176"/>
      <c r="G93" s="177">
        <f>ROUND(E93*F93,2)</f>
        <v>0</v>
      </c>
      <c r="H93" s="176"/>
      <c r="I93" s="177">
        <f>ROUND(E93*H93,2)</f>
        <v>0</v>
      </c>
      <c r="J93" s="176"/>
      <c r="K93" s="177">
        <f>ROUND(E93*J93,2)</f>
        <v>0</v>
      </c>
      <c r="L93" s="177">
        <v>21</v>
      </c>
      <c r="M93" s="177">
        <f>G93*(1+L93/100)</f>
        <v>0</v>
      </c>
      <c r="N93" s="177">
        <v>0.15679999999999999</v>
      </c>
      <c r="O93" s="177">
        <f>ROUND(E93*N93,2)</f>
        <v>0.68</v>
      </c>
      <c r="P93" s="177">
        <v>0</v>
      </c>
      <c r="Q93" s="177">
        <f>ROUND(E93*P93,2)</f>
        <v>0</v>
      </c>
      <c r="R93" s="177"/>
      <c r="S93" s="177" t="s">
        <v>199</v>
      </c>
      <c r="T93" s="178" t="s">
        <v>199</v>
      </c>
      <c r="U93" s="161">
        <v>1.2225999999999999</v>
      </c>
      <c r="V93" s="161">
        <f>ROUND(E93*U93,2)</f>
        <v>5.34</v>
      </c>
      <c r="W93" s="161"/>
      <c r="X93" s="161" t="s">
        <v>200</v>
      </c>
      <c r="Y93" s="151"/>
      <c r="Z93" s="151"/>
      <c r="AA93" s="151"/>
      <c r="AB93" s="151"/>
      <c r="AC93" s="151"/>
      <c r="AD93" s="151"/>
      <c r="AE93" s="151"/>
      <c r="AF93" s="151"/>
      <c r="AG93" s="151" t="s">
        <v>201</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289</v>
      </c>
      <c r="D94" s="163"/>
      <c r="E94" s="164">
        <v>0.92800000000000005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290</v>
      </c>
      <c r="D95" s="163"/>
      <c r="E95" s="164">
        <v>0.72</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291</v>
      </c>
      <c r="D96" s="163"/>
      <c r="E96" s="164">
        <v>0.89600000000000002</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292</v>
      </c>
      <c r="D97" s="163"/>
      <c r="E97" s="164">
        <v>0.54400000000000004</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293</v>
      </c>
      <c r="D98" s="163"/>
      <c r="E98" s="164">
        <v>1.28</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ht="22.5" outlineLevel="1" x14ac:dyDescent="0.2">
      <c r="A99" s="172">
        <v>25</v>
      </c>
      <c r="B99" s="173" t="s">
        <v>294</v>
      </c>
      <c r="C99" s="189" t="s">
        <v>295</v>
      </c>
      <c r="D99" s="174" t="s">
        <v>256</v>
      </c>
      <c r="E99" s="175">
        <v>0.69877</v>
      </c>
      <c r="F99" s="176"/>
      <c r="G99" s="177">
        <f>ROUND(E99*F99,2)</f>
        <v>0</v>
      </c>
      <c r="H99" s="176"/>
      <c r="I99" s="177">
        <f>ROUND(E99*H99,2)</f>
        <v>0</v>
      </c>
      <c r="J99" s="176"/>
      <c r="K99" s="177">
        <f>ROUND(E99*J99,2)</f>
        <v>0</v>
      </c>
      <c r="L99" s="177">
        <v>21</v>
      </c>
      <c r="M99" s="177">
        <f>G99*(1+L99/100)</f>
        <v>0</v>
      </c>
      <c r="N99" s="177">
        <v>1</v>
      </c>
      <c r="O99" s="177">
        <f>ROUND(E99*N99,2)</f>
        <v>0.7</v>
      </c>
      <c r="P99" s="177">
        <v>0</v>
      </c>
      <c r="Q99" s="177">
        <f>ROUND(E99*P99,2)</f>
        <v>0</v>
      </c>
      <c r="R99" s="177" t="s">
        <v>296</v>
      </c>
      <c r="S99" s="177" t="s">
        <v>199</v>
      </c>
      <c r="T99" s="178" t="s">
        <v>199</v>
      </c>
      <c r="U99" s="161">
        <v>0</v>
      </c>
      <c r="V99" s="161">
        <f>ROUND(E99*U99,2)</f>
        <v>0</v>
      </c>
      <c r="W99" s="161"/>
      <c r="X99" s="161" t="s">
        <v>297</v>
      </c>
      <c r="Y99" s="151"/>
      <c r="Z99" s="151"/>
      <c r="AA99" s="151"/>
      <c r="AB99" s="151"/>
      <c r="AC99" s="151"/>
      <c r="AD99" s="151"/>
      <c r="AE99" s="151"/>
      <c r="AF99" s="151"/>
      <c r="AG99" s="151" t="s">
        <v>298</v>
      </c>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299</v>
      </c>
      <c r="D100" s="163"/>
      <c r="E100" s="164">
        <v>0.69877</v>
      </c>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203</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x14ac:dyDescent="0.2">
      <c r="A101" s="166" t="s">
        <v>194</v>
      </c>
      <c r="B101" s="167" t="s">
        <v>86</v>
      </c>
      <c r="C101" s="188" t="s">
        <v>87</v>
      </c>
      <c r="D101" s="168"/>
      <c r="E101" s="169"/>
      <c r="F101" s="170"/>
      <c r="G101" s="170">
        <f>SUMIF(AG102:AG107,"&lt;&gt;NOR",G102:G107)</f>
        <v>0</v>
      </c>
      <c r="H101" s="170"/>
      <c r="I101" s="170">
        <f>SUM(I102:I107)</f>
        <v>0</v>
      </c>
      <c r="J101" s="170"/>
      <c r="K101" s="170">
        <f>SUM(K102:K107)</f>
        <v>0</v>
      </c>
      <c r="L101" s="170"/>
      <c r="M101" s="170">
        <f>SUM(M102:M107)</f>
        <v>0</v>
      </c>
      <c r="N101" s="170"/>
      <c r="O101" s="170">
        <f>SUM(O102:O107)</f>
        <v>0.77</v>
      </c>
      <c r="P101" s="170"/>
      <c r="Q101" s="170">
        <f>SUM(Q102:Q107)</f>
        <v>0</v>
      </c>
      <c r="R101" s="170"/>
      <c r="S101" s="170"/>
      <c r="T101" s="171"/>
      <c r="U101" s="165"/>
      <c r="V101" s="165">
        <f>SUM(V102:V107)</f>
        <v>63.75</v>
      </c>
      <c r="W101" s="165"/>
      <c r="X101" s="165"/>
      <c r="AG101" t="s">
        <v>195</v>
      </c>
    </row>
    <row r="102" spans="1:60" ht="33.75" outlineLevel="1" x14ac:dyDescent="0.2">
      <c r="A102" s="172">
        <v>26</v>
      </c>
      <c r="B102" s="173" t="s">
        <v>300</v>
      </c>
      <c r="C102" s="189" t="s">
        <v>301</v>
      </c>
      <c r="D102" s="174" t="s">
        <v>238</v>
      </c>
      <c r="E102" s="175">
        <v>8.7949999999999999</v>
      </c>
      <c r="F102" s="176"/>
      <c r="G102" s="177">
        <f>ROUND(E102*F102,2)</f>
        <v>0</v>
      </c>
      <c r="H102" s="176"/>
      <c r="I102" s="177">
        <f>ROUND(E102*H102,2)</f>
        <v>0</v>
      </c>
      <c r="J102" s="176"/>
      <c r="K102" s="177">
        <f>ROUND(E102*J102,2)</f>
        <v>0</v>
      </c>
      <c r="L102" s="177">
        <v>21</v>
      </c>
      <c r="M102" s="177">
        <f>G102*(1+L102/100)</f>
        <v>0</v>
      </c>
      <c r="N102" s="177">
        <v>1.2149999999999999E-2</v>
      </c>
      <c r="O102" s="177">
        <f>ROUND(E102*N102,2)</f>
        <v>0.11</v>
      </c>
      <c r="P102" s="177">
        <v>0</v>
      </c>
      <c r="Q102" s="177">
        <f>ROUND(E102*P102,2)</f>
        <v>0</v>
      </c>
      <c r="R102" s="177"/>
      <c r="S102" s="177" t="s">
        <v>199</v>
      </c>
      <c r="T102" s="178" t="s">
        <v>199</v>
      </c>
      <c r="U102" s="161">
        <v>1.0109999999999999</v>
      </c>
      <c r="V102" s="161">
        <f>ROUND(E102*U102,2)</f>
        <v>8.89</v>
      </c>
      <c r="W102" s="161"/>
      <c r="X102" s="161" t="s">
        <v>200</v>
      </c>
      <c r="Y102" s="151"/>
      <c r="Z102" s="151"/>
      <c r="AA102" s="151"/>
      <c r="AB102" s="151"/>
      <c r="AC102" s="151"/>
      <c r="AD102" s="151"/>
      <c r="AE102" s="151"/>
      <c r="AF102" s="151"/>
      <c r="AG102" s="151" t="s">
        <v>201</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302</v>
      </c>
      <c r="D103" s="163"/>
      <c r="E103" s="164">
        <v>3.24</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303</v>
      </c>
      <c r="D104" s="163"/>
      <c r="E104" s="164">
        <v>4.68</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304</v>
      </c>
      <c r="D105" s="163"/>
      <c r="E105" s="164">
        <v>0.875</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33.75" outlineLevel="1" x14ac:dyDescent="0.2">
      <c r="A106" s="172">
        <v>27</v>
      </c>
      <c r="B106" s="173" t="s">
        <v>305</v>
      </c>
      <c r="C106" s="189" t="s">
        <v>306</v>
      </c>
      <c r="D106" s="174" t="s">
        <v>238</v>
      </c>
      <c r="E106" s="175">
        <v>54.26</v>
      </c>
      <c r="F106" s="176"/>
      <c r="G106" s="177">
        <f>ROUND(E106*F106,2)</f>
        <v>0</v>
      </c>
      <c r="H106" s="176"/>
      <c r="I106" s="177">
        <f>ROUND(E106*H106,2)</f>
        <v>0</v>
      </c>
      <c r="J106" s="176"/>
      <c r="K106" s="177">
        <f>ROUND(E106*J106,2)</f>
        <v>0</v>
      </c>
      <c r="L106" s="177">
        <v>21</v>
      </c>
      <c r="M106" s="177">
        <f>G106*(1+L106/100)</f>
        <v>0</v>
      </c>
      <c r="N106" s="177">
        <v>1.2149999999999999E-2</v>
      </c>
      <c r="O106" s="177">
        <f>ROUND(E106*N106,2)</f>
        <v>0.66</v>
      </c>
      <c r="P106" s="177">
        <v>0</v>
      </c>
      <c r="Q106" s="177">
        <f>ROUND(E106*P106,2)</f>
        <v>0</v>
      </c>
      <c r="R106" s="177"/>
      <c r="S106" s="177" t="s">
        <v>307</v>
      </c>
      <c r="T106" s="178" t="s">
        <v>308</v>
      </c>
      <c r="U106" s="161">
        <v>1.0109999999999999</v>
      </c>
      <c r="V106" s="161">
        <f>ROUND(E106*U106,2)</f>
        <v>54.86</v>
      </c>
      <c r="W106" s="161"/>
      <c r="X106" s="161" t="s">
        <v>200</v>
      </c>
      <c r="Y106" s="151"/>
      <c r="Z106" s="151"/>
      <c r="AA106" s="151"/>
      <c r="AB106" s="151"/>
      <c r="AC106" s="151"/>
      <c r="AD106" s="151"/>
      <c r="AE106" s="151"/>
      <c r="AF106" s="151"/>
      <c r="AG106" s="151" t="s">
        <v>201</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309</v>
      </c>
      <c r="D107" s="163"/>
      <c r="E107" s="164">
        <v>54.26</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194</v>
      </c>
      <c r="B108" s="167" t="s">
        <v>88</v>
      </c>
      <c r="C108" s="188" t="s">
        <v>89</v>
      </c>
      <c r="D108" s="168"/>
      <c r="E108" s="169"/>
      <c r="F108" s="170"/>
      <c r="G108" s="170">
        <f>SUMIF(AG109:AG146,"&lt;&gt;NOR",G109:G146)</f>
        <v>0</v>
      </c>
      <c r="H108" s="170"/>
      <c r="I108" s="170">
        <f>SUM(I109:I146)</f>
        <v>0</v>
      </c>
      <c r="J108" s="170"/>
      <c r="K108" s="170">
        <f>SUM(K109:K146)</f>
        <v>0</v>
      </c>
      <c r="L108" s="170"/>
      <c r="M108" s="170">
        <f>SUM(M109:M146)</f>
        <v>0</v>
      </c>
      <c r="N108" s="170"/>
      <c r="O108" s="170">
        <f>SUM(O109:O146)</f>
        <v>4.5</v>
      </c>
      <c r="P108" s="170"/>
      <c r="Q108" s="170">
        <f>SUM(Q109:Q146)</f>
        <v>0</v>
      </c>
      <c r="R108" s="170"/>
      <c r="S108" s="170"/>
      <c r="T108" s="171"/>
      <c r="U108" s="165"/>
      <c r="V108" s="165">
        <f>SUM(V109:V146)</f>
        <v>38.159999999999997</v>
      </c>
      <c r="W108" s="165"/>
      <c r="X108" s="165"/>
      <c r="AG108" t="s">
        <v>195</v>
      </c>
    </row>
    <row r="109" spans="1:60" outlineLevel="1" x14ac:dyDescent="0.2">
      <c r="A109" s="172">
        <v>28</v>
      </c>
      <c r="B109" s="173" t="s">
        <v>310</v>
      </c>
      <c r="C109" s="189" t="s">
        <v>311</v>
      </c>
      <c r="D109" s="174" t="s">
        <v>198</v>
      </c>
      <c r="E109" s="175">
        <v>0.85499999999999998</v>
      </c>
      <c r="F109" s="176"/>
      <c r="G109" s="177">
        <f>ROUND(E109*F109,2)</f>
        <v>0</v>
      </c>
      <c r="H109" s="176"/>
      <c r="I109" s="177">
        <f>ROUND(E109*H109,2)</f>
        <v>0</v>
      </c>
      <c r="J109" s="176"/>
      <c r="K109" s="177">
        <f>ROUND(E109*J109,2)</f>
        <v>0</v>
      </c>
      <c r="L109" s="177">
        <v>21</v>
      </c>
      <c r="M109" s="177">
        <f>G109*(1+L109/100)</f>
        <v>0</v>
      </c>
      <c r="N109" s="177">
        <v>2.52508</v>
      </c>
      <c r="O109" s="177">
        <f>ROUND(E109*N109,2)</f>
        <v>2.16</v>
      </c>
      <c r="P109" s="177">
        <v>0</v>
      </c>
      <c r="Q109" s="177">
        <f>ROUND(E109*P109,2)</f>
        <v>0</v>
      </c>
      <c r="R109" s="177"/>
      <c r="S109" s="177" t="s">
        <v>199</v>
      </c>
      <c r="T109" s="178" t="s">
        <v>199</v>
      </c>
      <c r="U109" s="161">
        <v>3.6749999999999998</v>
      </c>
      <c r="V109" s="161">
        <f>ROUND(E109*U109,2)</f>
        <v>3.14</v>
      </c>
      <c r="W109" s="161"/>
      <c r="X109" s="161" t="s">
        <v>200</v>
      </c>
      <c r="Y109" s="151"/>
      <c r="Z109" s="151"/>
      <c r="AA109" s="151"/>
      <c r="AB109" s="151"/>
      <c r="AC109" s="151"/>
      <c r="AD109" s="151"/>
      <c r="AE109" s="151"/>
      <c r="AF109" s="151"/>
      <c r="AG109" s="151" t="s">
        <v>201</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312</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313</v>
      </c>
      <c r="D111" s="163"/>
      <c r="E111" s="164">
        <v>0.22500000000000001</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203</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314</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315</v>
      </c>
      <c r="D113" s="163"/>
      <c r="E113" s="164">
        <v>0.63</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72">
        <v>29</v>
      </c>
      <c r="B114" s="173" t="s">
        <v>316</v>
      </c>
      <c r="C114" s="189" t="s">
        <v>317</v>
      </c>
      <c r="D114" s="174" t="s">
        <v>256</v>
      </c>
      <c r="E114" s="175">
        <v>8.7779999999999997E-2</v>
      </c>
      <c r="F114" s="176"/>
      <c r="G114" s="177">
        <f>ROUND(E114*F114,2)</f>
        <v>0</v>
      </c>
      <c r="H114" s="176"/>
      <c r="I114" s="177">
        <f>ROUND(E114*H114,2)</f>
        <v>0</v>
      </c>
      <c r="J114" s="176"/>
      <c r="K114" s="177">
        <f>ROUND(E114*J114,2)</f>
        <v>0</v>
      </c>
      <c r="L114" s="177">
        <v>21</v>
      </c>
      <c r="M114" s="177">
        <f>G114*(1+L114/100)</f>
        <v>0</v>
      </c>
      <c r="N114" s="177">
        <v>1.02092</v>
      </c>
      <c r="O114" s="177">
        <f>ROUND(E114*N114,2)</f>
        <v>0.09</v>
      </c>
      <c r="P114" s="177">
        <v>0</v>
      </c>
      <c r="Q114" s="177">
        <f>ROUND(E114*P114,2)</f>
        <v>0</v>
      </c>
      <c r="R114" s="177"/>
      <c r="S114" s="177" t="s">
        <v>199</v>
      </c>
      <c r="T114" s="178" t="s">
        <v>199</v>
      </c>
      <c r="U114" s="161">
        <v>54.167999999999999</v>
      </c>
      <c r="V114" s="161">
        <f>ROUND(E114*U114,2)</f>
        <v>4.75</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312</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318</v>
      </c>
      <c r="D116" s="163"/>
      <c r="E116" s="164">
        <v>2.3099999999999999E-2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233</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314</v>
      </c>
      <c r="D118" s="163"/>
      <c r="E118" s="164"/>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203</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319</v>
      </c>
      <c r="D119" s="163"/>
      <c r="E119" s="164">
        <v>6.4680000000000001E-2</v>
      </c>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72">
        <v>30</v>
      </c>
      <c r="B120" s="173" t="s">
        <v>320</v>
      </c>
      <c r="C120" s="189" t="s">
        <v>321</v>
      </c>
      <c r="D120" s="174" t="s">
        <v>238</v>
      </c>
      <c r="E120" s="175">
        <v>6.0750000000000002</v>
      </c>
      <c r="F120" s="176"/>
      <c r="G120" s="177">
        <f>ROUND(E120*F120,2)</f>
        <v>0</v>
      </c>
      <c r="H120" s="176"/>
      <c r="I120" s="177">
        <f>ROUND(E120*H120,2)</f>
        <v>0</v>
      </c>
      <c r="J120" s="176"/>
      <c r="K120" s="177">
        <f>ROUND(E120*J120,2)</f>
        <v>0</v>
      </c>
      <c r="L120" s="177">
        <v>21</v>
      </c>
      <c r="M120" s="177">
        <f>G120*(1+L120/100)</f>
        <v>0</v>
      </c>
      <c r="N120" s="177">
        <v>4.5969999999999997E-2</v>
      </c>
      <c r="O120" s="177">
        <f>ROUND(E120*N120,2)</f>
        <v>0.28000000000000003</v>
      </c>
      <c r="P120" s="177">
        <v>0</v>
      </c>
      <c r="Q120" s="177">
        <f>ROUND(E120*P120,2)</f>
        <v>0</v>
      </c>
      <c r="R120" s="177"/>
      <c r="S120" s="177" t="s">
        <v>199</v>
      </c>
      <c r="T120" s="178" t="s">
        <v>199</v>
      </c>
      <c r="U120" s="161">
        <v>2.2999999999999998</v>
      </c>
      <c r="V120" s="161">
        <f>ROUND(E120*U120,2)</f>
        <v>13.97</v>
      </c>
      <c r="W120" s="161"/>
      <c r="X120" s="161" t="s">
        <v>200</v>
      </c>
      <c r="Y120" s="151"/>
      <c r="Z120" s="151"/>
      <c r="AA120" s="151"/>
      <c r="AB120" s="151"/>
      <c r="AC120" s="151"/>
      <c r="AD120" s="151"/>
      <c r="AE120" s="151"/>
      <c r="AF120" s="151"/>
      <c r="AG120" s="151" t="s">
        <v>201</v>
      </c>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312</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203</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322</v>
      </c>
      <c r="D122" s="163"/>
      <c r="E122" s="164">
        <v>1.5</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90" t="s">
        <v>323</v>
      </c>
      <c r="D123" s="163"/>
      <c r="E123" s="164">
        <v>0.375</v>
      </c>
      <c r="F123" s="161"/>
      <c r="G123" s="161"/>
      <c r="H123" s="161"/>
      <c r="I123" s="161"/>
      <c r="J123" s="161"/>
      <c r="K123" s="161"/>
      <c r="L123" s="161"/>
      <c r="M123" s="161"/>
      <c r="N123" s="161"/>
      <c r="O123" s="161"/>
      <c r="P123" s="161"/>
      <c r="Q123" s="161"/>
      <c r="R123" s="161"/>
      <c r="S123" s="161"/>
      <c r="T123" s="161"/>
      <c r="U123" s="161"/>
      <c r="V123" s="161"/>
      <c r="W123" s="161"/>
      <c r="X123" s="161"/>
      <c r="Y123" s="151"/>
      <c r="Z123" s="151"/>
      <c r="AA123" s="151"/>
      <c r="AB123" s="151"/>
      <c r="AC123" s="151"/>
      <c r="AD123" s="151"/>
      <c r="AE123" s="151"/>
      <c r="AF123" s="151"/>
      <c r="AG123" s="151" t="s">
        <v>203</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233</v>
      </c>
      <c r="D124" s="163"/>
      <c r="E124" s="164"/>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90" t="s">
        <v>314</v>
      </c>
      <c r="D125" s="163"/>
      <c r="E125" s="164"/>
      <c r="F125" s="161"/>
      <c r="G125" s="161"/>
      <c r="H125" s="161"/>
      <c r="I125" s="161"/>
      <c r="J125" s="161"/>
      <c r="K125" s="161"/>
      <c r="L125" s="161"/>
      <c r="M125" s="161"/>
      <c r="N125" s="161"/>
      <c r="O125" s="161"/>
      <c r="P125" s="161"/>
      <c r="Q125" s="161"/>
      <c r="R125" s="161"/>
      <c r="S125" s="161"/>
      <c r="T125" s="161"/>
      <c r="U125" s="161"/>
      <c r="V125" s="161"/>
      <c r="W125" s="161"/>
      <c r="X125" s="161"/>
      <c r="Y125" s="151"/>
      <c r="Z125" s="151"/>
      <c r="AA125" s="151"/>
      <c r="AB125" s="151"/>
      <c r="AC125" s="151"/>
      <c r="AD125" s="151"/>
      <c r="AE125" s="151"/>
      <c r="AF125" s="151"/>
      <c r="AG125" s="151" t="s">
        <v>203</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324</v>
      </c>
      <c r="D126" s="163"/>
      <c r="E126" s="164">
        <v>4.2</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ht="22.5" outlineLevel="1" x14ac:dyDescent="0.2">
      <c r="A127" s="172">
        <v>31</v>
      </c>
      <c r="B127" s="173" t="s">
        <v>325</v>
      </c>
      <c r="C127" s="189" t="s">
        <v>326</v>
      </c>
      <c r="D127" s="174" t="s">
        <v>238</v>
      </c>
      <c r="E127" s="175">
        <v>6.0750000000000002</v>
      </c>
      <c r="F127" s="176"/>
      <c r="G127" s="177">
        <f>ROUND(E127*F127,2)</f>
        <v>0</v>
      </c>
      <c r="H127" s="176"/>
      <c r="I127" s="177">
        <f>ROUND(E127*H127,2)</f>
        <v>0</v>
      </c>
      <c r="J127" s="176"/>
      <c r="K127" s="177">
        <f>ROUND(E127*J127,2)</f>
        <v>0</v>
      </c>
      <c r="L127" s="177">
        <v>21</v>
      </c>
      <c r="M127" s="177">
        <f>G127*(1+L127/100)</f>
        <v>0</v>
      </c>
      <c r="N127" s="177">
        <v>0</v>
      </c>
      <c r="O127" s="177">
        <f>ROUND(E127*N127,2)</f>
        <v>0</v>
      </c>
      <c r="P127" s="177">
        <v>0</v>
      </c>
      <c r="Q127" s="177">
        <f>ROUND(E127*P127,2)</f>
        <v>0</v>
      </c>
      <c r="R127" s="177"/>
      <c r="S127" s="177" t="s">
        <v>199</v>
      </c>
      <c r="T127" s="178" t="s">
        <v>199</v>
      </c>
      <c r="U127" s="161">
        <v>0.33800000000000002</v>
      </c>
      <c r="V127" s="161">
        <f>ROUND(E127*U127,2)</f>
        <v>2.0499999999999998</v>
      </c>
      <c r="W127" s="161"/>
      <c r="X127" s="161" t="s">
        <v>200</v>
      </c>
      <c r="Y127" s="151"/>
      <c r="Z127" s="151"/>
      <c r="AA127" s="151"/>
      <c r="AB127" s="151"/>
      <c r="AC127" s="151"/>
      <c r="AD127" s="151"/>
      <c r="AE127" s="151"/>
      <c r="AF127" s="151"/>
      <c r="AG127" s="151" t="s">
        <v>201</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312</v>
      </c>
      <c r="D128" s="163"/>
      <c r="E128" s="164"/>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90" t="s">
        <v>322</v>
      </c>
      <c r="D129" s="163"/>
      <c r="E129" s="164">
        <v>1.5</v>
      </c>
      <c r="F129" s="161"/>
      <c r="G129" s="161"/>
      <c r="H129" s="161"/>
      <c r="I129" s="161"/>
      <c r="J129" s="161"/>
      <c r="K129" s="161"/>
      <c r="L129" s="161"/>
      <c r="M129" s="161"/>
      <c r="N129" s="161"/>
      <c r="O129" s="161"/>
      <c r="P129" s="161"/>
      <c r="Q129" s="161"/>
      <c r="R129" s="161"/>
      <c r="S129" s="161"/>
      <c r="T129" s="161"/>
      <c r="U129" s="161"/>
      <c r="V129" s="161"/>
      <c r="W129" s="161"/>
      <c r="X129" s="161"/>
      <c r="Y129" s="151"/>
      <c r="Z129" s="151"/>
      <c r="AA129" s="151"/>
      <c r="AB129" s="151"/>
      <c r="AC129" s="151"/>
      <c r="AD129" s="151"/>
      <c r="AE129" s="151"/>
      <c r="AF129" s="151"/>
      <c r="AG129" s="151" t="s">
        <v>203</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323</v>
      </c>
      <c r="D130" s="163"/>
      <c r="E130" s="164">
        <v>0.375</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90" t="s">
        <v>233</v>
      </c>
      <c r="D131" s="163"/>
      <c r="E131" s="164"/>
      <c r="F131" s="161"/>
      <c r="G131" s="161"/>
      <c r="H131" s="161"/>
      <c r="I131" s="161"/>
      <c r="J131" s="161"/>
      <c r="K131" s="161"/>
      <c r="L131" s="161"/>
      <c r="M131" s="161"/>
      <c r="N131" s="161"/>
      <c r="O131" s="161"/>
      <c r="P131" s="161"/>
      <c r="Q131" s="161"/>
      <c r="R131" s="161"/>
      <c r="S131" s="161"/>
      <c r="T131" s="161"/>
      <c r="U131" s="161"/>
      <c r="V131" s="161"/>
      <c r="W131" s="161"/>
      <c r="X131" s="161"/>
      <c r="Y131" s="151"/>
      <c r="Z131" s="151"/>
      <c r="AA131" s="151"/>
      <c r="AB131" s="151"/>
      <c r="AC131" s="151"/>
      <c r="AD131" s="151"/>
      <c r="AE131" s="151"/>
      <c r="AF131" s="151"/>
      <c r="AG131" s="151" t="s">
        <v>203</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90" t="s">
        <v>314</v>
      </c>
      <c r="D132" s="163"/>
      <c r="E132" s="164"/>
      <c r="F132" s="161"/>
      <c r="G132" s="161"/>
      <c r="H132" s="161"/>
      <c r="I132" s="161"/>
      <c r="J132" s="161"/>
      <c r="K132" s="161"/>
      <c r="L132" s="161"/>
      <c r="M132" s="161"/>
      <c r="N132" s="161"/>
      <c r="O132" s="161"/>
      <c r="P132" s="161"/>
      <c r="Q132" s="161"/>
      <c r="R132" s="161"/>
      <c r="S132" s="161"/>
      <c r="T132" s="161"/>
      <c r="U132" s="161"/>
      <c r="V132" s="161"/>
      <c r="W132" s="161"/>
      <c r="X132" s="161"/>
      <c r="Y132" s="151"/>
      <c r="Z132" s="151"/>
      <c r="AA132" s="151"/>
      <c r="AB132" s="151"/>
      <c r="AC132" s="151"/>
      <c r="AD132" s="151"/>
      <c r="AE132" s="151"/>
      <c r="AF132" s="151"/>
      <c r="AG132" s="151" t="s">
        <v>203</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324</v>
      </c>
      <c r="D133" s="163"/>
      <c r="E133" s="164">
        <v>4.2</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72">
        <v>32</v>
      </c>
      <c r="B134" s="173" t="s">
        <v>327</v>
      </c>
      <c r="C134" s="189" t="s">
        <v>328</v>
      </c>
      <c r="D134" s="174" t="s">
        <v>285</v>
      </c>
      <c r="E134" s="175">
        <v>17</v>
      </c>
      <c r="F134" s="176"/>
      <c r="G134" s="177">
        <f>ROUND(E134*F134,2)</f>
        <v>0</v>
      </c>
      <c r="H134" s="176"/>
      <c r="I134" s="177">
        <f>ROUND(E134*H134,2)</f>
        <v>0</v>
      </c>
      <c r="J134" s="176"/>
      <c r="K134" s="177">
        <f>ROUND(E134*J134,2)</f>
        <v>0</v>
      </c>
      <c r="L134" s="177">
        <v>21</v>
      </c>
      <c r="M134" s="177">
        <f>G134*(1+L134/100)</f>
        <v>0</v>
      </c>
      <c r="N134" s="177">
        <v>0.11369</v>
      </c>
      <c r="O134" s="177">
        <f>ROUND(E134*N134,2)</f>
        <v>1.93</v>
      </c>
      <c r="P134" s="177">
        <v>0</v>
      </c>
      <c r="Q134" s="177">
        <f>ROUND(E134*P134,2)</f>
        <v>0</v>
      </c>
      <c r="R134" s="177"/>
      <c r="S134" s="177" t="s">
        <v>199</v>
      </c>
      <c r="T134" s="178" t="s">
        <v>199</v>
      </c>
      <c r="U134" s="161">
        <v>0.56850000000000001</v>
      </c>
      <c r="V134" s="161">
        <f>ROUND(E134*U134,2)</f>
        <v>9.66</v>
      </c>
      <c r="W134" s="161"/>
      <c r="X134" s="161" t="s">
        <v>200</v>
      </c>
      <c r="Y134" s="151"/>
      <c r="Z134" s="151"/>
      <c r="AA134" s="151"/>
      <c r="AB134" s="151"/>
      <c r="AC134" s="151"/>
      <c r="AD134" s="151"/>
      <c r="AE134" s="151"/>
      <c r="AF134" s="151"/>
      <c r="AG134" s="151" t="s">
        <v>201</v>
      </c>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90" t="s">
        <v>329</v>
      </c>
      <c r="D135" s="163"/>
      <c r="E135" s="164">
        <v>5</v>
      </c>
      <c r="F135" s="161"/>
      <c r="G135" s="161"/>
      <c r="H135" s="161"/>
      <c r="I135" s="161"/>
      <c r="J135" s="161"/>
      <c r="K135" s="161"/>
      <c r="L135" s="161"/>
      <c r="M135" s="161"/>
      <c r="N135" s="161"/>
      <c r="O135" s="161"/>
      <c r="P135" s="161"/>
      <c r="Q135" s="161"/>
      <c r="R135" s="161"/>
      <c r="S135" s="161"/>
      <c r="T135" s="161"/>
      <c r="U135" s="161"/>
      <c r="V135" s="161"/>
      <c r="W135" s="161"/>
      <c r="X135" s="161"/>
      <c r="Y135" s="151"/>
      <c r="Z135" s="151"/>
      <c r="AA135" s="151"/>
      <c r="AB135" s="151"/>
      <c r="AC135" s="151"/>
      <c r="AD135" s="151"/>
      <c r="AE135" s="151"/>
      <c r="AF135" s="151"/>
      <c r="AG135" s="151" t="s">
        <v>203</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233</v>
      </c>
      <c r="D136" s="163"/>
      <c r="E136" s="164"/>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314</v>
      </c>
      <c r="D137" s="163"/>
      <c r="E137" s="164"/>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90" t="s">
        <v>330</v>
      </c>
      <c r="D138" s="163"/>
      <c r="E138" s="164">
        <v>12</v>
      </c>
      <c r="F138" s="161"/>
      <c r="G138" s="161"/>
      <c r="H138" s="161"/>
      <c r="I138" s="161"/>
      <c r="J138" s="161"/>
      <c r="K138" s="161"/>
      <c r="L138" s="161"/>
      <c r="M138" s="161"/>
      <c r="N138" s="161"/>
      <c r="O138" s="161"/>
      <c r="P138" s="161"/>
      <c r="Q138" s="161"/>
      <c r="R138" s="161"/>
      <c r="S138" s="161"/>
      <c r="T138" s="161"/>
      <c r="U138" s="161"/>
      <c r="V138" s="161"/>
      <c r="W138" s="161"/>
      <c r="X138" s="161"/>
      <c r="Y138" s="151"/>
      <c r="Z138" s="151"/>
      <c r="AA138" s="151"/>
      <c r="AB138" s="151"/>
      <c r="AC138" s="151"/>
      <c r="AD138" s="151"/>
      <c r="AE138" s="151"/>
      <c r="AF138" s="151"/>
      <c r="AG138" s="151" t="s">
        <v>203</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72">
        <v>33</v>
      </c>
      <c r="B139" s="173" t="s">
        <v>331</v>
      </c>
      <c r="C139" s="189" t="s">
        <v>332</v>
      </c>
      <c r="D139" s="174" t="s">
        <v>238</v>
      </c>
      <c r="E139" s="175">
        <v>2.5499999999999998</v>
      </c>
      <c r="F139" s="176"/>
      <c r="G139" s="177">
        <f>ROUND(E139*F139,2)</f>
        <v>0</v>
      </c>
      <c r="H139" s="176"/>
      <c r="I139" s="177">
        <f>ROUND(E139*H139,2)</f>
        <v>0</v>
      </c>
      <c r="J139" s="176"/>
      <c r="K139" s="177">
        <f>ROUND(E139*J139,2)</f>
        <v>0</v>
      </c>
      <c r="L139" s="177">
        <v>21</v>
      </c>
      <c r="M139" s="177">
        <f>G139*(1+L139/100)</f>
        <v>0</v>
      </c>
      <c r="N139" s="177">
        <v>1.6930000000000001E-2</v>
      </c>
      <c r="O139" s="177">
        <f>ROUND(E139*N139,2)</f>
        <v>0.04</v>
      </c>
      <c r="P139" s="177">
        <v>0</v>
      </c>
      <c r="Q139" s="177">
        <f>ROUND(E139*P139,2)</f>
        <v>0</v>
      </c>
      <c r="R139" s="177"/>
      <c r="S139" s="177" t="s">
        <v>199</v>
      </c>
      <c r="T139" s="178" t="s">
        <v>199</v>
      </c>
      <c r="U139" s="161">
        <v>1.5396000000000001</v>
      </c>
      <c r="V139" s="161">
        <f>ROUND(E139*U139,2)</f>
        <v>3.93</v>
      </c>
      <c r="W139" s="161"/>
      <c r="X139" s="161" t="s">
        <v>200</v>
      </c>
      <c r="Y139" s="151"/>
      <c r="Z139" s="151"/>
      <c r="AA139" s="151"/>
      <c r="AB139" s="151"/>
      <c r="AC139" s="151"/>
      <c r="AD139" s="151"/>
      <c r="AE139" s="151"/>
      <c r="AF139" s="151"/>
      <c r="AG139" s="151" t="s">
        <v>201</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333</v>
      </c>
      <c r="D140" s="163"/>
      <c r="E140" s="164">
        <v>0.75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90" t="s">
        <v>314</v>
      </c>
      <c r="D141" s="163"/>
      <c r="E141" s="164"/>
      <c r="F141" s="161"/>
      <c r="G141" s="161"/>
      <c r="H141" s="161"/>
      <c r="I141" s="161"/>
      <c r="J141" s="161"/>
      <c r="K141" s="161"/>
      <c r="L141" s="161"/>
      <c r="M141" s="161"/>
      <c r="N141" s="161"/>
      <c r="O141" s="161"/>
      <c r="P141" s="161"/>
      <c r="Q141" s="161"/>
      <c r="R141" s="161"/>
      <c r="S141" s="161"/>
      <c r="T141" s="161"/>
      <c r="U141" s="161"/>
      <c r="V141" s="161"/>
      <c r="W141" s="161"/>
      <c r="X141" s="161"/>
      <c r="Y141" s="151"/>
      <c r="Z141" s="151"/>
      <c r="AA141" s="151"/>
      <c r="AB141" s="151"/>
      <c r="AC141" s="151"/>
      <c r="AD141" s="151"/>
      <c r="AE141" s="151"/>
      <c r="AF141" s="151"/>
      <c r="AG141" s="151" t="s">
        <v>203</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334</v>
      </c>
      <c r="D142" s="163"/>
      <c r="E142" s="164">
        <v>1.8</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72">
        <v>34</v>
      </c>
      <c r="B143" s="173" t="s">
        <v>335</v>
      </c>
      <c r="C143" s="189" t="s">
        <v>336</v>
      </c>
      <c r="D143" s="174" t="s">
        <v>238</v>
      </c>
      <c r="E143" s="175">
        <v>2.5499999999999998</v>
      </c>
      <c r="F143" s="176"/>
      <c r="G143" s="177">
        <f>ROUND(E143*F143,2)</f>
        <v>0</v>
      </c>
      <c r="H143" s="176"/>
      <c r="I143" s="177">
        <f>ROUND(E143*H143,2)</f>
        <v>0</v>
      </c>
      <c r="J143" s="176"/>
      <c r="K143" s="177">
        <f>ROUND(E143*J143,2)</f>
        <v>0</v>
      </c>
      <c r="L143" s="177">
        <v>21</v>
      </c>
      <c r="M143" s="177">
        <f>G143*(1+L143/100)</f>
        <v>0</v>
      </c>
      <c r="N143" s="177">
        <v>0</v>
      </c>
      <c r="O143" s="177">
        <f>ROUND(E143*N143,2)</f>
        <v>0</v>
      </c>
      <c r="P143" s="177">
        <v>0</v>
      </c>
      <c r="Q143" s="177">
        <f>ROUND(E143*P143,2)</f>
        <v>0</v>
      </c>
      <c r="R143" s="177"/>
      <c r="S143" s="177" t="s">
        <v>199</v>
      </c>
      <c r="T143" s="178" t="s">
        <v>199</v>
      </c>
      <c r="U143" s="161">
        <v>0.26</v>
      </c>
      <c r="V143" s="161">
        <f>ROUND(E143*U143,2)</f>
        <v>0.66</v>
      </c>
      <c r="W143" s="161"/>
      <c r="X143" s="161" t="s">
        <v>200</v>
      </c>
      <c r="Y143" s="151"/>
      <c r="Z143" s="151"/>
      <c r="AA143" s="151"/>
      <c r="AB143" s="151"/>
      <c r="AC143" s="151"/>
      <c r="AD143" s="151"/>
      <c r="AE143" s="151"/>
      <c r="AF143" s="151"/>
      <c r="AG143" s="151" t="s">
        <v>201</v>
      </c>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90" t="s">
        <v>333</v>
      </c>
      <c r="D144" s="163"/>
      <c r="E144" s="164">
        <v>0.75</v>
      </c>
      <c r="F144" s="161"/>
      <c r="G144" s="161"/>
      <c r="H144" s="161"/>
      <c r="I144" s="161"/>
      <c r="J144" s="161"/>
      <c r="K144" s="161"/>
      <c r="L144" s="161"/>
      <c r="M144" s="161"/>
      <c r="N144" s="161"/>
      <c r="O144" s="161"/>
      <c r="P144" s="161"/>
      <c r="Q144" s="161"/>
      <c r="R144" s="161"/>
      <c r="S144" s="161"/>
      <c r="T144" s="161"/>
      <c r="U144" s="161"/>
      <c r="V144" s="161"/>
      <c r="W144" s="161"/>
      <c r="X144" s="161"/>
      <c r="Y144" s="151"/>
      <c r="Z144" s="151"/>
      <c r="AA144" s="151"/>
      <c r="AB144" s="151"/>
      <c r="AC144" s="151"/>
      <c r="AD144" s="151"/>
      <c r="AE144" s="151"/>
      <c r="AF144" s="151"/>
      <c r="AG144" s="151" t="s">
        <v>203</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314</v>
      </c>
      <c r="D145" s="163"/>
      <c r="E145" s="164"/>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90" t="s">
        <v>334</v>
      </c>
      <c r="D146" s="163"/>
      <c r="E146" s="164">
        <v>1.8</v>
      </c>
      <c r="F146" s="161"/>
      <c r="G146" s="161"/>
      <c r="H146" s="161"/>
      <c r="I146" s="161"/>
      <c r="J146" s="161"/>
      <c r="K146" s="161"/>
      <c r="L146" s="161"/>
      <c r="M146" s="161"/>
      <c r="N146" s="161"/>
      <c r="O146" s="161"/>
      <c r="P146" s="161"/>
      <c r="Q146" s="161"/>
      <c r="R146" s="161"/>
      <c r="S146" s="161"/>
      <c r="T146" s="161"/>
      <c r="U146" s="161"/>
      <c r="V146" s="161"/>
      <c r="W146" s="161"/>
      <c r="X146" s="161"/>
      <c r="Y146" s="151"/>
      <c r="Z146" s="151"/>
      <c r="AA146" s="151"/>
      <c r="AB146" s="151"/>
      <c r="AC146" s="151"/>
      <c r="AD146" s="151"/>
      <c r="AE146" s="151"/>
      <c r="AF146" s="151"/>
      <c r="AG146" s="151" t="s">
        <v>203</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x14ac:dyDescent="0.2">
      <c r="A147" s="166" t="s">
        <v>194</v>
      </c>
      <c r="B147" s="167" t="s">
        <v>94</v>
      </c>
      <c r="C147" s="188" t="s">
        <v>95</v>
      </c>
      <c r="D147" s="168"/>
      <c r="E147" s="169"/>
      <c r="F147" s="170"/>
      <c r="G147" s="170">
        <f>SUMIF(AG148:AG178,"&lt;&gt;NOR",G148:G178)</f>
        <v>0</v>
      </c>
      <c r="H147" s="170"/>
      <c r="I147" s="170">
        <f>SUM(I148:I178)</f>
        <v>0</v>
      </c>
      <c r="J147" s="170"/>
      <c r="K147" s="170">
        <f>SUM(K148:K178)</f>
        <v>0</v>
      </c>
      <c r="L147" s="170"/>
      <c r="M147" s="170">
        <f>SUM(M148:M178)</f>
        <v>0</v>
      </c>
      <c r="N147" s="170"/>
      <c r="O147" s="170">
        <f>SUM(O148:O178)</f>
        <v>16.57</v>
      </c>
      <c r="P147" s="170"/>
      <c r="Q147" s="170">
        <f>SUM(Q148:Q178)</f>
        <v>0</v>
      </c>
      <c r="R147" s="170"/>
      <c r="S147" s="170"/>
      <c r="T147" s="171"/>
      <c r="U147" s="165"/>
      <c r="V147" s="165">
        <f>SUM(V148:V178)</f>
        <v>292.59000000000003</v>
      </c>
      <c r="W147" s="165"/>
      <c r="X147" s="165"/>
      <c r="AG147" t="s">
        <v>195</v>
      </c>
    </row>
    <row r="148" spans="1:60" outlineLevel="1" x14ac:dyDescent="0.2">
      <c r="A148" s="172">
        <v>35</v>
      </c>
      <c r="B148" s="173" t="s">
        <v>337</v>
      </c>
      <c r="C148" s="189" t="s">
        <v>338</v>
      </c>
      <c r="D148" s="174" t="s">
        <v>238</v>
      </c>
      <c r="E148" s="175">
        <v>346.98379999999997</v>
      </c>
      <c r="F148" s="176"/>
      <c r="G148" s="177">
        <f>ROUND(E148*F148,2)</f>
        <v>0</v>
      </c>
      <c r="H148" s="176"/>
      <c r="I148" s="177">
        <f>ROUND(E148*H148,2)</f>
        <v>0</v>
      </c>
      <c r="J148" s="176"/>
      <c r="K148" s="177">
        <f>ROUND(E148*J148,2)</f>
        <v>0</v>
      </c>
      <c r="L148" s="177">
        <v>21</v>
      </c>
      <c r="M148" s="177">
        <f>G148*(1+L148/100)</f>
        <v>0</v>
      </c>
      <c r="N148" s="177">
        <v>4.7660000000000001E-2</v>
      </c>
      <c r="O148" s="177">
        <f>ROUND(E148*N148,2)</f>
        <v>16.54</v>
      </c>
      <c r="P148" s="177">
        <v>0</v>
      </c>
      <c r="Q148" s="177">
        <f>ROUND(E148*P148,2)</f>
        <v>0</v>
      </c>
      <c r="R148" s="177"/>
      <c r="S148" s="177" t="s">
        <v>199</v>
      </c>
      <c r="T148" s="178" t="s">
        <v>199</v>
      </c>
      <c r="U148" s="161">
        <v>0.84</v>
      </c>
      <c r="V148" s="161">
        <f>ROUND(E148*U148,2)</f>
        <v>291.47000000000003</v>
      </c>
      <c r="W148" s="161"/>
      <c r="X148" s="161" t="s">
        <v>200</v>
      </c>
      <c r="Y148" s="151"/>
      <c r="Z148" s="151"/>
      <c r="AA148" s="151"/>
      <c r="AB148" s="151"/>
      <c r="AC148" s="151"/>
      <c r="AD148" s="151"/>
      <c r="AE148" s="151"/>
      <c r="AF148" s="151"/>
      <c r="AG148" s="151" t="s">
        <v>201</v>
      </c>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90" t="s">
        <v>221</v>
      </c>
      <c r="D149" s="163"/>
      <c r="E149" s="164"/>
      <c r="F149" s="161"/>
      <c r="G149" s="161"/>
      <c r="H149" s="161"/>
      <c r="I149" s="161"/>
      <c r="J149" s="161"/>
      <c r="K149" s="161"/>
      <c r="L149" s="161"/>
      <c r="M149" s="161"/>
      <c r="N149" s="161"/>
      <c r="O149" s="161"/>
      <c r="P149" s="161"/>
      <c r="Q149" s="161"/>
      <c r="R149" s="161"/>
      <c r="S149" s="161"/>
      <c r="T149" s="161"/>
      <c r="U149" s="161"/>
      <c r="V149" s="161"/>
      <c r="W149" s="161"/>
      <c r="X149" s="161"/>
      <c r="Y149" s="151"/>
      <c r="Z149" s="151"/>
      <c r="AA149" s="151"/>
      <c r="AB149" s="151"/>
      <c r="AC149" s="151"/>
      <c r="AD149" s="151"/>
      <c r="AE149" s="151"/>
      <c r="AF149" s="151"/>
      <c r="AG149" s="151" t="s">
        <v>203</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339</v>
      </c>
      <c r="D150" s="163"/>
      <c r="E150" s="164">
        <v>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58"/>
      <c r="B151" s="159"/>
      <c r="C151" s="190" t="s">
        <v>340</v>
      </c>
      <c r="D151" s="163"/>
      <c r="E151" s="164">
        <v>-3.2</v>
      </c>
      <c r="F151" s="161"/>
      <c r="G151" s="161"/>
      <c r="H151" s="161"/>
      <c r="I151" s="161"/>
      <c r="J151" s="161"/>
      <c r="K151" s="161"/>
      <c r="L151" s="161"/>
      <c r="M151" s="161"/>
      <c r="N151" s="161"/>
      <c r="O151" s="161"/>
      <c r="P151" s="161"/>
      <c r="Q151" s="161"/>
      <c r="R151" s="161"/>
      <c r="S151" s="161"/>
      <c r="T151" s="161"/>
      <c r="U151" s="161"/>
      <c r="V151" s="161"/>
      <c r="W151" s="161"/>
      <c r="X151" s="161"/>
      <c r="Y151" s="151"/>
      <c r="Z151" s="151"/>
      <c r="AA151" s="151"/>
      <c r="AB151" s="151"/>
      <c r="AC151" s="151"/>
      <c r="AD151" s="151"/>
      <c r="AE151" s="151"/>
      <c r="AF151" s="151"/>
      <c r="AG151" s="151" t="s">
        <v>203</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233</v>
      </c>
      <c r="D152" s="163"/>
      <c r="E152" s="164"/>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90" t="s">
        <v>270</v>
      </c>
      <c r="D153" s="163"/>
      <c r="E153" s="164"/>
      <c r="F153" s="161"/>
      <c r="G153" s="161"/>
      <c r="H153" s="161"/>
      <c r="I153" s="161"/>
      <c r="J153" s="161"/>
      <c r="K153" s="161"/>
      <c r="L153" s="161"/>
      <c r="M153" s="161"/>
      <c r="N153" s="161"/>
      <c r="O153" s="161"/>
      <c r="P153" s="161"/>
      <c r="Q153" s="161"/>
      <c r="R153" s="161"/>
      <c r="S153" s="161"/>
      <c r="T153" s="161"/>
      <c r="U153" s="161"/>
      <c r="V153" s="161"/>
      <c r="W153" s="161"/>
      <c r="X153" s="161"/>
      <c r="Y153" s="151"/>
      <c r="Z153" s="151"/>
      <c r="AA153" s="151"/>
      <c r="AB153" s="151"/>
      <c r="AC153" s="151"/>
      <c r="AD153" s="151"/>
      <c r="AE153" s="151"/>
      <c r="AF153" s="151"/>
      <c r="AG153" s="151" t="s">
        <v>203</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ht="22.5" outlineLevel="1" x14ac:dyDescent="0.2">
      <c r="A154" s="158"/>
      <c r="B154" s="159"/>
      <c r="C154" s="190" t="s">
        <v>341</v>
      </c>
      <c r="D154" s="163"/>
      <c r="E154" s="164">
        <v>201.31979999999999</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90" t="s">
        <v>342</v>
      </c>
      <c r="D155" s="163"/>
      <c r="E155" s="164">
        <v>-6.3040000000000003</v>
      </c>
      <c r="F155" s="161"/>
      <c r="G155" s="161"/>
      <c r="H155" s="161"/>
      <c r="I155" s="161"/>
      <c r="J155" s="161"/>
      <c r="K155" s="161"/>
      <c r="L155" s="161"/>
      <c r="M155" s="161"/>
      <c r="N155" s="161"/>
      <c r="O155" s="161"/>
      <c r="P155" s="161"/>
      <c r="Q155" s="161"/>
      <c r="R155" s="161"/>
      <c r="S155" s="161"/>
      <c r="T155" s="161"/>
      <c r="U155" s="161"/>
      <c r="V155" s="161"/>
      <c r="W155" s="161"/>
      <c r="X155" s="161"/>
      <c r="Y155" s="151"/>
      <c r="Z155" s="151"/>
      <c r="AA155" s="151"/>
      <c r="AB155" s="151"/>
      <c r="AC155" s="151"/>
      <c r="AD155" s="151"/>
      <c r="AE155" s="151"/>
      <c r="AF155" s="151"/>
      <c r="AG155" s="151" t="s">
        <v>203</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343</v>
      </c>
      <c r="D156" s="163"/>
      <c r="E156" s="164">
        <v>-2.758</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90" t="s">
        <v>344</v>
      </c>
      <c r="D157" s="163"/>
      <c r="E157" s="164">
        <v>-4.7279999999999998</v>
      </c>
      <c r="F157" s="161"/>
      <c r="G157" s="161"/>
      <c r="H157" s="161"/>
      <c r="I157" s="161"/>
      <c r="J157" s="161"/>
      <c r="K157" s="161"/>
      <c r="L157" s="161"/>
      <c r="M157" s="161"/>
      <c r="N157" s="161"/>
      <c r="O157" s="161"/>
      <c r="P157" s="161"/>
      <c r="Q157" s="161"/>
      <c r="R157" s="161"/>
      <c r="S157" s="161"/>
      <c r="T157" s="161"/>
      <c r="U157" s="161"/>
      <c r="V157" s="161"/>
      <c r="W157" s="161"/>
      <c r="X157" s="161"/>
      <c r="Y157" s="151"/>
      <c r="Z157" s="151"/>
      <c r="AA157" s="151"/>
      <c r="AB157" s="151"/>
      <c r="AC157" s="151"/>
      <c r="AD157" s="151"/>
      <c r="AE157" s="151"/>
      <c r="AF157" s="151"/>
      <c r="AG157" s="151" t="s">
        <v>203</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90" t="s">
        <v>345</v>
      </c>
      <c r="D158" s="163"/>
      <c r="E158" s="164">
        <v>13.068</v>
      </c>
      <c r="F158" s="161"/>
      <c r="G158" s="161"/>
      <c r="H158" s="161"/>
      <c r="I158" s="161"/>
      <c r="J158" s="161"/>
      <c r="K158" s="161"/>
      <c r="L158" s="161"/>
      <c r="M158" s="161"/>
      <c r="N158" s="161"/>
      <c r="O158" s="161"/>
      <c r="P158" s="161"/>
      <c r="Q158" s="161"/>
      <c r="R158" s="161"/>
      <c r="S158" s="161"/>
      <c r="T158" s="161"/>
      <c r="U158" s="161"/>
      <c r="V158" s="161"/>
      <c r="W158" s="161"/>
      <c r="X158" s="161"/>
      <c r="Y158" s="151"/>
      <c r="Z158" s="151"/>
      <c r="AA158" s="151"/>
      <c r="AB158" s="151"/>
      <c r="AC158" s="151"/>
      <c r="AD158" s="151"/>
      <c r="AE158" s="151"/>
      <c r="AF158" s="151"/>
      <c r="AG158" s="151" t="s">
        <v>203</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90" t="s">
        <v>272</v>
      </c>
      <c r="D159" s="163"/>
      <c r="E159" s="164">
        <v>-3.1520000000000001</v>
      </c>
      <c r="F159" s="161"/>
      <c r="G159" s="161"/>
      <c r="H159" s="161"/>
      <c r="I159" s="161"/>
      <c r="J159" s="161"/>
      <c r="K159" s="161"/>
      <c r="L159" s="161"/>
      <c r="M159" s="161"/>
      <c r="N159" s="161"/>
      <c r="O159" s="161"/>
      <c r="P159" s="161"/>
      <c r="Q159" s="161"/>
      <c r="R159" s="161"/>
      <c r="S159" s="161"/>
      <c r="T159" s="161"/>
      <c r="U159" s="161"/>
      <c r="V159" s="161"/>
      <c r="W159" s="161"/>
      <c r="X159" s="161"/>
      <c r="Y159" s="151"/>
      <c r="Z159" s="151"/>
      <c r="AA159" s="151"/>
      <c r="AB159" s="151"/>
      <c r="AC159" s="151"/>
      <c r="AD159" s="151"/>
      <c r="AE159" s="151"/>
      <c r="AF159" s="151"/>
      <c r="AG159" s="151" t="s">
        <v>203</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58"/>
      <c r="B160" s="159"/>
      <c r="C160" s="190" t="s">
        <v>346</v>
      </c>
      <c r="D160" s="163"/>
      <c r="E160" s="164">
        <v>19.5</v>
      </c>
      <c r="F160" s="161"/>
      <c r="G160" s="161"/>
      <c r="H160" s="161"/>
      <c r="I160" s="161"/>
      <c r="J160" s="161"/>
      <c r="K160" s="161"/>
      <c r="L160" s="161"/>
      <c r="M160" s="161"/>
      <c r="N160" s="161"/>
      <c r="O160" s="161"/>
      <c r="P160" s="161"/>
      <c r="Q160" s="161"/>
      <c r="R160" s="161"/>
      <c r="S160" s="161"/>
      <c r="T160" s="161"/>
      <c r="U160" s="161"/>
      <c r="V160" s="161"/>
      <c r="W160" s="161"/>
      <c r="X160" s="161"/>
      <c r="Y160" s="151"/>
      <c r="Z160" s="151"/>
      <c r="AA160" s="151"/>
      <c r="AB160" s="151"/>
      <c r="AC160" s="151"/>
      <c r="AD160" s="151"/>
      <c r="AE160" s="151"/>
      <c r="AF160" s="151"/>
      <c r="AG160" s="151" t="s">
        <v>203</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343</v>
      </c>
      <c r="D161" s="163"/>
      <c r="E161" s="164">
        <v>-2.758</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c r="B162" s="159"/>
      <c r="C162" s="190" t="s">
        <v>347</v>
      </c>
      <c r="D162" s="163"/>
      <c r="E162" s="164"/>
      <c r="F162" s="161"/>
      <c r="G162" s="161"/>
      <c r="H162" s="161"/>
      <c r="I162" s="161"/>
      <c r="J162" s="161"/>
      <c r="K162" s="161"/>
      <c r="L162" s="161"/>
      <c r="M162" s="161"/>
      <c r="N162" s="161"/>
      <c r="O162" s="161"/>
      <c r="P162" s="161"/>
      <c r="Q162" s="161"/>
      <c r="R162" s="161"/>
      <c r="S162" s="161"/>
      <c r="T162" s="161"/>
      <c r="U162" s="161"/>
      <c r="V162" s="161"/>
      <c r="W162" s="161"/>
      <c r="X162" s="161"/>
      <c r="Y162" s="151"/>
      <c r="Z162" s="151"/>
      <c r="AA162" s="151"/>
      <c r="AB162" s="151"/>
      <c r="AC162" s="151"/>
      <c r="AD162" s="151"/>
      <c r="AE162" s="151"/>
      <c r="AF162" s="151"/>
      <c r="AG162" s="151" t="s">
        <v>203</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90" t="s">
        <v>348</v>
      </c>
      <c r="D163" s="163"/>
      <c r="E163" s="164">
        <v>23.231999999999999</v>
      </c>
      <c r="F163" s="161"/>
      <c r="G163" s="161"/>
      <c r="H163" s="161"/>
      <c r="I163" s="161"/>
      <c r="J163" s="161"/>
      <c r="K163" s="161"/>
      <c r="L163" s="161"/>
      <c r="M163" s="161"/>
      <c r="N163" s="161"/>
      <c r="O163" s="161"/>
      <c r="P163" s="161"/>
      <c r="Q163" s="161"/>
      <c r="R163" s="161"/>
      <c r="S163" s="161"/>
      <c r="T163" s="161"/>
      <c r="U163" s="161"/>
      <c r="V163" s="161"/>
      <c r="W163" s="161"/>
      <c r="X163" s="161"/>
      <c r="Y163" s="151"/>
      <c r="Z163" s="151"/>
      <c r="AA163" s="151"/>
      <c r="AB163" s="151"/>
      <c r="AC163" s="151"/>
      <c r="AD163" s="151"/>
      <c r="AE163" s="151"/>
      <c r="AF163" s="151"/>
      <c r="AG163" s="151" t="s">
        <v>203</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90" t="s">
        <v>349</v>
      </c>
      <c r="D164" s="163"/>
      <c r="E164" s="164">
        <v>39.204000000000001</v>
      </c>
      <c r="F164" s="161"/>
      <c r="G164" s="161"/>
      <c r="H164" s="161"/>
      <c r="I164" s="161"/>
      <c r="J164" s="161"/>
      <c r="K164" s="161"/>
      <c r="L164" s="161"/>
      <c r="M164" s="161"/>
      <c r="N164" s="161"/>
      <c r="O164" s="161"/>
      <c r="P164" s="161"/>
      <c r="Q164" s="161"/>
      <c r="R164" s="161"/>
      <c r="S164" s="161"/>
      <c r="T164" s="161"/>
      <c r="U164" s="161"/>
      <c r="V164" s="161"/>
      <c r="W164" s="161"/>
      <c r="X164" s="161"/>
      <c r="Y164" s="151"/>
      <c r="Z164" s="151"/>
      <c r="AA164" s="151"/>
      <c r="AB164" s="151"/>
      <c r="AC164" s="151"/>
      <c r="AD164" s="151"/>
      <c r="AE164" s="151"/>
      <c r="AF164" s="151"/>
      <c r="AG164" s="151" t="s">
        <v>203</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233</v>
      </c>
      <c r="D165" s="163"/>
      <c r="E165" s="164"/>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58"/>
      <c r="B166" s="159"/>
      <c r="C166" s="190" t="s">
        <v>350</v>
      </c>
      <c r="D166" s="163"/>
      <c r="E166" s="164">
        <v>12.6</v>
      </c>
      <c r="F166" s="161"/>
      <c r="G166" s="161"/>
      <c r="H166" s="161"/>
      <c r="I166" s="161"/>
      <c r="J166" s="161"/>
      <c r="K166" s="161"/>
      <c r="L166" s="161"/>
      <c r="M166" s="161"/>
      <c r="N166" s="161"/>
      <c r="O166" s="161"/>
      <c r="P166" s="161"/>
      <c r="Q166" s="161"/>
      <c r="R166" s="161"/>
      <c r="S166" s="161"/>
      <c r="T166" s="161"/>
      <c r="U166" s="161"/>
      <c r="V166" s="161"/>
      <c r="W166" s="161"/>
      <c r="X166" s="161"/>
      <c r="Y166" s="151"/>
      <c r="Z166" s="151"/>
      <c r="AA166" s="151"/>
      <c r="AB166" s="151"/>
      <c r="AC166" s="151"/>
      <c r="AD166" s="151"/>
      <c r="AE166" s="151"/>
      <c r="AF166" s="151"/>
      <c r="AG166" s="151" t="s">
        <v>203</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351</v>
      </c>
      <c r="D167" s="163"/>
      <c r="E167" s="164">
        <v>1.2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90" t="s">
        <v>352</v>
      </c>
      <c r="D168" s="163"/>
      <c r="E168" s="164">
        <v>1.8</v>
      </c>
      <c r="F168" s="161"/>
      <c r="G168" s="161"/>
      <c r="H168" s="161"/>
      <c r="I168" s="161"/>
      <c r="J168" s="161"/>
      <c r="K168" s="161"/>
      <c r="L168" s="161"/>
      <c r="M168" s="161"/>
      <c r="N168" s="161"/>
      <c r="O168" s="161"/>
      <c r="P168" s="161"/>
      <c r="Q168" s="161"/>
      <c r="R168" s="161"/>
      <c r="S168" s="161"/>
      <c r="T168" s="161"/>
      <c r="U168" s="161"/>
      <c r="V168" s="161"/>
      <c r="W168" s="161"/>
      <c r="X168" s="161"/>
      <c r="Y168" s="151"/>
      <c r="Z168" s="151"/>
      <c r="AA168" s="151"/>
      <c r="AB168" s="151"/>
      <c r="AC168" s="151"/>
      <c r="AD168" s="151"/>
      <c r="AE168" s="151"/>
      <c r="AF168" s="151"/>
      <c r="AG168" s="151" t="s">
        <v>203</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233</v>
      </c>
      <c r="D169" s="163"/>
      <c r="E169" s="164"/>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90" t="s">
        <v>353</v>
      </c>
      <c r="D170" s="163"/>
      <c r="E170" s="164">
        <v>9.75</v>
      </c>
      <c r="F170" s="161"/>
      <c r="G170" s="161"/>
      <c r="H170" s="161"/>
      <c r="I170" s="161"/>
      <c r="J170" s="161"/>
      <c r="K170" s="161"/>
      <c r="L170" s="161"/>
      <c r="M170" s="161"/>
      <c r="N170" s="161"/>
      <c r="O170" s="161"/>
      <c r="P170" s="161"/>
      <c r="Q170" s="161"/>
      <c r="R170" s="161"/>
      <c r="S170" s="161"/>
      <c r="T170" s="161"/>
      <c r="U170" s="161"/>
      <c r="V170" s="161"/>
      <c r="W170" s="161"/>
      <c r="X170" s="161"/>
      <c r="Y170" s="151"/>
      <c r="Z170" s="151"/>
      <c r="AA170" s="151"/>
      <c r="AB170" s="151"/>
      <c r="AC170" s="151"/>
      <c r="AD170" s="151"/>
      <c r="AE170" s="151"/>
      <c r="AF170" s="151"/>
      <c r="AG170" s="151" t="s">
        <v>203</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354</v>
      </c>
      <c r="D171" s="163"/>
      <c r="E171" s="164">
        <v>14.52</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90" t="s">
        <v>355</v>
      </c>
      <c r="D172" s="163"/>
      <c r="E172" s="164">
        <v>2.4</v>
      </c>
      <c r="F172" s="161"/>
      <c r="G172" s="161"/>
      <c r="H172" s="161"/>
      <c r="I172" s="161"/>
      <c r="J172" s="161"/>
      <c r="K172" s="161"/>
      <c r="L172" s="161"/>
      <c r="M172" s="161"/>
      <c r="N172" s="161"/>
      <c r="O172" s="161"/>
      <c r="P172" s="161"/>
      <c r="Q172" s="161"/>
      <c r="R172" s="161"/>
      <c r="S172" s="161"/>
      <c r="T172" s="161"/>
      <c r="U172" s="161"/>
      <c r="V172" s="161"/>
      <c r="W172" s="161"/>
      <c r="X172" s="161"/>
      <c r="Y172" s="151"/>
      <c r="Z172" s="151"/>
      <c r="AA172" s="151"/>
      <c r="AB172" s="151"/>
      <c r="AC172" s="151"/>
      <c r="AD172" s="151"/>
      <c r="AE172" s="151"/>
      <c r="AF172" s="151"/>
      <c r="AG172" s="151" t="s">
        <v>203</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90" t="s">
        <v>356</v>
      </c>
      <c r="D173" s="163"/>
      <c r="E173" s="164">
        <v>3.2</v>
      </c>
      <c r="F173" s="161"/>
      <c r="G173" s="161"/>
      <c r="H173" s="161"/>
      <c r="I173" s="161"/>
      <c r="J173" s="161"/>
      <c r="K173" s="161"/>
      <c r="L173" s="161"/>
      <c r="M173" s="161"/>
      <c r="N173" s="161"/>
      <c r="O173" s="161"/>
      <c r="P173" s="161"/>
      <c r="Q173" s="161"/>
      <c r="R173" s="161"/>
      <c r="S173" s="161"/>
      <c r="T173" s="161"/>
      <c r="U173" s="161"/>
      <c r="V173" s="161"/>
      <c r="W173" s="161"/>
      <c r="X173" s="161"/>
      <c r="Y173" s="151"/>
      <c r="Z173" s="151"/>
      <c r="AA173" s="151"/>
      <c r="AB173" s="151"/>
      <c r="AC173" s="151"/>
      <c r="AD173" s="151"/>
      <c r="AE173" s="151"/>
      <c r="AF173" s="151"/>
      <c r="AG173" s="151" t="s">
        <v>203</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90" t="s">
        <v>357</v>
      </c>
      <c r="D174" s="163"/>
      <c r="E174" s="164">
        <v>4.95</v>
      </c>
      <c r="F174" s="161"/>
      <c r="G174" s="161"/>
      <c r="H174" s="161"/>
      <c r="I174" s="161"/>
      <c r="J174" s="161"/>
      <c r="K174" s="161"/>
      <c r="L174" s="161"/>
      <c r="M174" s="161"/>
      <c r="N174" s="161"/>
      <c r="O174" s="161"/>
      <c r="P174" s="161"/>
      <c r="Q174" s="161"/>
      <c r="R174" s="161"/>
      <c r="S174" s="161"/>
      <c r="T174" s="161"/>
      <c r="U174" s="161"/>
      <c r="V174" s="161"/>
      <c r="W174" s="161"/>
      <c r="X174" s="161"/>
      <c r="Y174" s="151"/>
      <c r="Z174" s="151"/>
      <c r="AA174" s="151"/>
      <c r="AB174" s="151"/>
      <c r="AC174" s="151"/>
      <c r="AD174" s="151"/>
      <c r="AE174" s="151"/>
      <c r="AF174" s="151"/>
      <c r="AG174" s="151" t="s">
        <v>203</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358</v>
      </c>
      <c r="D175" s="163"/>
      <c r="E175" s="164">
        <v>1.1399999999999999</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ht="22.5" outlineLevel="1" x14ac:dyDescent="0.2">
      <c r="A176" s="172">
        <v>36</v>
      </c>
      <c r="B176" s="173" t="s">
        <v>359</v>
      </c>
      <c r="C176" s="189" t="s">
        <v>360</v>
      </c>
      <c r="D176" s="174" t="s">
        <v>238</v>
      </c>
      <c r="E176" s="175">
        <v>0.95</v>
      </c>
      <c r="F176" s="176"/>
      <c r="G176" s="177">
        <f>ROUND(E176*F176,2)</f>
        <v>0</v>
      </c>
      <c r="H176" s="176"/>
      <c r="I176" s="177">
        <f>ROUND(E176*H176,2)</f>
        <v>0</v>
      </c>
      <c r="J176" s="176"/>
      <c r="K176" s="177">
        <f>ROUND(E176*J176,2)</f>
        <v>0</v>
      </c>
      <c r="L176" s="177">
        <v>21</v>
      </c>
      <c r="M176" s="177">
        <f>G176*(1+L176/100)</f>
        <v>0</v>
      </c>
      <c r="N176" s="177">
        <v>3.4909999999999997E-2</v>
      </c>
      <c r="O176" s="177">
        <f>ROUND(E176*N176,2)</f>
        <v>0.03</v>
      </c>
      <c r="P176" s="177">
        <v>0</v>
      </c>
      <c r="Q176" s="177">
        <f>ROUND(E176*P176,2)</f>
        <v>0</v>
      </c>
      <c r="R176" s="177"/>
      <c r="S176" s="177" t="s">
        <v>199</v>
      </c>
      <c r="T176" s="178" t="s">
        <v>199</v>
      </c>
      <c r="U176" s="161">
        <v>1.1841699999999999</v>
      </c>
      <c r="V176" s="161">
        <f>ROUND(E176*U176,2)</f>
        <v>1.1200000000000001</v>
      </c>
      <c r="W176" s="161"/>
      <c r="X176" s="161" t="s">
        <v>200</v>
      </c>
      <c r="Y176" s="151"/>
      <c r="Z176" s="151"/>
      <c r="AA176" s="151"/>
      <c r="AB176" s="151"/>
      <c r="AC176" s="151"/>
      <c r="AD176" s="151"/>
      <c r="AE176" s="151"/>
      <c r="AF176" s="151"/>
      <c r="AG176" s="151" t="s">
        <v>201</v>
      </c>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90" t="s">
        <v>361</v>
      </c>
      <c r="D177" s="163"/>
      <c r="E177" s="164"/>
      <c r="F177" s="161"/>
      <c r="G177" s="161"/>
      <c r="H177" s="161"/>
      <c r="I177" s="161"/>
      <c r="J177" s="161"/>
      <c r="K177" s="161"/>
      <c r="L177" s="161"/>
      <c r="M177" s="161"/>
      <c r="N177" s="161"/>
      <c r="O177" s="161"/>
      <c r="P177" s="161"/>
      <c r="Q177" s="161"/>
      <c r="R177" s="161"/>
      <c r="S177" s="161"/>
      <c r="T177" s="161"/>
      <c r="U177" s="161"/>
      <c r="V177" s="161"/>
      <c r="W177" s="161"/>
      <c r="X177" s="161"/>
      <c r="Y177" s="151"/>
      <c r="Z177" s="151"/>
      <c r="AA177" s="151"/>
      <c r="AB177" s="151"/>
      <c r="AC177" s="151"/>
      <c r="AD177" s="151"/>
      <c r="AE177" s="151"/>
      <c r="AF177" s="151"/>
      <c r="AG177" s="151" t="s">
        <v>203</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362</v>
      </c>
      <c r="D178" s="163"/>
      <c r="E178" s="164">
        <v>0.95</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x14ac:dyDescent="0.2">
      <c r="A179" s="166" t="s">
        <v>194</v>
      </c>
      <c r="B179" s="167" t="s">
        <v>96</v>
      </c>
      <c r="C179" s="188" t="s">
        <v>97</v>
      </c>
      <c r="D179" s="168"/>
      <c r="E179" s="169"/>
      <c r="F179" s="170"/>
      <c r="G179" s="170">
        <f>SUMIF(AG180:AG182,"&lt;&gt;NOR",G180:G182)</f>
        <v>0</v>
      </c>
      <c r="H179" s="170"/>
      <c r="I179" s="170">
        <f>SUM(I180:I182)</f>
        <v>0</v>
      </c>
      <c r="J179" s="170"/>
      <c r="K179" s="170">
        <f>SUM(K180:K182)</f>
        <v>0</v>
      </c>
      <c r="L179" s="170"/>
      <c r="M179" s="170">
        <f>SUM(M180:M182)</f>
        <v>0</v>
      </c>
      <c r="N179" s="170"/>
      <c r="O179" s="170">
        <f>SUM(O180:O182)</f>
        <v>0.14000000000000001</v>
      </c>
      <c r="P179" s="170"/>
      <c r="Q179" s="170">
        <f>SUM(Q180:Q182)</f>
        <v>0</v>
      </c>
      <c r="R179" s="170"/>
      <c r="S179" s="170"/>
      <c r="T179" s="171"/>
      <c r="U179" s="165"/>
      <c r="V179" s="165">
        <f>SUM(V180:V182)</f>
        <v>12.24</v>
      </c>
      <c r="W179" s="165"/>
      <c r="X179" s="165"/>
      <c r="AG179" t="s">
        <v>195</v>
      </c>
    </row>
    <row r="180" spans="1:60" ht="22.5" outlineLevel="1" x14ac:dyDescent="0.2">
      <c r="A180" s="172">
        <v>37</v>
      </c>
      <c r="B180" s="173" t="s">
        <v>363</v>
      </c>
      <c r="C180" s="189" t="s">
        <v>364</v>
      </c>
      <c r="D180" s="174" t="s">
        <v>238</v>
      </c>
      <c r="E180" s="175">
        <v>9.75</v>
      </c>
      <c r="F180" s="176"/>
      <c r="G180" s="177">
        <f>ROUND(E180*F180,2)</f>
        <v>0</v>
      </c>
      <c r="H180" s="176"/>
      <c r="I180" s="177">
        <f>ROUND(E180*H180,2)</f>
        <v>0</v>
      </c>
      <c r="J180" s="176"/>
      <c r="K180" s="177">
        <f>ROUND(E180*J180,2)</f>
        <v>0</v>
      </c>
      <c r="L180" s="177">
        <v>21</v>
      </c>
      <c r="M180" s="177">
        <f>G180*(1+L180/100)</f>
        <v>0</v>
      </c>
      <c r="N180" s="177">
        <v>1.3939999999999999E-2</v>
      </c>
      <c r="O180" s="177">
        <f>ROUND(E180*N180,2)</f>
        <v>0.14000000000000001</v>
      </c>
      <c r="P180" s="177">
        <v>0</v>
      </c>
      <c r="Q180" s="177">
        <f>ROUND(E180*P180,2)</f>
        <v>0</v>
      </c>
      <c r="R180" s="177"/>
      <c r="S180" s="177" t="s">
        <v>199</v>
      </c>
      <c r="T180" s="178" t="s">
        <v>199</v>
      </c>
      <c r="U180" s="161">
        <v>1.2558</v>
      </c>
      <c r="V180" s="161">
        <f>ROUND(E180*U180,2)</f>
        <v>12.24</v>
      </c>
      <c r="W180" s="161"/>
      <c r="X180" s="161" t="s">
        <v>200</v>
      </c>
      <c r="Y180" s="151"/>
      <c r="Z180" s="151"/>
      <c r="AA180" s="151"/>
      <c r="AB180" s="151"/>
      <c r="AC180" s="151"/>
      <c r="AD180" s="151"/>
      <c r="AE180" s="151"/>
      <c r="AF180" s="151"/>
      <c r="AG180" s="151" t="s">
        <v>201</v>
      </c>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365</v>
      </c>
      <c r="D181" s="163"/>
      <c r="E181" s="164"/>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353</v>
      </c>
      <c r="D182" s="163"/>
      <c r="E182" s="164">
        <v>9.75</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x14ac:dyDescent="0.2">
      <c r="A183" s="166" t="s">
        <v>194</v>
      </c>
      <c r="B183" s="167" t="s">
        <v>98</v>
      </c>
      <c r="C183" s="188" t="s">
        <v>99</v>
      </c>
      <c r="D183" s="168"/>
      <c r="E183" s="169"/>
      <c r="F183" s="170"/>
      <c r="G183" s="170">
        <f>SUMIF(AG184:AG226,"&lt;&gt;NOR",G184:G226)</f>
        <v>0</v>
      </c>
      <c r="H183" s="170"/>
      <c r="I183" s="170">
        <f>SUM(I184:I226)</f>
        <v>0</v>
      </c>
      <c r="J183" s="170"/>
      <c r="K183" s="170">
        <f>SUM(K184:K226)</f>
        <v>0</v>
      </c>
      <c r="L183" s="170"/>
      <c r="M183" s="170">
        <f>SUM(M184:M226)</f>
        <v>0</v>
      </c>
      <c r="N183" s="170"/>
      <c r="O183" s="170">
        <f>SUM(O184:O226)</f>
        <v>57.610000000000007</v>
      </c>
      <c r="P183" s="170"/>
      <c r="Q183" s="170">
        <f>SUM(Q184:Q226)</f>
        <v>0</v>
      </c>
      <c r="R183" s="170"/>
      <c r="S183" s="170"/>
      <c r="T183" s="171"/>
      <c r="U183" s="165"/>
      <c r="V183" s="165">
        <f>SUM(V184:V226)</f>
        <v>112.61000000000001</v>
      </c>
      <c r="W183" s="165"/>
      <c r="X183" s="165"/>
      <c r="AG183" t="s">
        <v>195</v>
      </c>
    </row>
    <row r="184" spans="1:60" outlineLevel="1" x14ac:dyDescent="0.2">
      <c r="A184" s="172">
        <v>38</v>
      </c>
      <c r="B184" s="173" t="s">
        <v>366</v>
      </c>
      <c r="C184" s="189" t="s">
        <v>367</v>
      </c>
      <c r="D184" s="174" t="s">
        <v>198</v>
      </c>
      <c r="E184" s="175">
        <v>5.0880000000000001</v>
      </c>
      <c r="F184" s="176"/>
      <c r="G184" s="177">
        <f>ROUND(E184*F184,2)</f>
        <v>0</v>
      </c>
      <c r="H184" s="176"/>
      <c r="I184" s="177">
        <f>ROUND(E184*H184,2)</f>
        <v>0</v>
      </c>
      <c r="J184" s="176"/>
      <c r="K184" s="177">
        <f>ROUND(E184*J184,2)</f>
        <v>0</v>
      </c>
      <c r="L184" s="177">
        <v>21</v>
      </c>
      <c r="M184" s="177">
        <f>G184*(1+L184/100)</f>
        <v>0</v>
      </c>
      <c r="N184" s="177">
        <v>2.5249999999999999</v>
      </c>
      <c r="O184" s="177">
        <f>ROUND(E184*N184,2)</f>
        <v>12.85</v>
      </c>
      <c r="P184" s="177">
        <v>0</v>
      </c>
      <c r="Q184" s="177">
        <f>ROUND(E184*P184,2)</f>
        <v>0</v>
      </c>
      <c r="R184" s="177"/>
      <c r="S184" s="177" t="s">
        <v>199</v>
      </c>
      <c r="T184" s="178" t="s">
        <v>199</v>
      </c>
      <c r="U184" s="161">
        <v>3.2130000000000001</v>
      </c>
      <c r="V184" s="161">
        <f>ROUND(E184*U184,2)</f>
        <v>16.350000000000001</v>
      </c>
      <c r="W184" s="161"/>
      <c r="X184" s="161" t="s">
        <v>200</v>
      </c>
      <c r="Y184" s="151"/>
      <c r="Z184" s="151"/>
      <c r="AA184" s="151"/>
      <c r="AB184" s="151"/>
      <c r="AC184" s="151"/>
      <c r="AD184" s="151"/>
      <c r="AE184" s="151"/>
      <c r="AF184" s="151"/>
      <c r="AG184" s="151" t="s">
        <v>201</v>
      </c>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368</v>
      </c>
      <c r="D185" s="163"/>
      <c r="E185" s="164"/>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369</v>
      </c>
      <c r="D186" s="163"/>
      <c r="E186" s="164"/>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370</v>
      </c>
      <c r="D187" s="163"/>
      <c r="E187" s="164">
        <v>5.0880000000000001</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72">
        <v>39</v>
      </c>
      <c r="B188" s="173" t="s">
        <v>371</v>
      </c>
      <c r="C188" s="189" t="s">
        <v>372</v>
      </c>
      <c r="D188" s="174" t="s">
        <v>198</v>
      </c>
      <c r="E188" s="175">
        <v>10.176</v>
      </c>
      <c r="F188" s="176"/>
      <c r="G188" s="177">
        <f>ROUND(E188*F188,2)</f>
        <v>0</v>
      </c>
      <c r="H188" s="176"/>
      <c r="I188" s="177">
        <f>ROUND(E188*H188,2)</f>
        <v>0</v>
      </c>
      <c r="J188" s="176"/>
      <c r="K188" s="177">
        <f>ROUND(E188*J188,2)</f>
        <v>0</v>
      </c>
      <c r="L188" s="177">
        <v>21</v>
      </c>
      <c r="M188" s="177">
        <f>G188*(1+L188/100)</f>
        <v>0</v>
      </c>
      <c r="N188" s="177">
        <v>2.5249999999999999</v>
      </c>
      <c r="O188" s="177">
        <f>ROUND(E188*N188,2)</f>
        <v>25.69</v>
      </c>
      <c r="P188" s="177">
        <v>0</v>
      </c>
      <c r="Q188" s="177">
        <f>ROUND(E188*P188,2)</f>
        <v>0</v>
      </c>
      <c r="R188" s="177"/>
      <c r="S188" s="177" t="s">
        <v>199</v>
      </c>
      <c r="T188" s="178" t="s">
        <v>199</v>
      </c>
      <c r="U188" s="161">
        <v>2.58</v>
      </c>
      <c r="V188" s="161">
        <f>ROUND(E188*U188,2)</f>
        <v>26.25</v>
      </c>
      <c r="W188" s="161"/>
      <c r="X188" s="161" t="s">
        <v>200</v>
      </c>
      <c r="Y188" s="151"/>
      <c r="Z188" s="151"/>
      <c r="AA188" s="151"/>
      <c r="AB188" s="151"/>
      <c r="AC188" s="151"/>
      <c r="AD188" s="151"/>
      <c r="AE188" s="151"/>
      <c r="AF188" s="151"/>
      <c r="AG188" s="151" t="s">
        <v>201</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368</v>
      </c>
      <c r="D189" s="163"/>
      <c r="E189" s="164"/>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369</v>
      </c>
      <c r="D190" s="163"/>
      <c r="E190" s="164"/>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373</v>
      </c>
      <c r="D191" s="163"/>
      <c r="E191" s="164">
        <v>10.176</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72">
        <v>40</v>
      </c>
      <c r="B192" s="173" t="s">
        <v>374</v>
      </c>
      <c r="C192" s="189" t="s">
        <v>375</v>
      </c>
      <c r="D192" s="174" t="s">
        <v>198</v>
      </c>
      <c r="E192" s="175">
        <v>5.0880000000000001</v>
      </c>
      <c r="F192" s="176"/>
      <c r="G192" s="177">
        <f>ROUND(E192*F192,2)</f>
        <v>0</v>
      </c>
      <c r="H192" s="176"/>
      <c r="I192" s="177">
        <f>ROUND(E192*H192,2)</f>
        <v>0</v>
      </c>
      <c r="J192" s="176"/>
      <c r="K192" s="177">
        <f>ROUND(E192*J192,2)</f>
        <v>0</v>
      </c>
      <c r="L192" s="177">
        <v>21</v>
      </c>
      <c r="M192" s="177">
        <f>G192*(1+L192/100)</f>
        <v>0</v>
      </c>
      <c r="N192" s="177">
        <v>0</v>
      </c>
      <c r="O192" s="177">
        <f>ROUND(E192*N192,2)</f>
        <v>0</v>
      </c>
      <c r="P192" s="177">
        <v>0</v>
      </c>
      <c r="Q192" s="177">
        <f>ROUND(E192*P192,2)</f>
        <v>0</v>
      </c>
      <c r="R192" s="177"/>
      <c r="S192" s="177" t="s">
        <v>199</v>
      </c>
      <c r="T192" s="178" t="s">
        <v>199</v>
      </c>
      <c r="U192" s="161">
        <v>0.82</v>
      </c>
      <c r="V192" s="161">
        <f>ROUND(E192*U192,2)</f>
        <v>4.17</v>
      </c>
      <c r="W192" s="161"/>
      <c r="X192" s="161" t="s">
        <v>200</v>
      </c>
      <c r="Y192" s="151"/>
      <c r="Z192" s="151"/>
      <c r="AA192" s="151"/>
      <c r="AB192" s="151"/>
      <c r="AC192" s="151"/>
      <c r="AD192" s="151"/>
      <c r="AE192" s="151"/>
      <c r="AF192" s="151"/>
      <c r="AG192" s="151" t="s">
        <v>201</v>
      </c>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90" t="s">
        <v>368</v>
      </c>
      <c r="D193" s="163"/>
      <c r="E193" s="164"/>
      <c r="F193" s="161"/>
      <c r="G193" s="161"/>
      <c r="H193" s="161"/>
      <c r="I193" s="161"/>
      <c r="J193" s="161"/>
      <c r="K193" s="161"/>
      <c r="L193" s="161"/>
      <c r="M193" s="161"/>
      <c r="N193" s="161"/>
      <c r="O193" s="161"/>
      <c r="P193" s="161"/>
      <c r="Q193" s="161"/>
      <c r="R193" s="161"/>
      <c r="S193" s="161"/>
      <c r="T193" s="161"/>
      <c r="U193" s="161"/>
      <c r="V193" s="161"/>
      <c r="W193" s="161"/>
      <c r="X193" s="161"/>
      <c r="Y193" s="151"/>
      <c r="Z193" s="151"/>
      <c r="AA193" s="151"/>
      <c r="AB193" s="151"/>
      <c r="AC193" s="151"/>
      <c r="AD193" s="151"/>
      <c r="AE193" s="151"/>
      <c r="AF193" s="151"/>
      <c r="AG193" s="151" t="s">
        <v>203</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369</v>
      </c>
      <c r="D194" s="163"/>
      <c r="E194" s="164"/>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58"/>
      <c r="B195" s="159"/>
      <c r="C195" s="190" t="s">
        <v>370</v>
      </c>
      <c r="D195" s="163"/>
      <c r="E195" s="164">
        <v>5.0880000000000001</v>
      </c>
      <c r="F195" s="161"/>
      <c r="G195" s="161"/>
      <c r="H195" s="161"/>
      <c r="I195" s="161"/>
      <c r="J195" s="161"/>
      <c r="K195" s="161"/>
      <c r="L195" s="161"/>
      <c r="M195" s="161"/>
      <c r="N195" s="161"/>
      <c r="O195" s="161"/>
      <c r="P195" s="161"/>
      <c r="Q195" s="161"/>
      <c r="R195" s="161"/>
      <c r="S195" s="161"/>
      <c r="T195" s="161"/>
      <c r="U195" s="161"/>
      <c r="V195" s="161"/>
      <c r="W195" s="161"/>
      <c r="X195" s="161"/>
      <c r="Y195" s="151"/>
      <c r="Z195" s="151"/>
      <c r="AA195" s="151"/>
      <c r="AB195" s="151"/>
      <c r="AC195" s="151"/>
      <c r="AD195" s="151"/>
      <c r="AE195" s="151"/>
      <c r="AF195" s="151"/>
      <c r="AG195" s="151" t="s">
        <v>203</v>
      </c>
      <c r="AH195" s="151">
        <v>0</v>
      </c>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72">
        <v>41</v>
      </c>
      <c r="B196" s="173" t="s">
        <v>376</v>
      </c>
      <c r="C196" s="189" t="s">
        <v>377</v>
      </c>
      <c r="D196" s="174" t="s">
        <v>198</v>
      </c>
      <c r="E196" s="175">
        <v>10.176</v>
      </c>
      <c r="F196" s="176"/>
      <c r="G196" s="177">
        <f>ROUND(E196*F196,2)</f>
        <v>0</v>
      </c>
      <c r="H196" s="176"/>
      <c r="I196" s="177">
        <f>ROUND(E196*H196,2)</f>
        <v>0</v>
      </c>
      <c r="J196" s="176"/>
      <c r="K196" s="177">
        <f>ROUND(E196*J196,2)</f>
        <v>0</v>
      </c>
      <c r="L196" s="177">
        <v>21</v>
      </c>
      <c r="M196" s="177">
        <f>G196*(1+L196/100)</f>
        <v>0</v>
      </c>
      <c r="N196" s="177">
        <v>0</v>
      </c>
      <c r="O196" s="177">
        <f>ROUND(E196*N196,2)</f>
        <v>0</v>
      </c>
      <c r="P196" s="177">
        <v>0</v>
      </c>
      <c r="Q196" s="177">
        <f>ROUND(E196*P196,2)</f>
        <v>0</v>
      </c>
      <c r="R196" s="177"/>
      <c r="S196" s="177" t="s">
        <v>199</v>
      </c>
      <c r="T196" s="178" t="s">
        <v>199</v>
      </c>
      <c r="U196" s="161">
        <v>0.41</v>
      </c>
      <c r="V196" s="161">
        <f>ROUND(E196*U196,2)</f>
        <v>4.17</v>
      </c>
      <c r="W196" s="161"/>
      <c r="X196" s="161" t="s">
        <v>200</v>
      </c>
      <c r="Y196" s="151"/>
      <c r="Z196" s="151"/>
      <c r="AA196" s="151"/>
      <c r="AB196" s="151"/>
      <c r="AC196" s="151"/>
      <c r="AD196" s="151"/>
      <c r="AE196" s="151"/>
      <c r="AF196" s="151"/>
      <c r="AG196" s="151" t="s">
        <v>201</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90" t="s">
        <v>368</v>
      </c>
      <c r="D197" s="163"/>
      <c r="E197" s="164"/>
      <c r="F197" s="161"/>
      <c r="G197" s="161"/>
      <c r="H197" s="161"/>
      <c r="I197" s="161"/>
      <c r="J197" s="161"/>
      <c r="K197" s="161"/>
      <c r="L197" s="161"/>
      <c r="M197" s="161"/>
      <c r="N197" s="161"/>
      <c r="O197" s="161"/>
      <c r="P197" s="161"/>
      <c r="Q197" s="161"/>
      <c r="R197" s="161"/>
      <c r="S197" s="161"/>
      <c r="T197" s="161"/>
      <c r="U197" s="161"/>
      <c r="V197" s="161"/>
      <c r="W197" s="161"/>
      <c r="X197" s="161"/>
      <c r="Y197" s="151"/>
      <c r="Z197" s="151"/>
      <c r="AA197" s="151"/>
      <c r="AB197" s="151"/>
      <c r="AC197" s="151"/>
      <c r="AD197" s="151"/>
      <c r="AE197" s="151"/>
      <c r="AF197" s="151"/>
      <c r="AG197" s="151" t="s">
        <v>203</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369</v>
      </c>
      <c r="D198" s="163"/>
      <c r="E198" s="164"/>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373</v>
      </c>
      <c r="D199" s="163"/>
      <c r="E199" s="164">
        <v>10.176</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ht="22.5" outlineLevel="1" x14ac:dyDescent="0.2">
      <c r="A200" s="172">
        <v>42</v>
      </c>
      <c r="B200" s="173" t="s">
        <v>378</v>
      </c>
      <c r="C200" s="189" t="s">
        <v>379</v>
      </c>
      <c r="D200" s="174" t="s">
        <v>256</v>
      </c>
      <c r="E200" s="175">
        <v>0.13738</v>
      </c>
      <c r="F200" s="176"/>
      <c r="G200" s="177">
        <f>ROUND(E200*F200,2)</f>
        <v>0</v>
      </c>
      <c r="H200" s="176"/>
      <c r="I200" s="177">
        <f>ROUND(E200*H200,2)</f>
        <v>0</v>
      </c>
      <c r="J200" s="176"/>
      <c r="K200" s="177">
        <f>ROUND(E200*J200,2)</f>
        <v>0</v>
      </c>
      <c r="L200" s="177">
        <v>21</v>
      </c>
      <c r="M200" s="177">
        <f>G200*(1+L200/100)</f>
        <v>0</v>
      </c>
      <c r="N200" s="177">
        <v>1.06325</v>
      </c>
      <c r="O200" s="177">
        <f>ROUND(E200*N200,2)</f>
        <v>0.15</v>
      </c>
      <c r="P200" s="177">
        <v>0</v>
      </c>
      <c r="Q200" s="177">
        <f>ROUND(E200*P200,2)</f>
        <v>0</v>
      </c>
      <c r="R200" s="177"/>
      <c r="S200" s="177" t="s">
        <v>199</v>
      </c>
      <c r="T200" s="178" t="s">
        <v>199</v>
      </c>
      <c r="U200" s="161">
        <v>15.231</v>
      </c>
      <c r="V200" s="161">
        <f>ROUND(E200*U200,2)</f>
        <v>2.09</v>
      </c>
      <c r="W200" s="161"/>
      <c r="X200" s="161" t="s">
        <v>200</v>
      </c>
      <c r="Y200" s="151"/>
      <c r="Z200" s="151"/>
      <c r="AA200" s="151"/>
      <c r="AB200" s="151"/>
      <c r="AC200" s="151"/>
      <c r="AD200" s="151"/>
      <c r="AE200" s="151"/>
      <c r="AF200" s="151"/>
      <c r="AG200" s="151" t="s">
        <v>201</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368</v>
      </c>
      <c r="D201" s="163"/>
      <c r="E201" s="164"/>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90" t="s">
        <v>369</v>
      </c>
      <c r="D202" s="163"/>
      <c r="E202" s="164"/>
      <c r="F202" s="161"/>
      <c r="G202" s="161"/>
      <c r="H202" s="161"/>
      <c r="I202" s="161"/>
      <c r="J202" s="161"/>
      <c r="K202" s="161"/>
      <c r="L202" s="161"/>
      <c r="M202" s="161"/>
      <c r="N202" s="161"/>
      <c r="O202" s="161"/>
      <c r="P202" s="161"/>
      <c r="Q202" s="161"/>
      <c r="R202" s="161"/>
      <c r="S202" s="161"/>
      <c r="T202" s="161"/>
      <c r="U202" s="161"/>
      <c r="V202" s="161"/>
      <c r="W202" s="161"/>
      <c r="X202" s="161"/>
      <c r="Y202" s="151"/>
      <c r="Z202" s="151"/>
      <c r="AA202" s="151"/>
      <c r="AB202" s="151"/>
      <c r="AC202" s="151"/>
      <c r="AD202" s="151"/>
      <c r="AE202" s="151"/>
      <c r="AF202" s="151"/>
      <c r="AG202" s="151" t="s">
        <v>203</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380</v>
      </c>
      <c r="D203" s="163"/>
      <c r="E203" s="164">
        <v>0.13738</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ht="22.5" outlineLevel="1" x14ac:dyDescent="0.2">
      <c r="A204" s="172">
        <v>43</v>
      </c>
      <c r="B204" s="173" t="s">
        <v>381</v>
      </c>
      <c r="C204" s="189" t="s">
        <v>382</v>
      </c>
      <c r="D204" s="174" t="s">
        <v>256</v>
      </c>
      <c r="E204" s="175">
        <v>0.89549000000000001</v>
      </c>
      <c r="F204" s="176"/>
      <c r="G204" s="177">
        <f>ROUND(E204*F204,2)</f>
        <v>0</v>
      </c>
      <c r="H204" s="176"/>
      <c r="I204" s="177">
        <f>ROUND(E204*H204,2)</f>
        <v>0</v>
      </c>
      <c r="J204" s="176"/>
      <c r="K204" s="177">
        <f>ROUND(E204*J204,2)</f>
        <v>0</v>
      </c>
      <c r="L204" s="177">
        <v>21</v>
      </c>
      <c r="M204" s="177">
        <f>G204*(1+L204/100)</f>
        <v>0</v>
      </c>
      <c r="N204" s="177">
        <v>1.0662499999999999</v>
      </c>
      <c r="O204" s="177">
        <f>ROUND(E204*N204,2)</f>
        <v>0.95</v>
      </c>
      <c r="P204" s="177">
        <v>0</v>
      </c>
      <c r="Q204" s="177">
        <f>ROUND(E204*P204,2)</f>
        <v>0</v>
      </c>
      <c r="R204" s="177"/>
      <c r="S204" s="177" t="s">
        <v>199</v>
      </c>
      <c r="T204" s="178" t="s">
        <v>199</v>
      </c>
      <c r="U204" s="161">
        <v>15.231</v>
      </c>
      <c r="V204" s="161">
        <f>ROUND(E204*U204,2)</f>
        <v>13.64</v>
      </c>
      <c r="W204" s="161"/>
      <c r="X204" s="161" t="s">
        <v>200</v>
      </c>
      <c r="Y204" s="151"/>
      <c r="Z204" s="151"/>
      <c r="AA204" s="151"/>
      <c r="AB204" s="151"/>
      <c r="AC204" s="151"/>
      <c r="AD204" s="151"/>
      <c r="AE204" s="151"/>
      <c r="AF204" s="151"/>
      <c r="AG204" s="151" t="s">
        <v>201</v>
      </c>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368</v>
      </c>
      <c r="D205" s="163"/>
      <c r="E205" s="164"/>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369</v>
      </c>
      <c r="D206" s="163"/>
      <c r="E206" s="164"/>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90" t="s">
        <v>383</v>
      </c>
      <c r="D207" s="163"/>
      <c r="E207" s="164">
        <v>0.89549000000000001</v>
      </c>
      <c r="F207" s="161"/>
      <c r="G207" s="161"/>
      <c r="H207" s="161"/>
      <c r="I207" s="161"/>
      <c r="J207" s="161"/>
      <c r="K207" s="161"/>
      <c r="L207" s="161"/>
      <c r="M207" s="161"/>
      <c r="N207" s="161"/>
      <c r="O207" s="161"/>
      <c r="P207" s="161"/>
      <c r="Q207" s="161"/>
      <c r="R207" s="161"/>
      <c r="S207" s="161"/>
      <c r="T207" s="161"/>
      <c r="U207" s="161"/>
      <c r="V207" s="161"/>
      <c r="W207" s="161"/>
      <c r="X207" s="161"/>
      <c r="Y207" s="151"/>
      <c r="Z207" s="151"/>
      <c r="AA207" s="151"/>
      <c r="AB207" s="151"/>
      <c r="AC207" s="151"/>
      <c r="AD207" s="151"/>
      <c r="AE207" s="151"/>
      <c r="AF207" s="151"/>
      <c r="AG207" s="151" t="s">
        <v>203</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ht="22.5" outlineLevel="1" x14ac:dyDescent="0.2">
      <c r="A208" s="172">
        <v>44</v>
      </c>
      <c r="B208" s="173" t="s">
        <v>384</v>
      </c>
      <c r="C208" s="189" t="s">
        <v>385</v>
      </c>
      <c r="D208" s="174" t="s">
        <v>198</v>
      </c>
      <c r="E208" s="175">
        <v>0.50880000000000003</v>
      </c>
      <c r="F208" s="176"/>
      <c r="G208" s="177">
        <f>ROUND(E208*F208,2)</f>
        <v>0</v>
      </c>
      <c r="H208" s="176"/>
      <c r="I208" s="177">
        <f>ROUND(E208*H208,2)</f>
        <v>0</v>
      </c>
      <c r="J208" s="176"/>
      <c r="K208" s="177">
        <f>ROUND(E208*J208,2)</f>
        <v>0</v>
      </c>
      <c r="L208" s="177">
        <v>21</v>
      </c>
      <c r="M208" s="177">
        <f>G208*(1+L208/100)</f>
        <v>0</v>
      </c>
      <c r="N208" s="177">
        <v>1.837</v>
      </c>
      <c r="O208" s="177">
        <f>ROUND(E208*N208,2)</f>
        <v>0.93</v>
      </c>
      <c r="P208" s="177">
        <v>0</v>
      </c>
      <c r="Q208" s="177">
        <f>ROUND(E208*P208,2)</f>
        <v>0</v>
      </c>
      <c r="R208" s="177"/>
      <c r="S208" s="177" t="s">
        <v>199</v>
      </c>
      <c r="T208" s="178" t="s">
        <v>199</v>
      </c>
      <c r="U208" s="161">
        <v>1.8360000000000001</v>
      </c>
      <c r="V208" s="161">
        <f>ROUND(E208*U208,2)</f>
        <v>0.93</v>
      </c>
      <c r="W208" s="161"/>
      <c r="X208" s="161" t="s">
        <v>200</v>
      </c>
      <c r="Y208" s="151"/>
      <c r="Z208" s="151"/>
      <c r="AA208" s="151"/>
      <c r="AB208" s="151"/>
      <c r="AC208" s="151"/>
      <c r="AD208" s="151"/>
      <c r="AE208" s="151"/>
      <c r="AF208" s="151"/>
      <c r="AG208" s="151" t="s">
        <v>201</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90" t="s">
        <v>368</v>
      </c>
      <c r="D209" s="163"/>
      <c r="E209" s="164"/>
      <c r="F209" s="161"/>
      <c r="G209" s="161"/>
      <c r="H209" s="161"/>
      <c r="I209" s="161"/>
      <c r="J209" s="161"/>
      <c r="K209" s="161"/>
      <c r="L209" s="161"/>
      <c r="M209" s="161"/>
      <c r="N209" s="161"/>
      <c r="O209" s="161"/>
      <c r="P209" s="161"/>
      <c r="Q209" s="161"/>
      <c r="R209" s="161"/>
      <c r="S209" s="161"/>
      <c r="T209" s="161"/>
      <c r="U209" s="161"/>
      <c r="V209" s="161"/>
      <c r="W209" s="161"/>
      <c r="X209" s="161"/>
      <c r="Y209" s="151"/>
      <c r="Z209" s="151"/>
      <c r="AA209" s="151"/>
      <c r="AB209" s="151"/>
      <c r="AC209" s="151"/>
      <c r="AD209" s="151"/>
      <c r="AE209" s="151"/>
      <c r="AF209" s="151"/>
      <c r="AG209" s="151" t="s">
        <v>203</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90" t="s">
        <v>369</v>
      </c>
      <c r="D210" s="163"/>
      <c r="E210" s="164"/>
      <c r="F210" s="161"/>
      <c r="G210" s="161"/>
      <c r="H210" s="161"/>
      <c r="I210" s="161"/>
      <c r="J210" s="161"/>
      <c r="K210" s="161"/>
      <c r="L210" s="161"/>
      <c r="M210" s="161"/>
      <c r="N210" s="161"/>
      <c r="O210" s="161"/>
      <c r="P210" s="161"/>
      <c r="Q210" s="161"/>
      <c r="R210" s="161"/>
      <c r="S210" s="161"/>
      <c r="T210" s="161"/>
      <c r="U210" s="161"/>
      <c r="V210" s="161"/>
      <c r="W210" s="161"/>
      <c r="X210" s="161"/>
      <c r="Y210" s="151"/>
      <c r="Z210" s="151"/>
      <c r="AA210" s="151"/>
      <c r="AB210" s="151"/>
      <c r="AC210" s="151"/>
      <c r="AD210" s="151"/>
      <c r="AE210" s="151"/>
      <c r="AF210" s="151"/>
      <c r="AG210" s="151" t="s">
        <v>203</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90" t="s">
        <v>386</v>
      </c>
      <c r="D211" s="163"/>
      <c r="E211" s="164">
        <v>0.50880000000000003</v>
      </c>
      <c r="F211" s="161"/>
      <c r="G211" s="161"/>
      <c r="H211" s="161"/>
      <c r="I211" s="161"/>
      <c r="J211" s="161"/>
      <c r="K211" s="161"/>
      <c r="L211" s="161"/>
      <c r="M211" s="161"/>
      <c r="N211" s="161"/>
      <c r="O211" s="161"/>
      <c r="P211" s="161"/>
      <c r="Q211" s="161"/>
      <c r="R211" s="161"/>
      <c r="S211" s="161"/>
      <c r="T211" s="161"/>
      <c r="U211" s="161"/>
      <c r="V211" s="161"/>
      <c r="W211" s="161"/>
      <c r="X211" s="161"/>
      <c r="Y211" s="151"/>
      <c r="Z211" s="151"/>
      <c r="AA211" s="151"/>
      <c r="AB211" s="151"/>
      <c r="AC211" s="151"/>
      <c r="AD211" s="151"/>
      <c r="AE211" s="151"/>
      <c r="AF211" s="151"/>
      <c r="AG211" s="151" t="s">
        <v>203</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72">
        <v>45</v>
      </c>
      <c r="B212" s="173" t="s">
        <v>387</v>
      </c>
      <c r="C212" s="189" t="s">
        <v>388</v>
      </c>
      <c r="D212" s="174" t="s">
        <v>238</v>
      </c>
      <c r="E212" s="175">
        <v>9.84</v>
      </c>
      <c r="F212" s="176"/>
      <c r="G212" s="177">
        <f>ROUND(E212*F212,2)</f>
        <v>0</v>
      </c>
      <c r="H212" s="176"/>
      <c r="I212" s="177">
        <f>ROUND(E212*H212,2)</f>
        <v>0</v>
      </c>
      <c r="J212" s="176"/>
      <c r="K212" s="177">
        <f>ROUND(E212*J212,2)</f>
        <v>0</v>
      </c>
      <c r="L212" s="177">
        <v>21</v>
      </c>
      <c r="M212" s="177">
        <f>G212*(1+L212/100)</f>
        <v>0</v>
      </c>
      <c r="N212" s="177">
        <v>0</v>
      </c>
      <c r="O212" s="177">
        <f>ROUND(E212*N212,2)</f>
        <v>0</v>
      </c>
      <c r="P212" s="177">
        <v>0</v>
      </c>
      <c r="Q212" s="177">
        <f>ROUND(E212*P212,2)</f>
        <v>0</v>
      </c>
      <c r="R212" s="177"/>
      <c r="S212" s="177" t="s">
        <v>199</v>
      </c>
      <c r="T212" s="178" t="s">
        <v>199</v>
      </c>
      <c r="U212" s="161">
        <v>7.0999999999999994E-2</v>
      </c>
      <c r="V212" s="161">
        <f>ROUND(E212*U212,2)</f>
        <v>0.7</v>
      </c>
      <c r="W212" s="161"/>
      <c r="X212" s="161" t="s">
        <v>200</v>
      </c>
      <c r="Y212" s="151"/>
      <c r="Z212" s="151"/>
      <c r="AA212" s="151"/>
      <c r="AB212" s="151"/>
      <c r="AC212" s="151"/>
      <c r="AD212" s="151"/>
      <c r="AE212" s="151"/>
      <c r="AF212" s="151"/>
      <c r="AG212" s="151" t="s">
        <v>201</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389</v>
      </c>
      <c r="D213" s="163"/>
      <c r="E213" s="164">
        <v>9.84</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390</v>
      </c>
      <c r="D214" s="163"/>
      <c r="E214" s="164"/>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46</v>
      </c>
      <c r="B215" s="173" t="s">
        <v>391</v>
      </c>
      <c r="C215" s="189" t="s">
        <v>392</v>
      </c>
      <c r="D215" s="174" t="s">
        <v>238</v>
      </c>
      <c r="E215" s="175">
        <v>124.04</v>
      </c>
      <c r="F215" s="176"/>
      <c r="G215" s="177">
        <f>ROUND(E215*F215,2)</f>
        <v>0</v>
      </c>
      <c r="H215" s="176"/>
      <c r="I215" s="177">
        <f>ROUND(E215*H215,2)</f>
        <v>0</v>
      </c>
      <c r="J215" s="176"/>
      <c r="K215" s="177">
        <f>ROUND(E215*J215,2)</f>
        <v>0</v>
      </c>
      <c r="L215" s="177">
        <v>21</v>
      </c>
      <c r="M215" s="177">
        <f>G215*(1+L215/100)</f>
        <v>0</v>
      </c>
      <c r="N215" s="177">
        <v>0.1231</v>
      </c>
      <c r="O215" s="177">
        <f>ROUND(E215*N215,2)</f>
        <v>15.27</v>
      </c>
      <c r="P215" s="177">
        <v>0</v>
      </c>
      <c r="Q215" s="177">
        <f>ROUND(E215*P215,2)</f>
        <v>0</v>
      </c>
      <c r="R215" s="177"/>
      <c r="S215" s="177" t="s">
        <v>199</v>
      </c>
      <c r="T215" s="178" t="s">
        <v>199</v>
      </c>
      <c r="U215" s="161">
        <v>0.33700000000000002</v>
      </c>
      <c r="V215" s="161">
        <f>ROUND(E215*U215,2)</f>
        <v>41.8</v>
      </c>
      <c r="W215" s="161"/>
      <c r="X215" s="161" t="s">
        <v>200</v>
      </c>
      <c r="Y215" s="151"/>
      <c r="Z215" s="151"/>
      <c r="AA215" s="151"/>
      <c r="AB215" s="151"/>
      <c r="AC215" s="151"/>
      <c r="AD215" s="151"/>
      <c r="AE215" s="151"/>
      <c r="AF215" s="151"/>
      <c r="AG215" s="151" t="s">
        <v>201</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393</v>
      </c>
      <c r="D216" s="163"/>
      <c r="E216" s="164"/>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203</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394</v>
      </c>
      <c r="D217" s="163"/>
      <c r="E217" s="164">
        <v>69.78</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90" t="s">
        <v>233</v>
      </c>
      <c r="D218" s="163"/>
      <c r="E218" s="164"/>
      <c r="F218" s="161"/>
      <c r="G218" s="161"/>
      <c r="H218" s="161"/>
      <c r="I218" s="161"/>
      <c r="J218" s="161"/>
      <c r="K218" s="161"/>
      <c r="L218" s="161"/>
      <c r="M218" s="161"/>
      <c r="N218" s="161"/>
      <c r="O218" s="161"/>
      <c r="P218" s="161"/>
      <c r="Q218" s="161"/>
      <c r="R218" s="161"/>
      <c r="S218" s="161"/>
      <c r="T218" s="161"/>
      <c r="U218" s="161"/>
      <c r="V218" s="161"/>
      <c r="W218" s="161"/>
      <c r="X218" s="161"/>
      <c r="Y218" s="151"/>
      <c r="Z218" s="151"/>
      <c r="AA218" s="151"/>
      <c r="AB218" s="151"/>
      <c r="AC218" s="151"/>
      <c r="AD218" s="151"/>
      <c r="AE218" s="151"/>
      <c r="AF218" s="151"/>
      <c r="AG218" s="151" t="s">
        <v>203</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395</v>
      </c>
      <c r="D219" s="163"/>
      <c r="E219" s="164"/>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58"/>
      <c r="B220" s="159"/>
      <c r="C220" s="190" t="s">
        <v>396</v>
      </c>
      <c r="D220" s="163"/>
      <c r="E220" s="164">
        <v>54.26</v>
      </c>
      <c r="F220" s="161"/>
      <c r="G220" s="161"/>
      <c r="H220" s="161"/>
      <c r="I220" s="161"/>
      <c r="J220" s="161"/>
      <c r="K220" s="161"/>
      <c r="L220" s="161"/>
      <c r="M220" s="161"/>
      <c r="N220" s="161"/>
      <c r="O220" s="161"/>
      <c r="P220" s="161"/>
      <c r="Q220" s="161"/>
      <c r="R220" s="161"/>
      <c r="S220" s="161"/>
      <c r="T220" s="161"/>
      <c r="U220" s="161"/>
      <c r="V220" s="161"/>
      <c r="W220" s="161"/>
      <c r="X220" s="161"/>
      <c r="Y220" s="151"/>
      <c r="Z220" s="151"/>
      <c r="AA220" s="151"/>
      <c r="AB220" s="151"/>
      <c r="AC220" s="151"/>
      <c r="AD220" s="151"/>
      <c r="AE220" s="151"/>
      <c r="AF220" s="151"/>
      <c r="AG220" s="151" t="s">
        <v>203</v>
      </c>
      <c r="AH220" s="151">
        <v>0</v>
      </c>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72">
        <v>47</v>
      </c>
      <c r="B221" s="173" t="s">
        <v>397</v>
      </c>
      <c r="C221" s="189" t="s">
        <v>398</v>
      </c>
      <c r="D221" s="174" t="s">
        <v>285</v>
      </c>
      <c r="E221" s="175">
        <v>58.39</v>
      </c>
      <c r="F221" s="176"/>
      <c r="G221" s="177">
        <f>ROUND(E221*F221,2)</f>
        <v>0</v>
      </c>
      <c r="H221" s="176"/>
      <c r="I221" s="177">
        <f>ROUND(E221*H221,2)</f>
        <v>0</v>
      </c>
      <c r="J221" s="176"/>
      <c r="K221" s="177">
        <f>ROUND(E221*J221,2)</f>
        <v>0</v>
      </c>
      <c r="L221" s="177">
        <v>21</v>
      </c>
      <c r="M221" s="177">
        <f>G221*(1+L221/100)</f>
        <v>0</v>
      </c>
      <c r="N221" s="177">
        <v>2.0000000000000002E-5</v>
      </c>
      <c r="O221" s="177">
        <f>ROUND(E221*N221,2)</f>
        <v>0</v>
      </c>
      <c r="P221" s="177">
        <v>0</v>
      </c>
      <c r="Q221" s="177">
        <f>ROUND(E221*P221,2)</f>
        <v>0</v>
      </c>
      <c r="R221" s="177"/>
      <c r="S221" s="177" t="s">
        <v>199</v>
      </c>
      <c r="T221" s="178" t="s">
        <v>199</v>
      </c>
      <c r="U221" s="161">
        <v>4.2999999999999997E-2</v>
      </c>
      <c r="V221" s="161">
        <f>ROUND(E221*U221,2)</f>
        <v>2.5099999999999998</v>
      </c>
      <c r="W221" s="161"/>
      <c r="X221" s="161" t="s">
        <v>200</v>
      </c>
      <c r="Y221" s="151"/>
      <c r="Z221" s="151"/>
      <c r="AA221" s="151"/>
      <c r="AB221" s="151"/>
      <c r="AC221" s="151"/>
      <c r="AD221" s="151"/>
      <c r="AE221" s="151"/>
      <c r="AF221" s="151"/>
      <c r="AG221" s="151" t="s">
        <v>201</v>
      </c>
      <c r="AH221" s="151"/>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90" t="s">
        <v>399</v>
      </c>
      <c r="D222" s="163"/>
      <c r="E222" s="164">
        <v>24.95</v>
      </c>
      <c r="F222" s="161"/>
      <c r="G222" s="161"/>
      <c r="H222" s="161"/>
      <c r="I222" s="161"/>
      <c r="J222" s="161"/>
      <c r="K222" s="161"/>
      <c r="L222" s="161"/>
      <c r="M222" s="161"/>
      <c r="N222" s="161"/>
      <c r="O222" s="161"/>
      <c r="P222" s="161"/>
      <c r="Q222" s="161"/>
      <c r="R222" s="161"/>
      <c r="S222" s="161"/>
      <c r="T222" s="161"/>
      <c r="U222" s="161"/>
      <c r="V222" s="161"/>
      <c r="W222" s="161"/>
      <c r="X222" s="161"/>
      <c r="Y222" s="151"/>
      <c r="Z222" s="151"/>
      <c r="AA222" s="151"/>
      <c r="AB222" s="151"/>
      <c r="AC222" s="151"/>
      <c r="AD222" s="151"/>
      <c r="AE222" s="151"/>
      <c r="AF222" s="151"/>
      <c r="AG222" s="151" t="s">
        <v>203</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400</v>
      </c>
      <c r="D223" s="163"/>
      <c r="E223" s="164">
        <v>33.44</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72">
        <v>48</v>
      </c>
      <c r="B224" s="173" t="s">
        <v>401</v>
      </c>
      <c r="C224" s="189" t="s">
        <v>402</v>
      </c>
      <c r="D224" s="174" t="s">
        <v>256</v>
      </c>
      <c r="E224" s="175">
        <v>1.7712000000000001</v>
      </c>
      <c r="F224" s="176"/>
      <c r="G224" s="177">
        <f>ROUND(E224*F224,2)</f>
        <v>0</v>
      </c>
      <c r="H224" s="176"/>
      <c r="I224" s="177">
        <f>ROUND(E224*H224,2)</f>
        <v>0</v>
      </c>
      <c r="J224" s="176"/>
      <c r="K224" s="177">
        <f>ROUND(E224*J224,2)</f>
        <v>0</v>
      </c>
      <c r="L224" s="177">
        <v>21</v>
      </c>
      <c r="M224" s="177">
        <f>G224*(1+L224/100)</f>
        <v>0</v>
      </c>
      <c r="N224" s="177">
        <v>1</v>
      </c>
      <c r="O224" s="177">
        <f>ROUND(E224*N224,2)</f>
        <v>1.77</v>
      </c>
      <c r="P224" s="177">
        <v>0</v>
      </c>
      <c r="Q224" s="177">
        <f>ROUND(E224*P224,2)</f>
        <v>0</v>
      </c>
      <c r="R224" s="177" t="s">
        <v>296</v>
      </c>
      <c r="S224" s="177" t="s">
        <v>199</v>
      </c>
      <c r="T224" s="178" t="s">
        <v>199</v>
      </c>
      <c r="U224" s="161">
        <v>0</v>
      </c>
      <c r="V224" s="161">
        <f>ROUND(E224*U224,2)</f>
        <v>0</v>
      </c>
      <c r="W224" s="161"/>
      <c r="X224" s="161" t="s">
        <v>297</v>
      </c>
      <c r="Y224" s="151"/>
      <c r="Z224" s="151"/>
      <c r="AA224" s="151"/>
      <c r="AB224" s="151"/>
      <c r="AC224" s="151"/>
      <c r="AD224" s="151"/>
      <c r="AE224" s="151"/>
      <c r="AF224" s="151"/>
      <c r="AG224" s="151" t="s">
        <v>298</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90" t="s">
        <v>403</v>
      </c>
      <c r="D225" s="163"/>
      <c r="E225" s="164">
        <v>1.7712000000000001</v>
      </c>
      <c r="F225" s="161"/>
      <c r="G225" s="161"/>
      <c r="H225" s="161"/>
      <c r="I225" s="161"/>
      <c r="J225" s="161"/>
      <c r="K225" s="161"/>
      <c r="L225" s="161"/>
      <c r="M225" s="161"/>
      <c r="N225" s="161"/>
      <c r="O225" s="161"/>
      <c r="P225" s="161"/>
      <c r="Q225" s="161"/>
      <c r="R225" s="161"/>
      <c r="S225" s="161"/>
      <c r="T225" s="161"/>
      <c r="U225" s="161"/>
      <c r="V225" s="161"/>
      <c r="W225" s="161"/>
      <c r="X225" s="161"/>
      <c r="Y225" s="151"/>
      <c r="Z225" s="151"/>
      <c r="AA225" s="151"/>
      <c r="AB225" s="151"/>
      <c r="AC225" s="151"/>
      <c r="AD225" s="151"/>
      <c r="AE225" s="151"/>
      <c r="AF225" s="151"/>
      <c r="AG225" s="151" t="s">
        <v>203</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90" t="s">
        <v>404</v>
      </c>
      <c r="D226" s="163"/>
      <c r="E226" s="164"/>
      <c r="F226" s="161"/>
      <c r="G226" s="161"/>
      <c r="H226" s="161"/>
      <c r="I226" s="161"/>
      <c r="J226" s="161"/>
      <c r="K226" s="161"/>
      <c r="L226" s="161"/>
      <c r="M226" s="161"/>
      <c r="N226" s="161"/>
      <c r="O226" s="161"/>
      <c r="P226" s="161"/>
      <c r="Q226" s="161"/>
      <c r="R226" s="161"/>
      <c r="S226" s="161"/>
      <c r="T226" s="161"/>
      <c r="U226" s="161"/>
      <c r="V226" s="161"/>
      <c r="W226" s="161"/>
      <c r="X226" s="161"/>
      <c r="Y226" s="151"/>
      <c r="Z226" s="151"/>
      <c r="AA226" s="151"/>
      <c r="AB226" s="151"/>
      <c r="AC226" s="151"/>
      <c r="AD226" s="151"/>
      <c r="AE226" s="151"/>
      <c r="AF226" s="151"/>
      <c r="AG226" s="151" t="s">
        <v>203</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x14ac:dyDescent="0.2">
      <c r="A227" s="166" t="s">
        <v>194</v>
      </c>
      <c r="B227" s="167" t="s">
        <v>100</v>
      </c>
      <c r="C227" s="188" t="s">
        <v>101</v>
      </c>
      <c r="D227" s="168"/>
      <c r="E227" s="169"/>
      <c r="F227" s="170"/>
      <c r="G227" s="170">
        <f>SUMIF(AG228:AG270,"&lt;&gt;NOR",G228:G270)</f>
        <v>0</v>
      </c>
      <c r="H227" s="170"/>
      <c r="I227" s="170">
        <f>SUM(I228:I270)</f>
        <v>0</v>
      </c>
      <c r="J227" s="170"/>
      <c r="K227" s="170">
        <f>SUM(K228:K270)</f>
        <v>0</v>
      </c>
      <c r="L227" s="170"/>
      <c r="M227" s="170">
        <f>SUM(M228:M270)</f>
        <v>0</v>
      </c>
      <c r="N227" s="170"/>
      <c r="O227" s="170">
        <f>SUM(O228:O270)</f>
        <v>1.4100000000000004</v>
      </c>
      <c r="P227" s="170"/>
      <c r="Q227" s="170">
        <f>SUM(Q228:Q270)</f>
        <v>0</v>
      </c>
      <c r="R227" s="170"/>
      <c r="S227" s="170"/>
      <c r="T227" s="171"/>
      <c r="U227" s="165"/>
      <c r="V227" s="165">
        <f>SUM(V228:V270)</f>
        <v>30.060000000000002</v>
      </c>
      <c r="W227" s="165"/>
      <c r="X227" s="165"/>
      <c r="AG227" t="s">
        <v>195</v>
      </c>
    </row>
    <row r="228" spans="1:60" ht="22.5" outlineLevel="1" x14ac:dyDescent="0.2">
      <c r="A228" s="172">
        <v>49</v>
      </c>
      <c r="B228" s="173" t="s">
        <v>405</v>
      </c>
      <c r="C228" s="189" t="s">
        <v>406</v>
      </c>
      <c r="D228" s="174" t="s">
        <v>243</v>
      </c>
      <c r="E228" s="175">
        <v>1</v>
      </c>
      <c r="F228" s="176"/>
      <c r="G228" s="177">
        <f>ROUND(E228*F228,2)</f>
        <v>0</v>
      </c>
      <c r="H228" s="176"/>
      <c r="I228" s="177">
        <f>ROUND(E228*H228,2)</f>
        <v>0</v>
      </c>
      <c r="J228" s="176"/>
      <c r="K228" s="177">
        <f>ROUND(E228*J228,2)</f>
        <v>0</v>
      </c>
      <c r="L228" s="177">
        <v>21</v>
      </c>
      <c r="M228" s="177">
        <f>G228*(1+L228/100)</f>
        <v>0</v>
      </c>
      <c r="N228" s="177">
        <v>4.2750000000000003E-2</v>
      </c>
      <c r="O228" s="177">
        <f>ROUND(E228*N228,2)</f>
        <v>0.04</v>
      </c>
      <c r="P228" s="177">
        <v>0</v>
      </c>
      <c r="Q228" s="177">
        <f>ROUND(E228*P228,2)</f>
        <v>0</v>
      </c>
      <c r="R228" s="177"/>
      <c r="S228" s="177" t="s">
        <v>199</v>
      </c>
      <c r="T228" s="178" t="s">
        <v>199</v>
      </c>
      <c r="U228" s="161">
        <v>1.5</v>
      </c>
      <c r="V228" s="161">
        <f>ROUND(E228*U228,2)</f>
        <v>1.5</v>
      </c>
      <c r="W228" s="161"/>
      <c r="X228" s="161" t="s">
        <v>200</v>
      </c>
      <c r="Y228" s="151"/>
      <c r="Z228" s="151"/>
      <c r="AA228" s="151"/>
      <c r="AB228" s="151"/>
      <c r="AC228" s="151"/>
      <c r="AD228" s="151"/>
      <c r="AE228" s="151"/>
      <c r="AF228" s="151"/>
      <c r="AG228" s="151" t="s">
        <v>201</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80</v>
      </c>
      <c r="D229" s="163"/>
      <c r="E229" s="164">
        <v>1</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72">
        <v>50</v>
      </c>
      <c r="B230" s="173" t="s">
        <v>407</v>
      </c>
      <c r="C230" s="189" t="s">
        <v>408</v>
      </c>
      <c r="D230" s="174" t="s">
        <v>243</v>
      </c>
      <c r="E230" s="175">
        <v>8</v>
      </c>
      <c r="F230" s="176"/>
      <c r="G230" s="177">
        <f>ROUND(E230*F230,2)</f>
        <v>0</v>
      </c>
      <c r="H230" s="176"/>
      <c r="I230" s="177">
        <f>ROUND(E230*H230,2)</f>
        <v>0</v>
      </c>
      <c r="J230" s="176"/>
      <c r="K230" s="177">
        <f>ROUND(E230*J230,2)</f>
        <v>0</v>
      </c>
      <c r="L230" s="177">
        <v>21</v>
      </c>
      <c r="M230" s="177">
        <f>G230*(1+L230/100)</f>
        <v>0</v>
      </c>
      <c r="N230" s="177">
        <v>1.8970000000000001E-2</v>
      </c>
      <c r="O230" s="177">
        <f>ROUND(E230*N230,2)</f>
        <v>0.15</v>
      </c>
      <c r="P230" s="177">
        <v>0</v>
      </c>
      <c r="Q230" s="177">
        <f>ROUND(E230*P230,2)</f>
        <v>0</v>
      </c>
      <c r="R230" s="177"/>
      <c r="S230" s="177" t="s">
        <v>199</v>
      </c>
      <c r="T230" s="178" t="s">
        <v>199</v>
      </c>
      <c r="U230" s="161">
        <v>1.86</v>
      </c>
      <c r="V230" s="161">
        <f>ROUND(E230*U230,2)</f>
        <v>14.88</v>
      </c>
      <c r="W230" s="161"/>
      <c r="X230" s="161" t="s">
        <v>200</v>
      </c>
      <c r="Y230" s="151"/>
      <c r="Z230" s="151"/>
      <c r="AA230" s="151"/>
      <c r="AB230" s="151"/>
      <c r="AC230" s="151"/>
      <c r="AD230" s="151"/>
      <c r="AE230" s="151"/>
      <c r="AF230" s="151"/>
      <c r="AG230" s="151" t="s">
        <v>201</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58"/>
      <c r="B231" s="159"/>
      <c r="C231" s="190" t="s">
        <v>409</v>
      </c>
      <c r="D231" s="163"/>
      <c r="E231" s="164">
        <v>8</v>
      </c>
      <c r="F231" s="161"/>
      <c r="G231" s="161"/>
      <c r="H231" s="161"/>
      <c r="I231" s="161"/>
      <c r="J231" s="161"/>
      <c r="K231" s="161"/>
      <c r="L231" s="161"/>
      <c r="M231" s="161"/>
      <c r="N231" s="161"/>
      <c r="O231" s="161"/>
      <c r="P231" s="161"/>
      <c r="Q231" s="161"/>
      <c r="R231" s="161"/>
      <c r="S231" s="161"/>
      <c r="T231" s="161"/>
      <c r="U231" s="161"/>
      <c r="V231" s="161"/>
      <c r="W231" s="161"/>
      <c r="X231" s="161"/>
      <c r="Y231" s="151"/>
      <c r="Z231" s="151"/>
      <c r="AA231" s="151"/>
      <c r="AB231" s="151"/>
      <c r="AC231" s="151"/>
      <c r="AD231" s="151"/>
      <c r="AE231" s="151"/>
      <c r="AF231" s="151"/>
      <c r="AG231" s="151" t="s">
        <v>203</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72">
        <v>51</v>
      </c>
      <c r="B232" s="173" t="s">
        <v>410</v>
      </c>
      <c r="C232" s="189" t="s">
        <v>411</v>
      </c>
      <c r="D232" s="174" t="s">
        <v>243</v>
      </c>
      <c r="E232" s="175">
        <v>3</v>
      </c>
      <c r="F232" s="176"/>
      <c r="G232" s="177">
        <f>ROUND(E232*F232,2)</f>
        <v>0</v>
      </c>
      <c r="H232" s="176"/>
      <c r="I232" s="177">
        <f>ROUND(E232*H232,2)</f>
        <v>0</v>
      </c>
      <c r="J232" s="176"/>
      <c r="K232" s="177">
        <f>ROUND(E232*J232,2)</f>
        <v>0</v>
      </c>
      <c r="L232" s="177">
        <v>21</v>
      </c>
      <c r="M232" s="177">
        <f>G232*(1+L232/100)</f>
        <v>0</v>
      </c>
      <c r="N232" s="177">
        <v>3.7719999999999997E-2</v>
      </c>
      <c r="O232" s="177">
        <f>ROUND(E232*N232,2)</f>
        <v>0.11</v>
      </c>
      <c r="P232" s="177">
        <v>0</v>
      </c>
      <c r="Q232" s="177">
        <f>ROUND(E232*P232,2)</f>
        <v>0</v>
      </c>
      <c r="R232" s="177"/>
      <c r="S232" s="177" t="s">
        <v>199</v>
      </c>
      <c r="T232" s="178" t="s">
        <v>199</v>
      </c>
      <c r="U232" s="161">
        <v>2.17</v>
      </c>
      <c r="V232" s="161">
        <f>ROUND(E232*U232,2)</f>
        <v>6.51</v>
      </c>
      <c r="W232" s="161"/>
      <c r="X232" s="161" t="s">
        <v>200</v>
      </c>
      <c r="Y232" s="151"/>
      <c r="Z232" s="151"/>
      <c r="AA232" s="151"/>
      <c r="AB232" s="151"/>
      <c r="AC232" s="151"/>
      <c r="AD232" s="151"/>
      <c r="AE232" s="151"/>
      <c r="AF232" s="151"/>
      <c r="AG232" s="151" t="s">
        <v>201</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412</v>
      </c>
      <c r="D233" s="163"/>
      <c r="E233" s="164">
        <v>3</v>
      </c>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ht="22.5" outlineLevel="1" x14ac:dyDescent="0.2">
      <c r="A234" s="172">
        <v>52</v>
      </c>
      <c r="B234" s="173" t="s">
        <v>413</v>
      </c>
      <c r="C234" s="189" t="s">
        <v>414</v>
      </c>
      <c r="D234" s="174" t="s">
        <v>243</v>
      </c>
      <c r="E234" s="175">
        <v>1</v>
      </c>
      <c r="F234" s="176"/>
      <c r="G234" s="177">
        <f>ROUND(E234*F234,2)</f>
        <v>0</v>
      </c>
      <c r="H234" s="176"/>
      <c r="I234" s="177">
        <f>ROUND(E234*H234,2)</f>
        <v>0</v>
      </c>
      <c r="J234" s="176"/>
      <c r="K234" s="177">
        <f>ROUND(E234*J234,2)</f>
        <v>0</v>
      </c>
      <c r="L234" s="177">
        <v>21</v>
      </c>
      <c r="M234" s="177">
        <f>G234*(1+L234/100)</f>
        <v>0</v>
      </c>
      <c r="N234" s="177">
        <v>2.937E-2</v>
      </c>
      <c r="O234" s="177">
        <f>ROUND(E234*N234,2)</f>
        <v>0.03</v>
      </c>
      <c r="P234" s="177">
        <v>0</v>
      </c>
      <c r="Q234" s="177">
        <f>ROUND(E234*P234,2)</f>
        <v>0</v>
      </c>
      <c r="R234" s="177"/>
      <c r="S234" s="177" t="s">
        <v>199</v>
      </c>
      <c r="T234" s="178" t="s">
        <v>199</v>
      </c>
      <c r="U234" s="161">
        <v>1.86</v>
      </c>
      <c r="V234" s="161">
        <f>ROUND(E234*U234,2)</f>
        <v>1.86</v>
      </c>
      <c r="W234" s="161"/>
      <c r="X234" s="161" t="s">
        <v>200</v>
      </c>
      <c r="Y234" s="151"/>
      <c r="Z234" s="151"/>
      <c r="AA234" s="151"/>
      <c r="AB234" s="151"/>
      <c r="AC234" s="151"/>
      <c r="AD234" s="151"/>
      <c r="AE234" s="151"/>
      <c r="AF234" s="151"/>
      <c r="AG234" s="151" t="s">
        <v>201</v>
      </c>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90" t="s">
        <v>80</v>
      </c>
      <c r="D235" s="163"/>
      <c r="E235" s="164">
        <v>1</v>
      </c>
      <c r="F235" s="161"/>
      <c r="G235" s="161"/>
      <c r="H235" s="161"/>
      <c r="I235" s="161"/>
      <c r="J235" s="161"/>
      <c r="K235" s="161"/>
      <c r="L235" s="161"/>
      <c r="M235" s="161"/>
      <c r="N235" s="161"/>
      <c r="O235" s="161"/>
      <c r="P235" s="161"/>
      <c r="Q235" s="161"/>
      <c r="R235" s="161"/>
      <c r="S235" s="161"/>
      <c r="T235" s="161"/>
      <c r="U235" s="161"/>
      <c r="V235" s="161"/>
      <c r="W235" s="161"/>
      <c r="X235" s="161"/>
      <c r="Y235" s="151"/>
      <c r="Z235" s="151"/>
      <c r="AA235" s="151"/>
      <c r="AB235" s="151"/>
      <c r="AC235" s="151"/>
      <c r="AD235" s="151"/>
      <c r="AE235" s="151"/>
      <c r="AF235" s="151"/>
      <c r="AG235" s="151" t="s">
        <v>203</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ht="22.5" outlineLevel="1" x14ac:dyDescent="0.2">
      <c r="A236" s="172">
        <v>53</v>
      </c>
      <c r="B236" s="173" t="s">
        <v>415</v>
      </c>
      <c r="C236" s="189" t="s">
        <v>416</v>
      </c>
      <c r="D236" s="174" t="s">
        <v>243</v>
      </c>
      <c r="E236" s="175">
        <v>1</v>
      </c>
      <c r="F236" s="176"/>
      <c r="G236" s="177">
        <f>ROUND(E236*F236,2)</f>
        <v>0</v>
      </c>
      <c r="H236" s="176"/>
      <c r="I236" s="177">
        <f>ROUND(E236*H236,2)</f>
        <v>0</v>
      </c>
      <c r="J236" s="176"/>
      <c r="K236" s="177">
        <f>ROUND(E236*J236,2)</f>
        <v>0</v>
      </c>
      <c r="L236" s="177">
        <v>21</v>
      </c>
      <c r="M236" s="177">
        <f>G236*(1+L236/100)</f>
        <v>0</v>
      </c>
      <c r="N236" s="177">
        <v>2.9569999999999999E-2</v>
      </c>
      <c r="O236" s="177">
        <f>ROUND(E236*N236,2)</f>
        <v>0.03</v>
      </c>
      <c r="P236" s="177">
        <v>0</v>
      </c>
      <c r="Q236" s="177">
        <f>ROUND(E236*P236,2)</f>
        <v>0</v>
      </c>
      <c r="R236" s="177"/>
      <c r="S236" s="177" t="s">
        <v>199</v>
      </c>
      <c r="T236" s="178" t="s">
        <v>199</v>
      </c>
      <c r="U236" s="161">
        <v>1.86</v>
      </c>
      <c r="V236" s="161">
        <f>ROUND(E236*U236,2)</f>
        <v>1.86</v>
      </c>
      <c r="W236" s="161"/>
      <c r="X236" s="161" t="s">
        <v>200</v>
      </c>
      <c r="Y236" s="151"/>
      <c r="Z236" s="151"/>
      <c r="AA236" s="151"/>
      <c r="AB236" s="151"/>
      <c r="AC236" s="151"/>
      <c r="AD236" s="151"/>
      <c r="AE236" s="151"/>
      <c r="AF236" s="151"/>
      <c r="AG236" s="151" t="s">
        <v>201</v>
      </c>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80</v>
      </c>
      <c r="D237" s="163"/>
      <c r="E237" s="164">
        <v>1</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54</v>
      </c>
      <c r="B238" s="173" t="s">
        <v>417</v>
      </c>
      <c r="C238" s="189" t="s">
        <v>418</v>
      </c>
      <c r="D238" s="174" t="s">
        <v>285</v>
      </c>
      <c r="E238" s="175">
        <v>4.5999999999999996</v>
      </c>
      <c r="F238" s="176"/>
      <c r="G238" s="177">
        <f>ROUND(E238*F238,2)</f>
        <v>0</v>
      </c>
      <c r="H238" s="176"/>
      <c r="I238" s="177">
        <f>ROUND(E238*H238,2)</f>
        <v>0</v>
      </c>
      <c r="J238" s="176"/>
      <c r="K238" s="177">
        <f>ROUND(E238*J238,2)</f>
        <v>0</v>
      </c>
      <c r="L238" s="177">
        <v>21</v>
      </c>
      <c r="M238" s="177">
        <f>G238*(1+L238/100)</f>
        <v>0</v>
      </c>
      <c r="N238" s="177">
        <v>4.2100000000000002E-3</v>
      </c>
      <c r="O238" s="177">
        <f>ROUND(E238*N238,2)</f>
        <v>0.02</v>
      </c>
      <c r="P238" s="177">
        <v>0</v>
      </c>
      <c r="Q238" s="177">
        <f>ROUND(E238*P238,2)</f>
        <v>0</v>
      </c>
      <c r="R238" s="177"/>
      <c r="S238" s="177" t="s">
        <v>199</v>
      </c>
      <c r="T238" s="178" t="s">
        <v>199</v>
      </c>
      <c r="U238" s="161">
        <v>0.35599999999999998</v>
      </c>
      <c r="V238" s="161">
        <f>ROUND(E238*U238,2)</f>
        <v>1.64</v>
      </c>
      <c r="W238" s="161"/>
      <c r="X238" s="161" t="s">
        <v>200</v>
      </c>
      <c r="Y238" s="151"/>
      <c r="Z238" s="151"/>
      <c r="AA238" s="151"/>
      <c r="AB238" s="151"/>
      <c r="AC238" s="151"/>
      <c r="AD238" s="151"/>
      <c r="AE238" s="151"/>
      <c r="AF238" s="151"/>
      <c r="AG238" s="151" t="s">
        <v>201</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419</v>
      </c>
      <c r="D239" s="163"/>
      <c r="E239" s="164">
        <v>4.5999999999999996</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ht="33.75" outlineLevel="1" x14ac:dyDescent="0.2">
      <c r="A240" s="172">
        <v>55</v>
      </c>
      <c r="B240" s="173" t="s">
        <v>420</v>
      </c>
      <c r="C240" s="189" t="s">
        <v>421</v>
      </c>
      <c r="D240" s="174" t="s">
        <v>285</v>
      </c>
      <c r="E240" s="175">
        <v>2.25</v>
      </c>
      <c r="F240" s="176"/>
      <c r="G240" s="177">
        <f>ROUND(E240*F240,2)</f>
        <v>0</v>
      </c>
      <c r="H240" s="176"/>
      <c r="I240" s="177">
        <f>ROUND(E240*H240,2)</f>
        <v>0</v>
      </c>
      <c r="J240" s="176"/>
      <c r="K240" s="177">
        <f>ROUND(E240*J240,2)</f>
        <v>0</v>
      </c>
      <c r="L240" s="177">
        <v>21</v>
      </c>
      <c r="M240" s="177">
        <f>G240*(1+L240/100)</f>
        <v>0</v>
      </c>
      <c r="N240" s="177">
        <v>6.1599999999999997E-3</v>
      </c>
      <c r="O240" s="177">
        <f>ROUND(E240*N240,2)</f>
        <v>0.01</v>
      </c>
      <c r="P240" s="177">
        <v>0</v>
      </c>
      <c r="Q240" s="177">
        <f>ROUND(E240*P240,2)</f>
        <v>0</v>
      </c>
      <c r="R240" s="177"/>
      <c r="S240" s="177" t="s">
        <v>199</v>
      </c>
      <c r="T240" s="178" t="s">
        <v>199</v>
      </c>
      <c r="U240" s="161">
        <v>0.42499999999999999</v>
      </c>
      <c r="V240" s="161">
        <f>ROUND(E240*U240,2)</f>
        <v>0.96</v>
      </c>
      <c r="W240" s="161"/>
      <c r="X240" s="161" t="s">
        <v>200</v>
      </c>
      <c r="Y240" s="151"/>
      <c r="Z240" s="151"/>
      <c r="AA240" s="151"/>
      <c r="AB240" s="151"/>
      <c r="AC240" s="151"/>
      <c r="AD240" s="151"/>
      <c r="AE240" s="151"/>
      <c r="AF240" s="151"/>
      <c r="AG240" s="151" t="s">
        <v>201</v>
      </c>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422</v>
      </c>
      <c r="D241" s="163"/>
      <c r="E241" s="164"/>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203</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423</v>
      </c>
      <c r="D242" s="163"/>
      <c r="E242" s="164">
        <v>2.25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203</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ht="22.5" outlineLevel="1" x14ac:dyDescent="0.2">
      <c r="A243" s="172">
        <v>56</v>
      </c>
      <c r="B243" s="173" t="s">
        <v>424</v>
      </c>
      <c r="C243" s="189" t="s">
        <v>425</v>
      </c>
      <c r="D243" s="174" t="s">
        <v>285</v>
      </c>
      <c r="E243" s="175">
        <v>2</v>
      </c>
      <c r="F243" s="176"/>
      <c r="G243" s="177">
        <f>ROUND(E243*F243,2)</f>
        <v>0</v>
      </c>
      <c r="H243" s="176"/>
      <c r="I243" s="177">
        <f>ROUND(E243*H243,2)</f>
        <v>0</v>
      </c>
      <c r="J243" s="176"/>
      <c r="K243" s="177">
        <f>ROUND(E243*J243,2)</f>
        <v>0</v>
      </c>
      <c r="L243" s="177">
        <v>21</v>
      </c>
      <c r="M243" s="177">
        <f>G243*(1+L243/100)</f>
        <v>0</v>
      </c>
      <c r="N243" s="177">
        <v>6.8100000000000001E-3</v>
      </c>
      <c r="O243" s="177">
        <f>ROUND(E243*N243,2)</f>
        <v>0.01</v>
      </c>
      <c r="P243" s="177">
        <v>0</v>
      </c>
      <c r="Q243" s="177">
        <f>ROUND(E243*P243,2)</f>
        <v>0</v>
      </c>
      <c r="R243" s="177"/>
      <c r="S243" s="177" t="s">
        <v>199</v>
      </c>
      <c r="T243" s="178" t="s">
        <v>199</v>
      </c>
      <c r="U243" s="161">
        <v>0.42499999999999999</v>
      </c>
      <c r="V243" s="161">
        <f>ROUND(E243*U243,2)</f>
        <v>0.85</v>
      </c>
      <c r="W243" s="161"/>
      <c r="X243" s="161" t="s">
        <v>200</v>
      </c>
      <c r="Y243" s="151"/>
      <c r="Z243" s="151"/>
      <c r="AA243" s="151"/>
      <c r="AB243" s="151"/>
      <c r="AC243" s="151"/>
      <c r="AD243" s="151"/>
      <c r="AE243" s="151"/>
      <c r="AF243" s="151"/>
      <c r="AG243" s="151" t="s">
        <v>201</v>
      </c>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58"/>
      <c r="B244" s="159"/>
      <c r="C244" s="190" t="s">
        <v>426</v>
      </c>
      <c r="D244" s="163"/>
      <c r="E244" s="164"/>
      <c r="F244" s="161"/>
      <c r="G244" s="161"/>
      <c r="H244" s="161"/>
      <c r="I244" s="161"/>
      <c r="J244" s="161"/>
      <c r="K244" s="161"/>
      <c r="L244" s="161"/>
      <c r="M244" s="161"/>
      <c r="N244" s="161"/>
      <c r="O244" s="161"/>
      <c r="P244" s="161"/>
      <c r="Q244" s="161"/>
      <c r="R244" s="161"/>
      <c r="S244" s="161"/>
      <c r="T244" s="161"/>
      <c r="U244" s="161"/>
      <c r="V244" s="161"/>
      <c r="W244" s="161"/>
      <c r="X244" s="161"/>
      <c r="Y244" s="151"/>
      <c r="Z244" s="151"/>
      <c r="AA244" s="151"/>
      <c r="AB244" s="151"/>
      <c r="AC244" s="151"/>
      <c r="AD244" s="151"/>
      <c r="AE244" s="151"/>
      <c r="AF244" s="151"/>
      <c r="AG244" s="151" t="s">
        <v>203</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90" t="s">
        <v>427</v>
      </c>
      <c r="D245" s="163"/>
      <c r="E245" s="164">
        <v>2</v>
      </c>
      <c r="F245" s="161"/>
      <c r="G245" s="161"/>
      <c r="H245" s="161"/>
      <c r="I245" s="161"/>
      <c r="J245" s="161"/>
      <c r="K245" s="161"/>
      <c r="L245" s="161"/>
      <c r="M245" s="161"/>
      <c r="N245" s="161"/>
      <c r="O245" s="161"/>
      <c r="P245" s="161"/>
      <c r="Q245" s="161"/>
      <c r="R245" s="161"/>
      <c r="S245" s="161"/>
      <c r="T245" s="161"/>
      <c r="U245" s="161"/>
      <c r="V245" s="161"/>
      <c r="W245" s="161"/>
      <c r="X245" s="161"/>
      <c r="Y245" s="151"/>
      <c r="Z245" s="151"/>
      <c r="AA245" s="151"/>
      <c r="AB245" s="151"/>
      <c r="AC245" s="151"/>
      <c r="AD245" s="151"/>
      <c r="AE245" s="151"/>
      <c r="AF245" s="151"/>
      <c r="AG245" s="151" t="s">
        <v>203</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ht="22.5" outlineLevel="1" x14ac:dyDescent="0.2">
      <c r="A246" s="172">
        <v>57</v>
      </c>
      <c r="B246" s="173" t="s">
        <v>428</v>
      </c>
      <c r="C246" s="189" t="s">
        <v>429</v>
      </c>
      <c r="D246" s="174" t="s">
        <v>243</v>
      </c>
      <c r="E246" s="175">
        <v>2</v>
      </c>
      <c r="F246" s="176"/>
      <c r="G246" s="177">
        <f>ROUND(E246*F246,2)</f>
        <v>0</v>
      </c>
      <c r="H246" s="176"/>
      <c r="I246" s="177">
        <f>ROUND(E246*H246,2)</f>
        <v>0</v>
      </c>
      <c r="J246" s="176"/>
      <c r="K246" s="177">
        <f>ROUND(E246*J246,2)</f>
        <v>0</v>
      </c>
      <c r="L246" s="177">
        <v>21</v>
      </c>
      <c r="M246" s="177">
        <f>G246*(1+L246/100)</f>
        <v>0</v>
      </c>
      <c r="N246" s="177">
        <v>9.6000000000000002E-2</v>
      </c>
      <c r="O246" s="177">
        <f>ROUND(E246*N246,2)</f>
        <v>0.19</v>
      </c>
      <c r="P246" s="177">
        <v>0</v>
      </c>
      <c r="Q246" s="177">
        <f>ROUND(E246*P246,2)</f>
        <v>0</v>
      </c>
      <c r="R246" s="177"/>
      <c r="S246" s="177" t="s">
        <v>307</v>
      </c>
      <c r="T246" s="178" t="s">
        <v>308</v>
      </c>
      <c r="U246" s="161">
        <v>0</v>
      </c>
      <c r="V246" s="161">
        <f>ROUND(E246*U246,2)</f>
        <v>0</v>
      </c>
      <c r="W246" s="161"/>
      <c r="X246" s="161" t="s">
        <v>200</v>
      </c>
      <c r="Y246" s="151"/>
      <c r="Z246" s="151"/>
      <c r="AA246" s="151"/>
      <c r="AB246" s="151"/>
      <c r="AC246" s="151"/>
      <c r="AD246" s="151"/>
      <c r="AE246" s="151"/>
      <c r="AF246" s="151"/>
      <c r="AG246" s="151" t="s">
        <v>201</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90" t="s">
        <v>82</v>
      </c>
      <c r="D247" s="163"/>
      <c r="E247" s="164">
        <v>2</v>
      </c>
      <c r="F247" s="161"/>
      <c r="G247" s="161"/>
      <c r="H247" s="161"/>
      <c r="I247" s="161"/>
      <c r="J247" s="161"/>
      <c r="K247" s="161"/>
      <c r="L247" s="161"/>
      <c r="M247" s="161"/>
      <c r="N247" s="161"/>
      <c r="O247" s="161"/>
      <c r="P247" s="161"/>
      <c r="Q247" s="161"/>
      <c r="R247" s="161"/>
      <c r="S247" s="161"/>
      <c r="T247" s="161"/>
      <c r="U247" s="161"/>
      <c r="V247" s="161"/>
      <c r="W247" s="161"/>
      <c r="X247" s="161"/>
      <c r="Y247" s="151"/>
      <c r="Z247" s="151"/>
      <c r="AA247" s="151"/>
      <c r="AB247" s="151"/>
      <c r="AC247" s="151"/>
      <c r="AD247" s="151"/>
      <c r="AE247" s="151"/>
      <c r="AF247" s="151"/>
      <c r="AG247" s="151" t="s">
        <v>203</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ht="22.5" outlineLevel="1" x14ac:dyDescent="0.2">
      <c r="A248" s="172">
        <v>58</v>
      </c>
      <c r="B248" s="173" t="s">
        <v>430</v>
      </c>
      <c r="C248" s="189" t="s">
        <v>431</v>
      </c>
      <c r="D248" s="174" t="s">
        <v>243</v>
      </c>
      <c r="E248" s="175">
        <v>1</v>
      </c>
      <c r="F248" s="176"/>
      <c r="G248" s="177">
        <f>ROUND(E248*F248,2)</f>
        <v>0</v>
      </c>
      <c r="H248" s="176"/>
      <c r="I248" s="177">
        <f>ROUND(E248*H248,2)</f>
        <v>0</v>
      </c>
      <c r="J248" s="176"/>
      <c r="K248" s="177">
        <f>ROUND(E248*J248,2)</f>
        <v>0</v>
      </c>
      <c r="L248" s="177">
        <v>21</v>
      </c>
      <c r="M248" s="177">
        <f>G248*(1+L248/100)</f>
        <v>0</v>
      </c>
      <c r="N248" s="177">
        <v>3.5000000000000003E-2</v>
      </c>
      <c r="O248" s="177">
        <f>ROUND(E248*N248,2)</f>
        <v>0.04</v>
      </c>
      <c r="P248" s="177">
        <v>0</v>
      </c>
      <c r="Q248" s="177">
        <f>ROUND(E248*P248,2)</f>
        <v>0</v>
      </c>
      <c r="R248" s="177"/>
      <c r="S248" s="177" t="s">
        <v>307</v>
      </c>
      <c r="T248" s="178" t="s">
        <v>308</v>
      </c>
      <c r="U248" s="161">
        <v>0</v>
      </c>
      <c r="V248" s="161">
        <f>ROUND(E248*U248,2)</f>
        <v>0</v>
      </c>
      <c r="W248" s="161"/>
      <c r="X248" s="161" t="s">
        <v>200</v>
      </c>
      <c r="Y248" s="151"/>
      <c r="Z248" s="151"/>
      <c r="AA248" s="151"/>
      <c r="AB248" s="151"/>
      <c r="AC248" s="151"/>
      <c r="AD248" s="151"/>
      <c r="AE248" s="151"/>
      <c r="AF248" s="151"/>
      <c r="AG248" s="151" t="s">
        <v>201</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90" t="s">
        <v>80</v>
      </c>
      <c r="D249" s="163"/>
      <c r="E249" s="164">
        <v>1</v>
      </c>
      <c r="F249" s="161"/>
      <c r="G249" s="161"/>
      <c r="H249" s="161"/>
      <c r="I249" s="161"/>
      <c r="J249" s="161"/>
      <c r="K249" s="161"/>
      <c r="L249" s="161"/>
      <c r="M249" s="161"/>
      <c r="N249" s="161"/>
      <c r="O249" s="161"/>
      <c r="P249" s="161"/>
      <c r="Q249" s="161"/>
      <c r="R249" s="161"/>
      <c r="S249" s="161"/>
      <c r="T249" s="161"/>
      <c r="U249" s="161"/>
      <c r="V249" s="161"/>
      <c r="W249" s="161"/>
      <c r="X249" s="161"/>
      <c r="Y249" s="151"/>
      <c r="Z249" s="151"/>
      <c r="AA249" s="151"/>
      <c r="AB249" s="151"/>
      <c r="AC249" s="151"/>
      <c r="AD249" s="151"/>
      <c r="AE249" s="151"/>
      <c r="AF249" s="151"/>
      <c r="AG249" s="151" t="s">
        <v>203</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ht="22.5" outlineLevel="1" x14ac:dyDescent="0.2">
      <c r="A250" s="172">
        <v>59</v>
      </c>
      <c r="B250" s="173" t="s">
        <v>432</v>
      </c>
      <c r="C250" s="189" t="s">
        <v>433</v>
      </c>
      <c r="D250" s="174" t="s">
        <v>243</v>
      </c>
      <c r="E250" s="175">
        <v>1</v>
      </c>
      <c r="F250" s="176"/>
      <c r="G250" s="177">
        <f>ROUND(E250*F250,2)</f>
        <v>0</v>
      </c>
      <c r="H250" s="176"/>
      <c r="I250" s="177">
        <f>ROUND(E250*H250,2)</f>
        <v>0</v>
      </c>
      <c r="J250" s="176"/>
      <c r="K250" s="177">
        <f>ROUND(E250*J250,2)</f>
        <v>0</v>
      </c>
      <c r="L250" s="177">
        <v>21</v>
      </c>
      <c r="M250" s="177">
        <f>G250*(1+L250/100)</f>
        <v>0</v>
      </c>
      <c r="N250" s="177">
        <v>3.6999999999999998E-2</v>
      </c>
      <c r="O250" s="177">
        <f>ROUND(E250*N250,2)</f>
        <v>0.04</v>
      </c>
      <c r="P250" s="177">
        <v>0</v>
      </c>
      <c r="Q250" s="177">
        <f>ROUND(E250*P250,2)</f>
        <v>0</v>
      </c>
      <c r="R250" s="177"/>
      <c r="S250" s="177" t="s">
        <v>307</v>
      </c>
      <c r="T250" s="178" t="s">
        <v>308</v>
      </c>
      <c r="U250" s="161">
        <v>0</v>
      </c>
      <c r="V250" s="161">
        <f>ROUND(E250*U250,2)</f>
        <v>0</v>
      </c>
      <c r="W250" s="161"/>
      <c r="X250" s="161" t="s">
        <v>200</v>
      </c>
      <c r="Y250" s="151"/>
      <c r="Z250" s="151"/>
      <c r="AA250" s="151"/>
      <c r="AB250" s="151"/>
      <c r="AC250" s="151"/>
      <c r="AD250" s="151"/>
      <c r="AE250" s="151"/>
      <c r="AF250" s="151"/>
      <c r="AG250" s="151" t="s">
        <v>201</v>
      </c>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90" t="s">
        <v>80</v>
      </c>
      <c r="D251" s="163"/>
      <c r="E251" s="164">
        <v>1</v>
      </c>
      <c r="F251" s="161"/>
      <c r="G251" s="161"/>
      <c r="H251" s="161"/>
      <c r="I251" s="161"/>
      <c r="J251" s="161"/>
      <c r="K251" s="161"/>
      <c r="L251" s="161"/>
      <c r="M251" s="161"/>
      <c r="N251" s="161"/>
      <c r="O251" s="161"/>
      <c r="P251" s="161"/>
      <c r="Q251" s="161"/>
      <c r="R251" s="161"/>
      <c r="S251" s="161"/>
      <c r="T251" s="161"/>
      <c r="U251" s="161"/>
      <c r="V251" s="161"/>
      <c r="W251" s="161"/>
      <c r="X251" s="161"/>
      <c r="Y251" s="151"/>
      <c r="Z251" s="151"/>
      <c r="AA251" s="151"/>
      <c r="AB251" s="151"/>
      <c r="AC251" s="151"/>
      <c r="AD251" s="151"/>
      <c r="AE251" s="151"/>
      <c r="AF251" s="151"/>
      <c r="AG251" s="151" t="s">
        <v>203</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ht="22.5" outlineLevel="1" x14ac:dyDescent="0.2">
      <c r="A252" s="172">
        <v>60</v>
      </c>
      <c r="B252" s="173" t="s">
        <v>434</v>
      </c>
      <c r="C252" s="189" t="s">
        <v>435</v>
      </c>
      <c r="D252" s="174" t="s">
        <v>243</v>
      </c>
      <c r="E252" s="175">
        <v>1</v>
      </c>
      <c r="F252" s="176"/>
      <c r="G252" s="177">
        <f>ROUND(E252*F252,2)</f>
        <v>0</v>
      </c>
      <c r="H252" s="176"/>
      <c r="I252" s="177">
        <f>ROUND(E252*H252,2)</f>
        <v>0</v>
      </c>
      <c r="J252" s="176"/>
      <c r="K252" s="177">
        <f>ROUND(E252*J252,2)</f>
        <v>0</v>
      </c>
      <c r="L252" s="177">
        <v>21</v>
      </c>
      <c r="M252" s="177">
        <f>G252*(1+L252/100)</f>
        <v>0</v>
      </c>
      <c r="N252" s="177">
        <v>0.04</v>
      </c>
      <c r="O252" s="177">
        <f>ROUND(E252*N252,2)</f>
        <v>0.04</v>
      </c>
      <c r="P252" s="177">
        <v>0</v>
      </c>
      <c r="Q252" s="177">
        <f>ROUND(E252*P252,2)</f>
        <v>0</v>
      </c>
      <c r="R252" s="177"/>
      <c r="S252" s="177" t="s">
        <v>307</v>
      </c>
      <c r="T252" s="178" t="s">
        <v>308</v>
      </c>
      <c r="U252" s="161">
        <v>0</v>
      </c>
      <c r="V252" s="161">
        <f>ROUND(E252*U252,2)</f>
        <v>0</v>
      </c>
      <c r="W252" s="161"/>
      <c r="X252" s="161" t="s">
        <v>200</v>
      </c>
      <c r="Y252" s="151"/>
      <c r="Z252" s="151"/>
      <c r="AA252" s="151"/>
      <c r="AB252" s="151"/>
      <c r="AC252" s="151"/>
      <c r="AD252" s="151"/>
      <c r="AE252" s="151"/>
      <c r="AF252" s="151"/>
      <c r="AG252" s="151" t="s">
        <v>201</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90" t="s">
        <v>80</v>
      </c>
      <c r="D253" s="163"/>
      <c r="E253" s="164">
        <v>1</v>
      </c>
      <c r="F253" s="161"/>
      <c r="G253" s="161"/>
      <c r="H253" s="161"/>
      <c r="I253" s="161"/>
      <c r="J253" s="161"/>
      <c r="K253" s="161"/>
      <c r="L253" s="161"/>
      <c r="M253" s="161"/>
      <c r="N253" s="161"/>
      <c r="O253" s="161"/>
      <c r="P253" s="161"/>
      <c r="Q253" s="161"/>
      <c r="R253" s="161"/>
      <c r="S253" s="161"/>
      <c r="T253" s="161"/>
      <c r="U253" s="161"/>
      <c r="V253" s="161"/>
      <c r="W253" s="161"/>
      <c r="X253" s="161"/>
      <c r="Y253" s="151"/>
      <c r="Z253" s="151"/>
      <c r="AA253" s="151"/>
      <c r="AB253" s="151"/>
      <c r="AC253" s="151"/>
      <c r="AD253" s="151"/>
      <c r="AE253" s="151"/>
      <c r="AF253" s="151"/>
      <c r="AG253" s="151" t="s">
        <v>203</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22.5" outlineLevel="1" x14ac:dyDescent="0.2">
      <c r="A254" s="172">
        <v>61</v>
      </c>
      <c r="B254" s="173" t="s">
        <v>436</v>
      </c>
      <c r="C254" s="189" t="s">
        <v>437</v>
      </c>
      <c r="D254" s="174" t="s">
        <v>243</v>
      </c>
      <c r="E254" s="175">
        <v>1</v>
      </c>
      <c r="F254" s="176"/>
      <c r="G254" s="177">
        <f>ROUND(E254*F254,2)</f>
        <v>0</v>
      </c>
      <c r="H254" s="176"/>
      <c r="I254" s="177">
        <f>ROUND(E254*H254,2)</f>
        <v>0</v>
      </c>
      <c r="J254" s="176"/>
      <c r="K254" s="177">
        <f>ROUND(E254*J254,2)</f>
        <v>0</v>
      </c>
      <c r="L254" s="177">
        <v>21</v>
      </c>
      <c r="M254" s="177">
        <f>G254*(1+L254/100)</f>
        <v>0</v>
      </c>
      <c r="N254" s="177">
        <v>0.03</v>
      </c>
      <c r="O254" s="177">
        <f>ROUND(E254*N254,2)</f>
        <v>0.03</v>
      </c>
      <c r="P254" s="177">
        <v>0</v>
      </c>
      <c r="Q254" s="177">
        <f>ROUND(E254*P254,2)</f>
        <v>0</v>
      </c>
      <c r="R254" s="177"/>
      <c r="S254" s="177" t="s">
        <v>307</v>
      </c>
      <c r="T254" s="178" t="s">
        <v>308</v>
      </c>
      <c r="U254" s="161">
        <v>0</v>
      </c>
      <c r="V254" s="161">
        <f>ROUND(E254*U254,2)</f>
        <v>0</v>
      </c>
      <c r="W254" s="161"/>
      <c r="X254" s="161" t="s">
        <v>200</v>
      </c>
      <c r="Y254" s="151"/>
      <c r="Z254" s="151"/>
      <c r="AA254" s="151"/>
      <c r="AB254" s="151"/>
      <c r="AC254" s="151"/>
      <c r="AD254" s="151"/>
      <c r="AE254" s="151"/>
      <c r="AF254" s="151"/>
      <c r="AG254" s="151" t="s">
        <v>201</v>
      </c>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90" t="s">
        <v>80</v>
      </c>
      <c r="D255" s="163"/>
      <c r="E255" s="164">
        <v>1</v>
      </c>
      <c r="F255" s="161"/>
      <c r="G255" s="161"/>
      <c r="H255" s="161"/>
      <c r="I255" s="161"/>
      <c r="J255" s="161"/>
      <c r="K255" s="161"/>
      <c r="L255" s="161"/>
      <c r="M255" s="161"/>
      <c r="N255" s="161"/>
      <c r="O255" s="161"/>
      <c r="P255" s="161"/>
      <c r="Q255" s="161"/>
      <c r="R255" s="161"/>
      <c r="S255" s="161"/>
      <c r="T255" s="161"/>
      <c r="U255" s="161"/>
      <c r="V255" s="161"/>
      <c r="W255" s="161"/>
      <c r="X255" s="161"/>
      <c r="Y255" s="151"/>
      <c r="Z255" s="151"/>
      <c r="AA255" s="151"/>
      <c r="AB255" s="151"/>
      <c r="AC255" s="151"/>
      <c r="AD255" s="151"/>
      <c r="AE255" s="151"/>
      <c r="AF255" s="151"/>
      <c r="AG255" s="151" t="s">
        <v>203</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ht="45" outlineLevel="1" x14ac:dyDescent="0.2">
      <c r="A256" s="172">
        <v>62</v>
      </c>
      <c r="B256" s="173" t="s">
        <v>438</v>
      </c>
      <c r="C256" s="189" t="s">
        <v>439</v>
      </c>
      <c r="D256" s="174" t="s">
        <v>243</v>
      </c>
      <c r="E256" s="175">
        <v>2</v>
      </c>
      <c r="F256" s="176"/>
      <c r="G256" s="177">
        <f>ROUND(E256*F256,2)</f>
        <v>0</v>
      </c>
      <c r="H256" s="176"/>
      <c r="I256" s="177">
        <f>ROUND(E256*H256,2)</f>
        <v>0</v>
      </c>
      <c r="J256" s="176"/>
      <c r="K256" s="177">
        <f>ROUND(E256*J256,2)</f>
        <v>0</v>
      </c>
      <c r="L256" s="177">
        <v>21</v>
      </c>
      <c r="M256" s="177">
        <f>G256*(1+L256/100)</f>
        <v>0</v>
      </c>
      <c r="N256" s="177">
        <v>0.13</v>
      </c>
      <c r="O256" s="177">
        <f>ROUND(E256*N256,2)</f>
        <v>0.26</v>
      </c>
      <c r="P256" s="177">
        <v>0</v>
      </c>
      <c r="Q256" s="177">
        <f>ROUND(E256*P256,2)</f>
        <v>0</v>
      </c>
      <c r="R256" s="177"/>
      <c r="S256" s="177" t="s">
        <v>307</v>
      </c>
      <c r="T256" s="178" t="s">
        <v>308</v>
      </c>
      <c r="U256" s="161">
        <v>0</v>
      </c>
      <c r="V256" s="161">
        <f>ROUND(E256*U256,2)</f>
        <v>0</v>
      </c>
      <c r="W256" s="161"/>
      <c r="X256" s="161" t="s">
        <v>200</v>
      </c>
      <c r="Y256" s="151"/>
      <c r="Z256" s="151"/>
      <c r="AA256" s="151"/>
      <c r="AB256" s="151"/>
      <c r="AC256" s="151"/>
      <c r="AD256" s="151"/>
      <c r="AE256" s="151"/>
      <c r="AF256" s="151"/>
      <c r="AG256" s="151" t="s">
        <v>201</v>
      </c>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90" t="s">
        <v>440</v>
      </c>
      <c r="D257" s="163"/>
      <c r="E257" s="164"/>
      <c r="F257" s="161"/>
      <c r="G257" s="161"/>
      <c r="H257" s="161"/>
      <c r="I257" s="161"/>
      <c r="J257" s="161"/>
      <c r="K257" s="161"/>
      <c r="L257" s="161"/>
      <c r="M257" s="161"/>
      <c r="N257" s="161"/>
      <c r="O257" s="161"/>
      <c r="P257" s="161"/>
      <c r="Q257" s="161"/>
      <c r="R257" s="161"/>
      <c r="S257" s="161"/>
      <c r="T257" s="161"/>
      <c r="U257" s="161"/>
      <c r="V257" s="161"/>
      <c r="W257" s="161"/>
      <c r="X257" s="161"/>
      <c r="Y257" s="151"/>
      <c r="Z257" s="151"/>
      <c r="AA257" s="151"/>
      <c r="AB257" s="151"/>
      <c r="AC257" s="151"/>
      <c r="AD257" s="151"/>
      <c r="AE257" s="151"/>
      <c r="AF257" s="151"/>
      <c r="AG257" s="151" t="s">
        <v>203</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58"/>
      <c r="B258" s="159"/>
      <c r="C258" s="190" t="s">
        <v>82</v>
      </c>
      <c r="D258" s="163"/>
      <c r="E258" s="164">
        <v>2</v>
      </c>
      <c r="F258" s="161"/>
      <c r="G258" s="161"/>
      <c r="H258" s="161"/>
      <c r="I258" s="161"/>
      <c r="J258" s="161"/>
      <c r="K258" s="161"/>
      <c r="L258" s="161"/>
      <c r="M258" s="161"/>
      <c r="N258" s="161"/>
      <c r="O258" s="161"/>
      <c r="P258" s="161"/>
      <c r="Q258" s="161"/>
      <c r="R258" s="161"/>
      <c r="S258" s="161"/>
      <c r="T258" s="161"/>
      <c r="U258" s="161"/>
      <c r="V258" s="161"/>
      <c r="W258" s="161"/>
      <c r="X258" s="161"/>
      <c r="Y258" s="151"/>
      <c r="Z258" s="151"/>
      <c r="AA258" s="151"/>
      <c r="AB258" s="151"/>
      <c r="AC258" s="151"/>
      <c r="AD258" s="151"/>
      <c r="AE258" s="151"/>
      <c r="AF258" s="151"/>
      <c r="AG258" s="151" t="s">
        <v>203</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ht="33.75" outlineLevel="1" x14ac:dyDescent="0.2">
      <c r="A259" s="172">
        <v>63</v>
      </c>
      <c r="B259" s="173" t="s">
        <v>441</v>
      </c>
      <c r="C259" s="189" t="s">
        <v>442</v>
      </c>
      <c r="D259" s="174" t="s">
        <v>243</v>
      </c>
      <c r="E259" s="175">
        <v>1</v>
      </c>
      <c r="F259" s="176"/>
      <c r="G259" s="177">
        <f>ROUND(E259*F259,2)</f>
        <v>0</v>
      </c>
      <c r="H259" s="176"/>
      <c r="I259" s="177">
        <f>ROUND(E259*H259,2)</f>
        <v>0</v>
      </c>
      <c r="J259" s="176"/>
      <c r="K259" s="177">
        <f>ROUND(E259*J259,2)</f>
        <v>0</v>
      </c>
      <c r="L259" s="177">
        <v>21</v>
      </c>
      <c r="M259" s="177">
        <f>G259*(1+L259/100)</f>
        <v>0</v>
      </c>
      <c r="N259" s="177">
        <v>0.155</v>
      </c>
      <c r="O259" s="177">
        <f>ROUND(E259*N259,2)</f>
        <v>0.16</v>
      </c>
      <c r="P259" s="177">
        <v>0</v>
      </c>
      <c r="Q259" s="177">
        <f>ROUND(E259*P259,2)</f>
        <v>0</v>
      </c>
      <c r="R259" s="177"/>
      <c r="S259" s="177" t="s">
        <v>307</v>
      </c>
      <c r="T259" s="178" t="s">
        <v>308</v>
      </c>
      <c r="U259" s="161">
        <v>0</v>
      </c>
      <c r="V259" s="161">
        <f>ROUND(E259*U259,2)</f>
        <v>0</v>
      </c>
      <c r="W259" s="161"/>
      <c r="X259" s="161" t="s">
        <v>200</v>
      </c>
      <c r="Y259" s="151"/>
      <c r="Z259" s="151"/>
      <c r="AA259" s="151"/>
      <c r="AB259" s="151"/>
      <c r="AC259" s="151"/>
      <c r="AD259" s="151"/>
      <c r="AE259" s="151"/>
      <c r="AF259" s="151"/>
      <c r="AG259" s="151" t="s">
        <v>201</v>
      </c>
      <c r="AH259" s="151"/>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x14ac:dyDescent="0.2">
      <c r="A260" s="158"/>
      <c r="B260" s="159"/>
      <c r="C260" s="190" t="s">
        <v>80</v>
      </c>
      <c r="D260" s="163"/>
      <c r="E260" s="164">
        <v>1</v>
      </c>
      <c r="F260" s="161"/>
      <c r="G260" s="161"/>
      <c r="H260" s="161"/>
      <c r="I260" s="161"/>
      <c r="J260" s="161"/>
      <c r="K260" s="161"/>
      <c r="L260" s="161"/>
      <c r="M260" s="161"/>
      <c r="N260" s="161"/>
      <c r="O260" s="161"/>
      <c r="P260" s="161"/>
      <c r="Q260" s="161"/>
      <c r="R260" s="161"/>
      <c r="S260" s="161"/>
      <c r="T260" s="161"/>
      <c r="U260" s="161"/>
      <c r="V260" s="161"/>
      <c r="W260" s="161"/>
      <c r="X260" s="161"/>
      <c r="Y260" s="151"/>
      <c r="Z260" s="151"/>
      <c r="AA260" s="151"/>
      <c r="AB260" s="151"/>
      <c r="AC260" s="151"/>
      <c r="AD260" s="151"/>
      <c r="AE260" s="151"/>
      <c r="AF260" s="151"/>
      <c r="AG260" s="151" t="s">
        <v>203</v>
      </c>
      <c r="AH260" s="151">
        <v>0</v>
      </c>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ht="22.5" outlineLevel="1" x14ac:dyDescent="0.2">
      <c r="A261" s="172">
        <v>64</v>
      </c>
      <c r="B261" s="173" t="s">
        <v>443</v>
      </c>
      <c r="C261" s="189" t="s">
        <v>444</v>
      </c>
      <c r="D261" s="174" t="s">
        <v>243</v>
      </c>
      <c r="E261" s="175">
        <v>1</v>
      </c>
      <c r="F261" s="176"/>
      <c r="G261" s="177">
        <f>ROUND(E261*F261,2)</f>
        <v>0</v>
      </c>
      <c r="H261" s="176"/>
      <c r="I261" s="177">
        <f>ROUND(E261*H261,2)</f>
        <v>0</v>
      </c>
      <c r="J261" s="176"/>
      <c r="K261" s="177">
        <f>ROUND(E261*J261,2)</f>
        <v>0</v>
      </c>
      <c r="L261" s="177">
        <v>21</v>
      </c>
      <c r="M261" s="177">
        <f>G261*(1+L261/100)</f>
        <v>0</v>
      </c>
      <c r="N261" s="177">
        <v>1.9400000000000001E-2</v>
      </c>
      <c r="O261" s="177">
        <f>ROUND(E261*N261,2)</f>
        <v>0.02</v>
      </c>
      <c r="P261" s="177">
        <v>0</v>
      </c>
      <c r="Q261" s="177">
        <f>ROUND(E261*P261,2)</f>
        <v>0</v>
      </c>
      <c r="R261" s="177" t="s">
        <v>296</v>
      </c>
      <c r="S261" s="177" t="s">
        <v>199</v>
      </c>
      <c r="T261" s="178" t="s">
        <v>199</v>
      </c>
      <c r="U261" s="161">
        <v>0</v>
      </c>
      <c r="V261" s="161">
        <f>ROUND(E261*U261,2)</f>
        <v>0</v>
      </c>
      <c r="W261" s="161"/>
      <c r="X261" s="161" t="s">
        <v>297</v>
      </c>
      <c r="Y261" s="151"/>
      <c r="Z261" s="151"/>
      <c r="AA261" s="151"/>
      <c r="AB261" s="151"/>
      <c r="AC261" s="151"/>
      <c r="AD261" s="151"/>
      <c r="AE261" s="151"/>
      <c r="AF261" s="151"/>
      <c r="AG261" s="151" t="s">
        <v>298</v>
      </c>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x14ac:dyDescent="0.2">
      <c r="A262" s="158"/>
      <c r="B262" s="159"/>
      <c r="C262" s="190" t="s">
        <v>80</v>
      </c>
      <c r="D262" s="163"/>
      <c r="E262" s="164">
        <v>1</v>
      </c>
      <c r="F262" s="161"/>
      <c r="G262" s="161"/>
      <c r="H262" s="161"/>
      <c r="I262" s="161"/>
      <c r="J262" s="161"/>
      <c r="K262" s="161"/>
      <c r="L262" s="161"/>
      <c r="M262" s="161"/>
      <c r="N262" s="161"/>
      <c r="O262" s="161"/>
      <c r="P262" s="161"/>
      <c r="Q262" s="161"/>
      <c r="R262" s="161"/>
      <c r="S262" s="161"/>
      <c r="T262" s="161"/>
      <c r="U262" s="161"/>
      <c r="V262" s="161"/>
      <c r="W262" s="161"/>
      <c r="X262" s="161"/>
      <c r="Y262" s="151"/>
      <c r="Z262" s="151"/>
      <c r="AA262" s="151"/>
      <c r="AB262" s="151"/>
      <c r="AC262" s="151"/>
      <c r="AD262" s="151"/>
      <c r="AE262" s="151"/>
      <c r="AF262" s="151"/>
      <c r="AG262" s="151" t="s">
        <v>203</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ht="22.5" outlineLevel="1" x14ac:dyDescent="0.2">
      <c r="A263" s="172">
        <v>65</v>
      </c>
      <c r="B263" s="173" t="s">
        <v>445</v>
      </c>
      <c r="C263" s="189" t="s">
        <v>446</v>
      </c>
      <c r="D263" s="174" t="s">
        <v>243</v>
      </c>
      <c r="E263" s="175">
        <v>5</v>
      </c>
      <c r="F263" s="176"/>
      <c r="G263" s="177">
        <f>ROUND(E263*F263,2)</f>
        <v>0</v>
      </c>
      <c r="H263" s="176"/>
      <c r="I263" s="177">
        <f>ROUND(E263*H263,2)</f>
        <v>0</v>
      </c>
      <c r="J263" s="176"/>
      <c r="K263" s="177">
        <f>ROUND(E263*J263,2)</f>
        <v>0</v>
      </c>
      <c r="L263" s="177">
        <v>21</v>
      </c>
      <c r="M263" s="177">
        <f>G263*(1+L263/100)</f>
        <v>0</v>
      </c>
      <c r="N263" s="177">
        <v>1.9900000000000001E-2</v>
      </c>
      <c r="O263" s="177">
        <f>ROUND(E263*N263,2)</f>
        <v>0.1</v>
      </c>
      <c r="P263" s="177">
        <v>0</v>
      </c>
      <c r="Q263" s="177">
        <f>ROUND(E263*P263,2)</f>
        <v>0</v>
      </c>
      <c r="R263" s="177" t="s">
        <v>296</v>
      </c>
      <c r="S263" s="177" t="s">
        <v>199</v>
      </c>
      <c r="T263" s="178" t="s">
        <v>199</v>
      </c>
      <c r="U263" s="161">
        <v>0</v>
      </c>
      <c r="V263" s="161">
        <f>ROUND(E263*U263,2)</f>
        <v>0</v>
      </c>
      <c r="W263" s="161"/>
      <c r="X263" s="161" t="s">
        <v>297</v>
      </c>
      <c r="Y263" s="151"/>
      <c r="Z263" s="151"/>
      <c r="AA263" s="151"/>
      <c r="AB263" s="151"/>
      <c r="AC263" s="151"/>
      <c r="AD263" s="151"/>
      <c r="AE263" s="151"/>
      <c r="AF263" s="151"/>
      <c r="AG263" s="151" t="s">
        <v>298</v>
      </c>
      <c r="AH263" s="151"/>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outlineLevel="1" x14ac:dyDescent="0.2">
      <c r="A264" s="158"/>
      <c r="B264" s="159"/>
      <c r="C264" s="190" t="s">
        <v>447</v>
      </c>
      <c r="D264" s="163"/>
      <c r="E264" s="164">
        <v>5</v>
      </c>
      <c r="F264" s="161"/>
      <c r="G264" s="161"/>
      <c r="H264" s="161"/>
      <c r="I264" s="161"/>
      <c r="J264" s="161"/>
      <c r="K264" s="161"/>
      <c r="L264" s="161"/>
      <c r="M264" s="161"/>
      <c r="N264" s="161"/>
      <c r="O264" s="161"/>
      <c r="P264" s="161"/>
      <c r="Q264" s="161"/>
      <c r="R264" s="161"/>
      <c r="S264" s="161"/>
      <c r="T264" s="161"/>
      <c r="U264" s="161"/>
      <c r="V264" s="161"/>
      <c r="W264" s="161"/>
      <c r="X264" s="161"/>
      <c r="Y264" s="151"/>
      <c r="Z264" s="151"/>
      <c r="AA264" s="151"/>
      <c r="AB264" s="151"/>
      <c r="AC264" s="151"/>
      <c r="AD264" s="151"/>
      <c r="AE264" s="151"/>
      <c r="AF264" s="151"/>
      <c r="AG264" s="151" t="s">
        <v>203</v>
      </c>
      <c r="AH264" s="151">
        <v>0</v>
      </c>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ht="22.5" outlineLevel="1" x14ac:dyDescent="0.2">
      <c r="A265" s="172">
        <v>66</v>
      </c>
      <c r="B265" s="173" t="s">
        <v>448</v>
      </c>
      <c r="C265" s="189" t="s">
        <v>449</v>
      </c>
      <c r="D265" s="174" t="s">
        <v>243</v>
      </c>
      <c r="E265" s="175">
        <v>2</v>
      </c>
      <c r="F265" s="176"/>
      <c r="G265" s="177">
        <f>ROUND(E265*F265,2)</f>
        <v>0</v>
      </c>
      <c r="H265" s="176"/>
      <c r="I265" s="177">
        <f>ROUND(E265*H265,2)</f>
        <v>0</v>
      </c>
      <c r="J265" s="176"/>
      <c r="K265" s="177">
        <f>ROUND(E265*J265,2)</f>
        <v>0</v>
      </c>
      <c r="L265" s="177">
        <v>21</v>
      </c>
      <c r="M265" s="177">
        <f>G265*(1+L265/100)</f>
        <v>0</v>
      </c>
      <c r="N265" s="177">
        <v>2.75E-2</v>
      </c>
      <c r="O265" s="177">
        <f>ROUND(E265*N265,2)</f>
        <v>0.06</v>
      </c>
      <c r="P265" s="177">
        <v>0</v>
      </c>
      <c r="Q265" s="177">
        <f>ROUND(E265*P265,2)</f>
        <v>0</v>
      </c>
      <c r="R265" s="177" t="s">
        <v>296</v>
      </c>
      <c r="S265" s="177" t="s">
        <v>199</v>
      </c>
      <c r="T265" s="178" t="s">
        <v>199</v>
      </c>
      <c r="U265" s="161">
        <v>0</v>
      </c>
      <c r="V265" s="161">
        <f>ROUND(E265*U265,2)</f>
        <v>0</v>
      </c>
      <c r="W265" s="161"/>
      <c r="X265" s="161" t="s">
        <v>297</v>
      </c>
      <c r="Y265" s="151"/>
      <c r="Z265" s="151"/>
      <c r="AA265" s="151"/>
      <c r="AB265" s="151"/>
      <c r="AC265" s="151"/>
      <c r="AD265" s="151"/>
      <c r="AE265" s="151"/>
      <c r="AF265" s="151"/>
      <c r="AG265" s="151" t="s">
        <v>298</v>
      </c>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outlineLevel="1" x14ac:dyDescent="0.2">
      <c r="A266" s="158"/>
      <c r="B266" s="159"/>
      <c r="C266" s="190" t="s">
        <v>82</v>
      </c>
      <c r="D266" s="163"/>
      <c r="E266" s="164">
        <v>2</v>
      </c>
      <c r="F266" s="161"/>
      <c r="G266" s="161"/>
      <c r="H266" s="161"/>
      <c r="I266" s="161"/>
      <c r="J266" s="161"/>
      <c r="K266" s="161"/>
      <c r="L266" s="161"/>
      <c r="M266" s="161"/>
      <c r="N266" s="161"/>
      <c r="O266" s="161"/>
      <c r="P266" s="161"/>
      <c r="Q266" s="161"/>
      <c r="R266" s="161"/>
      <c r="S266" s="161"/>
      <c r="T266" s="161"/>
      <c r="U266" s="161"/>
      <c r="V266" s="161"/>
      <c r="W266" s="161"/>
      <c r="X266" s="161"/>
      <c r="Y266" s="151"/>
      <c r="Z266" s="151"/>
      <c r="AA266" s="151"/>
      <c r="AB266" s="151"/>
      <c r="AC266" s="151"/>
      <c r="AD266" s="151"/>
      <c r="AE266" s="151"/>
      <c r="AF266" s="151"/>
      <c r="AG266" s="151" t="s">
        <v>203</v>
      </c>
      <c r="AH266" s="151">
        <v>0</v>
      </c>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ht="22.5" outlineLevel="1" x14ac:dyDescent="0.2">
      <c r="A267" s="172">
        <v>67</v>
      </c>
      <c r="B267" s="173" t="s">
        <v>450</v>
      </c>
      <c r="C267" s="189" t="s">
        <v>451</v>
      </c>
      <c r="D267" s="174" t="s">
        <v>243</v>
      </c>
      <c r="E267" s="175">
        <v>1</v>
      </c>
      <c r="F267" s="176"/>
      <c r="G267" s="177">
        <f>ROUND(E267*F267,2)</f>
        <v>0</v>
      </c>
      <c r="H267" s="176"/>
      <c r="I267" s="177">
        <f>ROUND(E267*H267,2)</f>
        <v>0</v>
      </c>
      <c r="J267" s="176"/>
      <c r="K267" s="177">
        <f>ROUND(E267*J267,2)</f>
        <v>0</v>
      </c>
      <c r="L267" s="177">
        <v>21</v>
      </c>
      <c r="M267" s="177">
        <f>G267*(1+L267/100)</f>
        <v>0</v>
      </c>
      <c r="N267" s="177">
        <v>2.4799999999999999E-2</v>
      </c>
      <c r="O267" s="177">
        <f>ROUND(E267*N267,2)</f>
        <v>0.02</v>
      </c>
      <c r="P267" s="177">
        <v>0</v>
      </c>
      <c r="Q267" s="177">
        <f>ROUND(E267*P267,2)</f>
        <v>0</v>
      </c>
      <c r="R267" s="177" t="s">
        <v>296</v>
      </c>
      <c r="S267" s="177" t="s">
        <v>199</v>
      </c>
      <c r="T267" s="178" t="s">
        <v>308</v>
      </c>
      <c r="U267" s="161">
        <v>0</v>
      </c>
      <c r="V267" s="161">
        <f>ROUND(E267*U267,2)</f>
        <v>0</v>
      </c>
      <c r="W267" s="161"/>
      <c r="X267" s="161" t="s">
        <v>297</v>
      </c>
      <c r="Y267" s="151"/>
      <c r="Z267" s="151"/>
      <c r="AA267" s="151"/>
      <c r="AB267" s="151"/>
      <c r="AC267" s="151"/>
      <c r="AD267" s="151"/>
      <c r="AE267" s="151"/>
      <c r="AF267" s="151"/>
      <c r="AG267" s="151" t="s">
        <v>298</v>
      </c>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outlineLevel="1" x14ac:dyDescent="0.2">
      <c r="A268" s="158"/>
      <c r="B268" s="159"/>
      <c r="C268" s="190" t="s">
        <v>80</v>
      </c>
      <c r="D268" s="163"/>
      <c r="E268" s="164">
        <v>1</v>
      </c>
      <c r="F268" s="161"/>
      <c r="G268" s="161"/>
      <c r="H268" s="161"/>
      <c r="I268" s="161"/>
      <c r="J268" s="161"/>
      <c r="K268" s="161"/>
      <c r="L268" s="161"/>
      <c r="M268" s="161"/>
      <c r="N268" s="161"/>
      <c r="O268" s="161"/>
      <c r="P268" s="161"/>
      <c r="Q268" s="161"/>
      <c r="R268" s="161"/>
      <c r="S268" s="161"/>
      <c r="T268" s="161"/>
      <c r="U268" s="161"/>
      <c r="V268" s="161"/>
      <c r="W268" s="161"/>
      <c r="X268" s="161"/>
      <c r="Y268" s="151"/>
      <c r="Z268" s="151"/>
      <c r="AA268" s="151"/>
      <c r="AB268" s="151"/>
      <c r="AC268" s="151"/>
      <c r="AD268" s="151"/>
      <c r="AE268" s="151"/>
      <c r="AF268" s="151"/>
      <c r="AG268" s="151" t="s">
        <v>203</v>
      </c>
      <c r="AH268" s="151">
        <v>0</v>
      </c>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ht="22.5" outlineLevel="1" x14ac:dyDescent="0.2">
      <c r="A269" s="172">
        <v>68</v>
      </c>
      <c r="B269" s="173" t="s">
        <v>452</v>
      </c>
      <c r="C269" s="189" t="s">
        <v>453</v>
      </c>
      <c r="D269" s="174" t="s">
        <v>243</v>
      </c>
      <c r="E269" s="175">
        <v>2</v>
      </c>
      <c r="F269" s="176"/>
      <c r="G269" s="177">
        <f>ROUND(E269*F269,2)</f>
        <v>0</v>
      </c>
      <c r="H269" s="176"/>
      <c r="I269" s="177">
        <f>ROUND(E269*H269,2)</f>
        <v>0</v>
      </c>
      <c r="J269" s="176"/>
      <c r="K269" s="177">
        <f>ROUND(E269*J269,2)</f>
        <v>0</v>
      </c>
      <c r="L269" s="177">
        <v>21</v>
      </c>
      <c r="M269" s="177">
        <f>G269*(1+L269/100)</f>
        <v>0</v>
      </c>
      <c r="N269" s="177">
        <v>2.4799999999999999E-2</v>
      </c>
      <c r="O269" s="177">
        <f>ROUND(E269*N269,2)</f>
        <v>0.05</v>
      </c>
      <c r="P269" s="177">
        <v>0</v>
      </c>
      <c r="Q269" s="177">
        <f>ROUND(E269*P269,2)</f>
        <v>0</v>
      </c>
      <c r="R269" s="177" t="s">
        <v>296</v>
      </c>
      <c r="S269" s="177" t="s">
        <v>199</v>
      </c>
      <c r="T269" s="178" t="s">
        <v>308</v>
      </c>
      <c r="U269" s="161">
        <v>0</v>
      </c>
      <c r="V269" s="161">
        <f>ROUND(E269*U269,2)</f>
        <v>0</v>
      </c>
      <c r="W269" s="161"/>
      <c r="X269" s="161" t="s">
        <v>297</v>
      </c>
      <c r="Y269" s="151"/>
      <c r="Z269" s="151"/>
      <c r="AA269" s="151"/>
      <c r="AB269" s="151"/>
      <c r="AC269" s="151"/>
      <c r="AD269" s="151"/>
      <c r="AE269" s="151"/>
      <c r="AF269" s="151"/>
      <c r="AG269" s="151" t="s">
        <v>298</v>
      </c>
      <c r="AH269" s="151"/>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outlineLevel="1" x14ac:dyDescent="0.2">
      <c r="A270" s="158"/>
      <c r="B270" s="159"/>
      <c r="C270" s="190" t="s">
        <v>82</v>
      </c>
      <c r="D270" s="163"/>
      <c r="E270" s="164">
        <v>2</v>
      </c>
      <c r="F270" s="161"/>
      <c r="G270" s="161"/>
      <c r="H270" s="161"/>
      <c r="I270" s="161"/>
      <c r="J270" s="161"/>
      <c r="K270" s="161"/>
      <c r="L270" s="161"/>
      <c r="M270" s="161"/>
      <c r="N270" s="161"/>
      <c r="O270" s="161"/>
      <c r="P270" s="161"/>
      <c r="Q270" s="161"/>
      <c r="R270" s="161"/>
      <c r="S270" s="161"/>
      <c r="T270" s="161"/>
      <c r="U270" s="161"/>
      <c r="V270" s="161"/>
      <c r="W270" s="161"/>
      <c r="X270" s="161"/>
      <c r="Y270" s="151"/>
      <c r="Z270" s="151"/>
      <c r="AA270" s="151"/>
      <c r="AB270" s="151"/>
      <c r="AC270" s="151"/>
      <c r="AD270" s="151"/>
      <c r="AE270" s="151"/>
      <c r="AF270" s="151"/>
      <c r="AG270" s="151" t="s">
        <v>203</v>
      </c>
      <c r="AH270" s="151">
        <v>0</v>
      </c>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x14ac:dyDescent="0.2">
      <c r="A271" s="166" t="s">
        <v>194</v>
      </c>
      <c r="B271" s="167" t="s">
        <v>106</v>
      </c>
      <c r="C271" s="188" t="s">
        <v>107</v>
      </c>
      <c r="D271" s="168"/>
      <c r="E271" s="169"/>
      <c r="F271" s="170"/>
      <c r="G271" s="170">
        <f>SUMIF(AG272:AG292,"&lt;&gt;NOR",G272:G292)</f>
        <v>0</v>
      </c>
      <c r="H271" s="170"/>
      <c r="I271" s="170">
        <f>SUM(I272:I292)</f>
        <v>0</v>
      </c>
      <c r="J271" s="170"/>
      <c r="K271" s="170">
        <f>SUM(K272:K292)</f>
        <v>0</v>
      </c>
      <c r="L271" s="170"/>
      <c r="M271" s="170">
        <f>SUM(M272:M292)</f>
        <v>0</v>
      </c>
      <c r="N271" s="170"/>
      <c r="O271" s="170">
        <f>SUM(O272:O292)</f>
        <v>2.86</v>
      </c>
      <c r="P271" s="170"/>
      <c r="Q271" s="170">
        <f>SUM(Q272:Q292)</f>
        <v>0</v>
      </c>
      <c r="R271" s="170"/>
      <c r="S271" s="170"/>
      <c r="T271" s="171"/>
      <c r="U271" s="165"/>
      <c r="V271" s="165">
        <f>SUM(V272:V292)</f>
        <v>107.22</v>
      </c>
      <c r="W271" s="165"/>
      <c r="X271" s="165"/>
      <c r="AG271" t="s">
        <v>195</v>
      </c>
    </row>
    <row r="272" spans="1:60" outlineLevel="1" x14ac:dyDescent="0.2">
      <c r="A272" s="172">
        <v>69</v>
      </c>
      <c r="B272" s="173" t="s">
        <v>454</v>
      </c>
      <c r="C272" s="189" t="s">
        <v>455</v>
      </c>
      <c r="D272" s="174" t="s">
        <v>238</v>
      </c>
      <c r="E272" s="175">
        <v>30</v>
      </c>
      <c r="F272" s="176"/>
      <c r="G272" s="177">
        <f>ROUND(E272*F272,2)</f>
        <v>0</v>
      </c>
      <c r="H272" s="176"/>
      <c r="I272" s="177">
        <f>ROUND(E272*H272,2)</f>
        <v>0</v>
      </c>
      <c r="J272" s="176"/>
      <c r="K272" s="177">
        <f>ROUND(E272*J272,2)</f>
        <v>0</v>
      </c>
      <c r="L272" s="177">
        <v>21</v>
      </c>
      <c r="M272" s="177">
        <f>G272*(1+L272/100)</f>
        <v>0</v>
      </c>
      <c r="N272" s="177">
        <v>1.8380000000000001E-2</v>
      </c>
      <c r="O272" s="177">
        <f>ROUND(E272*N272,2)</f>
        <v>0.55000000000000004</v>
      </c>
      <c r="P272" s="177">
        <v>0</v>
      </c>
      <c r="Q272" s="177">
        <f>ROUND(E272*P272,2)</f>
        <v>0</v>
      </c>
      <c r="R272" s="177"/>
      <c r="S272" s="177" t="s">
        <v>199</v>
      </c>
      <c r="T272" s="178" t="s">
        <v>199</v>
      </c>
      <c r="U272" s="161">
        <v>0.13</v>
      </c>
      <c r="V272" s="161">
        <f>ROUND(E272*U272,2)</f>
        <v>3.9</v>
      </c>
      <c r="W272" s="161"/>
      <c r="X272" s="161" t="s">
        <v>200</v>
      </c>
      <c r="Y272" s="151"/>
      <c r="Z272" s="151"/>
      <c r="AA272" s="151"/>
      <c r="AB272" s="151"/>
      <c r="AC272" s="151"/>
      <c r="AD272" s="151"/>
      <c r="AE272" s="151"/>
      <c r="AF272" s="151"/>
      <c r="AG272" s="151" t="s">
        <v>201</v>
      </c>
      <c r="AH272" s="151"/>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x14ac:dyDescent="0.2">
      <c r="A273" s="158"/>
      <c r="B273" s="159"/>
      <c r="C273" s="190" t="s">
        <v>456</v>
      </c>
      <c r="D273" s="163"/>
      <c r="E273" s="164"/>
      <c r="F273" s="161"/>
      <c r="G273" s="161"/>
      <c r="H273" s="161"/>
      <c r="I273" s="161"/>
      <c r="J273" s="161"/>
      <c r="K273" s="161"/>
      <c r="L273" s="161"/>
      <c r="M273" s="161"/>
      <c r="N273" s="161"/>
      <c r="O273" s="161"/>
      <c r="P273" s="161"/>
      <c r="Q273" s="161"/>
      <c r="R273" s="161"/>
      <c r="S273" s="161"/>
      <c r="T273" s="161"/>
      <c r="U273" s="161"/>
      <c r="V273" s="161"/>
      <c r="W273" s="161"/>
      <c r="X273" s="161"/>
      <c r="Y273" s="151"/>
      <c r="Z273" s="151"/>
      <c r="AA273" s="151"/>
      <c r="AB273" s="151"/>
      <c r="AC273" s="151"/>
      <c r="AD273" s="151"/>
      <c r="AE273" s="151"/>
      <c r="AF273" s="151"/>
      <c r="AG273" s="151" t="s">
        <v>203</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x14ac:dyDescent="0.2">
      <c r="A274" s="158"/>
      <c r="B274" s="159"/>
      <c r="C274" s="190" t="s">
        <v>457</v>
      </c>
      <c r="D274" s="163"/>
      <c r="E274" s="164">
        <v>30</v>
      </c>
      <c r="F274" s="161"/>
      <c r="G274" s="161"/>
      <c r="H274" s="161"/>
      <c r="I274" s="161"/>
      <c r="J274" s="161"/>
      <c r="K274" s="161"/>
      <c r="L274" s="161"/>
      <c r="M274" s="161"/>
      <c r="N274" s="161"/>
      <c r="O274" s="161"/>
      <c r="P274" s="161"/>
      <c r="Q274" s="161"/>
      <c r="R274" s="161"/>
      <c r="S274" s="161"/>
      <c r="T274" s="161"/>
      <c r="U274" s="161"/>
      <c r="V274" s="161"/>
      <c r="W274" s="161"/>
      <c r="X274" s="161"/>
      <c r="Y274" s="151"/>
      <c r="Z274" s="151"/>
      <c r="AA274" s="151"/>
      <c r="AB274" s="151"/>
      <c r="AC274" s="151"/>
      <c r="AD274" s="151"/>
      <c r="AE274" s="151"/>
      <c r="AF274" s="151"/>
      <c r="AG274" s="151" t="s">
        <v>203</v>
      </c>
      <c r="AH274" s="151">
        <v>0</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outlineLevel="1" x14ac:dyDescent="0.2">
      <c r="A275" s="172">
        <v>70</v>
      </c>
      <c r="B275" s="173" t="s">
        <v>458</v>
      </c>
      <c r="C275" s="189" t="s">
        <v>459</v>
      </c>
      <c r="D275" s="174" t="s">
        <v>238</v>
      </c>
      <c r="E275" s="175">
        <v>30</v>
      </c>
      <c r="F275" s="176"/>
      <c r="G275" s="177">
        <f>ROUND(E275*F275,2)</f>
        <v>0</v>
      </c>
      <c r="H275" s="176"/>
      <c r="I275" s="177">
        <f>ROUND(E275*H275,2)</f>
        <v>0</v>
      </c>
      <c r="J275" s="176"/>
      <c r="K275" s="177">
        <f>ROUND(E275*J275,2)</f>
        <v>0</v>
      </c>
      <c r="L275" s="177">
        <v>21</v>
      </c>
      <c r="M275" s="177">
        <f>G275*(1+L275/100)</f>
        <v>0</v>
      </c>
      <c r="N275" s="177">
        <v>8.4999999999999995E-4</v>
      </c>
      <c r="O275" s="177">
        <f>ROUND(E275*N275,2)</f>
        <v>0.03</v>
      </c>
      <c r="P275" s="177">
        <v>0</v>
      </c>
      <c r="Q275" s="177">
        <f>ROUND(E275*P275,2)</f>
        <v>0</v>
      </c>
      <c r="R275" s="177"/>
      <c r="S275" s="177" t="s">
        <v>199</v>
      </c>
      <c r="T275" s="178" t="s">
        <v>199</v>
      </c>
      <c r="U275" s="161">
        <v>6.0000000000000001E-3</v>
      </c>
      <c r="V275" s="161">
        <f>ROUND(E275*U275,2)</f>
        <v>0.18</v>
      </c>
      <c r="W275" s="161"/>
      <c r="X275" s="161" t="s">
        <v>200</v>
      </c>
      <c r="Y275" s="151"/>
      <c r="Z275" s="151"/>
      <c r="AA275" s="151"/>
      <c r="AB275" s="151"/>
      <c r="AC275" s="151"/>
      <c r="AD275" s="151"/>
      <c r="AE275" s="151"/>
      <c r="AF275" s="151"/>
      <c r="AG275" s="151" t="s">
        <v>201</v>
      </c>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90" t="s">
        <v>456</v>
      </c>
      <c r="D276" s="163"/>
      <c r="E276" s="164"/>
      <c r="F276" s="161"/>
      <c r="G276" s="161"/>
      <c r="H276" s="161"/>
      <c r="I276" s="161"/>
      <c r="J276" s="161"/>
      <c r="K276" s="161"/>
      <c r="L276" s="161"/>
      <c r="M276" s="161"/>
      <c r="N276" s="161"/>
      <c r="O276" s="161"/>
      <c r="P276" s="161"/>
      <c r="Q276" s="161"/>
      <c r="R276" s="161"/>
      <c r="S276" s="161"/>
      <c r="T276" s="161"/>
      <c r="U276" s="161"/>
      <c r="V276" s="161"/>
      <c r="W276" s="161"/>
      <c r="X276" s="161"/>
      <c r="Y276" s="151"/>
      <c r="Z276" s="151"/>
      <c r="AA276" s="151"/>
      <c r="AB276" s="151"/>
      <c r="AC276" s="151"/>
      <c r="AD276" s="151"/>
      <c r="AE276" s="151"/>
      <c r="AF276" s="151"/>
      <c r="AG276" s="151" t="s">
        <v>203</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outlineLevel="1" x14ac:dyDescent="0.2">
      <c r="A277" s="158"/>
      <c r="B277" s="159"/>
      <c r="C277" s="190" t="s">
        <v>457</v>
      </c>
      <c r="D277" s="163"/>
      <c r="E277" s="164">
        <v>30</v>
      </c>
      <c r="F277" s="161"/>
      <c r="G277" s="161"/>
      <c r="H277" s="161"/>
      <c r="I277" s="161"/>
      <c r="J277" s="161"/>
      <c r="K277" s="161"/>
      <c r="L277" s="161"/>
      <c r="M277" s="161"/>
      <c r="N277" s="161"/>
      <c r="O277" s="161"/>
      <c r="P277" s="161"/>
      <c r="Q277" s="161"/>
      <c r="R277" s="161"/>
      <c r="S277" s="161"/>
      <c r="T277" s="161"/>
      <c r="U277" s="161"/>
      <c r="V277" s="161"/>
      <c r="W277" s="161"/>
      <c r="X277" s="161"/>
      <c r="Y277" s="151"/>
      <c r="Z277" s="151"/>
      <c r="AA277" s="151"/>
      <c r="AB277" s="151"/>
      <c r="AC277" s="151"/>
      <c r="AD277" s="151"/>
      <c r="AE277" s="151"/>
      <c r="AF277" s="151"/>
      <c r="AG277" s="151" t="s">
        <v>203</v>
      </c>
      <c r="AH277" s="151">
        <v>0</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x14ac:dyDescent="0.2">
      <c r="A278" s="172">
        <v>71</v>
      </c>
      <c r="B278" s="173" t="s">
        <v>460</v>
      </c>
      <c r="C278" s="189" t="s">
        <v>461</v>
      </c>
      <c r="D278" s="174" t="s">
        <v>238</v>
      </c>
      <c r="E278" s="175">
        <v>30</v>
      </c>
      <c r="F278" s="176"/>
      <c r="G278" s="177">
        <f>ROUND(E278*F278,2)</f>
        <v>0</v>
      </c>
      <c r="H278" s="176"/>
      <c r="I278" s="177">
        <f>ROUND(E278*H278,2)</f>
        <v>0</v>
      </c>
      <c r="J278" s="176"/>
      <c r="K278" s="177">
        <f>ROUND(E278*J278,2)</f>
        <v>0</v>
      </c>
      <c r="L278" s="177">
        <v>21</v>
      </c>
      <c r="M278" s="177">
        <f>G278*(1+L278/100)</f>
        <v>0</v>
      </c>
      <c r="N278" s="177">
        <v>0</v>
      </c>
      <c r="O278" s="177">
        <f>ROUND(E278*N278,2)</f>
        <v>0</v>
      </c>
      <c r="P278" s="177">
        <v>0</v>
      </c>
      <c r="Q278" s="177">
        <f>ROUND(E278*P278,2)</f>
        <v>0</v>
      </c>
      <c r="R278" s="177"/>
      <c r="S278" s="177" t="s">
        <v>199</v>
      </c>
      <c r="T278" s="178" t="s">
        <v>199</v>
      </c>
      <c r="U278" s="161">
        <v>0.10199999999999999</v>
      </c>
      <c r="V278" s="161">
        <f>ROUND(E278*U278,2)</f>
        <v>3.06</v>
      </c>
      <c r="W278" s="161"/>
      <c r="X278" s="161" t="s">
        <v>200</v>
      </c>
      <c r="Y278" s="151"/>
      <c r="Z278" s="151"/>
      <c r="AA278" s="151"/>
      <c r="AB278" s="151"/>
      <c r="AC278" s="151"/>
      <c r="AD278" s="151"/>
      <c r="AE278" s="151"/>
      <c r="AF278" s="151"/>
      <c r="AG278" s="151" t="s">
        <v>201</v>
      </c>
      <c r="AH278" s="151"/>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outlineLevel="1" x14ac:dyDescent="0.2">
      <c r="A279" s="158"/>
      <c r="B279" s="159"/>
      <c r="C279" s="190" t="s">
        <v>456</v>
      </c>
      <c r="D279" s="163"/>
      <c r="E279" s="164"/>
      <c r="F279" s="161"/>
      <c r="G279" s="161"/>
      <c r="H279" s="161"/>
      <c r="I279" s="161"/>
      <c r="J279" s="161"/>
      <c r="K279" s="161"/>
      <c r="L279" s="161"/>
      <c r="M279" s="161"/>
      <c r="N279" s="161"/>
      <c r="O279" s="161"/>
      <c r="P279" s="161"/>
      <c r="Q279" s="161"/>
      <c r="R279" s="161"/>
      <c r="S279" s="161"/>
      <c r="T279" s="161"/>
      <c r="U279" s="161"/>
      <c r="V279" s="161"/>
      <c r="W279" s="161"/>
      <c r="X279" s="161"/>
      <c r="Y279" s="151"/>
      <c r="Z279" s="151"/>
      <c r="AA279" s="151"/>
      <c r="AB279" s="151"/>
      <c r="AC279" s="151"/>
      <c r="AD279" s="151"/>
      <c r="AE279" s="151"/>
      <c r="AF279" s="151"/>
      <c r="AG279" s="151" t="s">
        <v>203</v>
      </c>
      <c r="AH279" s="151">
        <v>0</v>
      </c>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90" t="s">
        <v>457</v>
      </c>
      <c r="D280" s="163"/>
      <c r="E280" s="164">
        <v>30</v>
      </c>
      <c r="F280" s="161"/>
      <c r="G280" s="161"/>
      <c r="H280" s="161"/>
      <c r="I280" s="161"/>
      <c r="J280" s="161"/>
      <c r="K280" s="161"/>
      <c r="L280" s="161"/>
      <c r="M280" s="161"/>
      <c r="N280" s="161"/>
      <c r="O280" s="161"/>
      <c r="P280" s="161"/>
      <c r="Q280" s="161"/>
      <c r="R280" s="161"/>
      <c r="S280" s="161"/>
      <c r="T280" s="161"/>
      <c r="U280" s="161"/>
      <c r="V280" s="161"/>
      <c r="W280" s="161"/>
      <c r="X280" s="161"/>
      <c r="Y280" s="151"/>
      <c r="Z280" s="151"/>
      <c r="AA280" s="151"/>
      <c r="AB280" s="151"/>
      <c r="AC280" s="151"/>
      <c r="AD280" s="151"/>
      <c r="AE280" s="151"/>
      <c r="AF280" s="151"/>
      <c r="AG280" s="151" t="s">
        <v>203</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outlineLevel="1" x14ac:dyDescent="0.2">
      <c r="A281" s="172">
        <v>72</v>
      </c>
      <c r="B281" s="173" t="s">
        <v>462</v>
      </c>
      <c r="C281" s="189" t="s">
        <v>463</v>
      </c>
      <c r="D281" s="174" t="s">
        <v>238</v>
      </c>
      <c r="E281" s="175">
        <v>384.91</v>
      </c>
      <c r="F281" s="176"/>
      <c r="G281" s="177">
        <f>ROUND(E281*F281,2)</f>
        <v>0</v>
      </c>
      <c r="H281" s="176"/>
      <c r="I281" s="177">
        <f>ROUND(E281*H281,2)</f>
        <v>0</v>
      </c>
      <c r="J281" s="176"/>
      <c r="K281" s="177">
        <f>ROUND(E281*J281,2)</f>
        <v>0</v>
      </c>
      <c r="L281" s="177">
        <v>21</v>
      </c>
      <c r="M281" s="177">
        <f>G281*(1+L281/100)</f>
        <v>0</v>
      </c>
      <c r="N281" s="177">
        <v>5.9199999999999999E-3</v>
      </c>
      <c r="O281" s="177">
        <f>ROUND(E281*N281,2)</f>
        <v>2.2799999999999998</v>
      </c>
      <c r="P281" s="177">
        <v>0</v>
      </c>
      <c r="Q281" s="177">
        <f>ROUND(E281*P281,2)</f>
        <v>0</v>
      </c>
      <c r="R281" s="177"/>
      <c r="S281" s="177" t="s">
        <v>199</v>
      </c>
      <c r="T281" s="178" t="s">
        <v>199</v>
      </c>
      <c r="U281" s="161">
        <v>0.26</v>
      </c>
      <c r="V281" s="161">
        <f>ROUND(E281*U281,2)</f>
        <v>100.08</v>
      </c>
      <c r="W281" s="161"/>
      <c r="X281" s="161" t="s">
        <v>200</v>
      </c>
      <c r="Y281" s="151"/>
      <c r="Z281" s="151"/>
      <c r="AA281" s="151"/>
      <c r="AB281" s="151"/>
      <c r="AC281" s="151"/>
      <c r="AD281" s="151"/>
      <c r="AE281" s="151"/>
      <c r="AF281" s="151"/>
      <c r="AG281" s="151" t="s">
        <v>201</v>
      </c>
      <c r="AH281" s="151"/>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58"/>
      <c r="B282" s="159"/>
      <c r="C282" s="190" t="s">
        <v>464</v>
      </c>
      <c r="D282" s="163"/>
      <c r="E282" s="164">
        <v>54.26</v>
      </c>
      <c r="F282" s="161"/>
      <c r="G282" s="161"/>
      <c r="H282" s="161"/>
      <c r="I282" s="161"/>
      <c r="J282" s="161"/>
      <c r="K282" s="161"/>
      <c r="L282" s="161"/>
      <c r="M282" s="161"/>
      <c r="N282" s="161"/>
      <c r="O282" s="161"/>
      <c r="P282" s="161"/>
      <c r="Q282" s="161"/>
      <c r="R282" s="161"/>
      <c r="S282" s="161"/>
      <c r="T282" s="161"/>
      <c r="U282" s="161"/>
      <c r="V282" s="161"/>
      <c r="W282" s="161"/>
      <c r="X282" s="161"/>
      <c r="Y282" s="151"/>
      <c r="Z282" s="151"/>
      <c r="AA282" s="151"/>
      <c r="AB282" s="151"/>
      <c r="AC282" s="151"/>
      <c r="AD282" s="151"/>
      <c r="AE282" s="151"/>
      <c r="AF282" s="151"/>
      <c r="AG282" s="151" t="s">
        <v>203</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outlineLevel="1" x14ac:dyDescent="0.2">
      <c r="A283" s="158"/>
      <c r="B283" s="159"/>
      <c r="C283" s="190" t="s">
        <v>302</v>
      </c>
      <c r="D283" s="163"/>
      <c r="E283" s="164">
        <v>3.24</v>
      </c>
      <c r="F283" s="161"/>
      <c r="G283" s="161"/>
      <c r="H283" s="161"/>
      <c r="I283" s="161"/>
      <c r="J283" s="161"/>
      <c r="K283" s="161"/>
      <c r="L283" s="161"/>
      <c r="M283" s="161"/>
      <c r="N283" s="161"/>
      <c r="O283" s="161"/>
      <c r="P283" s="161"/>
      <c r="Q283" s="161"/>
      <c r="R283" s="161"/>
      <c r="S283" s="161"/>
      <c r="T283" s="161"/>
      <c r="U283" s="161"/>
      <c r="V283" s="161"/>
      <c r="W283" s="161"/>
      <c r="X283" s="161"/>
      <c r="Y283" s="151"/>
      <c r="Z283" s="151"/>
      <c r="AA283" s="151"/>
      <c r="AB283" s="151"/>
      <c r="AC283" s="151"/>
      <c r="AD283" s="151"/>
      <c r="AE283" s="151"/>
      <c r="AF283" s="151"/>
      <c r="AG283" s="151" t="s">
        <v>203</v>
      </c>
      <c r="AH283" s="151">
        <v>0</v>
      </c>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90" t="s">
        <v>303</v>
      </c>
      <c r="D284" s="163"/>
      <c r="E284" s="164">
        <v>4.68</v>
      </c>
      <c r="F284" s="161"/>
      <c r="G284" s="161"/>
      <c r="H284" s="161"/>
      <c r="I284" s="161"/>
      <c r="J284" s="161"/>
      <c r="K284" s="161"/>
      <c r="L284" s="161"/>
      <c r="M284" s="161"/>
      <c r="N284" s="161"/>
      <c r="O284" s="161"/>
      <c r="P284" s="161"/>
      <c r="Q284" s="161"/>
      <c r="R284" s="161"/>
      <c r="S284" s="161"/>
      <c r="T284" s="161"/>
      <c r="U284" s="161"/>
      <c r="V284" s="161"/>
      <c r="W284" s="161"/>
      <c r="X284" s="161"/>
      <c r="Y284" s="151"/>
      <c r="Z284" s="151"/>
      <c r="AA284" s="151"/>
      <c r="AB284" s="151"/>
      <c r="AC284" s="151"/>
      <c r="AD284" s="151"/>
      <c r="AE284" s="151"/>
      <c r="AF284" s="151"/>
      <c r="AG284" s="151" t="s">
        <v>203</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outlineLevel="1" x14ac:dyDescent="0.2">
      <c r="A285" s="158"/>
      <c r="B285" s="159"/>
      <c r="C285" s="190" t="s">
        <v>233</v>
      </c>
      <c r="D285" s="163"/>
      <c r="E285" s="164"/>
      <c r="F285" s="161"/>
      <c r="G285" s="161"/>
      <c r="H285" s="161"/>
      <c r="I285" s="161"/>
      <c r="J285" s="161"/>
      <c r="K285" s="161"/>
      <c r="L285" s="161"/>
      <c r="M285" s="161"/>
      <c r="N285" s="161"/>
      <c r="O285" s="161"/>
      <c r="P285" s="161"/>
      <c r="Q285" s="161"/>
      <c r="R285" s="161"/>
      <c r="S285" s="161"/>
      <c r="T285" s="161"/>
      <c r="U285" s="161"/>
      <c r="V285" s="161"/>
      <c r="W285" s="161"/>
      <c r="X285" s="161"/>
      <c r="Y285" s="151"/>
      <c r="Z285" s="151"/>
      <c r="AA285" s="151"/>
      <c r="AB285" s="151"/>
      <c r="AC285" s="151"/>
      <c r="AD285" s="151"/>
      <c r="AE285" s="151"/>
      <c r="AF285" s="151"/>
      <c r="AG285" s="151" t="s">
        <v>203</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outlineLevel="1" x14ac:dyDescent="0.2">
      <c r="A286" s="158"/>
      <c r="B286" s="159"/>
      <c r="C286" s="190" t="s">
        <v>465</v>
      </c>
      <c r="D286" s="163"/>
      <c r="E286" s="164"/>
      <c r="F286" s="161"/>
      <c r="G286" s="161"/>
      <c r="H286" s="161"/>
      <c r="I286" s="161"/>
      <c r="J286" s="161"/>
      <c r="K286" s="161"/>
      <c r="L286" s="161"/>
      <c r="M286" s="161"/>
      <c r="N286" s="161"/>
      <c r="O286" s="161"/>
      <c r="P286" s="161"/>
      <c r="Q286" s="161"/>
      <c r="R286" s="161"/>
      <c r="S286" s="161"/>
      <c r="T286" s="161"/>
      <c r="U286" s="161"/>
      <c r="V286" s="161"/>
      <c r="W286" s="161"/>
      <c r="X286" s="161"/>
      <c r="Y286" s="151"/>
      <c r="Z286" s="151"/>
      <c r="AA286" s="151"/>
      <c r="AB286" s="151"/>
      <c r="AC286" s="151"/>
      <c r="AD286" s="151"/>
      <c r="AE286" s="151"/>
      <c r="AF286" s="151"/>
      <c r="AG286" s="151" t="s">
        <v>203</v>
      </c>
      <c r="AH286" s="151">
        <v>0</v>
      </c>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90" t="s">
        <v>394</v>
      </c>
      <c r="D287" s="163"/>
      <c r="E287" s="164">
        <v>69.78</v>
      </c>
      <c r="F287" s="161"/>
      <c r="G287" s="161"/>
      <c r="H287" s="161"/>
      <c r="I287" s="161"/>
      <c r="J287" s="161"/>
      <c r="K287" s="161"/>
      <c r="L287" s="161"/>
      <c r="M287" s="161"/>
      <c r="N287" s="161"/>
      <c r="O287" s="161"/>
      <c r="P287" s="161"/>
      <c r="Q287" s="161"/>
      <c r="R287" s="161"/>
      <c r="S287" s="161"/>
      <c r="T287" s="161"/>
      <c r="U287" s="161"/>
      <c r="V287" s="161"/>
      <c r="W287" s="161"/>
      <c r="X287" s="161"/>
      <c r="Y287" s="151"/>
      <c r="Z287" s="151"/>
      <c r="AA287" s="151"/>
      <c r="AB287" s="151"/>
      <c r="AC287" s="151"/>
      <c r="AD287" s="151"/>
      <c r="AE287" s="151"/>
      <c r="AF287" s="151"/>
      <c r="AG287" s="151" t="s">
        <v>203</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58"/>
      <c r="B288" s="159"/>
      <c r="C288" s="190" t="s">
        <v>466</v>
      </c>
      <c r="D288" s="163"/>
      <c r="E288" s="164">
        <v>92.79</v>
      </c>
      <c r="F288" s="161"/>
      <c r="G288" s="161"/>
      <c r="H288" s="161"/>
      <c r="I288" s="161"/>
      <c r="J288" s="161"/>
      <c r="K288" s="161"/>
      <c r="L288" s="161"/>
      <c r="M288" s="161"/>
      <c r="N288" s="161"/>
      <c r="O288" s="161"/>
      <c r="P288" s="161"/>
      <c r="Q288" s="161"/>
      <c r="R288" s="161"/>
      <c r="S288" s="161"/>
      <c r="T288" s="161"/>
      <c r="U288" s="161"/>
      <c r="V288" s="161"/>
      <c r="W288" s="161"/>
      <c r="X288" s="161"/>
      <c r="Y288" s="151"/>
      <c r="Z288" s="151"/>
      <c r="AA288" s="151"/>
      <c r="AB288" s="151"/>
      <c r="AC288" s="151"/>
      <c r="AD288" s="151"/>
      <c r="AE288" s="151"/>
      <c r="AF288" s="151"/>
      <c r="AG288" s="151" t="s">
        <v>203</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58"/>
      <c r="B289" s="159"/>
      <c r="C289" s="190" t="s">
        <v>467</v>
      </c>
      <c r="D289" s="163"/>
      <c r="E289" s="164">
        <v>3.24</v>
      </c>
      <c r="F289" s="161"/>
      <c r="G289" s="161"/>
      <c r="H289" s="161"/>
      <c r="I289" s="161"/>
      <c r="J289" s="161"/>
      <c r="K289" s="161"/>
      <c r="L289" s="161"/>
      <c r="M289" s="161"/>
      <c r="N289" s="161"/>
      <c r="O289" s="161"/>
      <c r="P289" s="161"/>
      <c r="Q289" s="161"/>
      <c r="R289" s="161"/>
      <c r="S289" s="161"/>
      <c r="T289" s="161"/>
      <c r="U289" s="161"/>
      <c r="V289" s="161"/>
      <c r="W289" s="161"/>
      <c r="X289" s="161"/>
      <c r="Y289" s="151"/>
      <c r="Z289" s="151"/>
      <c r="AA289" s="151"/>
      <c r="AB289" s="151"/>
      <c r="AC289" s="151"/>
      <c r="AD289" s="151"/>
      <c r="AE289" s="151"/>
      <c r="AF289" s="151"/>
      <c r="AG289" s="151" t="s">
        <v>203</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x14ac:dyDescent="0.2">
      <c r="A290" s="158"/>
      <c r="B290" s="159"/>
      <c r="C290" s="190" t="s">
        <v>468</v>
      </c>
      <c r="D290" s="163"/>
      <c r="E290" s="164">
        <v>4.4000000000000004</v>
      </c>
      <c r="F290" s="161"/>
      <c r="G290" s="161"/>
      <c r="H290" s="161"/>
      <c r="I290" s="161"/>
      <c r="J290" s="161"/>
      <c r="K290" s="161"/>
      <c r="L290" s="161"/>
      <c r="M290" s="161"/>
      <c r="N290" s="161"/>
      <c r="O290" s="161"/>
      <c r="P290" s="161"/>
      <c r="Q290" s="161"/>
      <c r="R290" s="161"/>
      <c r="S290" s="161"/>
      <c r="T290" s="161"/>
      <c r="U290" s="161"/>
      <c r="V290" s="161"/>
      <c r="W290" s="161"/>
      <c r="X290" s="161"/>
      <c r="Y290" s="151"/>
      <c r="Z290" s="151"/>
      <c r="AA290" s="151"/>
      <c r="AB290" s="151"/>
      <c r="AC290" s="151"/>
      <c r="AD290" s="151"/>
      <c r="AE290" s="151"/>
      <c r="AF290" s="151"/>
      <c r="AG290" s="151" t="s">
        <v>203</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58"/>
      <c r="B291" s="159"/>
      <c r="C291" s="190" t="s">
        <v>233</v>
      </c>
      <c r="D291" s="163"/>
      <c r="E291" s="164"/>
      <c r="F291" s="161"/>
      <c r="G291" s="161"/>
      <c r="H291" s="161"/>
      <c r="I291" s="161"/>
      <c r="J291" s="161"/>
      <c r="K291" s="161"/>
      <c r="L291" s="161"/>
      <c r="M291" s="161"/>
      <c r="N291" s="161"/>
      <c r="O291" s="161"/>
      <c r="P291" s="161"/>
      <c r="Q291" s="161"/>
      <c r="R291" s="161"/>
      <c r="S291" s="161"/>
      <c r="T291" s="161"/>
      <c r="U291" s="161"/>
      <c r="V291" s="161"/>
      <c r="W291" s="161"/>
      <c r="X291" s="161"/>
      <c r="Y291" s="151"/>
      <c r="Z291" s="151"/>
      <c r="AA291" s="151"/>
      <c r="AB291" s="151"/>
      <c r="AC291" s="151"/>
      <c r="AD291" s="151"/>
      <c r="AE291" s="151"/>
      <c r="AF291" s="151"/>
      <c r="AG291" s="151" t="s">
        <v>203</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58"/>
      <c r="B292" s="159"/>
      <c r="C292" s="190" t="s">
        <v>469</v>
      </c>
      <c r="D292" s="163"/>
      <c r="E292" s="164">
        <v>152.52000000000001</v>
      </c>
      <c r="F292" s="161"/>
      <c r="G292" s="161"/>
      <c r="H292" s="161"/>
      <c r="I292" s="161"/>
      <c r="J292" s="161"/>
      <c r="K292" s="161"/>
      <c r="L292" s="161"/>
      <c r="M292" s="161"/>
      <c r="N292" s="161"/>
      <c r="O292" s="161"/>
      <c r="P292" s="161"/>
      <c r="Q292" s="161"/>
      <c r="R292" s="161"/>
      <c r="S292" s="161"/>
      <c r="T292" s="161"/>
      <c r="U292" s="161"/>
      <c r="V292" s="161"/>
      <c r="W292" s="161"/>
      <c r="X292" s="161"/>
      <c r="Y292" s="151"/>
      <c r="Z292" s="151"/>
      <c r="AA292" s="151"/>
      <c r="AB292" s="151"/>
      <c r="AC292" s="151"/>
      <c r="AD292" s="151"/>
      <c r="AE292" s="151"/>
      <c r="AF292" s="151"/>
      <c r="AG292" s="151" t="s">
        <v>203</v>
      </c>
      <c r="AH292" s="151">
        <v>0</v>
      </c>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ht="25.5" x14ac:dyDescent="0.2">
      <c r="A293" s="166" t="s">
        <v>194</v>
      </c>
      <c r="B293" s="167" t="s">
        <v>108</v>
      </c>
      <c r="C293" s="188" t="s">
        <v>109</v>
      </c>
      <c r="D293" s="168"/>
      <c r="E293" s="169"/>
      <c r="F293" s="170"/>
      <c r="G293" s="170">
        <f>SUMIF(AG294:AG315,"&lt;&gt;NOR",G294:G315)</f>
        <v>0</v>
      </c>
      <c r="H293" s="170"/>
      <c r="I293" s="170">
        <f>SUM(I294:I315)</f>
        <v>0</v>
      </c>
      <c r="J293" s="170"/>
      <c r="K293" s="170">
        <f>SUM(K294:K315)</f>
        <v>0</v>
      </c>
      <c r="L293" s="170"/>
      <c r="M293" s="170">
        <f>SUM(M294:M315)</f>
        <v>0</v>
      </c>
      <c r="N293" s="170"/>
      <c r="O293" s="170">
        <f>SUM(O294:O315)</f>
        <v>0.1</v>
      </c>
      <c r="P293" s="170"/>
      <c r="Q293" s="170">
        <f>SUM(Q294:Q315)</f>
        <v>0</v>
      </c>
      <c r="R293" s="170"/>
      <c r="S293" s="170"/>
      <c r="T293" s="171"/>
      <c r="U293" s="165"/>
      <c r="V293" s="165">
        <f>SUM(V294:V315)</f>
        <v>231</v>
      </c>
      <c r="W293" s="165"/>
      <c r="X293" s="165"/>
      <c r="AG293" t="s">
        <v>195</v>
      </c>
    </row>
    <row r="294" spans="1:60" outlineLevel="1" x14ac:dyDescent="0.2">
      <c r="A294" s="172">
        <v>73</v>
      </c>
      <c r="B294" s="173" t="s">
        <v>470</v>
      </c>
      <c r="C294" s="189" t="s">
        <v>471</v>
      </c>
      <c r="D294" s="174" t="s">
        <v>238</v>
      </c>
      <c r="E294" s="175">
        <v>747.78</v>
      </c>
      <c r="F294" s="176"/>
      <c r="G294" s="177">
        <f>ROUND(E294*F294,2)</f>
        <v>0</v>
      </c>
      <c r="H294" s="176"/>
      <c r="I294" s="177">
        <f>ROUND(E294*H294,2)</f>
        <v>0</v>
      </c>
      <c r="J294" s="176"/>
      <c r="K294" s="177">
        <f>ROUND(E294*J294,2)</f>
        <v>0</v>
      </c>
      <c r="L294" s="177">
        <v>21</v>
      </c>
      <c r="M294" s="177">
        <f>G294*(1+L294/100)</f>
        <v>0</v>
      </c>
      <c r="N294" s="177">
        <v>4.0000000000000003E-5</v>
      </c>
      <c r="O294" s="177">
        <f>ROUND(E294*N294,2)</f>
        <v>0.03</v>
      </c>
      <c r="P294" s="177">
        <v>0</v>
      </c>
      <c r="Q294" s="177">
        <f>ROUND(E294*P294,2)</f>
        <v>0</v>
      </c>
      <c r="R294" s="177"/>
      <c r="S294" s="177" t="s">
        <v>199</v>
      </c>
      <c r="T294" s="178" t="s">
        <v>199</v>
      </c>
      <c r="U294" s="161">
        <v>0.308</v>
      </c>
      <c r="V294" s="161">
        <f>ROUND(E294*U294,2)</f>
        <v>230.32</v>
      </c>
      <c r="W294" s="161"/>
      <c r="X294" s="161" t="s">
        <v>200</v>
      </c>
      <c r="Y294" s="151"/>
      <c r="Z294" s="151"/>
      <c r="AA294" s="151"/>
      <c r="AB294" s="151"/>
      <c r="AC294" s="151"/>
      <c r="AD294" s="151"/>
      <c r="AE294" s="151"/>
      <c r="AF294" s="151"/>
      <c r="AG294" s="151" t="s">
        <v>201</v>
      </c>
      <c r="AH294" s="151"/>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58"/>
      <c r="B295" s="159"/>
      <c r="C295" s="190" t="s">
        <v>472</v>
      </c>
      <c r="D295" s="163"/>
      <c r="E295" s="164">
        <v>62.25</v>
      </c>
      <c r="F295" s="161"/>
      <c r="G295" s="161"/>
      <c r="H295" s="161"/>
      <c r="I295" s="161"/>
      <c r="J295" s="161"/>
      <c r="K295" s="161"/>
      <c r="L295" s="161"/>
      <c r="M295" s="161"/>
      <c r="N295" s="161"/>
      <c r="O295" s="161"/>
      <c r="P295" s="161"/>
      <c r="Q295" s="161"/>
      <c r="R295" s="161"/>
      <c r="S295" s="161"/>
      <c r="T295" s="161"/>
      <c r="U295" s="161"/>
      <c r="V295" s="161"/>
      <c r="W295" s="161"/>
      <c r="X295" s="161"/>
      <c r="Y295" s="151"/>
      <c r="Z295" s="151"/>
      <c r="AA295" s="151"/>
      <c r="AB295" s="151"/>
      <c r="AC295" s="151"/>
      <c r="AD295" s="151"/>
      <c r="AE295" s="151"/>
      <c r="AF295" s="151"/>
      <c r="AG295" s="151" t="s">
        <v>203</v>
      </c>
      <c r="AH295" s="151">
        <v>0</v>
      </c>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58"/>
      <c r="B296" s="159"/>
      <c r="C296" s="190" t="s">
        <v>233</v>
      </c>
      <c r="D296" s="163"/>
      <c r="E296" s="164"/>
      <c r="F296" s="161"/>
      <c r="G296" s="161"/>
      <c r="H296" s="161"/>
      <c r="I296" s="161"/>
      <c r="J296" s="161"/>
      <c r="K296" s="161"/>
      <c r="L296" s="161"/>
      <c r="M296" s="161"/>
      <c r="N296" s="161"/>
      <c r="O296" s="161"/>
      <c r="P296" s="161"/>
      <c r="Q296" s="161"/>
      <c r="R296" s="161"/>
      <c r="S296" s="161"/>
      <c r="T296" s="161"/>
      <c r="U296" s="161"/>
      <c r="V296" s="161"/>
      <c r="W296" s="161"/>
      <c r="X296" s="161"/>
      <c r="Y296" s="151"/>
      <c r="Z296" s="151"/>
      <c r="AA296" s="151"/>
      <c r="AB296" s="151"/>
      <c r="AC296" s="151"/>
      <c r="AD296" s="151"/>
      <c r="AE296" s="151"/>
      <c r="AF296" s="151"/>
      <c r="AG296" s="151" t="s">
        <v>203</v>
      </c>
      <c r="AH296" s="151">
        <v>0</v>
      </c>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58"/>
      <c r="B297" s="159"/>
      <c r="C297" s="190" t="s">
        <v>270</v>
      </c>
      <c r="D297" s="163"/>
      <c r="E297" s="164"/>
      <c r="F297" s="161"/>
      <c r="G297" s="161"/>
      <c r="H297" s="161"/>
      <c r="I297" s="161"/>
      <c r="J297" s="161"/>
      <c r="K297" s="161"/>
      <c r="L297" s="161"/>
      <c r="M297" s="161"/>
      <c r="N297" s="161"/>
      <c r="O297" s="161"/>
      <c r="P297" s="161"/>
      <c r="Q297" s="161"/>
      <c r="R297" s="161"/>
      <c r="S297" s="161"/>
      <c r="T297" s="161"/>
      <c r="U297" s="161"/>
      <c r="V297" s="161"/>
      <c r="W297" s="161"/>
      <c r="X297" s="161"/>
      <c r="Y297" s="151"/>
      <c r="Z297" s="151"/>
      <c r="AA297" s="151"/>
      <c r="AB297" s="151"/>
      <c r="AC297" s="151"/>
      <c r="AD297" s="151"/>
      <c r="AE297" s="151"/>
      <c r="AF297" s="151"/>
      <c r="AG297" s="151" t="s">
        <v>203</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ht="22.5" outlineLevel="1" x14ac:dyDescent="0.2">
      <c r="A298" s="158"/>
      <c r="B298" s="159"/>
      <c r="C298" s="190" t="s">
        <v>473</v>
      </c>
      <c r="D298" s="163"/>
      <c r="E298" s="164">
        <v>441.04</v>
      </c>
      <c r="F298" s="161"/>
      <c r="G298" s="161"/>
      <c r="H298" s="161"/>
      <c r="I298" s="161"/>
      <c r="J298" s="161"/>
      <c r="K298" s="161"/>
      <c r="L298" s="161"/>
      <c r="M298" s="161"/>
      <c r="N298" s="161"/>
      <c r="O298" s="161"/>
      <c r="P298" s="161"/>
      <c r="Q298" s="161"/>
      <c r="R298" s="161"/>
      <c r="S298" s="161"/>
      <c r="T298" s="161"/>
      <c r="U298" s="161"/>
      <c r="V298" s="161"/>
      <c r="W298" s="161"/>
      <c r="X298" s="161"/>
      <c r="Y298" s="151"/>
      <c r="Z298" s="151"/>
      <c r="AA298" s="151"/>
      <c r="AB298" s="151"/>
      <c r="AC298" s="151"/>
      <c r="AD298" s="151"/>
      <c r="AE298" s="151"/>
      <c r="AF298" s="151"/>
      <c r="AG298" s="151" t="s">
        <v>203</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ht="22.5" outlineLevel="1" x14ac:dyDescent="0.2">
      <c r="A299" s="158"/>
      <c r="B299" s="159"/>
      <c r="C299" s="190" t="s">
        <v>474</v>
      </c>
      <c r="D299" s="163"/>
      <c r="E299" s="164">
        <v>244.49</v>
      </c>
      <c r="F299" s="161"/>
      <c r="G299" s="161"/>
      <c r="H299" s="161"/>
      <c r="I299" s="161"/>
      <c r="J299" s="161"/>
      <c r="K299" s="161"/>
      <c r="L299" s="161"/>
      <c r="M299" s="161"/>
      <c r="N299" s="161"/>
      <c r="O299" s="161"/>
      <c r="P299" s="161"/>
      <c r="Q299" s="161"/>
      <c r="R299" s="161"/>
      <c r="S299" s="161"/>
      <c r="T299" s="161"/>
      <c r="U299" s="161"/>
      <c r="V299" s="161"/>
      <c r="W299" s="161"/>
      <c r="X299" s="161"/>
      <c r="Y299" s="151"/>
      <c r="Z299" s="151"/>
      <c r="AA299" s="151"/>
      <c r="AB299" s="151"/>
      <c r="AC299" s="151"/>
      <c r="AD299" s="151"/>
      <c r="AE299" s="151"/>
      <c r="AF299" s="151"/>
      <c r="AG299" s="151" t="s">
        <v>203</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72">
        <v>74</v>
      </c>
      <c r="B300" s="173" t="s">
        <v>475</v>
      </c>
      <c r="C300" s="189" t="s">
        <v>476</v>
      </c>
      <c r="D300" s="174" t="s">
        <v>243</v>
      </c>
      <c r="E300" s="175">
        <v>4</v>
      </c>
      <c r="F300" s="176"/>
      <c r="G300" s="177">
        <f>ROUND(E300*F300,2)</f>
        <v>0</v>
      </c>
      <c r="H300" s="176"/>
      <c r="I300" s="177">
        <f>ROUND(E300*H300,2)</f>
        <v>0</v>
      </c>
      <c r="J300" s="176"/>
      <c r="K300" s="177">
        <f>ROUND(E300*J300,2)</f>
        <v>0</v>
      </c>
      <c r="L300" s="177">
        <v>21</v>
      </c>
      <c r="M300" s="177">
        <f>G300*(1+L300/100)</f>
        <v>0</v>
      </c>
      <c r="N300" s="177">
        <v>1.0000000000000001E-5</v>
      </c>
      <c r="O300" s="177">
        <f>ROUND(E300*N300,2)</f>
        <v>0</v>
      </c>
      <c r="P300" s="177">
        <v>0</v>
      </c>
      <c r="Q300" s="177">
        <f>ROUND(E300*P300,2)</f>
        <v>0</v>
      </c>
      <c r="R300" s="177"/>
      <c r="S300" s="177" t="s">
        <v>199</v>
      </c>
      <c r="T300" s="178" t="s">
        <v>199</v>
      </c>
      <c r="U300" s="161">
        <v>0.17</v>
      </c>
      <c r="V300" s="161">
        <f>ROUND(E300*U300,2)</f>
        <v>0.68</v>
      </c>
      <c r="W300" s="161"/>
      <c r="X300" s="161" t="s">
        <v>200</v>
      </c>
      <c r="Y300" s="151"/>
      <c r="Z300" s="151"/>
      <c r="AA300" s="151"/>
      <c r="AB300" s="151"/>
      <c r="AC300" s="151"/>
      <c r="AD300" s="151"/>
      <c r="AE300" s="151"/>
      <c r="AF300" s="151"/>
      <c r="AG300" s="151" t="s">
        <v>201</v>
      </c>
      <c r="AH300" s="151"/>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58"/>
      <c r="B301" s="159"/>
      <c r="C301" s="190" t="s">
        <v>86</v>
      </c>
      <c r="D301" s="163"/>
      <c r="E301" s="164">
        <v>4</v>
      </c>
      <c r="F301" s="161"/>
      <c r="G301" s="161"/>
      <c r="H301" s="161"/>
      <c r="I301" s="161"/>
      <c r="J301" s="161"/>
      <c r="K301" s="161"/>
      <c r="L301" s="161"/>
      <c r="M301" s="161"/>
      <c r="N301" s="161"/>
      <c r="O301" s="161"/>
      <c r="P301" s="161"/>
      <c r="Q301" s="161"/>
      <c r="R301" s="161"/>
      <c r="S301" s="161"/>
      <c r="T301" s="161"/>
      <c r="U301" s="161"/>
      <c r="V301" s="161"/>
      <c r="W301" s="161"/>
      <c r="X301" s="161"/>
      <c r="Y301" s="151"/>
      <c r="Z301" s="151"/>
      <c r="AA301" s="151"/>
      <c r="AB301" s="151"/>
      <c r="AC301" s="151"/>
      <c r="AD301" s="151"/>
      <c r="AE301" s="151"/>
      <c r="AF301" s="151"/>
      <c r="AG301" s="151" t="s">
        <v>203</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x14ac:dyDescent="0.2">
      <c r="A302" s="172">
        <v>75</v>
      </c>
      <c r="B302" s="173" t="s">
        <v>477</v>
      </c>
      <c r="C302" s="189" t="s">
        <v>478</v>
      </c>
      <c r="D302" s="174" t="s">
        <v>479</v>
      </c>
      <c r="E302" s="175">
        <v>1</v>
      </c>
      <c r="F302" s="176"/>
      <c r="G302" s="177">
        <f>ROUND(E302*F302,2)</f>
        <v>0</v>
      </c>
      <c r="H302" s="176"/>
      <c r="I302" s="177">
        <f>ROUND(E302*H302,2)</f>
        <v>0</v>
      </c>
      <c r="J302" s="176"/>
      <c r="K302" s="177">
        <f>ROUND(E302*J302,2)</f>
        <v>0</v>
      </c>
      <c r="L302" s="177">
        <v>21</v>
      </c>
      <c r="M302" s="177">
        <f>G302*(1+L302/100)</f>
        <v>0</v>
      </c>
      <c r="N302" s="177">
        <v>0</v>
      </c>
      <c r="O302" s="177">
        <f>ROUND(E302*N302,2)</f>
        <v>0</v>
      </c>
      <c r="P302" s="177">
        <v>0</v>
      </c>
      <c r="Q302" s="177">
        <f>ROUND(E302*P302,2)</f>
        <v>0</v>
      </c>
      <c r="R302" s="177"/>
      <c r="S302" s="177" t="s">
        <v>307</v>
      </c>
      <c r="T302" s="178" t="s">
        <v>308</v>
      </c>
      <c r="U302" s="161">
        <v>0</v>
      </c>
      <c r="V302" s="161">
        <f>ROUND(E302*U302,2)</f>
        <v>0</v>
      </c>
      <c r="W302" s="161"/>
      <c r="X302" s="161" t="s">
        <v>200</v>
      </c>
      <c r="Y302" s="151"/>
      <c r="Z302" s="151"/>
      <c r="AA302" s="151"/>
      <c r="AB302" s="151"/>
      <c r="AC302" s="151"/>
      <c r="AD302" s="151"/>
      <c r="AE302" s="151"/>
      <c r="AF302" s="151"/>
      <c r="AG302" s="151" t="s">
        <v>201</v>
      </c>
      <c r="AH302" s="151"/>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x14ac:dyDescent="0.2">
      <c r="A303" s="158"/>
      <c r="B303" s="159"/>
      <c r="C303" s="190" t="s">
        <v>80</v>
      </c>
      <c r="D303" s="163"/>
      <c r="E303" s="164">
        <v>1</v>
      </c>
      <c r="F303" s="161"/>
      <c r="G303" s="161"/>
      <c r="H303" s="161"/>
      <c r="I303" s="161"/>
      <c r="J303" s="161"/>
      <c r="K303" s="161"/>
      <c r="L303" s="161"/>
      <c r="M303" s="161"/>
      <c r="N303" s="161"/>
      <c r="O303" s="161"/>
      <c r="P303" s="161"/>
      <c r="Q303" s="161"/>
      <c r="R303" s="161"/>
      <c r="S303" s="161"/>
      <c r="T303" s="161"/>
      <c r="U303" s="161"/>
      <c r="V303" s="161"/>
      <c r="W303" s="161"/>
      <c r="X303" s="161"/>
      <c r="Y303" s="151"/>
      <c r="Z303" s="151"/>
      <c r="AA303" s="151"/>
      <c r="AB303" s="151"/>
      <c r="AC303" s="151"/>
      <c r="AD303" s="151"/>
      <c r="AE303" s="151"/>
      <c r="AF303" s="151"/>
      <c r="AG303" s="151" t="s">
        <v>203</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ht="22.5" outlineLevel="1" x14ac:dyDescent="0.2">
      <c r="A304" s="172">
        <v>76</v>
      </c>
      <c r="B304" s="173" t="s">
        <v>480</v>
      </c>
      <c r="C304" s="189" t="s">
        <v>481</v>
      </c>
      <c r="D304" s="174" t="s">
        <v>482</v>
      </c>
      <c r="E304" s="175">
        <v>0.24</v>
      </c>
      <c r="F304" s="176"/>
      <c r="G304" s="177">
        <f>ROUND(E304*F304,2)</f>
        <v>0</v>
      </c>
      <c r="H304" s="176"/>
      <c r="I304" s="177">
        <f>ROUND(E304*H304,2)</f>
        <v>0</v>
      </c>
      <c r="J304" s="176"/>
      <c r="K304" s="177">
        <f>ROUND(E304*J304,2)</f>
        <v>0</v>
      </c>
      <c r="L304" s="177">
        <v>21</v>
      </c>
      <c r="M304" s="177">
        <f>G304*(1+L304/100)</f>
        <v>0</v>
      </c>
      <c r="N304" s="177">
        <v>5.0000000000000001E-3</v>
      </c>
      <c r="O304" s="177">
        <f>ROUND(E304*N304,2)</f>
        <v>0</v>
      </c>
      <c r="P304" s="177">
        <v>0</v>
      </c>
      <c r="Q304" s="177">
        <f>ROUND(E304*P304,2)</f>
        <v>0</v>
      </c>
      <c r="R304" s="177"/>
      <c r="S304" s="177" t="s">
        <v>307</v>
      </c>
      <c r="T304" s="178" t="s">
        <v>308</v>
      </c>
      <c r="U304" s="161">
        <v>0</v>
      </c>
      <c r="V304" s="161">
        <f>ROUND(E304*U304,2)</f>
        <v>0</v>
      </c>
      <c r="W304" s="161"/>
      <c r="X304" s="161" t="s">
        <v>200</v>
      </c>
      <c r="Y304" s="151"/>
      <c r="Z304" s="151"/>
      <c r="AA304" s="151"/>
      <c r="AB304" s="151"/>
      <c r="AC304" s="151"/>
      <c r="AD304" s="151"/>
      <c r="AE304" s="151"/>
      <c r="AF304" s="151"/>
      <c r="AG304" s="151" t="s">
        <v>201</v>
      </c>
      <c r="AH304" s="151"/>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x14ac:dyDescent="0.2">
      <c r="A305" s="158"/>
      <c r="B305" s="159"/>
      <c r="C305" s="190" t="s">
        <v>483</v>
      </c>
      <c r="D305" s="163"/>
      <c r="E305" s="164">
        <v>0.1</v>
      </c>
      <c r="F305" s="161"/>
      <c r="G305" s="161"/>
      <c r="H305" s="161"/>
      <c r="I305" s="161"/>
      <c r="J305" s="161"/>
      <c r="K305" s="161"/>
      <c r="L305" s="161"/>
      <c r="M305" s="161"/>
      <c r="N305" s="161"/>
      <c r="O305" s="161"/>
      <c r="P305" s="161"/>
      <c r="Q305" s="161"/>
      <c r="R305" s="161"/>
      <c r="S305" s="161"/>
      <c r="T305" s="161"/>
      <c r="U305" s="161"/>
      <c r="V305" s="161"/>
      <c r="W305" s="161"/>
      <c r="X305" s="161"/>
      <c r="Y305" s="151"/>
      <c r="Z305" s="151"/>
      <c r="AA305" s="151"/>
      <c r="AB305" s="151"/>
      <c r="AC305" s="151"/>
      <c r="AD305" s="151"/>
      <c r="AE305" s="151"/>
      <c r="AF305" s="151"/>
      <c r="AG305" s="151" t="s">
        <v>203</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90" t="s">
        <v>484</v>
      </c>
      <c r="D306" s="163"/>
      <c r="E306" s="164">
        <v>0.08</v>
      </c>
      <c r="F306" s="161"/>
      <c r="G306" s="161"/>
      <c r="H306" s="161"/>
      <c r="I306" s="161"/>
      <c r="J306" s="161"/>
      <c r="K306" s="161"/>
      <c r="L306" s="161"/>
      <c r="M306" s="161"/>
      <c r="N306" s="161"/>
      <c r="O306" s="161"/>
      <c r="P306" s="161"/>
      <c r="Q306" s="161"/>
      <c r="R306" s="161"/>
      <c r="S306" s="161"/>
      <c r="T306" s="161"/>
      <c r="U306" s="161"/>
      <c r="V306" s="161"/>
      <c r="W306" s="161"/>
      <c r="X306" s="161"/>
      <c r="Y306" s="151"/>
      <c r="Z306" s="151"/>
      <c r="AA306" s="151"/>
      <c r="AB306" s="151"/>
      <c r="AC306" s="151"/>
      <c r="AD306" s="151"/>
      <c r="AE306" s="151"/>
      <c r="AF306" s="151"/>
      <c r="AG306" s="151" t="s">
        <v>203</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outlineLevel="1" x14ac:dyDescent="0.2">
      <c r="A307" s="158"/>
      <c r="B307" s="159"/>
      <c r="C307" s="190" t="s">
        <v>485</v>
      </c>
      <c r="D307" s="163"/>
      <c r="E307" s="164">
        <v>0.06</v>
      </c>
      <c r="F307" s="161"/>
      <c r="G307" s="161"/>
      <c r="H307" s="161"/>
      <c r="I307" s="161"/>
      <c r="J307" s="161"/>
      <c r="K307" s="161"/>
      <c r="L307" s="161"/>
      <c r="M307" s="161"/>
      <c r="N307" s="161"/>
      <c r="O307" s="161"/>
      <c r="P307" s="161"/>
      <c r="Q307" s="161"/>
      <c r="R307" s="161"/>
      <c r="S307" s="161"/>
      <c r="T307" s="161"/>
      <c r="U307" s="161"/>
      <c r="V307" s="161"/>
      <c r="W307" s="161"/>
      <c r="X307" s="161"/>
      <c r="Y307" s="151"/>
      <c r="Z307" s="151"/>
      <c r="AA307" s="151"/>
      <c r="AB307" s="151"/>
      <c r="AC307" s="151"/>
      <c r="AD307" s="151"/>
      <c r="AE307" s="151"/>
      <c r="AF307" s="151"/>
      <c r="AG307" s="151" t="s">
        <v>203</v>
      </c>
      <c r="AH307" s="151">
        <v>0</v>
      </c>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ht="22.5" outlineLevel="1" x14ac:dyDescent="0.2">
      <c r="A308" s="172">
        <v>77</v>
      </c>
      <c r="B308" s="173" t="s">
        <v>486</v>
      </c>
      <c r="C308" s="189" t="s">
        <v>487</v>
      </c>
      <c r="D308" s="174" t="s">
        <v>243</v>
      </c>
      <c r="E308" s="175">
        <v>2</v>
      </c>
      <c r="F308" s="176"/>
      <c r="G308" s="177">
        <f>ROUND(E308*F308,2)</f>
        <v>0</v>
      </c>
      <c r="H308" s="176"/>
      <c r="I308" s="177">
        <f>ROUND(E308*H308,2)</f>
        <v>0</v>
      </c>
      <c r="J308" s="176"/>
      <c r="K308" s="177">
        <f>ROUND(E308*J308,2)</f>
        <v>0</v>
      </c>
      <c r="L308" s="177">
        <v>21</v>
      </c>
      <c r="M308" s="177">
        <f>G308*(1+L308/100)</f>
        <v>0</v>
      </c>
      <c r="N308" s="177">
        <v>6.0000000000000001E-3</v>
      </c>
      <c r="O308" s="177">
        <f>ROUND(E308*N308,2)</f>
        <v>0.01</v>
      </c>
      <c r="P308" s="177">
        <v>0</v>
      </c>
      <c r="Q308" s="177">
        <f>ROUND(E308*P308,2)</f>
        <v>0</v>
      </c>
      <c r="R308" s="177"/>
      <c r="S308" s="177" t="s">
        <v>307</v>
      </c>
      <c r="T308" s="178" t="s">
        <v>308</v>
      </c>
      <c r="U308" s="161">
        <v>0</v>
      </c>
      <c r="V308" s="161">
        <f>ROUND(E308*U308,2)</f>
        <v>0</v>
      </c>
      <c r="W308" s="161"/>
      <c r="X308" s="161" t="s">
        <v>200</v>
      </c>
      <c r="Y308" s="151"/>
      <c r="Z308" s="151"/>
      <c r="AA308" s="151"/>
      <c r="AB308" s="151"/>
      <c r="AC308" s="151"/>
      <c r="AD308" s="151"/>
      <c r="AE308" s="151"/>
      <c r="AF308" s="151"/>
      <c r="AG308" s="151" t="s">
        <v>201</v>
      </c>
      <c r="AH308" s="151"/>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x14ac:dyDescent="0.2">
      <c r="A309" s="158"/>
      <c r="B309" s="159"/>
      <c r="C309" s="190" t="s">
        <v>82</v>
      </c>
      <c r="D309" s="163"/>
      <c r="E309" s="164">
        <v>2</v>
      </c>
      <c r="F309" s="161"/>
      <c r="G309" s="161"/>
      <c r="H309" s="161"/>
      <c r="I309" s="161"/>
      <c r="J309" s="161"/>
      <c r="K309" s="161"/>
      <c r="L309" s="161"/>
      <c r="M309" s="161"/>
      <c r="N309" s="161"/>
      <c r="O309" s="161"/>
      <c r="P309" s="161"/>
      <c r="Q309" s="161"/>
      <c r="R309" s="161"/>
      <c r="S309" s="161"/>
      <c r="T309" s="161"/>
      <c r="U309" s="161"/>
      <c r="V309" s="161"/>
      <c r="W309" s="161"/>
      <c r="X309" s="161"/>
      <c r="Y309" s="151"/>
      <c r="Z309" s="151"/>
      <c r="AA309" s="151"/>
      <c r="AB309" s="151"/>
      <c r="AC309" s="151"/>
      <c r="AD309" s="151"/>
      <c r="AE309" s="151"/>
      <c r="AF309" s="151"/>
      <c r="AG309" s="151" t="s">
        <v>203</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ht="22.5" outlineLevel="1" x14ac:dyDescent="0.2">
      <c r="A310" s="172">
        <v>78</v>
      </c>
      <c r="B310" s="173" t="s">
        <v>488</v>
      </c>
      <c r="C310" s="189" t="s">
        <v>489</v>
      </c>
      <c r="D310" s="174" t="s">
        <v>490</v>
      </c>
      <c r="E310" s="175">
        <v>35</v>
      </c>
      <c r="F310" s="176"/>
      <c r="G310" s="177">
        <f>ROUND(E310*F310,2)</f>
        <v>0</v>
      </c>
      <c r="H310" s="176"/>
      <c r="I310" s="177">
        <f>ROUND(E310*H310,2)</f>
        <v>0</v>
      </c>
      <c r="J310" s="176"/>
      <c r="K310" s="177">
        <f>ROUND(E310*J310,2)</f>
        <v>0</v>
      </c>
      <c r="L310" s="177">
        <v>21</v>
      </c>
      <c r="M310" s="177">
        <f>G310*(1+L310/100)</f>
        <v>0</v>
      </c>
      <c r="N310" s="177">
        <v>0</v>
      </c>
      <c r="O310" s="177">
        <f>ROUND(E310*N310,2)</f>
        <v>0</v>
      </c>
      <c r="P310" s="177">
        <v>0</v>
      </c>
      <c r="Q310" s="177">
        <f>ROUND(E310*P310,2)</f>
        <v>0</v>
      </c>
      <c r="R310" s="177"/>
      <c r="S310" s="177" t="s">
        <v>307</v>
      </c>
      <c r="T310" s="178" t="s">
        <v>308</v>
      </c>
      <c r="U310" s="161">
        <v>0</v>
      </c>
      <c r="V310" s="161">
        <f>ROUND(E310*U310,2)</f>
        <v>0</v>
      </c>
      <c r="W310" s="161"/>
      <c r="X310" s="161" t="s">
        <v>200</v>
      </c>
      <c r="Y310" s="151"/>
      <c r="Z310" s="151"/>
      <c r="AA310" s="151"/>
      <c r="AB310" s="151"/>
      <c r="AC310" s="151"/>
      <c r="AD310" s="151"/>
      <c r="AE310" s="151"/>
      <c r="AF310" s="151"/>
      <c r="AG310" s="151" t="s">
        <v>201</v>
      </c>
      <c r="AH310" s="151"/>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x14ac:dyDescent="0.2">
      <c r="A311" s="158"/>
      <c r="B311" s="159"/>
      <c r="C311" s="190" t="s">
        <v>491</v>
      </c>
      <c r="D311" s="163"/>
      <c r="E311" s="164">
        <v>35</v>
      </c>
      <c r="F311" s="161"/>
      <c r="G311" s="161"/>
      <c r="H311" s="161"/>
      <c r="I311" s="161"/>
      <c r="J311" s="161"/>
      <c r="K311" s="161"/>
      <c r="L311" s="161"/>
      <c r="M311" s="161"/>
      <c r="N311" s="161"/>
      <c r="O311" s="161"/>
      <c r="P311" s="161"/>
      <c r="Q311" s="161"/>
      <c r="R311" s="161"/>
      <c r="S311" s="161"/>
      <c r="T311" s="161"/>
      <c r="U311" s="161"/>
      <c r="V311" s="161"/>
      <c r="W311" s="161"/>
      <c r="X311" s="161"/>
      <c r="Y311" s="151"/>
      <c r="Z311" s="151"/>
      <c r="AA311" s="151"/>
      <c r="AB311" s="151"/>
      <c r="AC311" s="151"/>
      <c r="AD311" s="151"/>
      <c r="AE311" s="151"/>
      <c r="AF311" s="151"/>
      <c r="AG311" s="151" t="s">
        <v>203</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outlineLevel="1" x14ac:dyDescent="0.2">
      <c r="A312" s="172">
        <v>79</v>
      </c>
      <c r="B312" s="173" t="s">
        <v>492</v>
      </c>
      <c r="C312" s="189" t="s">
        <v>493</v>
      </c>
      <c r="D312" s="174" t="s">
        <v>479</v>
      </c>
      <c r="E312" s="175">
        <v>1</v>
      </c>
      <c r="F312" s="176"/>
      <c r="G312" s="177">
        <f>ROUND(E312*F312,2)</f>
        <v>0</v>
      </c>
      <c r="H312" s="176"/>
      <c r="I312" s="177">
        <f>ROUND(E312*H312,2)</f>
        <v>0</v>
      </c>
      <c r="J312" s="176"/>
      <c r="K312" s="177">
        <f>ROUND(E312*J312,2)</f>
        <v>0</v>
      </c>
      <c r="L312" s="177">
        <v>21</v>
      </c>
      <c r="M312" s="177">
        <f>G312*(1+L312/100)</f>
        <v>0</v>
      </c>
      <c r="N312" s="177">
        <v>0</v>
      </c>
      <c r="O312" s="177">
        <f>ROUND(E312*N312,2)</f>
        <v>0</v>
      </c>
      <c r="P312" s="177">
        <v>0</v>
      </c>
      <c r="Q312" s="177">
        <f>ROUND(E312*P312,2)</f>
        <v>0</v>
      </c>
      <c r="R312" s="177"/>
      <c r="S312" s="177" t="s">
        <v>307</v>
      </c>
      <c r="T312" s="178" t="s">
        <v>308</v>
      </c>
      <c r="U312" s="161">
        <v>0</v>
      </c>
      <c r="V312" s="161">
        <f>ROUND(E312*U312,2)</f>
        <v>0</v>
      </c>
      <c r="W312" s="161"/>
      <c r="X312" s="161" t="s">
        <v>200</v>
      </c>
      <c r="Y312" s="151"/>
      <c r="Z312" s="151"/>
      <c r="AA312" s="151"/>
      <c r="AB312" s="151"/>
      <c r="AC312" s="151"/>
      <c r="AD312" s="151"/>
      <c r="AE312" s="151"/>
      <c r="AF312" s="151"/>
      <c r="AG312" s="151" t="s">
        <v>201</v>
      </c>
      <c r="AH312" s="151"/>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outlineLevel="1" x14ac:dyDescent="0.2">
      <c r="A313" s="158"/>
      <c r="B313" s="159"/>
      <c r="C313" s="190" t="s">
        <v>80</v>
      </c>
      <c r="D313" s="163"/>
      <c r="E313" s="164">
        <v>1</v>
      </c>
      <c r="F313" s="161"/>
      <c r="G313" s="161"/>
      <c r="H313" s="161"/>
      <c r="I313" s="161"/>
      <c r="J313" s="161"/>
      <c r="K313" s="161"/>
      <c r="L313" s="161"/>
      <c r="M313" s="161"/>
      <c r="N313" s="161"/>
      <c r="O313" s="161"/>
      <c r="P313" s="161"/>
      <c r="Q313" s="161"/>
      <c r="R313" s="161"/>
      <c r="S313" s="161"/>
      <c r="T313" s="161"/>
      <c r="U313" s="161"/>
      <c r="V313" s="161"/>
      <c r="W313" s="161"/>
      <c r="X313" s="161"/>
      <c r="Y313" s="151"/>
      <c r="Z313" s="151"/>
      <c r="AA313" s="151"/>
      <c r="AB313" s="151"/>
      <c r="AC313" s="151"/>
      <c r="AD313" s="151"/>
      <c r="AE313" s="151"/>
      <c r="AF313" s="151"/>
      <c r="AG313" s="151" t="s">
        <v>203</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x14ac:dyDescent="0.2">
      <c r="A314" s="172">
        <v>80</v>
      </c>
      <c r="B314" s="173" t="s">
        <v>494</v>
      </c>
      <c r="C314" s="189" t="s">
        <v>495</v>
      </c>
      <c r="D314" s="174" t="s">
        <v>243</v>
      </c>
      <c r="E314" s="175">
        <v>4</v>
      </c>
      <c r="F314" s="176"/>
      <c r="G314" s="177">
        <f>ROUND(E314*F314,2)</f>
        <v>0</v>
      </c>
      <c r="H314" s="176"/>
      <c r="I314" s="177">
        <f>ROUND(E314*H314,2)</f>
        <v>0</v>
      </c>
      <c r="J314" s="176"/>
      <c r="K314" s="177">
        <f>ROUND(E314*J314,2)</f>
        <v>0</v>
      </c>
      <c r="L314" s="177">
        <v>21</v>
      </c>
      <c r="M314" s="177">
        <f>G314*(1+L314/100)</f>
        <v>0</v>
      </c>
      <c r="N314" s="177">
        <v>1.55E-2</v>
      </c>
      <c r="O314" s="177">
        <f>ROUND(E314*N314,2)</f>
        <v>0.06</v>
      </c>
      <c r="P314" s="177">
        <v>0</v>
      </c>
      <c r="Q314" s="177">
        <f>ROUND(E314*P314,2)</f>
        <v>0</v>
      </c>
      <c r="R314" s="177" t="s">
        <v>296</v>
      </c>
      <c r="S314" s="177" t="s">
        <v>199</v>
      </c>
      <c r="T314" s="178" t="s">
        <v>199</v>
      </c>
      <c r="U314" s="161">
        <v>0</v>
      </c>
      <c r="V314" s="161">
        <f>ROUND(E314*U314,2)</f>
        <v>0</v>
      </c>
      <c r="W314" s="161"/>
      <c r="X314" s="161" t="s">
        <v>297</v>
      </c>
      <c r="Y314" s="151"/>
      <c r="Z314" s="151"/>
      <c r="AA314" s="151"/>
      <c r="AB314" s="151"/>
      <c r="AC314" s="151"/>
      <c r="AD314" s="151"/>
      <c r="AE314" s="151"/>
      <c r="AF314" s="151"/>
      <c r="AG314" s="151" t="s">
        <v>298</v>
      </c>
      <c r="AH314" s="151"/>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x14ac:dyDescent="0.2">
      <c r="A315" s="158"/>
      <c r="B315" s="159"/>
      <c r="C315" s="190" t="s">
        <v>86</v>
      </c>
      <c r="D315" s="163"/>
      <c r="E315" s="164">
        <v>4</v>
      </c>
      <c r="F315" s="161"/>
      <c r="G315" s="161"/>
      <c r="H315" s="161"/>
      <c r="I315" s="161"/>
      <c r="J315" s="161"/>
      <c r="K315" s="161"/>
      <c r="L315" s="161"/>
      <c r="M315" s="161"/>
      <c r="N315" s="161"/>
      <c r="O315" s="161"/>
      <c r="P315" s="161"/>
      <c r="Q315" s="161"/>
      <c r="R315" s="161"/>
      <c r="S315" s="161"/>
      <c r="T315" s="161"/>
      <c r="U315" s="161"/>
      <c r="V315" s="161"/>
      <c r="W315" s="161"/>
      <c r="X315" s="161"/>
      <c r="Y315" s="151"/>
      <c r="Z315" s="151"/>
      <c r="AA315" s="151"/>
      <c r="AB315" s="151"/>
      <c r="AC315" s="151"/>
      <c r="AD315" s="151"/>
      <c r="AE315" s="151"/>
      <c r="AF315" s="151"/>
      <c r="AG315" s="151" t="s">
        <v>203</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x14ac:dyDescent="0.2">
      <c r="A316" s="166" t="s">
        <v>194</v>
      </c>
      <c r="B316" s="167" t="s">
        <v>110</v>
      </c>
      <c r="C316" s="188" t="s">
        <v>111</v>
      </c>
      <c r="D316" s="168"/>
      <c r="E316" s="169"/>
      <c r="F316" s="170"/>
      <c r="G316" s="170">
        <f>SUMIF(AG317:AG441,"&lt;&gt;NOR",G317:G441)</f>
        <v>0</v>
      </c>
      <c r="H316" s="170"/>
      <c r="I316" s="170">
        <f>SUM(I317:I441)</f>
        <v>0</v>
      </c>
      <c r="J316" s="170"/>
      <c r="K316" s="170">
        <f>SUM(K317:K441)</f>
        <v>0</v>
      </c>
      <c r="L316" s="170"/>
      <c r="M316" s="170">
        <f>SUM(M317:M441)</f>
        <v>0</v>
      </c>
      <c r="N316" s="170"/>
      <c r="O316" s="170">
        <f>SUM(O317:O441)</f>
        <v>0.28000000000000003</v>
      </c>
      <c r="P316" s="170"/>
      <c r="Q316" s="170">
        <f>SUM(Q317:Q441)</f>
        <v>137.10999999999996</v>
      </c>
      <c r="R316" s="170"/>
      <c r="S316" s="170"/>
      <c r="T316" s="171"/>
      <c r="U316" s="165"/>
      <c r="V316" s="165">
        <f>SUM(V317:V441)</f>
        <v>446.81999999999982</v>
      </c>
      <c r="W316" s="165"/>
      <c r="X316" s="165"/>
      <c r="AG316" t="s">
        <v>195</v>
      </c>
    </row>
    <row r="317" spans="1:60" outlineLevel="1" x14ac:dyDescent="0.2">
      <c r="A317" s="172">
        <v>81</v>
      </c>
      <c r="B317" s="173" t="s">
        <v>496</v>
      </c>
      <c r="C317" s="189" t="s">
        <v>497</v>
      </c>
      <c r="D317" s="174" t="s">
        <v>238</v>
      </c>
      <c r="E317" s="175">
        <v>49.460999999999999</v>
      </c>
      <c r="F317" s="176"/>
      <c r="G317" s="177">
        <f>ROUND(E317*F317,2)</f>
        <v>0</v>
      </c>
      <c r="H317" s="176"/>
      <c r="I317" s="177">
        <f>ROUND(E317*H317,2)</f>
        <v>0</v>
      </c>
      <c r="J317" s="176"/>
      <c r="K317" s="177">
        <f>ROUND(E317*J317,2)</f>
        <v>0</v>
      </c>
      <c r="L317" s="177">
        <v>21</v>
      </c>
      <c r="M317" s="177">
        <f>G317*(1+L317/100)</f>
        <v>0</v>
      </c>
      <c r="N317" s="177">
        <v>6.7000000000000002E-4</v>
      </c>
      <c r="O317" s="177">
        <f>ROUND(E317*N317,2)</f>
        <v>0.03</v>
      </c>
      <c r="P317" s="177">
        <v>0.18</v>
      </c>
      <c r="Q317" s="177">
        <f>ROUND(E317*P317,2)</f>
        <v>8.9</v>
      </c>
      <c r="R317" s="177"/>
      <c r="S317" s="177" t="s">
        <v>199</v>
      </c>
      <c r="T317" s="178" t="s">
        <v>199</v>
      </c>
      <c r="U317" s="161">
        <v>0.23200000000000001</v>
      </c>
      <c r="V317" s="161">
        <f>ROUND(E317*U317,2)</f>
        <v>11.47</v>
      </c>
      <c r="W317" s="161"/>
      <c r="X317" s="161" t="s">
        <v>200</v>
      </c>
      <c r="Y317" s="151"/>
      <c r="Z317" s="151"/>
      <c r="AA317" s="151"/>
      <c r="AB317" s="151"/>
      <c r="AC317" s="151"/>
      <c r="AD317" s="151"/>
      <c r="AE317" s="151"/>
      <c r="AF317" s="151"/>
      <c r="AG317" s="151" t="s">
        <v>201</v>
      </c>
      <c r="AH317" s="151"/>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outlineLevel="1" x14ac:dyDescent="0.2">
      <c r="A318" s="158"/>
      <c r="B318" s="159"/>
      <c r="C318" s="190" t="s">
        <v>498</v>
      </c>
      <c r="D318" s="163"/>
      <c r="E318" s="164">
        <v>11.76</v>
      </c>
      <c r="F318" s="161"/>
      <c r="G318" s="161"/>
      <c r="H318" s="161"/>
      <c r="I318" s="161"/>
      <c r="J318" s="161"/>
      <c r="K318" s="161"/>
      <c r="L318" s="161"/>
      <c r="M318" s="161"/>
      <c r="N318" s="161"/>
      <c r="O318" s="161"/>
      <c r="P318" s="161"/>
      <c r="Q318" s="161"/>
      <c r="R318" s="161"/>
      <c r="S318" s="161"/>
      <c r="T318" s="161"/>
      <c r="U318" s="161"/>
      <c r="V318" s="161"/>
      <c r="W318" s="161"/>
      <c r="X318" s="161"/>
      <c r="Y318" s="151"/>
      <c r="Z318" s="151"/>
      <c r="AA318" s="151"/>
      <c r="AB318" s="151"/>
      <c r="AC318" s="151"/>
      <c r="AD318" s="151"/>
      <c r="AE318" s="151"/>
      <c r="AF318" s="151"/>
      <c r="AG318" s="151" t="s">
        <v>203</v>
      </c>
      <c r="AH318" s="151">
        <v>0</v>
      </c>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x14ac:dyDescent="0.2">
      <c r="A319" s="158"/>
      <c r="B319" s="159"/>
      <c r="C319" s="190" t="s">
        <v>499</v>
      </c>
      <c r="D319" s="163"/>
      <c r="E319" s="164">
        <v>46.100999999999999</v>
      </c>
      <c r="F319" s="161"/>
      <c r="G319" s="161"/>
      <c r="H319" s="161"/>
      <c r="I319" s="161"/>
      <c r="J319" s="161"/>
      <c r="K319" s="161"/>
      <c r="L319" s="161"/>
      <c r="M319" s="161"/>
      <c r="N319" s="161"/>
      <c r="O319" s="161"/>
      <c r="P319" s="161"/>
      <c r="Q319" s="161"/>
      <c r="R319" s="161"/>
      <c r="S319" s="161"/>
      <c r="T319" s="161"/>
      <c r="U319" s="161"/>
      <c r="V319" s="161"/>
      <c r="W319" s="161"/>
      <c r="X319" s="161"/>
      <c r="Y319" s="151"/>
      <c r="Z319" s="151"/>
      <c r="AA319" s="151"/>
      <c r="AB319" s="151"/>
      <c r="AC319" s="151"/>
      <c r="AD319" s="151"/>
      <c r="AE319" s="151"/>
      <c r="AF319" s="151"/>
      <c r="AG319" s="151" t="s">
        <v>203</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58"/>
      <c r="B320" s="159"/>
      <c r="C320" s="190" t="s">
        <v>500</v>
      </c>
      <c r="D320" s="163"/>
      <c r="E320" s="164">
        <v>-8.4</v>
      </c>
      <c r="F320" s="161"/>
      <c r="G320" s="161"/>
      <c r="H320" s="161"/>
      <c r="I320" s="161"/>
      <c r="J320" s="161"/>
      <c r="K320" s="161"/>
      <c r="L320" s="161"/>
      <c r="M320" s="161"/>
      <c r="N320" s="161"/>
      <c r="O320" s="161"/>
      <c r="P320" s="161"/>
      <c r="Q320" s="161"/>
      <c r="R320" s="161"/>
      <c r="S320" s="161"/>
      <c r="T320" s="161"/>
      <c r="U320" s="161"/>
      <c r="V320" s="161"/>
      <c r="W320" s="161"/>
      <c r="X320" s="161"/>
      <c r="Y320" s="151"/>
      <c r="Z320" s="151"/>
      <c r="AA320" s="151"/>
      <c r="AB320" s="151"/>
      <c r="AC320" s="151"/>
      <c r="AD320" s="151"/>
      <c r="AE320" s="151"/>
      <c r="AF320" s="151"/>
      <c r="AG320" s="151" t="s">
        <v>203</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x14ac:dyDescent="0.2">
      <c r="A321" s="172">
        <v>82</v>
      </c>
      <c r="B321" s="173" t="s">
        <v>496</v>
      </c>
      <c r="C321" s="189" t="s">
        <v>497</v>
      </c>
      <c r="D321" s="174" t="s">
        <v>238</v>
      </c>
      <c r="E321" s="175">
        <v>0.4</v>
      </c>
      <c r="F321" s="176"/>
      <c r="G321" s="177">
        <f>ROUND(E321*F321,2)</f>
        <v>0</v>
      </c>
      <c r="H321" s="176"/>
      <c r="I321" s="177">
        <f>ROUND(E321*H321,2)</f>
        <v>0</v>
      </c>
      <c r="J321" s="176"/>
      <c r="K321" s="177">
        <f>ROUND(E321*J321,2)</f>
        <v>0</v>
      </c>
      <c r="L321" s="177">
        <v>21</v>
      </c>
      <c r="M321" s="177">
        <f>G321*(1+L321/100)</f>
        <v>0</v>
      </c>
      <c r="N321" s="177">
        <v>6.7000000000000002E-4</v>
      </c>
      <c r="O321" s="177">
        <f>ROUND(E321*N321,2)</f>
        <v>0</v>
      </c>
      <c r="P321" s="177">
        <v>0.18</v>
      </c>
      <c r="Q321" s="177">
        <f>ROUND(E321*P321,2)</f>
        <v>7.0000000000000007E-2</v>
      </c>
      <c r="R321" s="177"/>
      <c r="S321" s="177" t="s">
        <v>199</v>
      </c>
      <c r="T321" s="178" t="s">
        <v>199</v>
      </c>
      <c r="U321" s="161">
        <v>0.23200000000000001</v>
      </c>
      <c r="V321" s="161">
        <f>ROUND(E321*U321,2)</f>
        <v>0.09</v>
      </c>
      <c r="W321" s="161"/>
      <c r="X321" s="161" t="s">
        <v>200</v>
      </c>
      <c r="Y321" s="151"/>
      <c r="Z321" s="151"/>
      <c r="AA321" s="151"/>
      <c r="AB321" s="151"/>
      <c r="AC321" s="151"/>
      <c r="AD321" s="151"/>
      <c r="AE321" s="151"/>
      <c r="AF321" s="151"/>
      <c r="AG321" s="151" t="s">
        <v>201</v>
      </c>
      <c r="AH321" s="151"/>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outlineLevel="1" x14ac:dyDescent="0.2">
      <c r="A322" s="158"/>
      <c r="B322" s="159"/>
      <c r="C322" s="190" t="s">
        <v>501</v>
      </c>
      <c r="D322" s="163"/>
      <c r="E322" s="164">
        <v>0.4</v>
      </c>
      <c r="F322" s="161"/>
      <c r="G322" s="161"/>
      <c r="H322" s="161"/>
      <c r="I322" s="161"/>
      <c r="J322" s="161"/>
      <c r="K322" s="161"/>
      <c r="L322" s="161"/>
      <c r="M322" s="161"/>
      <c r="N322" s="161"/>
      <c r="O322" s="161"/>
      <c r="P322" s="161"/>
      <c r="Q322" s="161"/>
      <c r="R322" s="161"/>
      <c r="S322" s="161"/>
      <c r="T322" s="161"/>
      <c r="U322" s="161"/>
      <c r="V322" s="161"/>
      <c r="W322" s="161"/>
      <c r="X322" s="161"/>
      <c r="Y322" s="151"/>
      <c r="Z322" s="151"/>
      <c r="AA322" s="151"/>
      <c r="AB322" s="151"/>
      <c r="AC322" s="151"/>
      <c r="AD322" s="151"/>
      <c r="AE322" s="151"/>
      <c r="AF322" s="151"/>
      <c r="AG322" s="151" t="s">
        <v>203</v>
      </c>
      <c r="AH322" s="151">
        <v>0</v>
      </c>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x14ac:dyDescent="0.2">
      <c r="A323" s="172">
        <v>83</v>
      </c>
      <c r="B323" s="173" t="s">
        <v>502</v>
      </c>
      <c r="C323" s="189" t="s">
        <v>503</v>
      </c>
      <c r="D323" s="174" t="s">
        <v>238</v>
      </c>
      <c r="E323" s="175">
        <v>5.0819999999999999</v>
      </c>
      <c r="F323" s="176"/>
      <c r="G323" s="177">
        <f>ROUND(E323*F323,2)</f>
        <v>0</v>
      </c>
      <c r="H323" s="176"/>
      <c r="I323" s="177">
        <f>ROUND(E323*H323,2)</f>
        <v>0</v>
      </c>
      <c r="J323" s="176"/>
      <c r="K323" s="177">
        <f>ROUND(E323*J323,2)</f>
        <v>0</v>
      </c>
      <c r="L323" s="177">
        <v>21</v>
      </c>
      <c r="M323" s="177">
        <f>G323*(1+L323/100)</f>
        <v>0</v>
      </c>
      <c r="N323" s="177">
        <v>6.7000000000000002E-4</v>
      </c>
      <c r="O323" s="177">
        <f>ROUND(E323*N323,2)</f>
        <v>0</v>
      </c>
      <c r="P323" s="177">
        <v>0.20399999999999999</v>
      </c>
      <c r="Q323" s="177">
        <f>ROUND(E323*P323,2)</f>
        <v>1.04</v>
      </c>
      <c r="R323" s="177"/>
      <c r="S323" s="177" t="s">
        <v>199</v>
      </c>
      <c r="T323" s="178" t="s">
        <v>199</v>
      </c>
      <c r="U323" s="161">
        <v>0.254</v>
      </c>
      <c r="V323" s="161">
        <f>ROUND(E323*U323,2)</f>
        <v>1.29</v>
      </c>
      <c r="W323" s="161"/>
      <c r="X323" s="161" t="s">
        <v>200</v>
      </c>
      <c r="Y323" s="151"/>
      <c r="Z323" s="151"/>
      <c r="AA323" s="151"/>
      <c r="AB323" s="151"/>
      <c r="AC323" s="151"/>
      <c r="AD323" s="151"/>
      <c r="AE323" s="151"/>
      <c r="AF323" s="151"/>
      <c r="AG323" s="151" t="s">
        <v>201</v>
      </c>
      <c r="AH323" s="151"/>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outlineLevel="1" x14ac:dyDescent="0.2">
      <c r="A324" s="158"/>
      <c r="B324" s="159"/>
      <c r="C324" s="190" t="s">
        <v>504</v>
      </c>
      <c r="D324" s="163"/>
      <c r="E324" s="164">
        <v>5.0819999999999999</v>
      </c>
      <c r="F324" s="161"/>
      <c r="G324" s="161"/>
      <c r="H324" s="161"/>
      <c r="I324" s="161"/>
      <c r="J324" s="161"/>
      <c r="K324" s="161"/>
      <c r="L324" s="161"/>
      <c r="M324" s="161"/>
      <c r="N324" s="161"/>
      <c r="O324" s="161"/>
      <c r="P324" s="161"/>
      <c r="Q324" s="161"/>
      <c r="R324" s="161"/>
      <c r="S324" s="161"/>
      <c r="T324" s="161"/>
      <c r="U324" s="161"/>
      <c r="V324" s="161"/>
      <c r="W324" s="161"/>
      <c r="X324" s="161"/>
      <c r="Y324" s="151"/>
      <c r="Z324" s="151"/>
      <c r="AA324" s="151"/>
      <c r="AB324" s="151"/>
      <c r="AC324" s="151"/>
      <c r="AD324" s="151"/>
      <c r="AE324" s="151"/>
      <c r="AF324" s="151"/>
      <c r="AG324" s="151" t="s">
        <v>203</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outlineLevel="1" x14ac:dyDescent="0.2">
      <c r="A325" s="172">
        <v>84</v>
      </c>
      <c r="B325" s="173" t="s">
        <v>505</v>
      </c>
      <c r="C325" s="189" t="s">
        <v>506</v>
      </c>
      <c r="D325" s="174" t="s">
        <v>198</v>
      </c>
      <c r="E325" s="175">
        <v>2</v>
      </c>
      <c r="F325" s="176"/>
      <c r="G325" s="177">
        <f>ROUND(E325*F325,2)</f>
        <v>0</v>
      </c>
      <c r="H325" s="176"/>
      <c r="I325" s="177">
        <f>ROUND(E325*H325,2)</f>
        <v>0</v>
      </c>
      <c r="J325" s="176"/>
      <c r="K325" s="177">
        <f>ROUND(E325*J325,2)</f>
        <v>0</v>
      </c>
      <c r="L325" s="177">
        <v>21</v>
      </c>
      <c r="M325" s="177">
        <f>G325*(1+L325/100)</f>
        <v>0</v>
      </c>
      <c r="N325" s="177">
        <v>1.2800000000000001E-3</v>
      </c>
      <c r="O325" s="177">
        <f>ROUND(E325*N325,2)</f>
        <v>0</v>
      </c>
      <c r="P325" s="177">
        <v>1.8</v>
      </c>
      <c r="Q325" s="177">
        <f>ROUND(E325*P325,2)</f>
        <v>3.6</v>
      </c>
      <c r="R325" s="177"/>
      <c r="S325" s="177" t="s">
        <v>199</v>
      </c>
      <c r="T325" s="178" t="s">
        <v>199</v>
      </c>
      <c r="U325" s="161">
        <v>1.52</v>
      </c>
      <c r="V325" s="161">
        <f>ROUND(E325*U325,2)</f>
        <v>3.04</v>
      </c>
      <c r="W325" s="161"/>
      <c r="X325" s="161" t="s">
        <v>200</v>
      </c>
      <c r="Y325" s="151"/>
      <c r="Z325" s="151"/>
      <c r="AA325" s="151"/>
      <c r="AB325" s="151"/>
      <c r="AC325" s="151"/>
      <c r="AD325" s="151"/>
      <c r="AE325" s="151"/>
      <c r="AF325" s="151"/>
      <c r="AG325" s="151" t="s">
        <v>201</v>
      </c>
      <c r="AH325" s="151"/>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x14ac:dyDescent="0.2">
      <c r="A326" s="158"/>
      <c r="B326" s="159"/>
      <c r="C326" s="190" t="s">
        <v>221</v>
      </c>
      <c r="D326" s="163"/>
      <c r="E326" s="164"/>
      <c r="F326" s="161"/>
      <c r="G326" s="161"/>
      <c r="H326" s="161"/>
      <c r="I326" s="161"/>
      <c r="J326" s="161"/>
      <c r="K326" s="161"/>
      <c r="L326" s="161"/>
      <c r="M326" s="161"/>
      <c r="N326" s="161"/>
      <c r="O326" s="161"/>
      <c r="P326" s="161"/>
      <c r="Q326" s="161"/>
      <c r="R326" s="161"/>
      <c r="S326" s="161"/>
      <c r="T326" s="161"/>
      <c r="U326" s="161"/>
      <c r="V326" s="161"/>
      <c r="W326" s="161"/>
      <c r="X326" s="161"/>
      <c r="Y326" s="151"/>
      <c r="Z326" s="151"/>
      <c r="AA326" s="151"/>
      <c r="AB326" s="151"/>
      <c r="AC326" s="151"/>
      <c r="AD326" s="151"/>
      <c r="AE326" s="151"/>
      <c r="AF326" s="151"/>
      <c r="AG326" s="151" t="s">
        <v>203</v>
      </c>
      <c r="AH326" s="151">
        <v>0</v>
      </c>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90" t="s">
        <v>82</v>
      </c>
      <c r="D327" s="163"/>
      <c r="E327" s="164">
        <v>2</v>
      </c>
      <c r="F327" s="161"/>
      <c r="G327" s="161"/>
      <c r="H327" s="161"/>
      <c r="I327" s="161"/>
      <c r="J327" s="161"/>
      <c r="K327" s="161"/>
      <c r="L327" s="161"/>
      <c r="M327" s="161"/>
      <c r="N327" s="161"/>
      <c r="O327" s="161"/>
      <c r="P327" s="161"/>
      <c r="Q327" s="161"/>
      <c r="R327" s="161"/>
      <c r="S327" s="161"/>
      <c r="T327" s="161"/>
      <c r="U327" s="161"/>
      <c r="V327" s="161"/>
      <c r="W327" s="161"/>
      <c r="X327" s="161"/>
      <c r="Y327" s="151"/>
      <c r="Z327" s="151"/>
      <c r="AA327" s="151"/>
      <c r="AB327" s="151"/>
      <c r="AC327" s="151"/>
      <c r="AD327" s="151"/>
      <c r="AE327" s="151"/>
      <c r="AF327" s="151"/>
      <c r="AG327" s="151" t="s">
        <v>203</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outlineLevel="1" x14ac:dyDescent="0.2">
      <c r="A328" s="172">
        <v>85</v>
      </c>
      <c r="B328" s="173" t="s">
        <v>507</v>
      </c>
      <c r="C328" s="189" t="s">
        <v>508</v>
      </c>
      <c r="D328" s="174" t="s">
        <v>238</v>
      </c>
      <c r="E328" s="175">
        <v>124.04</v>
      </c>
      <c r="F328" s="176"/>
      <c r="G328" s="177">
        <f>ROUND(E328*F328,2)</f>
        <v>0</v>
      </c>
      <c r="H328" s="176"/>
      <c r="I328" s="177">
        <f>ROUND(E328*H328,2)</f>
        <v>0</v>
      </c>
      <c r="J328" s="176"/>
      <c r="K328" s="177">
        <f>ROUND(E328*J328,2)</f>
        <v>0</v>
      </c>
      <c r="L328" s="177">
        <v>21</v>
      </c>
      <c r="M328" s="177">
        <f>G328*(1+L328/100)</f>
        <v>0</v>
      </c>
      <c r="N328" s="177">
        <v>0</v>
      </c>
      <c r="O328" s="177">
        <f>ROUND(E328*N328,2)</f>
        <v>0</v>
      </c>
      <c r="P328" s="177">
        <v>0.192</v>
      </c>
      <c r="Q328" s="177">
        <f>ROUND(E328*P328,2)</f>
        <v>23.82</v>
      </c>
      <c r="R328" s="177"/>
      <c r="S328" s="177" t="s">
        <v>199</v>
      </c>
      <c r="T328" s="178" t="s">
        <v>199</v>
      </c>
      <c r="U328" s="161">
        <v>0.129</v>
      </c>
      <c r="V328" s="161">
        <f>ROUND(E328*U328,2)</f>
        <v>16</v>
      </c>
      <c r="W328" s="161"/>
      <c r="X328" s="161" t="s">
        <v>200</v>
      </c>
      <c r="Y328" s="151"/>
      <c r="Z328" s="151"/>
      <c r="AA328" s="151"/>
      <c r="AB328" s="151"/>
      <c r="AC328" s="151"/>
      <c r="AD328" s="151"/>
      <c r="AE328" s="151"/>
      <c r="AF328" s="151"/>
      <c r="AG328" s="151" t="s">
        <v>201</v>
      </c>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90" t="s">
        <v>393</v>
      </c>
      <c r="D329" s="163"/>
      <c r="E329" s="164"/>
      <c r="F329" s="161"/>
      <c r="G329" s="161"/>
      <c r="H329" s="161"/>
      <c r="I329" s="161"/>
      <c r="J329" s="161"/>
      <c r="K329" s="161"/>
      <c r="L329" s="161"/>
      <c r="M329" s="161"/>
      <c r="N329" s="161"/>
      <c r="O329" s="161"/>
      <c r="P329" s="161"/>
      <c r="Q329" s="161"/>
      <c r="R329" s="161"/>
      <c r="S329" s="161"/>
      <c r="T329" s="161"/>
      <c r="U329" s="161"/>
      <c r="V329" s="161"/>
      <c r="W329" s="161"/>
      <c r="X329" s="161"/>
      <c r="Y329" s="151"/>
      <c r="Z329" s="151"/>
      <c r="AA329" s="151"/>
      <c r="AB329" s="151"/>
      <c r="AC329" s="151"/>
      <c r="AD329" s="151"/>
      <c r="AE329" s="151"/>
      <c r="AF329" s="151"/>
      <c r="AG329" s="151" t="s">
        <v>203</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outlineLevel="1" x14ac:dyDescent="0.2">
      <c r="A330" s="158"/>
      <c r="B330" s="159"/>
      <c r="C330" s="190" t="s">
        <v>394</v>
      </c>
      <c r="D330" s="163"/>
      <c r="E330" s="164">
        <v>69.78</v>
      </c>
      <c r="F330" s="161"/>
      <c r="G330" s="161"/>
      <c r="H330" s="161"/>
      <c r="I330" s="161"/>
      <c r="J330" s="161"/>
      <c r="K330" s="161"/>
      <c r="L330" s="161"/>
      <c r="M330" s="161"/>
      <c r="N330" s="161"/>
      <c r="O330" s="161"/>
      <c r="P330" s="161"/>
      <c r="Q330" s="161"/>
      <c r="R330" s="161"/>
      <c r="S330" s="161"/>
      <c r="T330" s="161"/>
      <c r="U330" s="161"/>
      <c r="V330" s="161"/>
      <c r="W330" s="161"/>
      <c r="X330" s="161"/>
      <c r="Y330" s="151"/>
      <c r="Z330" s="151"/>
      <c r="AA330" s="151"/>
      <c r="AB330" s="151"/>
      <c r="AC330" s="151"/>
      <c r="AD330" s="151"/>
      <c r="AE330" s="151"/>
      <c r="AF330" s="151"/>
      <c r="AG330" s="151" t="s">
        <v>203</v>
      </c>
      <c r="AH330" s="151">
        <v>0</v>
      </c>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outlineLevel="1" x14ac:dyDescent="0.2">
      <c r="A331" s="158"/>
      <c r="B331" s="159"/>
      <c r="C331" s="190" t="s">
        <v>233</v>
      </c>
      <c r="D331" s="163"/>
      <c r="E331" s="164"/>
      <c r="F331" s="161"/>
      <c r="G331" s="161"/>
      <c r="H331" s="161"/>
      <c r="I331" s="161"/>
      <c r="J331" s="161"/>
      <c r="K331" s="161"/>
      <c r="L331" s="161"/>
      <c r="M331" s="161"/>
      <c r="N331" s="161"/>
      <c r="O331" s="161"/>
      <c r="P331" s="161"/>
      <c r="Q331" s="161"/>
      <c r="R331" s="161"/>
      <c r="S331" s="161"/>
      <c r="T331" s="161"/>
      <c r="U331" s="161"/>
      <c r="V331" s="161"/>
      <c r="W331" s="161"/>
      <c r="X331" s="161"/>
      <c r="Y331" s="151"/>
      <c r="Z331" s="151"/>
      <c r="AA331" s="151"/>
      <c r="AB331" s="151"/>
      <c r="AC331" s="151"/>
      <c r="AD331" s="151"/>
      <c r="AE331" s="151"/>
      <c r="AF331" s="151"/>
      <c r="AG331" s="151" t="s">
        <v>203</v>
      </c>
      <c r="AH331" s="151">
        <v>0</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x14ac:dyDescent="0.2">
      <c r="A332" s="158"/>
      <c r="B332" s="159"/>
      <c r="C332" s="190" t="s">
        <v>395</v>
      </c>
      <c r="D332" s="163"/>
      <c r="E332" s="164"/>
      <c r="F332" s="161"/>
      <c r="G332" s="161"/>
      <c r="H332" s="161"/>
      <c r="I332" s="161"/>
      <c r="J332" s="161"/>
      <c r="K332" s="161"/>
      <c r="L332" s="161"/>
      <c r="M332" s="161"/>
      <c r="N332" s="161"/>
      <c r="O332" s="161"/>
      <c r="P332" s="161"/>
      <c r="Q332" s="161"/>
      <c r="R332" s="161"/>
      <c r="S332" s="161"/>
      <c r="T332" s="161"/>
      <c r="U332" s="161"/>
      <c r="V332" s="161"/>
      <c r="W332" s="161"/>
      <c r="X332" s="161"/>
      <c r="Y332" s="151"/>
      <c r="Z332" s="151"/>
      <c r="AA332" s="151"/>
      <c r="AB332" s="151"/>
      <c r="AC332" s="151"/>
      <c r="AD332" s="151"/>
      <c r="AE332" s="151"/>
      <c r="AF332" s="151"/>
      <c r="AG332" s="151" t="s">
        <v>203</v>
      </c>
      <c r="AH332" s="151">
        <v>0</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90" t="s">
        <v>396</v>
      </c>
      <c r="D333" s="163"/>
      <c r="E333" s="164">
        <v>54.26</v>
      </c>
      <c r="F333" s="161"/>
      <c r="G333" s="161"/>
      <c r="H333" s="161"/>
      <c r="I333" s="161"/>
      <c r="J333" s="161"/>
      <c r="K333" s="161"/>
      <c r="L333" s="161"/>
      <c r="M333" s="161"/>
      <c r="N333" s="161"/>
      <c r="O333" s="161"/>
      <c r="P333" s="161"/>
      <c r="Q333" s="161"/>
      <c r="R333" s="161"/>
      <c r="S333" s="161"/>
      <c r="T333" s="161"/>
      <c r="U333" s="161"/>
      <c r="V333" s="161"/>
      <c r="W333" s="161"/>
      <c r="X333" s="161"/>
      <c r="Y333" s="151"/>
      <c r="Z333" s="151"/>
      <c r="AA333" s="151"/>
      <c r="AB333" s="151"/>
      <c r="AC333" s="151"/>
      <c r="AD333" s="151"/>
      <c r="AE333" s="151"/>
      <c r="AF333" s="151"/>
      <c r="AG333" s="151" t="s">
        <v>203</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outlineLevel="1" x14ac:dyDescent="0.2">
      <c r="A334" s="172">
        <v>86</v>
      </c>
      <c r="B334" s="173" t="s">
        <v>509</v>
      </c>
      <c r="C334" s="189" t="s">
        <v>510</v>
      </c>
      <c r="D334" s="174" t="s">
        <v>198</v>
      </c>
      <c r="E334" s="175">
        <v>0.45300000000000001</v>
      </c>
      <c r="F334" s="176"/>
      <c r="G334" s="177">
        <f>ROUND(E334*F334,2)</f>
        <v>0</v>
      </c>
      <c r="H334" s="176"/>
      <c r="I334" s="177">
        <f>ROUND(E334*H334,2)</f>
        <v>0</v>
      </c>
      <c r="J334" s="176"/>
      <c r="K334" s="177">
        <f>ROUND(E334*J334,2)</f>
        <v>0</v>
      </c>
      <c r="L334" s="177">
        <v>21</v>
      </c>
      <c r="M334" s="177">
        <f>G334*(1+L334/100)</f>
        <v>0</v>
      </c>
      <c r="N334" s="177">
        <v>0</v>
      </c>
      <c r="O334" s="177">
        <f>ROUND(E334*N334,2)</f>
        <v>0</v>
      </c>
      <c r="P334" s="177">
        <v>2.2000000000000002</v>
      </c>
      <c r="Q334" s="177">
        <f>ROUND(E334*P334,2)</f>
        <v>1</v>
      </c>
      <c r="R334" s="177"/>
      <c r="S334" s="177" t="s">
        <v>199</v>
      </c>
      <c r="T334" s="178" t="s">
        <v>199</v>
      </c>
      <c r="U334" s="161">
        <v>9.07</v>
      </c>
      <c r="V334" s="161">
        <f>ROUND(E334*U334,2)</f>
        <v>4.1100000000000003</v>
      </c>
      <c r="W334" s="161"/>
      <c r="X334" s="161" t="s">
        <v>200</v>
      </c>
      <c r="Y334" s="151"/>
      <c r="Z334" s="151"/>
      <c r="AA334" s="151"/>
      <c r="AB334" s="151"/>
      <c r="AC334" s="151"/>
      <c r="AD334" s="151"/>
      <c r="AE334" s="151"/>
      <c r="AF334" s="151"/>
      <c r="AG334" s="151" t="s">
        <v>201</v>
      </c>
      <c r="AH334" s="151"/>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x14ac:dyDescent="0.2">
      <c r="A335" s="158"/>
      <c r="B335" s="159"/>
      <c r="C335" s="190" t="s">
        <v>511</v>
      </c>
      <c r="D335" s="163"/>
      <c r="E335" s="164">
        <v>0.45300000000000001</v>
      </c>
      <c r="F335" s="161"/>
      <c r="G335" s="161"/>
      <c r="H335" s="161"/>
      <c r="I335" s="161"/>
      <c r="J335" s="161"/>
      <c r="K335" s="161"/>
      <c r="L335" s="161"/>
      <c r="M335" s="161"/>
      <c r="N335" s="161"/>
      <c r="O335" s="161"/>
      <c r="P335" s="161"/>
      <c r="Q335" s="161"/>
      <c r="R335" s="161"/>
      <c r="S335" s="161"/>
      <c r="T335" s="161"/>
      <c r="U335" s="161"/>
      <c r="V335" s="161"/>
      <c r="W335" s="161"/>
      <c r="X335" s="161"/>
      <c r="Y335" s="151"/>
      <c r="Z335" s="151"/>
      <c r="AA335" s="151"/>
      <c r="AB335" s="151"/>
      <c r="AC335" s="151"/>
      <c r="AD335" s="151"/>
      <c r="AE335" s="151"/>
      <c r="AF335" s="151"/>
      <c r="AG335" s="151" t="s">
        <v>203</v>
      </c>
      <c r="AH335" s="151">
        <v>0</v>
      </c>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x14ac:dyDescent="0.2">
      <c r="A336" s="172">
        <v>87</v>
      </c>
      <c r="B336" s="173" t="s">
        <v>509</v>
      </c>
      <c r="C336" s="189" t="s">
        <v>510</v>
      </c>
      <c r="D336" s="174" t="s">
        <v>198</v>
      </c>
      <c r="E336" s="175">
        <v>10.176</v>
      </c>
      <c r="F336" s="176"/>
      <c r="G336" s="177">
        <f>ROUND(E336*F336,2)</f>
        <v>0</v>
      </c>
      <c r="H336" s="176"/>
      <c r="I336" s="177">
        <f>ROUND(E336*H336,2)</f>
        <v>0</v>
      </c>
      <c r="J336" s="176"/>
      <c r="K336" s="177">
        <f>ROUND(E336*J336,2)</f>
        <v>0</v>
      </c>
      <c r="L336" s="177">
        <v>21</v>
      </c>
      <c r="M336" s="177">
        <f>G336*(1+L336/100)</f>
        <v>0</v>
      </c>
      <c r="N336" s="177">
        <v>0</v>
      </c>
      <c r="O336" s="177">
        <f>ROUND(E336*N336,2)</f>
        <v>0</v>
      </c>
      <c r="P336" s="177">
        <v>2.2000000000000002</v>
      </c>
      <c r="Q336" s="177">
        <f>ROUND(E336*P336,2)</f>
        <v>22.39</v>
      </c>
      <c r="R336" s="177"/>
      <c r="S336" s="177" t="s">
        <v>199</v>
      </c>
      <c r="T336" s="178" t="s">
        <v>199</v>
      </c>
      <c r="U336" s="161">
        <v>9.07</v>
      </c>
      <c r="V336" s="161">
        <f>ROUND(E336*U336,2)</f>
        <v>92.3</v>
      </c>
      <c r="W336" s="161"/>
      <c r="X336" s="161" t="s">
        <v>200</v>
      </c>
      <c r="Y336" s="151"/>
      <c r="Z336" s="151"/>
      <c r="AA336" s="151"/>
      <c r="AB336" s="151"/>
      <c r="AC336" s="151"/>
      <c r="AD336" s="151"/>
      <c r="AE336" s="151"/>
      <c r="AF336" s="151"/>
      <c r="AG336" s="151" t="s">
        <v>201</v>
      </c>
      <c r="AH336" s="151"/>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58"/>
      <c r="B337" s="159"/>
      <c r="C337" s="190" t="s">
        <v>512</v>
      </c>
      <c r="D337" s="163"/>
      <c r="E337" s="164">
        <v>10.176</v>
      </c>
      <c r="F337" s="161"/>
      <c r="G337" s="161"/>
      <c r="H337" s="161"/>
      <c r="I337" s="161"/>
      <c r="J337" s="161"/>
      <c r="K337" s="161"/>
      <c r="L337" s="161"/>
      <c r="M337" s="161"/>
      <c r="N337" s="161"/>
      <c r="O337" s="161"/>
      <c r="P337" s="161"/>
      <c r="Q337" s="161"/>
      <c r="R337" s="161"/>
      <c r="S337" s="161"/>
      <c r="T337" s="161"/>
      <c r="U337" s="161"/>
      <c r="V337" s="161"/>
      <c r="W337" s="161"/>
      <c r="X337" s="161"/>
      <c r="Y337" s="151"/>
      <c r="Z337" s="151"/>
      <c r="AA337" s="151"/>
      <c r="AB337" s="151"/>
      <c r="AC337" s="151"/>
      <c r="AD337" s="151"/>
      <c r="AE337" s="151"/>
      <c r="AF337" s="151"/>
      <c r="AG337" s="151" t="s">
        <v>203</v>
      </c>
      <c r="AH337" s="151">
        <v>0</v>
      </c>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outlineLevel="1" x14ac:dyDescent="0.2">
      <c r="A338" s="172">
        <v>88</v>
      </c>
      <c r="B338" s="173" t="s">
        <v>513</v>
      </c>
      <c r="C338" s="189" t="s">
        <v>514</v>
      </c>
      <c r="D338" s="174" t="s">
        <v>198</v>
      </c>
      <c r="E338" s="175">
        <v>10.2225</v>
      </c>
      <c r="F338" s="176"/>
      <c r="G338" s="177">
        <f>ROUND(E338*F338,2)</f>
        <v>0</v>
      </c>
      <c r="H338" s="176"/>
      <c r="I338" s="177">
        <f>ROUND(E338*H338,2)</f>
        <v>0</v>
      </c>
      <c r="J338" s="176"/>
      <c r="K338" s="177">
        <f>ROUND(E338*J338,2)</f>
        <v>0</v>
      </c>
      <c r="L338" s="177">
        <v>21</v>
      </c>
      <c r="M338" s="177">
        <f>G338*(1+L338/100)</f>
        <v>0</v>
      </c>
      <c r="N338" s="177">
        <v>0</v>
      </c>
      <c r="O338" s="177">
        <f>ROUND(E338*N338,2)</f>
        <v>0</v>
      </c>
      <c r="P338" s="177">
        <v>2.2000000000000002</v>
      </c>
      <c r="Q338" s="177">
        <f>ROUND(E338*P338,2)</f>
        <v>22.49</v>
      </c>
      <c r="R338" s="177"/>
      <c r="S338" s="177" t="s">
        <v>199</v>
      </c>
      <c r="T338" s="178" t="s">
        <v>199</v>
      </c>
      <c r="U338" s="161">
        <v>5.867</v>
      </c>
      <c r="V338" s="161">
        <f>ROUND(E338*U338,2)</f>
        <v>59.98</v>
      </c>
      <c r="W338" s="161"/>
      <c r="X338" s="161" t="s">
        <v>200</v>
      </c>
      <c r="Y338" s="151"/>
      <c r="Z338" s="151"/>
      <c r="AA338" s="151"/>
      <c r="AB338" s="151"/>
      <c r="AC338" s="151"/>
      <c r="AD338" s="151"/>
      <c r="AE338" s="151"/>
      <c r="AF338" s="151"/>
      <c r="AG338" s="151" t="s">
        <v>201</v>
      </c>
      <c r="AH338" s="151"/>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58"/>
      <c r="B339" s="159"/>
      <c r="C339" s="190" t="s">
        <v>515</v>
      </c>
      <c r="D339" s="163"/>
      <c r="E339" s="164"/>
      <c r="F339" s="161"/>
      <c r="G339" s="161"/>
      <c r="H339" s="161"/>
      <c r="I339" s="161"/>
      <c r="J339" s="161"/>
      <c r="K339" s="161"/>
      <c r="L339" s="161"/>
      <c r="M339" s="161"/>
      <c r="N339" s="161"/>
      <c r="O339" s="161"/>
      <c r="P339" s="161"/>
      <c r="Q339" s="161"/>
      <c r="R339" s="161"/>
      <c r="S339" s="161"/>
      <c r="T339" s="161"/>
      <c r="U339" s="161"/>
      <c r="V339" s="161"/>
      <c r="W339" s="161"/>
      <c r="X339" s="161"/>
      <c r="Y339" s="151"/>
      <c r="Z339" s="151"/>
      <c r="AA339" s="151"/>
      <c r="AB339" s="151"/>
      <c r="AC339" s="151"/>
      <c r="AD339" s="151"/>
      <c r="AE339" s="151"/>
      <c r="AF339" s="151"/>
      <c r="AG339" s="151" t="s">
        <v>203</v>
      </c>
      <c r="AH339" s="151">
        <v>0</v>
      </c>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outlineLevel="1" x14ac:dyDescent="0.2">
      <c r="A340" s="158"/>
      <c r="B340" s="159"/>
      <c r="C340" s="190" t="s">
        <v>516</v>
      </c>
      <c r="D340" s="163"/>
      <c r="E340" s="164">
        <v>10.2225</v>
      </c>
      <c r="F340" s="161"/>
      <c r="G340" s="161"/>
      <c r="H340" s="161"/>
      <c r="I340" s="161"/>
      <c r="J340" s="161"/>
      <c r="K340" s="161"/>
      <c r="L340" s="161"/>
      <c r="M340" s="161"/>
      <c r="N340" s="161"/>
      <c r="O340" s="161"/>
      <c r="P340" s="161"/>
      <c r="Q340" s="161"/>
      <c r="R340" s="161"/>
      <c r="S340" s="161"/>
      <c r="T340" s="161"/>
      <c r="U340" s="161"/>
      <c r="V340" s="161"/>
      <c r="W340" s="161"/>
      <c r="X340" s="161"/>
      <c r="Y340" s="151"/>
      <c r="Z340" s="151"/>
      <c r="AA340" s="151"/>
      <c r="AB340" s="151"/>
      <c r="AC340" s="151"/>
      <c r="AD340" s="151"/>
      <c r="AE340" s="151"/>
      <c r="AF340" s="151"/>
      <c r="AG340" s="151" t="s">
        <v>203</v>
      </c>
      <c r="AH340" s="151">
        <v>0</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outlineLevel="1" x14ac:dyDescent="0.2">
      <c r="A341" s="172">
        <v>89</v>
      </c>
      <c r="B341" s="173" t="s">
        <v>517</v>
      </c>
      <c r="C341" s="189" t="s">
        <v>518</v>
      </c>
      <c r="D341" s="174" t="s">
        <v>238</v>
      </c>
      <c r="E341" s="175">
        <v>61.65</v>
      </c>
      <c r="F341" s="176"/>
      <c r="G341" s="177">
        <f>ROUND(E341*F341,2)</f>
        <v>0</v>
      </c>
      <c r="H341" s="176"/>
      <c r="I341" s="177">
        <f>ROUND(E341*H341,2)</f>
        <v>0</v>
      </c>
      <c r="J341" s="176"/>
      <c r="K341" s="177">
        <f>ROUND(E341*J341,2)</f>
        <v>0</v>
      </c>
      <c r="L341" s="177">
        <v>21</v>
      </c>
      <c r="M341" s="177">
        <f>G341*(1+L341/100)</f>
        <v>0</v>
      </c>
      <c r="N341" s="177">
        <v>0</v>
      </c>
      <c r="O341" s="177">
        <f>ROUND(E341*N341,2)</f>
        <v>0</v>
      </c>
      <c r="P341" s="177">
        <v>0.02</v>
      </c>
      <c r="Q341" s="177">
        <f>ROUND(E341*P341,2)</f>
        <v>1.23</v>
      </c>
      <c r="R341" s="177"/>
      <c r="S341" s="177" t="s">
        <v>199</v>
      </c>
      <c r="T341" s="178" t="s">
        <v>199</v>
      </c>
      <c r="U341" s="161">
        <v>0.14699999999999999</v>
      </c>
      <c r="V341" s="161">
        <f>ROUND(E341*U341,2)</f>
        <v>9.06</v>
      </c>
      <c r="W341" s="161"/>
      <c r="X341" s="161" t="s">
        <v>200</v>
      </c>
      <c r="Y341" s="151"/>
      <c r="Z341" s="151"/>
      <c r="AA341" s="151"/>
      <c r="AB341" s="151"/>
      <c r="AC341" s="151"/>
      <c r="AD341" s="151"/>
      <c r="AE341" s="151"/>
      <c r="AF341" s="151"/>
      <c r="AG341" s="151" t="s">
        <v>201</v>
      </c>
      <c r="AH341" s="151"/>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x14ac:dyDescent="0.2">
      <c r="A342" s="158"/>
      <c r="B342" s="159"/>
      <c r="C342" s="190" t="s">
        <v>519</v>
      </c>
      <c r="D342" s="163"/>
      <c r="E342" s="164">
        <v>20.68</v>
      </c>
      <c r="F342" s="161"/>
      <c r="G342" s="161"/>
      <c r="H342" s="161"/>
      <c r="I342" s="161"/>
      <c r="J342" s="161"/>
      <c r="K342" s="161"/>
      <c r="L342" s="161"/>
      <c r="M342" s="161"/>
      <c r="N342" s="161"/>
      <c r="O342" s="161"/>
      <c r="P342" s="161"/>
      <c r="Q342" s="161"/>
      <c r="R342" s="161"/>
      <c r="S342" s="161"/>
      <c r="T342" s="161"/>
      <c r="U342" s="161"/>
      <c r="V342" s="161"/>
      <c r="W342" s="161"/>
      <c r="X342" s="161"/>
      <c r="Y342" s="151"/>
      <c r="Z342" s="151"/>
      <c r="AA342" s="151"/>
      <c r="AB342" s="151"/>
      <c r="AC342" s="151"/>
      <c r="AD342" s="151"/>
      <c r="AE342" s="151"/>
      <c r="AF342" s="151"/>
      <c r="AG342" s="151" t="s">
        <v>203</v>
      </c>
      <c r="AH342" s="151">
        <v>0</v>
      </c>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x14ac:dyDescent="0.2">
      <c r="A343" s="158"/>
      <c r="B343" s="159"/>
      <c r="C343" s="190" t="s">
        <v>520</v>
      </c>
      <c r="D343" s="163"/>
      <c r="E343" s="164">
        <v>7.69</v>
      </c>
      <c r="F343" s="161"/>
      <c r="G343" s="161"/>
      <c r="H343" s="161"/>
      <c r="I343" s="161"/>
      <c r="J343" s="161"/>
      <c r="K343" s="161"/>
      <c r="L343" s="161"/>
      <c r="M343" s="161"/>
      <c r="N343" s="161"/>
      <c r="O343" s="161"/>
      <c r="P343" s="161"/>
      <c r="Q343" s="161"/>
      <c r="R343" s="161"/>
      <c r="S343" s="161"/>
      <c r="T343" s="161"/>
      <c r="U343" s="161"/>
      <c r="V343" s="161"/>
      <c r="W343" s="161"/>
      <c r="X343" s="161"/>
      <c r="Y343" s="151"/>
      <c r="Z343" s="151"/>
      <c r="AA343" s="151"/>
      <c r="AB343" s="151"/>
      <c r="AC343" s="151"/>
      <c r="AD343" s="151"/>
      <c r="AE343" s="151"/>
      <c r="AF343" s="151"/>
      <c r="AG343" s="151" t="s">
        <v>203</v>
      </c>
      <c r="AH343" s="151">
        <v>0</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x14ac:dyDescent="0.2">
      <c r="A344" s="158"/>
      <c r="B344" s="159"/>
      <c r="C344" s="190" t="s">
        <v>521</v>
      </c>
      <c r="D344" s="163"/>
      <c r="E344" s="164">
        <v>17.64</v>
      </c>
      <c r="F344" s="161"/>
      <c r="G344" s="161"/>
      <c r="H344" s="161"/>
      <c r="I344" s="161"/>
      <c r="J344" s="161"/>
      <c r="K344" s="161"/>
      <c r="L344" s="161"/>
      <c r="M344" s="161"/>
      <c r="N344" s="161"/>
      <c r="O344" s="161"/>
      <c r="P344" s="161"/>
      <c r="Q344" s="161"/>
      <c r="R344" s="161"/>
      <c r="S344" s="161"/>
      <c r="T344" s="161"/>
      <c r="U344" s="161"/>
      <c r="V344" s="161"/>
      <c r="W344" s="161"/>
      <c r="X344" s="161"/>
      <c r="Y344" s="151"/>
      <c r="Z344" s="151"/>
      <c r="AA344" s="151"/>
      <c r="AB344" s="151"/>
      <c r="AC344" s="151"/>
      <c r="AD344" s="151"/>
      <c r="AE344" s="151"/>
      <c r="AF344" s="151"/>
      <c r="AG344" s="151" t="s">
        <v>203</v>
      </c>
      <c r="AH344" s="151">
        <v>0</v>
      </c>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190" t="s">
        <v>522</v>
      </c>
      <c r="D345" s="163"/>
      <c r="E345" s="164">
        <v>3.87</v>
      </c>
      <c r="F345" s="161"/>
      <c r="G345" s="161"/>
      <c r="H345" s="161"/>
      <c r="I345" s="161"/>
      <c r="J345" s="161"/>
      <c r="K345" s="161"/>
      <c r="L345" s="161"/>
      <c r="M345" s="161"/>
      <c r="N345" s="161"/>
      <c r="O345" s="161"/>
      <c r="P345" s="161"/>
      <c r="Q345" s="161"/>
      <c r="R345" s="161"/>
      <c r="S345" s="161"/>
      <c r="T345" s="161"/>
      <c r="U345" s="161"/>
      <c r="V345" s="161"/>
      <c r="W345" s="161"/>
      <c r="X345" s="161"/>
      <c r="Y345" s="151"/>
      <c r="Z345" s="151"/>
      <c r="AA345" s="151"/>
      <c r="AB345" s="151"/>
      <c r="AC345" s="151"/>
      <c r="AD345" s="151"/>
      <c r="AE345" s="151"/>
      <c r="AF345" s="151"/>
      <c r="AG345" s="151" t="s">
        <v>203</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58"/>
      <c r="B346" s="159"/>
      <c r="C346" s="190" t="s">
        <v>467</v>
      </c>
      <c r="D346" s="163"/>
      <c r="E346" s="164">
        <v>3.24</v>
      </c>
      <c r="F346" s="161"/>
      <c r="G346" s="161"/>
      <c r="H346" s="161"/>
      <c r="I346" s="161"/>
      <c r="J346" s="161"/>
      <c r="K346" s="161"/>
      <c r="L346" s="161"/>
      <c r="M346" s="161"/>
      <c r="N346" s="161"/>
      <c r="O346" s="161"/>
      <c r="P346" s="161"/>
      <c r="Q346" s="161"/>
      <c r="R346" s="161"/>
      <c r="S346" s="161"/>
      <c r="T346" s="161"/>
      <c r="U346" s="161"/>
      <c r="V346" s="161"/>
      <c r="W346" s="161"/>
      <c r="X346" s="161"/>
      <c r="Y346" s="151"/>
      <c r="Z346" s="151"/>
      <c r="AA346" s="151"/>
      <c r="AB346" s="151"/>
      <c r="AC346" s="151"/>
      <c r="AD346" s="151"/>
      <c r="AE346" s="151"/>
      <c r="AF346" s="151"/>
      <c r="AG346" s="151" t="s">
        <v>203</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58"/>
      <c r="B347" s="159"/>
      <c r="C347" s="190" t="s">
        <v>523</v>
      </c>
      <c r="D347" s="163"/>
      <c r="E347" s="164">
        <v>8.5299999999999994</v>
      </c>
      <c r="F347" s="161"/>
      <c r="G347" s="161"/>
      <c r="H347" s="161"/>
      <c r="I347" s="161"/>
      <c r="J347" s="161"/>
      <c r="K347" s="161"/>
      <c r="L347" s="161"/>
      <c r="M347" s="161"/>
      <c r="N347" s="161"/>
      <c r="O347" s="161"/>
      <c r="P347" s="161"/>
      <c r="Q347" s="161"/>
      <c r="R347" s="161"/>
      <c r="S347" s="161"/>
      <c r="T347" s="161"/>
      <c r="U347" s="161"/>
      <c r="V347" s="161"/>
      <c r="W347" s="161"/>
      <c r="X347" s="161"/>
      <c r="Y347" s="151"/>
      <c r="Z347" s="151"/>
      <c r="AA347" s="151"/>
      <c r="AB347" s="151"/>
      <c r="AC347" s="151"/>
      <c r="AD347" s="151"/>
      <c r="AE347" s="151"/>
      <c r="AF347" s="151"/>
      <c r="AG347" s="151" t="s">
        <v>203</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72">
        <v>90</v>
      </c>
      <c r="B348" s="173" t="s">
        <v>524</v>
      </c>
      <c r="C348" s="189" t="s">
        <v>525</v>
      </c>
      <c r="D348" s="174" t="s">
        <v>198</v>
      </c>
      <c r="E348" s="175">
        <v>8.5404</v>
      </c>
      <c r="F348" s="176"/>
      <c r="G348" s="177">
        <f>ROUND(E348*F348,2)</f>
        <v>0</v>
      </c>
      <c r="H348" s="176"/>
      <c r="I348" s="177">
        <f>ROUND(E348*H348,2)</f>
        <v>0</v>
      </c>
      <c r="J348" s="176"/>
      <c r="K348" s="177">
        <f>ROUND(E348*J348,2)</f>
        <v>0</v>
      </c>
      <c r="L348" s="177">
        <v>21</v>
      </c>
      <c r="M348" s="177">
        <f>G348*(1+L348/100)</f>
        <v>0</v>
      </c>
      <c r="N348" s="177">
        <v>0</v>
      </c>
      <c r="O348" s="177">
        <f>ROUND(E348*N348,2)</f>
        <v>0</v>
      </c>
      <c r="P348" s="177">
        <v>1.4</v>
      </c>
      <c r="Q348" s="177">
        <f>ROUND(E348*P348,2)</f>
        <v>11.96</v>
      </c>
      <c r="R348" s="177"/>
      <c r="S348" s="177" t="s">
        <v>199</v>
      </c>
      <c r="T348" s="178" t="s">
        <v>199</v>
      </c>
      <c r="U348" s="161">
        <v>1.0509999999999999</v>
      </c>
      <c r="V348" s="161">
        <f>ROUND(E348*U348,2)</f>
        <v>8.98</v>
      </c>
      <c r="W348" s="161"/>
      <c r="X348" s="161" t="s">
        <v>200</v>
      </c>
      <c r="Y348" s="151"/>
      <c r="Z348" s="151"/>
      <c r="AA348" s="151"/>
      <c r="AB348" s="151"/>
      <c r="AC348" s="151"/>
      <c r="AD348" s="151"/>
      <c r="AE348" s="151"/>
      <c r="AF348" s="151"/>
      <c r="AG348" s="151" t="s">
        <v>201</v>
      </c>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90" t="s">
        <v>515</v>
      </c>
      <c r="D349" s="163"/>
      <c r="E349" s="164"/>
      <c r="F349" s="161"/>
      <c r="G349" s="161"/>
      <c r="H349" s="161"/>
      <c r="I349" s="161"/>
      <c r="J349" s="161"/>
      <c r="K349" s="161"/>
      <c r="L349" s="161"/>
      <c r="M349" s="161"/>
      <c r="N349" s="161"/>
      <c r="O349" s="161"/>
      <c r="P349" s="161"/>
      <c r="Q349" s="161"/>
      <c r="R349" s="161"/>
      <c r="S349" s="161"/>
      <c r="T349" s="161"/>
      <c r="U349" s="161"/>
      <c r="V349" s="161"/>
      <c r="W349" s="161"/>
      <c r="X349" s="161"/>
      <c r="Y349" s="151"/>
      <c r="Z349" s="151"/>
      <c r="AA349" s="151"/>
      <c r="AB349" s="151"/>
      <c r="AC349" s="151"/>
      <c r="AD349" s="151"/>
      <c r="AE349" s="151"/>
      <c r="AF349" s="151"/>
      <c r="AG349" s="151" t="s">
        <v>203</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58"/>
      <c r="B350" s="159"/>
      <c r="C350" s="190" t="s">
        <v>526</v>
      </c>
      <c r="D350" s="163"/>
      <c r="E350" s="164">
        <v>8.1780000000000008</v>
      </c>
      <c r="F350" s="161"/>
      <c r="G350" s="161"/>
      <c r="H350" s="161"/>
      <c r="I350" s="161"/>
      <c r="J350" s="161"/>
      <c r="K350" s="161"/>
      <c r="L350" s="161"/>
      <c r="M350" s="161"/>
      <c r="N350" s="161"/>
      <c r="O350" s="161"/>
      <c r="P350" s="161"/>
      <c r="Q350" s="161"/>
      <c r="R350" s="161"/>
      <c r="S350" s="161"/>
      <c r="T350" s="161"/>
      <c r="U350" s="161"/>
      <c r="V350" s="161"/>
      <c r="W350" s="161"/>
      <c r="X350" s="161"/>
      <c r="Y350" s="151"/>
      <c r="Z350" s="151"/>
      <c r="AA350" s="151"/>
      <c r="AB350" s="151"/>
      <c r="AC350" s="151"/>
      <c r="AD350" s="151"/>
      <c r="AE350" s="151"/>
      <c r="AF350" s="151"/>
      <c r="AG350" s="151" t="s">
        <v>203</v>
      </c>
      <c r="AH350" s="151">
        <v>0</v>
      </c>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90" t="s">
        <v>527</v>
      </c>
      <c r="D351" s="163"/>
      <c r="E351" s="164">
        <v>0.3624</v>
      </c>
      <c r="F351" s="161"/>
      <c r="G351" s="161"/>
      <c r="H351" s="161"/>
      <c r="I351" s="161"/>
      <c r="J351" s="161"/>
      <c r="K351" s="161"/>
      <c r="L351" s="161"/>
      <c r="M351" s="161"/>
      <c r="N351" s="161"/>
      <c r="O351" s="161"/>
      <c r="P351" s="161"/>
      <c r="Q351" s="161"/>
      <c r="R351" s="161"/>
      <c r="S351" s="161"/>
      <c r="T351" s="161"/>
      <c r="U351" s="161"/>
      <c r="V351" s="161"/>
      <c r="W351" s="161"/>
      <c r="X351" s="161"/>
      <c r="Y351" s="151"/>
      <c r="Z351" s="151"/>
      <c r="AA351" s="151"/>
      <c r="AB351" s="151"/>
      <c r="AC351" s="151"/>
      <c r="AD351" s="151"/>
      <c r="AE351" s="151"/>
      <c r="AF351" s="151"/>
      <c r="AG351" s="151" t="s">
        <v>203</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72">
        <v>91</v>
      </c>
      <c r="B352" s="173" t="s">
        <v>528</v>
      </c>
      <c r="C352" s="189" t="s">
        <v>529</v>
      </c>
      <c r="D352" s="174" t="s">
        <v>243</v>
      </c>
      <c r="E352" s="175">
        <v>6</v>
      </c>
      <c r="F352" s="176"/>
      <c r="G352" s="177">
        <f>ROUND(E352*F352,2)</f>
        <v>0</v>
      </c>
      <c r="H352" s="176"/>
      <c r="I352" s="177">
        <f>ROUND(E352*H352,2)</f>
        <v>0</v>
      </c>
      <c r="J352" s="176"/>
      <c r="K352" s="177">
        <f>ROUND(E352*J352,2)</f>
        <v>0</v>
      </c>
      <c r="L352" s="177">
        <v>21</v>
      </c>
      <c r="M352" s="177">
        <f>G352*(1+L352/100)</f>
        <v>0</v>
      </c>
      <c r="N352" s="177">
        <v>0</v>
      </c>
      <c r="O352" s="177">
        <f>ROUND(E352*N352,2)</f>
        <v>0</v>
      </c>
      <c r="P352" s="177">
        <v>0</v>
      </c>
      <c r="Q352" s="177">
        <f>ROUND(E352*P352,2)</f>
        <v>0</v>
      </c>
      <c r="R352" s="177"/>
      <c r="S352" s="177" t="s">
        <v>199</v>
      </c>
      <c r="T352" s="178" t="s">
        <v>199</v>
      </c>
      <c r="U352" s="161">
        <v>0.03</v>
      </c>
      <c r="V352" s="161">
        <f>ROUND(E352*U352,2)</f>
        <v>0.18</v>
      </c>
      <c r="W352" s="161"/>
      <c r="X352" s="161" t="s">
        <v>200</v>
      </c>
      <c r="Y352" s="151"/>
      <c r="Z352" s="151"/>
      <c r="AA352" s="151"/>
      <c r="AB352" s="151"/>
      <c r="AC352" s="151"/>
      <c r="AD352" s="151"/>
      <c r="AE352" s="151"/>
      <c r="AF352" s="151"/>
      <c r="AG352" s="151" t="s">
        <v>201</v>
      </c>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90" t="s">
        <v>82</v>
      </c>
      <c r="D353" s="163"/>
      <c r="E353" s="164">
        <v>2</v>
      </c>
      <c r="F353" s="161"/>
      <c r="G353" s="161"/>
      <c r="H353" s="161"/>
      <c r="I353" s="161"/>
      <c r="J353" s="161"/>
      <c r="K353" s="161"/>
      <c r="L353" s="161"/>
      <c r="M353" s="161"/>
      <c r="N353" s="161"/>
      <c r="O353" s="161"/>
      <c r="P353" s="161"/>
      <c r="Q353" s="161"/>
      <c r="R353" s="161"/>
      <c r="S353" s="161"/>
      <c r="T353" s="161"/>
      <c r="U353" s="161"/>
      <c r="V353" s="161"/>
      <c r="W353" s="161"/>
      <c r="X353" s="161"/>
      <c r="Y353" s="151"/>
      <c r="Z353" s="151"/>
      <c r="AA353" s="151"/>
      <c r="AB353" s="151"/>
      <c r="AC353" s="151"/>
      <c r="AD353" s="151"/>
      <c r="AE353" s="151"/>
      <c r="AF353" s="151"/>
      <c r="AG353" s="151" t="s">
        <v>203</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58"/>
      <c r="B354" s="159"/>
      <c r="C354" s="190" t="s">
        <v>86</v>
      </c>
      <c r="D354" s="163"/>
      <c r="E354" s="164">
        <v>4</v>
      </c>
      <c r="F354" s="161"/>
      <c r="G354" s="161"/>
      <c r="H354" s="161"/>
      <c r="I354" s="161"/>
      <c r="J354" s="161"/>
      <c r="K354" s="161"/>
      <c r="L354" s="161"/>
      <c r="M354" s="161"/>
      <c r="N354" s="161"/>
      <c r="O354" s="161"/>
      <c r="P354" s="161"/>
      <c r="Q354" s="161"/>
      <c r="R354" s="161"/>
      <c r="S354" s="161"/>
      <c r="T354" s="161"/>
      <c r="U354" s="161"/>
      <c r="V354" s="161"/>
      <c r="W354" s="161"/>
      <c r="X354" s="161"/>
      <c r="Y354" s="151"/>
      <c r="Z354" s="151"/>
      <c r="AA354" s="151"/>
      <c r="AB354" s="151"/>
      <c r="AC354" s="151"/>
      <c r="AD354" s="151"/>
      <c r="AE354" s="151"/>
      <c r="AF354" s="151"/>
      <c r="AG354" s="151" t="s">
        <v>203</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72">
        <v>92</v>
      </c>
      <c r="B355" s="173" t="s">
        <v>530</v>
      </c>
      <c r="C355" s="189" t="s">
        <v>531</v>
      </c>
      <c r="D355" s="174" t="s">
        <v>243</v>
      </c>
      <c r="E355" s="175">
        <v>9</v>
      </c>
      <c r="F355" s="176"/>
      <c r="G355" s="177">
        <f>ROUND(E355*F355,2)</f>
        <v>0</v>
      </c>
      <c r="H355" s="176"/>
      <c r="I355" s="177">
        <f>ROUND(E355*H355,2)</f>
        <v>0</v>
      </c>
      <c r="J355" s="176"/>
      <c r="K355" s="177">
        <f>ROUND(E355*J355,2)</f>
        <v>0</v>
      </c>
      <c r="L355" s="177">
        <v>21</v>
      </c>
      <c r="M355" s="177">
        <f>G355*(1+L355/100)</f>
        <v>0</v>
      </c>
      <c r="N355" s="177">
        <v>0</v>
      </c>
      <c r="O355" s="177">
        <f>ROUND(E355*N355,2)</f>
        <v>0</v>
      </c>
      <c r="P355" s="177">
        <v>0</v>
      </c>
      <c r="Q355" s="177">
        <f>ROUND(E355*P355,2)</f>
        <v>0</v>
      </c>
      <c r="R355" s="177"/>
      <c r="S355" s="177" t="s">
        <v>199</v>
      </c>
      <c r="T355" s="178" t="s">
        <v>199</v>
      </c>
      <c r="U355" s="161">
        <v>0.06</v>
      </c>
      <c r="V355" s="161">
        <f>ROUND(E355*U355,2)</f>
        <v>0.54</v>
      </c>
      <c r="W355" s="161"/>
      <c r="X355" s="161" t="s">
        <v>200</v>
      </c>
      <c r="Y355" s="151"/>
      <c r="Z355" s="151"/>
      <c r="AA355" s="151"/>
      <c r="AB355" s="151"/>
      <c r="AC355" s="151"/>
      <c r="AD355" s="151"/>
      <c r="AE355" s="151"/>
      <c r="AF355" s="151"/>
      <c r="AG355" s="151" t="s">
        <v>201</v>
      </c>
      <c r="AH355" s="151"/>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58"/>
      <c r="B356" s="159"/>
      <c r="C356" s="190" t="s">
        <v>532</v>
      </c>
      <c r="D356" s="163"/>
      <c r="E356" s="164">
        <v>9</v>
      </c>
      <c r="F356" s="161"/>
      <c r="G356" s="161"/>
      <c r="H356" s="161"/>
      <c r="I356" s="161"/>
      <c r="J356" s="161"/>
      <c r="K356" s="161"/>
      <c r="L356" s="161"/>
      <c r="M356" s="161"/>
      <c r="N356" s="161"/>
      <c r="O356" s="161"/>
      <c r="P356" s="161"/>
      <c r="Q356" s="161"/>
      <c r="R356" s="161"/>
      <c r="S356" s="161"/>
      <c r="T356" s="161"/>
      <c r="U356" s="161"/>
      <c r="V356" s="161"/>
      <c r="W356" s="161"/>
      <c r="X356" s="161"/>
      <c r="Y356" s="151"/>
      <c r="Z356" s="151"/>
      <c r="AA356" s="151"/>
      <c r="AB356" s="151"/>
      <c r="AC356" s="151"/>
      <c r="AD356" s="151"/>
      <c r="AE356" s="151"/>
      <c r="AF356" s="151"/>
      <c r="AG356" s="151" t="s">
        <v>203</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72">
        <v>93</v>
      </c>
      <c r="B357" s="173" t="s">
        <v>533</v>
      </c>
      <c r="C357" s="189" t="s">
        <v>534</v>
      </c>
      <c r="D357" s="174" t="s">
        <v>243</v>
      </c>
      <c r="E357" s="175">
        <v>28</v>
      </c>
      <c r="F357" s="176"/>
      <c r="G357" s="177">
        <f>ROUND(E357*F357,2)</f>
        <v>0</v>
      </c>
      <c r="H357" s="176"/>
      <c r="I357" s="177">
        <f>ROUND(E357*H357,2)</f>
        <v>0</v>
      </c>
      <c r="J357" s="176"/>
      <c r="K357" s="177">
        <f>ROUND(E357*J357,2)</f>
        <v>0</v>
      </c>
      <c r="L357" s="177">
        <v>21</v>
      </c>
      <c r="M357" s="177">
        <f>G357*(1+L357/100)</f>
        <v>0</v>
      </c>
      <c r="N357" s="177">
        <v>0</v>
      </c>
      <c r="O357" s="177">
        <f>ROUND(E357*N357,2)</f>
        <v>0</v>
      </c>
      <c r="P357" s="177">
        <v>0</v>
      </c>
      <c r="Q357" s="177">
        <f>ROUND(E357*P357,2)</f>
        <v>0</v>
      </c>
      <c r="R357" s="177"/>
      <c r="S357" s="177" t="s">
        <v>199</v>
      </c>
      <c r="T357" s="178" t="s">
        <v>199</v>
      </c>
      <c r="U357" s="161">
        <v>0.05</v>
      </c>
      <c r="V357" s="161">
        <f>ROUND(E357*U357,2)</f>
        <v>1.4</v>
      </c>
      <c r="W357" s="161"/>
      <c r="X357" s="161" t="s">
        <v>200</v>
      </c>
      <c r="Y357" s="151"/>
      <c r="Z357" s="151"/>
      <c r="AA357" s="151"/>
      <c r="AB357" s="151"/>
      <c r="AC357" s="151"/>
      <c r="AD357" s="151"/>
      <c r="AE357" s="151"/>
      <c r="AF357" s="151"/>
      <c r="AG357" s="151" t="s">
        <v>201</v>
      </c>
      <c r="AH357" s="151"/>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90" t="s">
        <v>535</v>
      </c>
      <c r="D358" s="163"/>
      <c r="E358" s="164">
        <v>28</v>
      </c>
      <c r="F358" s="161"/>
      <c r="G358" s="161"/>
      <c r="H358" s="161"/>
      <c r="I358" s="161"/>
      <c r="J358" s="161"/>
      <c r="K358" s="161"/>
      <c r="L358" s="161"/>
      <c r="M358" s="161"/>
      <c r="N358" s="161"/>
      <c r="O358" s="161"/>
      <c r="P358" s="161"/>
      <c r="Q358" s="161"/>
      <c r="R358" s="161"/>
      <c r="S358" s="161"/>
      <c r="T358" s="161"/>
      <c r="U358" s="161"/>
      <c r="V358" s="161"/>
      <c r="W358" s="161"/>
      <c r="X358" s="161"/>
      <c r="Y358" s="151"/>
      <c r="Z358" s="151"/>
      <c r="AA358" s="151"/>
      <c r="AB358" s="151"/>
      <c r="AC358" s="151"/>
      <c r="AD358" s="151"/>
      <c r="AE358" s="151"/>
      <c r="AF358" s="151"/>
      <c r="AG358" s="151" t="s">
        <v>203</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72">
        <v>94</v>
      </c>
      <c r="B359" s="173" t="s">
        <v>536</v>
      </c>
      <c r="C359" s="189" t="s">
        <v>537</v>
      </c>
      <c r="D359" s="174" t="s">
        <v>238</v>
      </c>
      <c r="E359" s="175">
        <v>0.72</v>
      </c>
      <c r="F359" s="176"/>
      <c r="G359" s="177">
        <f>ROUND(E359*F359,2)</f>
        <v>0</v>
      </c>
      <c r="H359" s="176"/>
      <c r="I359" s="177">
        <f>ROUND(E359*H359,2)</f>
        <v>0</v>
      </c>
      <c r="J359" s="176"/>
      <c r="K359" s="177">
        <f>ROUND(E359*J359,2)</f>
        <v>0</v>
      </c>
      <c r="L359" s="177">
        <v>21</v>
      </c>
      <c r="M359" s="177">
        <f>G359*(1+L359/100)</f>
        <v>0</v>
      </c>
      <c r="N359" s="177">
        <v>2.1900000000000001E-3</v>
      </c>
      <c r="O359" s="177">
        <f>ROUND(E359*N359,2)</f>
        <v>0</v>
      </c>
      <c r="P359" s="177">
        <v>7.4999999999999997E-2</v>
      </c>
      <c r="Q359" s="177">
        <f>ROUND(E359*P359,2)</f>
        <v>0.05</v>
      </c>
      <c r="R359" s="177"/>
      <c r="S359" s="177" t="s">
        <v>199</v>
      </c>
      <c r="T359" s="178" t="s">
        <v>199</v>
      </c>
      <c r="U359" s="161">
        <v>0.95499999999999996</v>
      </c>
      <c r="V359" s="161">
        <f>ROUND(E359*U359,2)</f>
        <v>0.69</v>
      </c>
      <c r="W359" s="161"/>
      <c r="X359" s="161" t="s">
        <v>200</v>
      </c>
      <c r="Y359" s="151"/>
      <c r="Z359" s="151"/>
      <c r="AA359" s="151"/>
      <c r="AB359" s="151"/>
      <c r="AC359" s="151"/>
      <c r="AD359" s="151"/>
      <c r="AE359" s="151"/>
      <c r="AF359" s="151"/>
      <c r="AG359" s="151" t="s">
        <v>201</v>
      </c>
      <c r="AH359" s="151"/>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90" t="s">
        <v>361</v>
      </c>
      <c r="D360" s="163"/>
      <c r="E360" s="164"/>
      <c r="F360" s="161"/>
      <c r="G360" s="161"/>
      <c r="H360" s="161"/>
      <c r="I360" s="161"/>
      <c r="J360" s="161"/>
      <c r="K360" s="161"/>
      <c r="L360" s="161"/>
      <c r="M360" s="161"/>
      <c r="N360" s="161"/>
      <c r="O360" s="161"/>
      <c r="P360" s="161"/>
      <c r="Q360" s="161"/>
      <c r="R360" s="161"/>
      <c r="S360" s="161"/>
      <c r="T360" s="161"/>
      <c r="U360" s="161"/>
      <c r="V360" s="161"/>
      <c r="W360" s="161"/>
      <c r="X360" s="161"/>
      <c r="Y360" s="151"/>
      <c r="Z360" s="151"/>
      <c r="AA360" s="151"/>
      <c r="AB360" s="151"/>
      <c r="AC360" s="151"/>
      <c r="AD360" s="151"/>
      <c r="AE360" s="151"/>
      <c r="AF360" s="151"/>
      <c r="AG360" s="151" t="s">
        <v>203</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90" t="s">
        <v>538</v>
      </c>
      <c r="D361" s="163"/>
      <c r="E361" s="164">
        <v>0.72</v>
      </c>
      <c r="F361" s="161"/>
      <c r="G361" s="161"/>
      <c r="H361" s="161"/>
      <c r="I361" s="161"/>
      <c r="J361" s="161"/>
      <c r="K361" s="161"/>
      <c r="L361" s="161"/>
      <c r="M361" s="161"/>
      <c r="N361" s="161"/>
      <c r="O361" s="161"/>
      <c r="P361" s="161"/>
      <c r="Q361" s="161"/>
      <c r="R361" s="161"/>
      <c r="S361" s="161"/>
      <c r="T361" s="161"/>
      <c r="U361" s="161"/>
      <c r="V361" s="161"/>
      <c r="W361" s="161"/>
      <c r="X361" s="161"/>
      <c r="Y361" s="151"/>
      <c r="Z361" s="151"/>
      <c r="AA361" s="151"/>
      <c r="AB361" s="151"/>
      <c r="AC361" s="151"/>
      <c r="AD361" s="151"/>
      <c r="AE361" s="151"/>
      <c r="AF361" s="151"/>
      <c r="AG361" s="151" t="s">
        <v>203</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x14ac:dyDescent="0.2">
      <c r="A362" s="172">
        <v>95</v>
      </c>
      <c r="B362" s="173" t="s">
        <v>539</v>
      </c>
      <c r="C362" s="189" t="s">
        <v>540</v>
      </c>
      <c r="D362" s="174" t="s">
        <v>238</v>
      </c>
      <c r="E362" s="175">
        <v>3.7559999999999998</v>
      </c>
      <c r="F362" s="176"/>
      <c r="G362" s="177">
        <f>ROUND(E362*F362,2)</f>
        <v>0</v>
      </c>
      <c r="H362" s="176"/>
      <c r="I362" s="177">
        <f>ROUND(E362*H362,2)</f>
        <v>0</v>
      </c>
      <c r="J362" s="176"/>
      <c r="K362" s="177">
        <f>ROUND(E362*J362,2)</f>
        <v>0</v>
      </c>
      <c r="L362" s="177">
        <v>21</v>
      </c>
      <c r="M362" s="177">
        <f>G362*(1+L362/100)</f>
        <v>0</v>
      </c>
      <c r="N362" s="177">
        <v>9.2000000000000003E-4</v>
      </c>
      <c r="O362" s="177">
        <f>ROUND(E362*N362,2)</f>
        <v>0</v>
      </c>
      <c r="P362" s="177">
        <v>5.3999999999999999E-2</v>
      </c>
      <c r="Q362" s="177">
        <f>ROUND(E362*P362,2)</f>
        <v>0.2</v>
      </c>
      <c r="R362" s="177"/>
      <c r="S362" s="177" t="s">
        <v>199</v>
      </c>
      <c r="T362" s="178" t="s">
        <v>199</v>
      </c>
      <c r="U362" s="161">
        <v>0.46500000000000002</v>
      </c>
      <c r="V362" s="161">
        <f>ROUND(E362*U362,2)</f>
        <v>1.75</v>
      </c>
      <c r="W362" s="161"/>
      <c r="X362" s="161" t="s">
        <v>200</v>
      </c>
      <c r="Y362" s="151"/>
      <c r="Z362" s="151"/>
      <c r="AA362" s="151"/>
      <c r="AB362" s="151"/>
      <c r="AC362" s="151"/>
      <c r="AD362" s="151"/>
      <c r="AE362" s="151"/>
      <c r="AF362" s="151"/>
      <c r="AG362" s="151" t="s">
        <v>201</v>
      </c>
      <c r="AH362" s="151"/>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x14ac:dyDescent="0.2">
      <c r="A363" s="158"/>
      <c r="B363" s="159"/>
      <c r="C363" s="190" t="s">
        <v>541</v>
      </c>
      <c r="D363" s="163"/>
      <c r="E363" s="164">
        <v>3.7559999999999998</v>
      </c>
      <c r="F363" s="161"/>
      <c r="G363" s="161"/>
      <c r="H363" s="161"/>
      <c r="I363" s="161"/>
      <c r="J363" s="161"/>
      <c r="K363" s="161"/>
      <c r="L363" s="161"/>
      <c r="M363" s="161"/>
      <c r="N363" s="161"/>
      <c r="O363" s="161"/>
      <c r="P363" s="161"/>
      <c r="Q363" s="161"/>
      <c r="R363" s="161"/>
      <c r="S363" s="161"/>
      <c r="T363" s="161"/>
      <c r="U363" s="161"/>
      <c r="V363" s="161"/>
      <c r="W363" s="161"/>
      <c r="X363" s="161"/>
      <c r="Y363" s="151"/>
      <c r="Z363" s="151"/>
      <c r="AA363" s="151"/>
      <c r="AB363" s="151"/>
      <c r="AC363" s="151"/>
      <c r="AD363" s="151"/>
      <c r="AE363" s="151"/>
      <c r="AF363" s="151"/>
      <c r="AG363" s="151" t="s">
        <v>203</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72">
        <v>96</v>
      </c>
      <c r="B364" s="173" t="s">
        <v>542</v>
      </c>
      <c r="C364" s="189" t="s">
        <v>543</v>
      </c>
      <c r="D364" s="174" t="s">
        <v>238</v>
      </c>
      <c r="E364" s="175">
        <v>17.55</v>
      </c>
      <c r="F364" s="176"/>
      <c r="G364" s="177">
        <f>ROUND(E364*F364,2)</f>
        <v>0</v>
      </c>
      <c r="H364" s="176"/>
      <c r="I364" s="177">
        <f>ROUND(E364*H364,2)</f>
        <v>0</v>
      </c>
      <c r="J364" s="176"/>
      <c r="K364" s="177">
        <f>ROUND(E364*J364,2)</f>
        <v>0</v>
      </c>
      <c r="L364" s="177">
        <v>21</v>
      </c>
      <c r="M364" s="177">
        <f>G364*(1+L364/100)</f>
        <v>0</v>
      </c>
      <c r="N364" s="177">
        <v>8.1999999999999998E-4</v>
      </c>
      <c r="O364" s="177">
        <f>ROUND(E364*N364,2)</f>
        <v>0.01</v>
      </c>
      <c r="P364" s="177">
        <v>4.7E-2</v>
      </c>
      <c r="Q364" s="177">
        <f>ROUND(E364*P364,2)</f>
        <v>0.82</v>
      </c>
      <c r="R364" s="177"/>
      <c r="S364" s="177" t="s">
        <v>199</v>
      </c>
      <c r="T364" s="178" t="s">
        <v>199</v>
      </c>
      <c r="U364" s="161">
        <v>0.39600000000000002</v>
      </c>
      <c r="V364" s="161">
        <f>ROUND(E364*U364,2)</f>
        <v>6.95</v>
      </c>
      <c r="W364" s="161"/>
      <c r="X364" s="161" t="s">
        <v>200</v>
      </c>
      <c r="Y364" s="151"/>
      <c r="Z364" s="151"/>
      <c r="AA364" s="151"/>
      <c r="AB364" s="151"/>
      <c r="AC364" s="151"/>
      <c r="AD364" s="151"/>
      <c r="AE364" s="151"/>
      <c r="AF364" s="151"/>
      <c r="AG364" s="151" t="s">
        <v>201</v>
      </c>
      <c r="AH364" s="151"/>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90" t="s">
        <v>544</v>
      </c>
      <c r="D365" s="163"/>
      <c r="E365" s="164">
        <v>17.55</v>
      </c>
      <c r="F365" s="161"/>
      <c r="G365" s="161"/>
      <c r="H365" s="161"/>
      <c r="I365" s="161"/>
      <c r="J365" s="161"/>
      <c r="K365" s="161"/>
      <c r="L365" s="161"/>
      <c r="M365" s="161"/>
      <c r="N365" s="161"/>
      <c r="O365" s="161"/>
      <c r="P365" s="161"/>
      <c r="Q365" s="161"/>
      <c r="R365" s="161"/>
      <c r="S365" s="161"/>
      <c r="T365" s="161"/>
      <c r="U365" s="161"/>
      <c r="V365" s="161"/>
      <c r="W365" s="161"/>
      <c r="X365" s="161"/>
      <c r="Y365" s="151"/>
      <c r="Z365" s="151"/>
      <c r="AA365" s="151"/>
      <c r="AB365" s="151"/>
      <c r="AC365" s="151"/>
      <c r="AD365" s="151"/>
      <c r="AE365" s="151"/>
      <c r="AF365" s="151"/>
      <c r="AG365" s="151" t="s">
        <v>203</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72">
        <v>97</v>
      </c>
      <c r="B366" s="173" t="s">
        <v>545</v>
      </c>
      <c r="C366" s="189" t="s">
        <v>546</v>
      </c>
      <c r="D366" s="174" t="s">
        <v>243</v>
      </c>
      <c r="E366" s="175">
        <v>4</v>
      </c>
      <c r="F366" s="176"/>
      <c r="G366" s="177">
        <f>ROUND(E366*F366,2)</f>
        <v>0</v>
      </c>
      <c r="H366" s="176"/>
      <c r="I366" s="177">
        <f>ROUND(E366*H366,2)</f>
        <v>0</v>
      </c>
      <c r="J366" s="176"/>
      <c r="K366" s="177">
        <f>ROUND(E366*J366,2)</f>
        <v>0</v>
      </c>
      <c r="L366" s="177">
        <v>21</v>
      </c>
      <c r="M366" s="177">
        <f>G366*(1+L366/100)</f>
        <v>0</v>
      </c>
      <c r="N366" s="177">
        <v>0</v>
      </c>
      <c r="O366" s="177">
        <f>ROUND(E366*N366,2)</f>
        <v>0</v>
      </c>
      <c r="P366" s="177">
        <v>0</v>
      </c>
      <c r="Q366" s="177">
        <f>ROUND(E366*P366,2)</f>
        <v>0</v>
      </c>
      <c r="R366" s="177"/>
      <c r="S366" s="177" t="s">
        <v>199</v>
      </c>
      <c r="T366" s="178" t="s">
        <v>199</v>
      </c>
      <c r="U366" s="161">
        <v>0.08</v>
      </c>
      <c r="V366" s="161">
        <f>ROUND(E366*U366,2)</f>
        <v>0.32</v>
      </c>
      <c r="W366" s="161"/>
      <c r="X366" s="161" t="s">
        <v>200</v>
      </c>
      <c r="Y366" s="151"/>
      <c r="Z366" s="151"/>
      <c r="AA366" s="151"/>
      <c r="AB366" s="151"/>
      <c r="AC366" s="151"/>
      <c r="AD366" s="151"/>
      <c r="AE366" s="151"/>
      <c r="AF366" s="151"/>
      <c r="AG366" s="151" t="s">
        <v>201</v>
      </c>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x14ac:dyDescent="0.2">
      <c r="A367" s="158"/>
      <c r="B367" s="159"/>
      <c r="C367" s="190" t="s">
        <v>86</v>
      </c>
      <c r="D367" s="163"/>
      <c r="E367" s="164">
        <v>4</v>
      </c>
      <c r="F367" s="161"/>
      <c r="G367" s="161"/>
      <c r="H367" s="161"/>
      <c r="I367" s="161"/>
      <c r="J367" s="161"/>
      <c r="K367" s="161"/>
      <c r="L367" s="161"/>
      <c r="M367" s="161"/>
      <c r="N367" s="161"/>
      <c r="O367" s="161"/>
      <c r="P367" s="161"/>
      <c r="Q367" s="161"/>
      <c r="R367" s="161"/>
      <c r="S367" s="161"/>
      <c r="T367" s="161"/>
      <c r="U367" s="161"/>
      <c r="V367" s="161"/>
      <c r="W367" s="161"/>
      <c r="X367" s="161"/>
      <c r="Y367" s="151"/>
      <c r="Z367" s="151"/>
      <c r="AA367" s="151"/>
      <c r="AB367" s="151"/>
      <c r="AC367" s="151"/>
      <c r="AD367" s="151"/>
      <c r="AE367" s="151"/>
      <c r="AF367" s="151"/>
      <c r="AG367" s="151" t="s">
        <v>203</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outlineLevel="1" x14ac:dyDescent="0.2">
      <c r="A368" s="172">
        <v>98</v>
      </c>
      <c r="B368" s="173" t="s">
        <v>547</v>
      </c>
      <c r="C368" s="189" t="s">
        <v>548</v>
      </c>
      <c r="D368" s="174" t="s">
        <v>238</v>
      </c>
      <c r="E368" s="175">
        <v>14.8</v>
      </c>
      <c r="F368" s="176"/>
      <c r="G368" s="177">
        <f>ROUND(E368*F368,2)</f>
        <v>0</v>
      </c>
      <c r="H368" s="176"/>
      <c r="I368" s="177">
        <f>ROUND(E368*H368,2)</f>
        <v>0</v>
      </c>
      <c r="J368" s="176"/>
      <c r="K368" s="177">
        <f>ROUND(E368*J368,2)</f>
        <v>0</v>
      </c>
      <c r="L368" s="177">
        <v>21</v>
      </c>
      <c r="M368" s="177">
        <f>G368*(1+L368/100)</f>
        <v>0</v>
      </c>
      <c r="N368" s="177">
        <v>1.17E-3</v>
      </c>
      <c r="O368" s="177">
        <f>ROUND(E368*N368,2)</f>
        <v>0.02</v>
      </c>
      <c r="P368" s="177">
        <v>7.5999999999999998E-2</v>
      </c>
      <c r="Q368" s="177">
        <f>ROUND(E368*P368,2)</f>
        <v>1.1200000000000001</v>
      </c>
      <c r="R368" s="177"/>
      <c r="S368" s="177" t="s">
        <v>199</v>
      </c>
      <c r="T368" s="178" t="s">
        <v>199</v>
      </c>
      <c r="U368" s="161">
        <v>0.93899999999999995</v>
      </c>
      <c r="V368" s="161">
        <f>ROUND(E368*U368,2)</f>
        <v>13.9</v>
      </c>
      <c r="W368" s="161"/>
      <c r="X368" s="161" t="s">
        <v>200</v>
      </c>
      <c r="Y368" s="151"/>
      <c r="Z368" s="151"/>
      <c r="AA368" s="151"/>
      <c r="AB368" s="151"/>
      <c r="AC368" s="151"/>
      <c r="AD368" s="151"/>
      <c r="AE368" s="151"/>
      <c r="AF368" s="151"/>
      <c r="AG368" s="151" t="s">
        <v>201</v>
      </c>
      <c r="AH368" s="151"/>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58"/>
      <c r="B369" s="159"/>
      <c r="C369" s="190" t="s">
        <v>549</v>
      </c>
      <c r="D369" s="163"/>
      <c r="E369" s="164">
        <v>8.4</v>
      </c>
      <c r="F369" s="161"/>
      <c r="G369" s="161"/>
      <c r="H369" s="161"/>
      <c r="I369" s="161"/>
      <c r="J369" s="161"/>
      <c r="K369" s="161"/>
      <c r="L369" s="161"/>
      <c r="M369" s="161"/>
      <c r="N369" s="161"/>
      <c r="O369" s="161"/>
      <c r="P369" s="161"/>
      <c r="Q369" s="161"/>
      <c r="R369" s="161"/>
      <c r="S369" s="161"/>
      <c r="T369" s="161"/>
      <c r="U369" s="161"/>
      <c r="V369" s="161"/>
      <c r="W369" s="161"/>
      <c r="X369" s="161"/>
      <c r="Y369" s="151"/>
      <c r="Z369" s="151"/>
      <c r="AA369" s="151"/>
      <c r="AB369" s="151"/>
      <c r="AC369" s="151"/>
      <c r="AD369" s="151"/>
      <c r="AE369" s="151"/>
      <c r="AF369" s="151"/>
      <c r="AG369" s="151" t="s">
        <v>203</v>
      </c>
      <c r="AH369" s="151">
        <v>0</v>
      </c>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58"/>
      <c r="B370" s="159"/>
      <c r="C370" s="190" t="s">
        <v>550</v>
      </c>
      <c r="D370" s="163"/>
      <c r="E370" s="164">
        <v>6.4</v>
      </c>
      <c r="F370" s="161"/>
      <c r="G370" s="161"/>
      <c r="H370" s="161"/>
      <c r="I370" s="161"/>
      <c r="J370" s="161"/>
      <c r="K370" s="161"/>
      <c r="L370" s="161"/>
      <c r="M370" s="161"/>
      <c r="N370" s="161"/>
      <c r="O370" s="161"/>
      <c r="P370" s="161"/>
      <c r="Q370" s="161"/>
      <c r="R370" s="161"/>
      <c r="S370" s="161"/>
      <c r="T370" s="161"/>
      <c r="U370" s="161"/>
      <c r="V370" s="161"/>
      <c r="W370" s="161"/>
      <c r="X370" s="161"/>
      <c r="Y370" s="151"/>
      <c r="Z370" s="151"/>
      <c r="AA370" s="151"/>
      <c r="AB370" s="151"/>
      <c r="AC370" s="151"/>
      <c r="AD370" s="151"/>
      <c r="AE370" s="151"/>
      <c r="AF370" s="151"/>
      <c r="AG370" s="151" t="s">
        <v>203</v>
      </c>
      <c r="AH370" s="151">
        <v>0</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x14ac:dyDescent="0.2">
      <c r="A371" s="172">
        <v>99</v>
      </c>
      <c r="B371" s="173" t="s">
        <v>551</v>
      </c>
      <c r="C371" s="189" t="s">
        <v>552</v>
      </c>
      <c r="D371" s="174" t="s">
        <v>238</v>
      </c>
      <c r="E371" s="175">
        <v>22.8</v>
      </c>
      <c r="F371" s="176"/>
      <c r="G371" s="177">
        <f>ROUND(E371*F371,2)</f>
        <v>0</v>
      </c>
      <c r="H371" s="176"/>
      <c r="I371" s="177">
        <f>ROUND(E371*H371,2)</f>
        <v>0</v>
      </c>
      <c r="J371" s="176"/>
      <c r="K371" s="177">
        <f>ROUND(E371*J371,2)</f>
        <v>0</v>
      </c>
      <c r="L371" s="177">
        <v>21</v>
      </c>
      <c r="M371" s="177">
        <f>G371*(1+L371/100)</f>
        <v>0</v>
      </c>
      <c r="N371" s="177">
        <v>1E-3</v>
      </c>
      <c r="O371" s="177">
        <f>ROUND(E371*N371,2)</f>
        <v>0.02</v>
      </c>
      <c r="P371" s="177">
        <v>6.3E-2</v>
      </c>
      <c r="Q371" s="177">
        <f>ROUND(E371*P371,2)</f>
        <v>1.44</v>
      </c>
      <c r="R371" s="177"/>
      <c r="S371" s="177" t="s">
        <v>199</v>
      </c>
      <c r="T371" s="178" t="s">
        <v>199</v>
      </c>
      <c r="U371" s="161">
        <v>0.71799999999999997</v>
      </c>
      <c r="V371" s="161">
        <f>ROUND(E371*U371,2)</f>
        <v>16.37</v>
      </c>
      <c r="W371" s="161"/>
      <c r="X371" s="161" t="s">
        <v>200</v>
      </c>
      <c r="Y371" s="151"/>
      <c r="Z371" s="151"/>
      <c r="AA371" s="151"/>
      <c r="AB371" s="151"/>
      <c r="AC371" s="151"/>
      <c r="AD371" s="151"/>
      <c r="AE371" s="151"/>
      <c r="AF371" s="151"/>
      <c r="AG371" s="151" t="s">
        <v>201</v>
      </c>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90" t="s">
        <v>553</v>
      </c>
      <c r="D372" s="163"/>
      <c r="E372" s="164">
        <v>19.600000000000001</v>
      </c>
      <c r="F372" s="161"/>
      <c r="G372" s="161"/>
      <c r="H372" s="161"/>
      <c r="I372" s="161"/>
      <c r="J372" s="161"/>
      <c r="K372" s="161"/>
      <c r="L372" s="161"/>
      <c r="M372" s="161"/>
      <c r="N372" s="161"/>
      <c r="O372" s="161"/>
      <c r="P372" s="161"/>
      <c r="Q372" s="161"/>
      <c r="R372" s="161"/>
      <c r="S372" s="161"/>
      <c r="T372" s="161"/>
      <c r="U372" s="161"/>
      <c r="V372" s="161"/>
      <c r="W372" s="161"/>
      <c r="X372" s="161"/>
      <c r="Y372" s="151"/>
      <c r="Z372" s="151"/>
      <c r="AA372" s="151"/>
      <c r="AB372" s="151"/>
      <c r="AC372" s="151"/>
      <c r="AD372" s="151"/>
      <c r="AE372" s="151"/>
      <c r="AF372" s="151"/>
      <c r="AG372" s="151" t="s">
        <v>203</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x14ac:dyDescent="0.2">
      <c r="A373" s="158"/>
      <c r="B373" s="159"/>
      <c r="C373" s="190" t="s">
        <v>356</v>
      </c>
      <c r="D373" s="163"/>
      <c r="E373" s="164">
        <v>3.2</v>
      </c>
      <c r="F373" s="161"/>
      <c r="G373" s="161"/>
      <c r="H373" s="161"/>
      <c r="I373" s="161"/>
      <c r="J373" s="161"/>
      <c r="K373" s="161"/>
      <c r="L373" s="161"/>
      <c r="M373" s="161"/>
      <c r="N373" s="161"/>
      <c r="O373" s="161"/>
      <c r="P373" s="161"/>
      <c r="Q373" s="161"/>
      <c r="R373" s="161"/>
      <c r="S373" s="161"/>
      <c r="T373" s="161"/>
      <c r="U373" s="161"/>
      <c r="V373" s="161"/>
      <c r="W373" s="161"/>
      <c r="X373" s="161"/>
      <c r="Y373" s="151"/>
      <c r="Z373" s="151"/>
      <c r="AA373" s="151"/>
      <c r="AB373" s="151"/>
      <c r="AC373" s="151"/>
      <c r="AD373" s="151"/>
      <c r="AE373" s="151"/>
      <c r="AF373" s="151"/>
      <c r="AG373" s="151" t="s">
        <v>203</v>
      </c>
      <c r="AH373" s="151">
        <v>0</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72">
        <v>100</v>
      </c>
      <c r="B374" s="173" t="s">
        <v>554</v>
      </c>
      <c r="C374" s="189" t="s">
        <v>555</v>
      </c>
      <c r="D374" s="174" t="s">
        <v>285</v>
      </c>
      <c r="E374" s="175">
        <v>5.9</v>
      </c>
      <c r="F374" s="176"/>
      <c r="G374" s="177">
        <f>ROUND(E374*F374,2)</f>
        <v>0</v>
      </c>
      <c r="H374" s="176"/>
      <c r="I374" s="177">
        <f>ROUND(E374*H374,2)</f>
        <v>0</v>
      </c>
      <c r="J374" s="176"/>
      <c r="K374" s="177">
        <f>ROUND(E374*J374,2)</f>
        <v>0</v>
      </c>
      <c r="L374" s="177">
        <v>21</v>
      </c>
      <c r="M374" s="177">
        <f>G374*(1+L374/100)</f>
        <v>0</v>
      </c>
      <c r="N374" s="177">
        <v>0</v>
      </c>
      <c r="O374" s="177">
        <f>ROUND(E374*N374,2)</f>
        <v>0</v>
      </c>
      <c r="P374" s="177">
        <v>1.1129999999999999E-2</v>
      </c>
      <c r="Q374" s="177">
        <f>ROUND(E374*P374,2)</f>
        <v>7.0000000000000007E-2</v>
      </c>
      <c r="R374" s="177"/>
      <c r="S374" s="177" t="s">
        <v>199</v>
      </c>
      <c r="T374" s="178" t="s">
        <v>199</v>
      </c>
      <c r="U374" s="161">
        <v>8.3000000000000004E-2</v>
      </c>
      <c r="V374" s="161">
        <f>ROUND(E374*U374,2)</f>
        <v>0.49</v>
      </c>
      <c r="W374" s="161"/>
      <c r="X374" s="161" t="s">
        <v>200</v>
      </c>
      <c r="Y374" s="151"/>
      <c r="Z374" s="151"/>
      <c r="AA374" s="151"/>
      <c r="AB374" s="151"/>
      <c r="AC374" s="151"/>
      <c r="AD374" s="151"/>
      <c r="AE374" s="151"/>
      <c r="AF374" s="151"/>
      <c r="AG374" s="151" t="s">
        <v>201</v>
      </c>
      <c r="AH374" s="151"/>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58"/>
      <c r="B375" s="159"/>
      <c r="C375" s="190" t="s">
        <v>556</v>
      </c>
      <c r="D375" s="163"/>
      <c r="E375" s="164">
        <v>3.5</v>
      </c>
      <c r="F375" s="161"/>
      <c r="G375" s="161"/>
      <c r="H375" s="161"/>
      <c r="I375" s="161"/>
      <c r="J375" s="161"/>
      <c r="K375" s="161"/>
      <c r="L375" s="161"/>
      <c r="M375" s="161"/>
      <c r="N375" s="161"/>
      <c r="O375" s="161"/>
      <c r="P375" s="161"/>
      <c r="Q375" s="161"/>
      <c r="R375" s="161"/>
      <c r="S375" s="161"/>
      <c r="T375" s="161"/>
      <c r="U375" s="161"/>
      <c r="V375" s="161"/>
      <c r="W375" s="161"/>
      <c r="X375" s="161"/>
      <c r="Y375" s="151"/>
      <c r="Z375" s="151"/>
      <c r="AA375" s="151"/>
      <c r="AB375" s="151"/>
      <c r="AC375" s="151"/>
      <c r="AD375" s="151"/>
      <c r="AE375" s="151"/>
      <c r="AF375" s="151"/>
      <c r="AG375" s="151" t="s">
        <v>203</v>
      </c>
      <c r="AH375" s="151">
        <v>0</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90" t="s">
        <v>557</v>
      </c>
      <c r="D376" s="163"/>
      <c r="E376" s="164">
        <v>1.2</v>
      </c>
      <c r="F376" s="161"/>
      <c r="G376" s="161"/>
      <c r="H376" s="161"/>
      <c r="I376" s="161"/>
      <c r="J376" s="161"/>
      <c r="K376" s="161"/>
      <c r="L376" s="161"/>
      <c r="M376" s="161"/>
      <c r="N376" s="161"/>
      <c r="O376" s="161"/>
      <c r="P376" s="161"/>
      <c r="Q376" s="161"/>
      <c r="R376" s="161"/>
      <c r="S376" s="161"/>
      <c r="T376" s="161"/>
      <c r="U376" s="161"/>
      <c r="V376" s="161"/>
      <c r="W376" s="161"/>
      <c r="X376" s="161"/>
      <c r="Y376" s="151"/>
      <c r="Z376" s="151"/>
      <c r="AA376" s="151"/>
      <c r="AB376" s="151"/>
      <c r="AC376" s="151"/>
      <c r="AD376" s="151"/>
      <c r="AE376" s="151"/>
      <c r="AF376" s="151"/>
      <c r="AG376" s="151" t="s">
        <v>203</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x14ac:dyDescent="0.2">
      <c r="A377" s="158"/>
      <c r="B377" s="159"/>
      <c r="C377" s="190" t="s">
        <v>558</v>
      </c>
      <c r="D377" s="163"/>
      <c r="E377" s="164">
        <v>1.2</v>
      </c>
      <c r="F377" s="161"/>
      <c r="G377" s="161"/>
      <c r="H377" s="161"/>
      <c r="I377" s="161"/>
      <c r="J377" s="161"/>
      <c r="K377" s="161"/>
      <c r="L377" s="161"/>
      <c r="M377" s="161"/>
      <c r="N377" s="161"/>
      <c r="O377" s="161"/>
      <c r="P377" s="161"/>
      <c r="Q377" s="161"/>
      <c r="R377" s="161"/>
      <c r="S377" s="161"/>
      <c r="T377" s="161"/>
      <c r="U377" s="161"/>
      <c r="V377" s="161"/>
      <c r="W377" s="161"/>
      <c r="X377" s="161"/>
      <c r="Y377" s="151"/>
      <c r="Z377" s="151"/>
      <c r="AA377" s="151"/>
      <c r="AB377" s="151"/>
      <c r="AC377" s="151"/>
      <c r="AD377" s="151"/>
      <c r="AE377" s="151"/>
      <c r="AF377" s="151"/>
      <c r="AG377" s="151" t="s">
        <v>203</v>
      </c>
      <c r="AH377" s="151">
        <v>0</v>
      </c>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72">
        <v>101</v>
      </c>
      <c r="B378" s="173" t="s">
        <v>559</v>
      </c>
      <c r="C378" s="189" t="s">
        <v>560</v>
      </c>
      <c r="D378" s="174" t="s">
        <v>285</v>
      </c>
      <c r="E378" s="175">
        <v>10</v>
      </c>
      <c r="F378" s="176"/>
      <c r="G378" s="177">
        <f>ROUND(E378*F378,2)</f>
        <v>0</v>
      </c>
      <c r="H378" s="176"/>
      <c r="I378" s="177">
        <f>ROUND(E378*H378,2)</f>
        <v>0</v>
      </c>
      <c r="J378" s="176"/>
      <c r="K378" s="177">
        <f>ROUND(E378*J378,2)</f>
        <v>0</v>
      </c>
      <c r="L378" s="177">
        <v>21</v>
      </c>
      <c r="M378" s="177">
        <f>G378*(1+L378/100)</f>
        <v>0</v>
      </c>
      <c r="N378" s="177">
        <v>0</v>
      </c>
      <c r="O378" s="177">
        <f>ROUND(E378*N378,2)</f>
        <v>0</v>
      </c>
      <c r="P378" s="177">
        <v>4.6000000000000001E-4</v>
      </c>
      <c r="Q378" s="177">
        <f>ROUND(E378*P378,2)</f>
        <v>0</v>
      </c>
      <c r="R378" s="177"/>
      <c r="S378" s="177" t="s">
        <v>199</v>
      </c>
      <c r="T378" s="178" t="s">
        <v>199</v>
      </c>
      <c r="U378" s="161">
        <v>1.35</v>
      </c>
      <c r="V378" s="161">
        <f>ROUND(E378*U378,2)</f>
        <v>13.5</v>
      </c>
      <c r="W378" s="161"/>
      <c r="X378" s="161" t="s">
        <v>200</v>
      </c>
      <c r="Y378" s="151"/>
      <c r="Z378" s="151"/>
      <c r="AA378" s="151"/>
      <c r="AB378" s="151"/>
      <c r="AC378" s="151"/>
      <c r="AD378" s="151"/>
      <c r="AE378" s="151"/>
      <c r="AF378" s="151"/>
      <c r="AG378" s="151" t="s">
        <v>201</v>
      </c>
      <c r="AH378" s="151"/>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outlineLevel="1" x14ac:dyDescent="0.2">
      <c r="A379" s="158"/>
      <c r="B379" s="159"/>
      <c r="C379" s="190" t="s">
        <v>221</v>
      </c>
      <c r="D379" s="163"/>
      <c r="E379" s="164"/>
      <c r="F379" s="161"/>
      <c r="G379" s="161"/>
      <c r="H379" s="161"/>
      <c r="I379" s="161"/>
      <c r="J379" s="161"/>
      <c r="K379" s="161"/>
      <c r="L379" s="161"/>
      <c r="M379" s="161"/>
      <c r="N379" s="161"/>
      <c r="O379" s="161"/>
      <c r="P379" s="161"/>
      <c r="Q379" s="161"/>
      <c r="R379" s="161"/>
      <c r="S379" s="161"/>
      <c r="T379" s="161"/>
      <c r="U379" s="161"/>
      <c r="V379" s="161"/>
      <c r="W379" s="161"/>
      <c r="X379" s="161"/>
      <c r="Y379" s="151"/>
      <c r="Z379" s="151"/>
      <c r="AA379" s="151"/>
      <c r="AB379" s="151"/>
      <c r="AC379" s="151"/>
      <c r="AD379" s="151"/>
      <c r="AE379" s="151"/>
      <c r="AF379" s="151"/>
      <c r="AG379" s="151" t="s">
        <v>203</v>
      </c>
      <c r="AH379" s="151">
        <v>0</v>
      </c>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90" t="s">
        <v>561</v>
      </c>
      <c r="D380" s="163"/>
      <c r="E380" s="164">
        <v>10</v>
      </c>
      <c r="F380" s="161"/>
      <c r="G380" s="161"/>
      <c r="H380" s="161"/>
      <c r="I380" s="161"/>
      <c r="J380" s="161"/>
      <c r="K380" s="161"/>
      <c r="L380" s="161"/>
      <c r="M380" s="161"/>
      <c r="N380" s="161"/>
      <c r="O380" s="161"/>
      <c r="P380" s="161"/>
      <c r="Q380" s="161"/>
      <c r="R380" s="161"/>
      <c r="S380" s="161"/>
      <c r="T380" s="161"/>
      <c r="U380" s="161"/>
      <c r="V380" s="161"/>
      <c r="W380" s="161"/>
      <c r="X380" s="161"/>
      <c r="Y380" s="151"/>
      <c r="Z380" s="151"/>
      <c r="AA380" s="151"/>
      <c r="AB380" s="151"/>
      <c r="AC380" s="151"/>
      <c r="AD380" s="151"/>
      <c r="AE380" s="151"/>
      <c r="AF380" s="151"/>
      <c r="AG380" s="151" t="s">
        <v>203</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72">
        <v>102</v>
      </c>
      <c r="B381" s="173" t="s">
        <v>562</v>
      </c>
      <c r="C381" s="189" t="s">
        <v>563</v>
      </c>
      <c r="D381" s="174" t="s">
        <v>198</v>
      </c>
      <c r="E381" s="175">
        <v>0.13500000000000001</v>
      </c>
      <c r="F381" s="176"/>
      <c r="G381" s="177">
        <f>ROUND(E381*F381,2)</f>
        <v>0</v>
      </c>
      <c r="H381" s="176"/>
      <c r="I381" s="177">
        <f>ROUND(E381*H381,2)</f>
        <v>0</v>
      </c>
      <c r="J381" s="176"/>
      <c r="K381" s="177">
        <f>ROUND(E381*J381,2)</f>
        <v>0</v>
      </c>
      <c r="L381" s="177">
        <v>21</v>
      </c>
      <c r="M381" s="177">
        <f>G381*(1+L381/100)</f>
        <v>0</v>
      </c>
      <c r="N381" s="177">
        <v>1.82E-3</v>
      </c>
      <c r="O381" s="177">
        <f>ROUND(E381*N381,2)</f>
        <v>0</v>
      </c>
      <c r="P381" s="177">
        <v>1.8</v>
      </c>
      <c r="Q381" s="177">
        <f>ROUND(E381*P381,2)</f>
        <v>0.24</v>
      </c>
      <c r="R381" s="177"/>
      <c r="S381" s="177" t="s">
        <v>199</v>
      </c>
      <c r="T381" s="178" t="s">
        <v>199</v>
      </c>
      <c r="U381" s="161">
        <v>5.7960000000000003</v>
      </c>
      <c r="V381" s="161">
        <f>ROUND(E381*U381,2)</f>
        <v>0.78</v>
      </c>
      <c r="W381" s="161"/>
      <c r="X381" s="161" t="s">
        <v>200</v>
      </c>
      <c r="Y381" s="151"/>
      <c r="Z381" s="151"/>
      <c r="AA381" s="151"/>
      <c r="AB381" s="151"/>
      <c r="AC381" s="151"/>
      <c r="AD381" s="151"/>
      <c r="AE381" s="151"/>
      <c r="AF381" s="151"/>
      <c r="AG381" s="151" t="s">
        <v>201</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90" t="s">
        <v>564</v>
      </c>
      <c r="D382" s="163"/>
      <c r="E382" s="164">
        <v>0.13500000000000001</v>
      </c>
      <c r="F382" s="161"/>
      <c r="G382" s="161"/>
      <c r="H382" s="161"/>
      <c r="I382" s="161"/>
      <c r="J382" s="161"/>
      <c r="K382" s="161"/>
      <c r="L382" s="161"/>
      <c r="M382" s="161"/>
      <c r="N382" s="161"/>
      <c r="O382" s="161"/>
      <c r="P382" s="161"/>
      <c r="Q382" s="161"/>
      <c r="R382" s="161"/>
      <c r="S382" s="161"/>
      <c r="T382" s="161"/>
      <c r="U382" s="161"/>
      <c r="V382" s="161"/>
      <c r="W382" s="161"/>
      <c r="X382" s="161"/>
      <c r="Y382" s="151"/>
      <c r="Z382" s="151"/>
      <c r="AA382" s="151"/>
      <c r="AB382" s="151"/>
      <c r="AC382" s="151"/>
      <c r="AD382" s="151"/>
      <c r="AE382" s="151"/>
      <c r="AF382" s="151"/>
      <c r="AG382" s="151" t="s">
        <v>203</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72">
        <v>103</v>
      </c>
      <c r="B383" s="173" t="s">
        <v>565</v>
      </c>
      <c r="C383" s="189" t="s">
        <v>566</v>
      </c>
      <c r="D383" s="174" t="s">
        <v>238</v>
      </c>
      <c r="E383" s="175">
        <v>1.56</v>
      </c>
      <c r="F383" s="176"/>
      <c r="G383" s="177">
        <f>ROUND(E383*F383,2)</f>
        <v>0</v>
      </c>
      <c r="H383" s="176"/>
      <c r="I383" s="177">
        <f>ROUND(E383*H383,2)</f>
        <v>0</v>
      </c>
      <c r="J383" s="176"/>
      <c r="K383" s="177">
        <f>ROUND(E383*J383,2)</f>
        <v>0</v>
      </c>
      <c r="L383" s="177">
        <v>21</v>
      </c>
      <c r="M383" s="177">
        <f>G383*(1+L383/100)</f>
        <v>0</v>
      </c>
      <c r="N383" s="177">
        <v>5.4000000000000001E-4</v>
      </c>
      <c r="O383" s="177">
        <f>ROUND(E383*N383,2)</f>
        <v>0</v>
      </c>
      <c r="P383" s="177">
        <v>0.27</v>
      </c>
      <c r="Q383" s="177">
        <f>ROUND(E383*P383,2)</f>
        <v>0.42</v>
      </c>
      <c r="R383" s="177"/>
      <c r="S383" s="177" t="s">
        <v>199</v>
      </c>
      <c r="T383" s="178" t="s">
        <v>199</v>
      </c>
      <c r="U383" s="161">
        <v>0.43</v>
      </c>
      <c r="V383" s="161">
        <f>ROUND(E383*U383,2)</f>
        <v>0.67</v>
      </c>
      <c r="W383" s="161"/>
      <c r="X383" s="161" t="s">
        <v>200</v>
      </c>
      <c r="Y383" s="151"/>
      <c r="Z383" s="151"/>
      <c r="AA383" s="151"/>
      <c r="AB383" s="151"/>
      <c r="AC383" s="151"/>
      <c r="AD383" s="151"/>
      <c r="AE383" s="151"/>
      <c r="AF383" s="151"/>
      <c r="AG383" s="151" t="s">
        <v>201</v>
      </c>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90" t="s">
        <v>567</v>
      </c>
      <c r="D384" s="163"/>
      <c r="E384" s="164">
        <v>1.56</v>
      </c>
      <c r="F384" s="161"/>
      <c r="G384" s="161"/>
      <c r="H384" s="161"/>
      <c r="I384" s="161"/>
      <c r="J384" s="161"/>
      <c r="K384" s="161"/>
      <c r="L384" s="161"/>
      <c r="M384" s="161"/>
      <c r="N384" s="161"/>
      <c r="O384" s="161"/>
      <c r="P384" s="161"/>
      <c r="Q384" s="161"/>
      <c r="R384" s="161"/>
      <c r="S384" s="161"/>
      <c r="T384" s="161"/>
      <c r="U384" s="161"/>
      <c r="V384" s="161"/>
      <c r="W384" s="161"/>
      <c r="X384" s="161"/>
      <c r="Y384" s="151"/>
      <c r="Z384" s="151"/>
      <c r="AA384" s="151"/>
      <c r="AB384" s="151"/>
      <c r="AC384" s="151"/>
      <c r="AD384" s="151"/>
      <c r="AE384" s="151"/>
      <c r="AF384" s="151"/>
      <c r="AG384" s="151" t="s">
        <v>203</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x14ac:dyDescent="0.2">
      <c r="A385" s="172">
        <v>104</v>
      </c>
      <c r="B385" s="173" t="s">
        <v>568</v>
      </c>
      <c r="C385" s="189" t="s">
        <v>569</v>
      </c>
      <c r="D385" s="174" t="s">
        <v>198</v>
      </c>
      <c r="E385" s="175">
        <v>2.6805400000000001</v>
      </c>
      <c r="F385" s="176"/>
      <c r="G385" s="177">
        <f>ROUND(E385*F385,2)</f>
        <v>0</v>
      </c>
      <c r="H385" s="176"/>
      <c r="I385" s="177">
        <f>ROUND(E385*H385,2)</f>
        <v>0</v>
      </c>
      <c r="J385" s="176"/>
      <c r="K385" s="177">
        <f>ROUND(E385*J385,2)</f>
        <v>0</v>
      </c>
      <c r="L385" s="177">
        <v>21</v>
      </c>
      <c r="M385" s="177">
        <f>G385*(1+L385/100)</f>
        <v>0</v>
      </c>
      <c r="N385" s="177">
        <v>1.82E-3</v>
      </c>
      <c r="O385" s="177">
        <f>ROUND(E385*N385,2)</f>
        <v>0</v>
      </c>
      <c r="P385" s="177">
        <v>1.8</v>
      </c>
      <c r="Q385" s="177">
        <f>ROUND(E385*P385,2)</f>
        <v>4.82</v>
      </c>
      <c r="R385" s="177"/>
      <c r="S385" s="177" t="s">
        <v>199</v>
      </c>
      <c r="T385" s="178" t="s">
        <v>199</v>
      </c>
      <c r="U385" s="161">
        <v>3.1960000000000002</v>
      </c>
      <c r="V385" s="161">
        <f>ROUND(E385*U385,2)</f>
        <v>8.57</v>
      </c>
      <c r="W385" s="161"/>
      <c r="X385" s="161" t="s">
        <v>200</v>
      </c>
      <c r="Y385" s="151"/>
      <c r="Z385" s="151"/>
      <c r="AA385" s="151"/>
      <c r="AB385" s="151"/>
      <c r="AC385" s="151"/>
      <c r="AD385" s="151"/>
      <c r="AE385" s="151"/>
      <c r="AF385" s="151"/>
      <c r="AG385" s="151" t="s">
        <v>201</v>
      </c>
      <c r="AH385" s="151"/>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x14ac:dyDescent="0.2">
      <c r="A386" s="158"/>
      <c r="B386" s="159"/>
      <c r="C386" s="190" t="s">
        <v>570</v>
      </c>
      <c r="D386" s="163"/>
      <c r="E386" s="164">
        <v>0.67500000000000004</v>
      </c>
      <c r="F386" s="161"/>
      <c r="G386" s="161"/>
      <c r="H386" s="161"/>
      <c r="I386" s="161"/>
      <c r="J386" s="161"/>
      <c r="K386" s="161"/>
      <c r="L386" s="161"/>
      <c r="M386" s="161"/>
      <c r="N386" s="161"/>
      <c r="O386" s="161"/>
      <c r="P386" s="161"/>
      <c r="Q386" s="161"/>
      <c r="R386" s="161"/>
      <c r="S386" s="161"/>
      <c r="T386" s="161"/>
      <c r="U386" s="161"/>
      <c r="V386" s="161"/>
      <c r="W386" s="161"/>
      <c r="X386" s="161"/>
      <c r="Y386" s="151"/>
      <c r="Z386" s="151"/>
      <c r="AA386" s="151"/>
      <c r="AB386" s="151"/>
      <c r="AC386" s="151"/>
      <c r="AD386" s="151"/>
      <c r="AE386" s="151"/>
      <c r="AF386" s="151"/>
      <c r="AG386" s="151" t="s">
        <v>203</v>
      </c>
      <c r="AH386" s="151">
        <v>0</v>
      </c>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x14ac:dyDescent="0.2">
      <c r="A387" s="158"/>
      <c r="B387" s="159"/>
      <c r="C387" s="190" t="s">
        <v>571</v>
      </c>
      <c r="D387" s="163"/>
      <c r="E387" s="164">
        <v>0.81899999999999995</v>
      </c>
      <c r="F387" s="161"/>
      <c r="G387" s="161"/>
      <c r="H387" s="161"/>
      <c r="I387" s="161"/>
      <c r="J387" s="161"/>
      <c r="K387" s="161"/>
      <c r="L387" s="161"/>
      <c r="M387" s="161"/>
      <c r="N387" s="161"/>
      <c r="O387" s="161"/>
      <c r="P387" s="161"/>
      <c r="Q387" s="161"/>
      <c r="R387" s="161"/>
      <c r="S387" s="161"/>
      <c r="T387" s="161"/>
      <c r="U387" s="161"/>
      <c r="V387" s="161"/>
      <c r="W387" s="161"/>
      <c r="X387" s="161"/>
      <c r="Y387" s="151"/>
      <c r="Z387" s="151"/>
      <c r="AA387" s="151"/>
      <c r="AB387" s="151"/>
      <c r="AC387" s="151"/>
      <c r="AD387" s="151"/>
      <c r="AE387" s="151"/>
      <c r="AF387" s="151"/>
      <c r="AG387" s="151" t="s">
        <v>203</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90" t="s">
        <v>572</v>
      </c>
      <c r="D388" s="163"/>
      <c r="E388" s="164">
        <v>0.93654000000000004</v>
      </c>
      <c r="F388" s="161"/>
      <c r="G388" s="161"/>
      <c r="H388" s="161"/>
      <c r="I388" s="161"/>
      <c r="J388" s="161"/>
      <c r="K388" s="161"/>
      <c r="L388" s="161"/>
      <c r="M388" s="161"/>
      <c r="N388" s="161"/>
      <c r="O388" s="161"/>
      <c r="P388" s="161"/>
      <c r="Q388" s="161"/>
      <c r="R388" s="161"/>
      <c r="S388" s="161"/>
      <c r="T388" s="161"/>
      <c r="U388" s="161"/>
      <c r="V388" s="161"/>
      <c r="W388" s="161"/>
      <c r="X388" s="161"/>
      <c r="Y388" s="151"/>
      <c r="Z388" s="151"/>
      <c r="AA388" s="151"/>
      <c r="AB388" s="151"/>
      <c r="AC388" s="151"/>
      <c r="AD388" s="151"/>
      <c r="AE388" s="151"/>
      <c r="AF388" s="151"/>
      <c r="AG388" s="151" t="s">
        <v>203</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58"/>
      <c r="B389" s="159"/>
      <c r="C389" s="190" t="s">
        <v>573</v>
      </c>
      <c r="D389" s="163"/>
      <c r="E389" s="164">
        <v>0.25</v>
      </c>
      <c r="F389" s="161"/>
      <c r="G389" s="161"/>
      <c r="H389" s="161"/>
      <c r="I389" s="161"/>
      <c r="J389" s="161"/>
      <c r="K389" s="161"/>
      <c r="L389" s="161"/>
      <c r="M389" s="161"/>
      <c r="N389" s="161"/>
      <c r="O389" s="161"/>
      <c r="P389" s="161"/>
      <c r="Q389" s="161"/>
      <c r="R389" s="161"/>
      <c r="S389" s="161"/>
      <c r="T389" s="161"/>
      <c r="U389" s="161"/>
      <c r="V389" s="161"/>
      <c r="W389" s="161"/>
      <c r="X389" s="161"/>
      <c r="Y389" s="151"/>
      <c r="Z389" s="151"/>
      <c r="AA389" s="151"/>
      <c r="AB389" s="151"/>
      <c r="AC389" s="151"/>
      <c r="AD389" s="151"/>
      <c r="AE389" s="151"/>
      <c r="AF389" s="151"/>
      <c r="AG389" s="151" t="s">
        <v>203</v>
      </c>
      <c r="AH389" s="151">
        <v>0</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72">
        <v>105</v>
      </c>
      <c r="B390" s="173" t="s">
        <v>574</v>
      </c>
      <c r="C390" s="189" t="s">
        <v>575</v>
      </c>
      <c r="D390" s="174" t="s">
        <v>198</v>
      </c>
      <c r="E390" s="175">
        <v>8.9049800000000001</v>
      </c>
      <c r="F390" s="176"/>
      <c r="G390" s="177">
        <f>ROUND(E390*F390,2)</f>
        <v>0</v>
      </c>
      <c r="H390" s="176"/>
      <c r="I390" s="177">
        <f>ROUND(E390*H390,2)</f>
        <v>0</v>
      </c>
      <c r="J390" s="176"/>
      <c r="K390" s="177">
        <f>ROUND(E390*J390,2)</f>
        <v>0</v>
      </c>
      <c r="L390" s="177">
        <v>21</v>
      </c>
      <c r="M390" s="177">
        <f>G390*(1+L390/100)</f>
        <v>0</v>
      </c>
      <c r="N390" s="177">
        <v>1.82E-3</v>
      </c>
      <c r="O390" s="177">
        <f>ROUND(E390*N390,2)</f>
        <v>0.02</v>
      </c>
      <c r="P390" s="177">
        <v>1.8</v>
      </c>
      <c r="Q390" s="177">
        <f>ROUND(E390*P390,2)</f>
        <v>16.03</v>
      </c>
      <c r="R390" s="177"/>
      <c r="S390" s="177" t="s">
        <v>199</v>
      </c>
      <c r="T390" s="178" t="s">
        <v>199</v>
      </c>
      <c r="U390" s="161">
        <v>3.6080000000000001</v>
      </c>
      <c r="V390" s="161">
        <f>ROUND(E390*U390,2)</f>
        <v>32.130000000000003</v>
      </c>
      <c r="W390" s="161"/>
      <c r="X390" s="161" t="s">
        <v>200</v>
      </c>
      <c r="Y390" s="151"/>
      <c r="Z390" s="151"/>
      <c r="AA390" s="151"/>
      <c r="AB390" s="151"/>
      <c r="AC390" s="151"/>
      <c r="AD390" s="151"/>
      <c r="AE390" s="151"/>
      <c r="AF390" s="151"/>
      <c r="AG390" s="151" t="s">
        <v>201</v>
      </c>
      <c r="AH390" s="151"/>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x14ac:dyDescent="0.2">
      <c r="A391" s="158"/>
      <c r="B391" s="159"/>
      <c r="C391" s="190" t="s">
        <v>576</v>
      </c>
      <c r="D391" s="163"/>
      <c r="E391" s="164">
        <v>0.86099999999999999</v>
      </c>
      <c r="F391" s="161"/>
      <c r="G391" s="161"/>
      <c r="H391" s="161"/>
      <c r="I391" s="161"/>
      <c r="J391" s="161"/>
      <c r="K391" s="161"/>
      <c r="L391" s="161"/>
      <c r="M391" s="161"/>
      <c r="N391" s="161"/>
      <c r="O391" s="161"/>
      <c r="P391" s="161"/>
      <c r="Q391" s="161"/>
      <c r="R391" s="161"/>
      <c r="S391" s="161"/>
      <c r="T391" s="161"/>
      <c r="U391" s="161"/>
      <c r="V391" s="161"/>
      <c r="W391" s="161"/>
      <c r="X391" s="161"/>
      <c r="Y391" s="151"/>
      <c r="Z391" s="151"/>
      <c r="AA391" s="151"/>
      <c r="AB391" s="151"/>
      <c r="AC391" s="151"/>
      <c r="AD391" s="151"/>
      <c r="AE391" s="151"/>
      <c r="AF391" s="151"/>
      <c r="AG391" s="151" t="s">
        <v>203</v>
      </c>
      <c r="AH391" s="151">
        <v>0</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58"/>
      <c r="B392" s="159"/>
      <c r="C392" s="190" t="s">
        <v>233</v>
      </c>
      <c r="D392" s="163"/>
      <c r="E392" s="164"/>
      <c r="F392" s="161"/>
      <c r="G392" s="161"/>
      <c r="H392" s="161"/>
      <c r="I392" s="161"/>
      <c r="J392" s="161"/>
      <c r="K392" s="161"/>
      <c r="L392" s="161"/>
      <c r="M392" s="161"/>
      <c r="N392" s="161"/>
      <c r="O392" s="161"/>
      <c r="P392" s="161"/>
      <c r="Q392" s="161"/>
      <c r="R392" s="161"/>
      <c r="S392" s="161"/>
      <c r="T392" s="161"/>
      <c r="U392" s="161"/>
      <c r="V392" s="161"/>
      <c r="W392" s="161"/>
      <c r="X392" s="161"/>
      <c r="Y392" s="151"/>
      <c r="Z392" s="151"/>
      <c r="AA392" s="151"/>
      <c r="AB392" s="151"/>
      <c r="AC392" s="151"/>
      <c r="AD392" s="151"/>
      <c r="AE392" s="151"/>
      <c r="AF392" s="151"/>
      <c r="AG392" s="151" t="s">
        <v>203</v>
      </c>
      <c r="AH392" s="151">
        <v>0</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58"/>
      <c r="B393" s="159"/>
      <c r="C393" s="190" t="s">
        <v>577</v>
      </c>
      <c r="D393" s="163"/>
      <c r="E393" s="164">
        <v>0.18</v>
      </c>
      <c r="F393" s="161"/>
      <c r="G393" s="161"/>
      <c r="H393" s="161"/>
      <c r="I393" s="161"/>
      <c r="J393" s="161"/>
      <c r="K393" s="161"/>
      <c r="L393" s="161"/>
      <c r="M393" s="161"/>
      <c r="N393" s="161"/>
      <c r="O393" s="161"/>
      <c r="P393" s="161"/>
      <c r="Q393" s="161"/>
      <c r="R393" s="161"/>
      <c r="S393" s="161"/>
      <c r="T393" s="161"/>
      <c r="U393" s="161"/>
      <c r="V393" s="161"/>
      <c r="W393" s="161"/>
      <c r="X393" s="161"/>
      <c r="Y393" s="151"/>
      <c r="Z393" s="151"/>
      <c r="AA393" s="151"/>
      <c r="AB393" s="151"/>
      <c r="AC393" s="151"/>
      <c r="AD393" s="151"/>
      <c r="AE393" s="151"/>
      <c r="AF393" s="151"/>
      <c r="AG393" s="151" t="s">
        <v>203</v>
      </c>
      <c r="AH393" s="151">
        <v>0</v>
      </c>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58"/>
      <c r="B394" s="159"/>
      <c r="C394" s="190" t="s">
        <v>233</v>
      </c>
      <c r="D394" s="163"/>
      <c r="E394" s="164"/>
      <c r="F394" s="161"/>
      <c r="G394" s="161"/>
      <c r="H394" s="161"/>
      <c r="I394" s="161"/>
      <c r="J394" s="161"/>
      <c r="K394" s="161"/>
      <c r="L394" s="161"/>
      <c r="M394" s="161"/>
      <c r="N394" s="161"/>
      <c r="O394" s="161"/>
      <c r="P394" s="161"/>
      <c r="Q394" s="161"/>
      <c r="R394" s="161"/>
      <c r="S394" s="161"/>
      <c r="T394" s="161"/>
      <c r="U394" s="161"/>
      <c r="V394" s="161"/>
      <c r="W394" s="161"/>
      <c r="X394" s="161"/>
      <c r="Y394" s="151"/>
      <c r="Z394" s="151"/>
      <c r="AA394" s="151"/>
      <c r="AB394" s="151"/>
      <c r="AC394" s="151"/>
      <c r="AD394" s="151"/>
      <c r="AE394" s="151"/>
      <c r="AF394" s="151"/>
      <c r="AG394" s="151" t="s">
        <v>203</v>
      </c>
      <c r="AH394" s="151">
        <v>0</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90" t="s">
        <v>578</v>
      </c>
      <c r="D395" s="163"/>
      <c r="E395" s="164">
        <v>0.57172999999999996</v>
      </c>
      <c r="F395" s="161"/>
      <c r="G395" s="161"/>
      <c r="H395" s="161"/>
      <c r="I395" s="161"/>
      <c r="J395" s="161"/>
      <c r="K395" s="161"/>
      <c r="L395" s="161"/>
      <c r="M395" s="161"/>
      <c r="N395" s="161"/>
      <c r="O395" s="161"/>
      <c r="P395" s="161"/>
      <c r="Q395" s="161"/>
      <c r="R395" s="161"/>
      <c r="S395" s="161"/>
      <c r="T395" s="161"/>
      <c r="U395" s="161"/>
      <c r="V395" s="161"/>
      <c r="W395" s="161"/>
      <c r="X395" s="161"/>
      <c r="Y395" s="151"/>
      <c r="Z395" s="151"/>
      <c r="AA395" s="151"/>
      <c r="AB395" s="151"/>
      <c r="AC395" s="151"/>
      <c r="AD395" s="151"/>
      <c r="AE395" s="151"/>
      <c r="AF395" s="151"/>
      <c r="AG395" s="151" t="s">
        <v>203</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x14ac:dyDescent="0.2">
      <c r="A396" s="158"/>
      <c r="B396" s="159"/>
      <c r="C396" s="190" t="s">
        <v>579</v>
      </c>
      <c r="D396" s="163"/>
      <c r="E396" s="164">
        <v>0.6</v>
      </c>
      <c r="F396" s="161"/>
      <c r="G396" s="161"/>
      <c r="H396" s="161"/>
      <c r="I396" s="161"/>
      <c r="J396" s="161"/>
      <c r="K396" s="161"/>
      <c r="L396" s="161"/>
      <c r="M396" s="161"/>
      <c r="N396" s="161"/>
      <c r="O396" s="161"/>
      <c r="P396" s="161"/>
      <c r="Q396" s="161"/>
      <c r="R396" s="161"/>
      <c r="S396" s="161"/>
      <c r="T396" s="161"/>
      <c r="U396" s="161"/>
      <c r="V396" s="161"/>
      <c r="W396" s="161"/>
      <c r="X396" s="161"/>
      <c r="Y396" s="151"/>
      <c r="Z396" s="151"/>
      <c r="AA396" s="151"/>
      <c r="AB396" s="151"/>
      <c r="AC396" s="151"/>
      <c r="AD396" s="151"/>
      <c r="AE396" s="151"/>
      <c r="AF396" s="151"/>
      <c r="AG396" s="151" t="s">
        <v>203</v>
      </c>
      <c r="AH396" s="151">
        <v>0</v>
      </c>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58"/>
      <c r="B397" s="159"/>
      <c r="C397" s="190" t="s">
        <v>233</v>
      </c>
      <c r="D397" s="163"/>
      <c r="E397" s="164"/>
      <c r="F397" s="161"/>
      <c r="G397" s="161"/>
      <c r="H397" s="161"/>
      <c r="I397" s="161"/>
      <c r="J397" s="161"/>
      <c r="K397" s="161"/>
      <c r="L397" s="161"/>
      <c r="M397" s="161"/>
      <c r="N397" s="161"/>
      <c r="O397" s="161"/>
      <c r="P397" s="161"/>
      <c r="Q397" s="161"/>
      <c r="R397" s="161"/>
      <c r="S397" s="161"/>
      <c r="T397" s="161"/>
      <c r="U397" s="161"/>
      <c r="V397" s="161"/>
      <c r="W397" s="161"/>
      <c r="X397" s="161"/>
      <c r="Y397" s="151"/>
      <c r="Z397" s="151"/>
      <c r="AA397" s="151"/>
      <c r="AB397" s="151"/>
      <c r="AC397" s="151"/>
      <c r="AD397" s="151"/>
      <c r="AE397" s="151"/>
      <c r="AF397" s="151"/>
      <c r="AG397" s="151" t="s">
        <v>203</v>
      </c>
      <c r="AH397" s="151">
        <v>0</v>
      </c>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58"/>
      <c r="B398" s="159"/>
      <c r="C398" s="190" t="s">
        <v>580</v>
      </c>
      <c r="D398" s="163"/>
      <c r="E398" s="164">
        <v>1.3125</v>
      </c>
      <c r="F398" s="161"/>
      <c r="G398" s="161"/>
      <c r="H398" s="161"/>
      <c r="I398" s="161"/>
      <c r="J398" s="161"/>
      <c r="K398" s="161"/>
      <c r="L398" s="161"/>
      <c r="M398" s="161"/>
      <c r="N398" s="161"/>
      <c r="O398" s="161"/>
      <c r="P398" s="161"/>
      <c r="Q398" s="161"/>
      <c r="R398" s="161"/>
      <c r="S398" s="161"/>
      <c r="T398" s="161"/>
      <c r="U398" s="161"/>
      <c r="V398" s="161"/>
      <c r="W398" s="161"/>
      <c r="X398" s="161"/>
      <c r="Y398" s="151"/>
      <c r="Z398" s="151"/>
      <c r="AA398" s="151"/>
      <c r="AB398" s="151"/>
      <c r="AC398" s="151"/>
      <c r="AD398" s="151"/>
      <c r="AE398" s="151"/>
      <c r="AF398" s="151"/>
      <c r="AG398" s="151" t="s">
        <v>203</v>
      </c>
      <c r="AH398" s="151">
        <v>0</v>
      </c>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x14ac:dyDescent="0.2">
      <c r="A399" s="158"/>
      <c r="B399" s="159"/>
      <c r="C399" s="190" t="s">
        <v>581</v>
      </c>
      <c r="D399" s="163"/>
      <c r="E399" s="164">
        <v>1.7775000000000001</v>
      </c>
      <c r="F399" s="161"/>
      <c r="G399" s="161"/>
      <c r="H399" s="161"/>
      <c r="I399" s="161"/>
      <c r="J399" s="161"/>
      <c r="K399" s="161"/>
      <c r="L399" s="161"/>
      <c r="M399" s="161"/>
      <c r="N399" s="161"/>
      <c r="O399" s="161"/>
      <c r="P399" s="161"/>
      <c r="Q399" s="161"/>
      <c r="R399" s="161"/>
      <c r="S399" s="161"/>
      <c r="T399" s="161"/>
      <c r="U399" s="161"/>
      <c r="V399" s="161"/>
      <c r="W399" s="161"/>
      <c r="X399" s="161"/>
      <c r="Y399" s="151"/>
      <c r="Z399" s="151"/>
      <c r="AA399" s="151"/>
      <c r="AB399" s="151"/>
      <c r="AC399" s="151"/>
      <c r="AD399" s="151"/>
      <c r="AE399" s="151"/>
      <c r="AF399" s="151"/>
      <c r="AG399" s="151" t="s">
        <v>203</v>
      </c>
      <c r="AH399" s="151">
        <v>0</v>
      </c>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x14ac:dyDescent="0.2">
      <c r="A400" s="158"/>
      <c r="B400" s="159"/>
      <c r="C400" s="190" t="s">
        <v>582</v>
      </c>
      <c r="D400" s="163"/>
      <c r="E400" s="164">
        <v>0.5454</v>
      </c>
      <c r="F400" s="161"/>
      <c r="G400" s="161"/>
      <c r="H400" s="161"/>
      <c r="I400" s="161"/>
      <c r="J400" s="161"/>
      <c r="K400" s="161"/>
      <c r="L400" s="161"/>
      <c r="M400" s="161"/>
      <c r="N400" s="161"/>
      <c r="O400" s="161"/>
      <c r="P400" s="161"/>
      <c r="Q400" s="161"/>
      <c r="R400" s="161"/>
      <c r="S400" s="161"/>
      <c r="T400" s="161"/>
      <c r="U400" s="161"/>
      <c r="V400" s="161"/>
      <c r="W400" s="161"/>
      <c r="X400" s="161"/>
      <c r="Y400" s="151"/>
      <c r="Z400" s="151"/>
      <c r="AA400" s="151"/>
      <c r="AB400" s="151"/>
      <c r="AC400" s="151"/>
      <c r="AD400" s="151"/>
      <c r="AE400" s="151"/>
      <c r="AF400" s="151"/>
      <c r="AG400" s="151" t="s">
        <v>203</v>
      </c>
      <c r="AH400" s="151">
        <v>0</v>
      </c>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90" t="s">
        <v>583</v>
      </c>
      <c r="D401" s="163"/>
      <c r="E401" s="164">
        <v>2.38185</v>
      </c>
      <c r="F401" s="161"/>
      <c r="G401" s="161"/>
      <c r="H401" s="161"/>
      <c r="I401" s="161"/>
      <c r="J401" s="161"/>
      <c r="K401" s="161"/>
      <c r="L401" s="161"/>
      <c r="M401" s="161"/>
      <c r="N401" s="161"/>
      <c r="O401" s="161"/>
      <c r="P401" s="161"/>
      <c r="Q401" s="161"/>
      <c r="R401" s="161"/>
      <c r="S401" s="161"/>
      <c r="T401" s="161"/>
      <c r="U401" s="161"/>
      <c r="V401" s="161"/>
      <c r="W401" s="161"/>
      <c r="X401" s="161"/>
      <c r="Y401" s="151"/>
      <c r="Z401" s="151"/>
      <c r="AA401" s="151"/>
      <c r="AB401" s="151"/>
      <c r="AC401" s="151"/>
      <c r="AD401" s="151"/>
      <c r="AE401" s="151"/>
      <c r="AF401" s="151"/>
      <c r="AG401" s="151" t="s">
        <v>203</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58"/>
      <c r="B402" s="159"/>
      <c r="C402" s="190" t="s">
        <v>233</v>
      </c>
      <c r="D402" s="163"/>
      <c r="E402" s="164"/>
      <c r="F402" s="161"/>
      <c r="G402" s="161"/>
      <c r="H402" s="161"/>
      <c r="I402" s="161"/>
      <c r="J402" s="161"/>
      <c r="K402" s="161"/>
      <c r="L402" s="161"/>
      <c r="M402" s="161"/>
      <c r="N402" s="161"/>
      <c r="O402" s="161"/>
      <c r="P402" s="161"/>
      <c r="Q402" s="161"/>
      <c r="R402" s="161"/>
      <c r="S402" s="161"/>
      <c r="T402" s="161"/>
      <c r="U402" s="161"/>
      <c r="V402" s="161"/>
      <c r="W402" s="161"/>
      <c r="X402" s="161"/>
      <c r="Y402" s="151"/>
      <c r="Z402" s="151"/>
      <c r="AA402" s="151"/>
      <c r="AB402" s="151"/>
      <c r="AC402" s="151"/>
      <c r="AD402" s="151"/>
      <c r="AE402" s="151"/>
      <c r="AF402" s="151"/>
      <c r="AG402" s="151" t="s">
        <v>203</v>
      </c>
      <c r="AH402" s="151">
        <v>0</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58"/>
      <c r="B403" s="159"/>
      <c r="C403" s="190" t="s">
        <v>584</v>
      </c>
      <c r="D403" s="163"/>
      <c r="E403" s="164">
        <v>0.67500000000000004</v>
      </c>
      <c r="F403" s="161"/>
      <c r="G403" s="161"/>
      <c r="H403" s="161"/>
      <c r="I403" s="161"/>
      <c r="J403" s="161"/>
      <c r="K403" s="161"/>
      <c r="L403" s="161"/>
      <c r="M403" s="161"/>
      <c r="N403" s="161"/>
      <c r="O403" s="161"/>
      <c r="P403" s="161"/>
      <c r="Q403" s="161"/>
      <c r="R403" s="161"/>
      <c r="S403" s="161"/>
      <c r="T403" s="161"/>
      <c r="U403" s="161"/>
      <c r="V403" s="161"/>
      <c r="W403" s="161"/>
      <c r="X403" s="161"/>
      <c r="Y403" s="151"/>
      <c r="Z403" s="151"/>
      <c r="AA403" s="151"/>
      <c r="AB403" s="151"/>
      <c r="AC403" s="151"/>
      <c r="AD403" s="151"/>
      <c r="AE403" s="151"/>
      <c r="AF403" s="151"/>
      <c r="AG403" s="151" t="s">
        <v>203</v>
      </c>
      <c r="AH403" s="151">
        <v>0</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ht="22.5" outlineLevel="1" x14ac:dyDescent="0.2">
      <c r="A404" s="172">
        <v>106</v>
      </c>
      <c r="B404" s="173" t="s">
        <v>585</v>
      </c>
      <c r="C404" s="189" t="s">
        <v>586</v>
      </c>
      <c r="D404" s="174" t="s">
        <v>238</v>
      </c>
      <c r="E404" s="175">
        <v>3.03</v>
      </c>
      <c r="F404" s="176"/>
      <c r="G404" s="177">
        <f>ROUND(E404*F404,2)</f>
        <v>0</v>
      </c>
      <c r="H404" s="176"/>
      <c r="I404" s="177">
        <f>ROUND(E404*H404,2)</f>
        <v>0</v>
      </c>
      <c r="J404" s="176"/>
      <c r="K404" s="177">
        <f>ROUND(E404*J404,2)</f>
        <v>0</v>
      </c>
      <c r="L404" s="177">
        <v>21</v>
      </c>
      <c r="M404" s="177">
        <f>G404*(1+L404/100)</f>
        <v>0</v>
      </c>
      <c r="N404" s="177">
        <v>5.5000000000000003E-4</v>
      </c>
      <c r="O404" s="177">
        <f>ROUND(E404*N404,2)</f>
        <v>0</v>
      </c>
      <c r="P404" s="177">
        <v>0.113</v>
      </c>
      <c r="Q404" s="177">
        <f>ROUND(E404*P404,2)</f>
        <v>0.34</v>
      </c>
      <c r="R404" s="177"/>
      <c r="S404" s="177" t="s">
        <v>199</v>
      </c>
      <c r="T404" s="178" t="s">
        <v>199</v>
      </c>
      <c r="U404" s="161">
        <v>0.36</v>
      </c>
      <c r="V404" s="161">
        <f>ROUND(E404*U404,2)</f>
        <v>1.0900000000000001</v>
      </c>
      <c r="W404" s="161"/>
      <c r="X404" s="161" t="s">
        <v>200</v>
      </c>
      <c r="Y404" s="151"/>
      <c r="Z404" s="151"/>
      <c r="AA404" s="151"/>
      <c r="AB404" s="151"/>
      <c r="AC404" s="151"/>
      <c r="AD404" s="151"/>
      <c r="AE404" s="151"/>
      <c r="AF404" s="151"/>
      <c r="AG404" s="151" t="s">
        <v>201</v>
      </c>
      <c r="AH404" s="151"/>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58"/>
      <c r="B405" s="159"/>
      <c r="C405" s="190" t="s">
        <v>587</v>
      </c>
      <c r="D405" s="163"/>
      <c r="E405" s="164">
        <v>3.03</v>
      </c>
      <c r="F405" s="161"/>
      <c r="G405" s="161"/>
      <c r="H405" s="161"/>
      <c r="I405" s="161"/>
      <c r="J405" s="161"/>
      <c r="K405" s="161"/>
      <c r="L405" s="161"/>
      <c r="M405" s="161"/>
      <c r="N405" s="161"/>
      <c r="O405" s="161"/>
      <c r="P405" s="161"/>
      <c r="Q405" s="161"/>
      <c r="R405" s="161"/>
      <c r="S405" s="161"/>
      <c r="T405" s="161"/>
      <c r="U405" s="161"/>
      <c r="V405" s="161"/>
      <c r="W405" s="161"/>
      <c r="X405" s="161"/>
      <c r="Y405" s="151"/>
      <c r="Z405" s="151"/>
      <c r="AA405" s="151"/>
      <c r="AB405" s="151"/>
      <c r="AC405" s="151"/>
      <c r="AD405" s="151"/>
      <c r="AE405" s="151"/>
      <c r="AF405" s="151"/>
      <c r="AG405" s="151" t="s">
        <v>203</v>
      </c>
      <c r="AH405" s="151">
        <v>0</v>
      </c>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72">
        <v>107</v>
      </c>
      <c r="B406" s="173" t="s">
        <v>588</v>
      </c>
      <c r="C406" s="189" t="s">
        <v>589</v>
      </c>
      <c r="D406" s="174" t="s">
        <v>198</v>
      </c>
      <c r="E406" s="175">
        <v>0.16650000000000001</v>
      </c>
      <c r="F406" s="176"/>
      <c r="G406" s="177">
        <f>ROUND(E406*F406,2)</f>
        <v>0</v>
      </c>
      <c r="H406" s="176"/>
      <c r="I406" s="177">
        <f>ROUND(E406*H406,2)</f>
        <v>0</v>
      </c>
      <c r="J406" s="176"/>
      <c r="K406" s="177">
        <f>ROUND(E406*J406,2)</f>
        <v>0</v>
      </c>
      <c r="L406" s="177">
        <v>21</v>
      </c>
      <c r="M406" s="177">
        <f>G406*(1+L406/100)</f>
        <v>0</v>
      </c>
      <c r="N406" s="177">
        <v>1.39E-3</v>
      </c>
      <c r="O406" s="177">
        <f>ROUND(E406*N406,2)</f>
        <v>0</v>
      </c>
      <c r="P406" s="177">
        <v>1.8</v>
      </c>
      <c r="Q406" s="177">
        <f>ROUND(E406*P406,2)</f>
        <v>0.3</v>
      </c>
      <c r="R406" s="177"/>
      <c r="S406" s="177" t="s">
        <v>199</v>
      </c>
      <c r="T406" s="178" t="s">
        <v>199</v>
      </c>
      <c r="U406" s="161">
        <v>12.256</v>
      </c>
      <c r="V406" s="161">
        <f>ROUND(E406*U406,2)</f>
        <v>2.04</v>
      </c>
      <c r="W406" s="161"/>
      <c r="X406" s="161" t="s">
        <v>200</v>
      </c>
      <c r="Y406" s="151"/>
      <c r="Z406" s="151"/>
      <c r="AA406" s="151"/>
      <c r="AB406" s="151"/>
      <c r="AC406" s="151"/>
      <c r="AD406" s="151"/>
      <c r="AE406" s="151"/>
      <c r="AF406" s="151"/>
      <c r="AG406" s="151" t="s">
        <v>201</v>
      </c>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58"/>
      <c r="B407" s="159"/>
      <c r="C407" s="190" t="s">
        <v>590</v>
      </c>
      <c r="D407" s="163"/>
      <c r="E407" s="164"/>
      <c r="F407" s="161"/>
      <c r="G407" s="161"/>
      <c r="H407" s="161"/>
      <c r="I407" s="161"/>
      <c r="J407" s="161"/>
      <c r="K407" s="161"/>
      <c r="L407" s="161"/>
      <c r="M407" s="161"/>
      <c r="N407" s="161"/>
      <c r="O407" s="161"/>
      <c r="P407" s="161"/>
      <c r="Q407" s="161"/>
      <c r="R407" s="161"/>
      <c r="S407" s="161"/>
      <c r="T407" s="161"/>
      <c r="U407" s="161"/>
      <c r="V407" s="161"/>
      <c r="W407" s="161"/>
      <c r="X407" s="161"/>
      <c r="Y407" s="151"/>
      <c r="Z407" s="151"/>
      <c r="AA407" s="151"/>
      <c r="AB407" s="151"/>
      <c r="AC407" s="151"/>
      <c r="AD407" s="151"/>
      <c r="AE407" s="151"/>
      <c r="AF407" s="151"/>
      <c r="AG407" s="151" t="s">
        <v>203</v>
      </c>
      <c r="AH407" s="151">
        <v>0</v>
      </c>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90" t="s">
        <v>591</v>
      </c>
      <c r="D408" s="163"/>
      <c r="E408" s="164">
        <v>0.16650000000000001</v>
      </c>
      <c r="F408" s="161"/>
      <c r="G408" s="161"/>
      <c r="H408" s="161"/>
      <c r="I408" s="161"/>
      <c r="J408" s="161"/>
      <c r="K408" s="161"/>
      <c r="L408" s="161"/>
      <c r="M408" s="161"/>
      <c r="N408" s="161"/>
      <c r="O408" s="161"/>
      <c r="P408" s="161"/>
      <c r="Q408" s="161"/>
      <c r="R408" s="161"/>
      <c r="S408" s="161"/>
      <c r="T408" s="161"/>
      <c r="U408" s="161"/>
      <c r="V408" s="161"/>
      <c r="W408" s="161"/>
      <c r="X408" s="161"/>
      <c r="Y408" s="151"/>
      <c r="Z408" s="151"/>
      <c r="AA408" s="151"/>
      <c r="AB408" s="151"/>
      <c r="AC408" s="151"/>
      <c r="AD408" s="151"/>
      <c r="AE408" s="151"/>
      <c r="AF408" s="151"/>
      <c r="AG408" s="151" t="s">
        <v>203</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72">
        <v>108</v>
      </c>
      <c r="B409" s="173" t="s">
        <v>592</v>
      </c>
      <c r="C409" s="189" t="s">
        <v>593</v>
      </c>
      <c r="D409" s="174" t="s">
        <v>285</v>
      </c>
      <c r="E409" s="175">
        <v>3</v>
      </c>
      <c r="F409" s="176"/>
      <c r="G409" s="177">
        <f>ROUND(E409*F409,2)</f>
        <v>0</v>
      </c>
      <c r="H409" s="176"/>
      <c r="I409" s="177">
        <f>ROUND(E409*H409,2)</f>
        <v>0</v>
      </c>
      <c r="J409" s="176"/>
      <c r="K409" s="177">
        <f>ROUND(E409*J409,2)</f>
        <v>0</v>
      </c>
      <c r="L409" s="177">
        <v>21</v>
      </c>
      <c r="M409" s="177">
        <f>G409*(1+L409/100)</f>
        <v>0</v>
      </c>
      <c r="N409" s="177">
        <v>0</v>
      </c>
      <c r="O409" s="177">
        <f>ROUND(E409*N409,2)</f>
        <v>0</v>
      </c>
      <c r="P409" s="177">
        <v>4.2000000000000003E-2</v>
      </c>
      <c r="Q409" s="177">
        <f>ROUND(E409*P409,2)</f>
        <v>0.13</v>
      </c>
      <c r="R409" s="177"/>
      <c r="S409" s="177" t="s">
        <v>199</v>
      </c>
      <c r="T409" s="178" t="s">
        <v>199</v>
      </c>
      <c r="U409" s="161">
        <v>0.71499999999999997</v>
      </c>
      <c r="V409" s="161">
        <f>ROUND(E409*U409,2)</f>
        <v>2.15</v>
      </c>
      <c r="W409" s="161"/>
      <c r="X409" s="161" t="s">
        <v>200</v>
      </c>
      <c r="Y409" s="151"/>
      <c r="Z409" s="151"/>
      <c r="AA409" s="151"/>
      <c r="AB409" s="151"/>
      <c r="AC409" s="151"/>
      <c r="AD409" s="151"/>
      <c r="AE409" s="151"/>
      <c r="AF409" s="151"/>
      <c r="AG409" s="151" t="s">
        <v>201</v>
      </c>
      <c r="AH409" s="151"/>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58"/>
      <c r="B410" s="159"/>
      <c r="C410" s="190" t="s">
        <v>594</v>
      </c>
      <c r="D410" s="163"/>
      <c r="E410" s="164">
        <v>3</v>
      </c>
      <c r="F410" s="161"/>
      <c r="G410" s="161"/>
      <c r="H410" s="161"/>
      <c r="I410" s="161"/>
      <c r="J410" s="161"/>
      <c r="K410" s="161"/>
      <c r="L410" s="161"/>
      <c r="M410" s="161"/>
      <c r="N410" s="161"/>
      <c r="O410" s="161"/>
      <c r="P410" s="161"/>
      <c r="Q410" s="161"/>
      <c r="R410" s="161"/>
      <c r="S410" s="161"/>
      <c r="T410" s="161"/>
      <c r="U410" s="161"/>
      <c r="V410" s="161"/>
      <c r="W410" s="161"/>
      <c r="X410" s="161"/>
      <c r="Y410" s="151"/>
      <c r="Z410" s="151"/>
      <c r="AA410" s="151"/>
      <c r="AB410" s="151"/>
      <c r="AC410" s="151"/>
      <c r="AD410" s="151"/>
      <c r="AE410" s="151"/>
      <c r="AF410" s="151"/>
      <c r="AG410" s="151" t="s">
        <v>203</v>
      </c>
      <c r="AH410" s="151">
        <v>0</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72">
        <v>109</v>
      </c>
      <c r="B411" s="173" t="s">
        <v>595</v>
      </c>
      <c r="C411" s="189" t="s">
        <v>596</v>
      </c>
      <c r="D411" s="174" t="s">
        <v>285</v>
      </c>
      <c r="E411" s="175">
        <v>79.319999999999993</v>
      </c>
      <c r="F411" s="176"/>
      <c r="G411" s="177">
        <f>ROUND(E411*F411,2)</f>
        <v>0</v>
      </c>
      <c r="H411" s="176"/>
      <c r="I411" s="177">
        <f>ROUND(E411*H411,2)</f>
        <v>0</v>
      </c>
      <c r="J411" s="176"/>
      <c r="K411" s="177">
        <f>ROUND(E411*J411,2)</f>
        <v>0</v>
      </c>
      <c r="L411" s="177">
        <v>21</v>
      </c>
      <c r="M411" s="177">
        <f>G411*(1+L411/100)</f>
        <v>0</v>
      </c>
      <c r="N411" s="177">
        <v>0</v>
      </c>
      <c r="O411" s="177">
        <f>ROUND(E411*N411,2)</f>
        <v>0</v>
      </c>
      <c r="P411" s="177">
        <v>6.5000000000000002E-2</v>
      </c>
      <c r="Q411" s="177">
        <f>ROUND(E411*P411,2)</f>
        <v>5.16</v>
      </c>
      <c r="R411" s="177"/>
      <c r="S411" s="177" t="s">
        <v>199</v>
      </c>
      <c r="T411" s="178" t="s">
        <v>199</v>
      </c>
      <c r="U411" s="161">
        <v>0.93</v>
      </c>
      <c r="V411" s="161">
        <f>ROUND(E411*U411,2)</f>
        <v>73.77</v>
      </c>
      <c r="W411" s="161"/>
      <c r="X411" s="161" t="s">
        <v>200</v>
      </c>
      <c r="Y411" s="151"/>
      <c r="Z411" s="151"/>
      <c r="AA411" s="151"/>
      <c r="AB411" s="151"/>
      <c r="AC411" s="151"/>
      <c r="AD411" s="151"/>
      <c r="AE411" s="151"/>
      <c r="AF411" s="151"/>
      <c r="AG411" s="151" t="s">
        <v>201</v>
      </c>
      <c r="AH411" s="151"/>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90" t="s">
        <v>597</v>
      </c>
      <c r="D412" s="163"/>
      <c r="E412" s="164">
        <v>16.25</v>
      </c>
      <c r="F412" s="161"/>
      <c r="G412" s="161"/>
      <c r="H412" s="161"/>
      <c r="I412" s="161"/>
      <c r="J412" s="161"/>
      <c r="K412" s="161"/>
      <c r="L412" s="161"/>
      <c r="M412" s="161"/>
      <c r="N412" s="161"/>
      <c r="O412" s="161"/>
      <c r="P412" s="161"/>
      <c r="Q412" s="161"/>
      <c r="R412" s="161"/>
      <c r="S412" s="161"/>
      <c r="T412" s="161"/>
      <c r="U412" s="161"/>
      <c r="V412" s="161"/>
      <c r="W412" s="161"/>
      <c r="X412" s="161"/>
      <c r="Y412" s="151"/>
      <c r="Z412" s="151"/>
      <c r="AA412" s="151"/>
      <c r="AB412" s="151"/>
      <c r="AC412" s="151"/>
      <c r="AD412" s="151"/>
      <c r="AE412" s="151"/>
      <c r="AF412" s="151"/>
      <c r="AG412" s="151" t="s">
        <v>203</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90" t="s">
        <v>598</v>
      </c>
      <c r="D413" s="163"/>
      <c r="E413" s="164">
        <v>10.5</v>
      </c>
      <c r="F413" s="161"/>
      <c r="G413" s="161"/>
      <c r="H413" s="161"/>
      <c r="I413" s="161"/>
      <c r="J413" s="161"/>
      <c r="K413" s="161"/>
      <c r="L413" s="161"/>
      <c r="M413" s="161"/>
      <c r="N413" s="161"/>
      <c r="O413" s="161"/>
      <c r="P413" s="161"/>
      <c r="Q413" s="161"/>
      <c r="R413" s="161"/>
      <c r="S413" s="161"/>
      <c r="T413" s="161"/>
      <c r="U413" s="161"/>
      <c r="V413" s="161"/>
      <c r="W413" s="161"/>
      <c r="X413" s="161"/>
      <c r="Y413" s="151"/>
      <c r="Z413" s="151"/>
      <c r="AA413" s="151"/>
      <c r="AB413" s="151"/>
      <c r="AC413" s="151"/>
      <c r="AD413" s="151"/>
      <c r="AE413" s="151"/>
      <c r="AF413" s="151"/>
      <c r="AG413" s="151" t="s">
        <v>203</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90" t="s">
        <v>599</v>
      </c>
      <c r="D414" s="163"/>
      <c r="E414" s="164">
        <v>8.6999999999999993</v>
      </c>
      <c r="F414" s="161"/>
      <c r="G414" s="161"/>
      <c r="H414" s="161"/>
      <c r="I414" s="161"/>
      <c r="J414" s="161"/>
      <c r="K414" s="161"/>
      <c r="L414" s="161"/>
      <c r="M414" s="161"/>
      <c r="N414" s="161"/>
      <c r="O414" s="161"/>
      <c r="P414" s="161"/>
      <c r="Q414" s="161"/>
      <c r="R414" s="161"/>
      <c r="S414" s="161"/>
      <c r="T414" s="161"/>
      <c r="U414" s="161"/>
      <c r="V414" s="161"/>
      <c r="W414" s="161"/>
      <c r="X414" s="161"/>
      <c r="Y414" s="151"/>
      <c r="Z414" s="151"/>
      <c r="AA414" s="151"/>
      <c r="AB414" s="151"/>
      <c r="AC414" s="151"/>
      <c r="AD414" s="151"/>
      <c r="AE414" s="151"/>
      <c r="AF414" s="151"/>
      <c r="AG414" s="151" t="s">
        <v>203</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90" t="s">
        <v>600</v>
      </c>
      <c r="D415" s="163"/>
      <c r="E415" s="164">
        <v>6.75</v>
      </c>
      <c r="F415" s="161"/>
      <c r="G415" s="161"/>
      <c r="H415" s="161"/>
      <c r="I415" s="161"/>
      <c r="J415" s="161"/>
      <c r="K415" s="161"/>
      <c r="L415" s="161"/>
      <c r="M415" s="161"/>
      <c r="N415" s="161"/>
      <c r="O415" s="161"/>
      <c r="P415" s="161"/>
      <c r="Q415" s="161"/>
      <c r="R415" s="161"/>
      <c r="S415" s="161"/>
      <c r="T415" s="161"/>
      <c r="U415" s="161"/>
      <c r="V415" s="161"/>
      <c r="W415" s="161"/>
      <c r="X415" s="161"/>
      <c r="Y415" s="151"/>
      <c r="Z415" s="151"/>
      <c r="AA415" s="151"/>
      <c r="AB415" s="151"/>
      <c r="AC415" s="151"/>
      <c r="AD415" s="151"/>
      <c r="AE415" s="151"/>
      <c r="AF415" s="151"/>
      <c r="AG415" s="151" t="s">
        <v>203</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90" t="s">
        <v>601</v>
      </c>
      <c r="D416" s="163"/>
      <c r="E416" s="164">
        <v>8.4</v>
      </c>
      <c r="F416" s="161"/>
      <c r="G416" s="161"/>
      <c r="H416" s="161"/>
      <c r="I416" s="161"/>
      <c r="J416" s="161"/>
      <c r="K416" s="161"/>
      <c r="L416" s="161"/>
      <c r="M416" s="161"/>
      <c r="N416" s="161"/>
      <c r="O416" s="161"/>
      <c r="P416" s="161"/>
      <c r="Q416" s="161"/>
      <c r="R416" s="161"/>
      <c r="S416" s="161"/>
      <c r="T416" s="161"/>
      <c r="U416" s="161"/>
      <c r="V416" s="161"/>
      <c r="W416" s="161"/>
      <c r="X416" s="161"/>
      <c r="Y416" s="151"/>
      <c r="Z416" s="151"/>
      <c r="AA416" s="151"/>
      <c r="AB416" s="151"/>
      <c r="AC416" s="151"/>
      <c r="AD416" s="151"/>
      <c r="AE416" s="151"/>
      <c r="AF416" s="151"/>
      <c r="AG416" s="151" t="s">
        <v>203</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58"/>
      <c r="B417" s="159"/>
      <c r="C417" s="190" t="s">
        <v>602</v>
      </c>
      <c r="D417" s="163"/>
      <c r="E417" s="164">
        <v>5.0999999999999996</v>
      </c>
      <c r="F417" s="161"/>
      <c r="G417" s="161"/>
      <c r="H417" s="161"/>
      <c r="I417" s="161"/>
      <c r="J417" s="161"/>
      <c r="K417" s="161"/>
      <c r="L417" s="161"/>
      <c r="M417" s="161"/>
      <c r="N417" s="161"/>
      <c r="O417" s="161"/>
      <c r="P417" s="161"/>
      <c r="Q417" s="161"/>
      <c r="R417" s="161"/>
      <c r="S417" s="161"/>
      <c r="T417" s="161"/>
      <c r="U417" s="161"/>
      <c r="V417" s="161"/>
      <c r="W417" s="161"/>
      <c r="X417" s="161"/>
      <c r="Y417" s="151"/>
      <c r="Z417" s="151"/>
      <c r="AA417" s="151"/>
      <c r="AB417" s="151"/>
      <c r="AC417" s="151"/>
      <c r="AD417" s="151"/>
      <c r="AE417" s="151"/>
      <c r="AF417" s="151"/>
      <c r="AG417" s="151" t="s">
        <v>203</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90" t="s">
        <v>603</v>
      </c>
      <c r="D418" s="163"/>
      <c r="E418" s="164">
        <v>4</v>
      </c>
      <c r="F418" s="161"/>
      <c r="G418" s="161"/>
      <c r="H418" s="161"/>
      <c r="I418" s="161"/>
      <c r="J418" s="161"/>
      <c r="K418" s="161"/>
      <c r="L418" s="161"/>
      <c r="M418" s="161"/>
      <c r="N418" s="161"/>
      <c r="O418" s="161"/>
      <c r="P418" s="161"/>
      <c r="Q418" s="161"/>
      <c r="R418" s="161"/>
      <c r="S418" s="161"/>
      <c r="T418" s="161"/>
      <c r="U418" s="161"/>
      <c r="V418" s="161"/>
      <c r="W418" s="161"/>
      <c r="X418" s="161"/>
      <c r="Y418" s="151"/>
      <c r="Z418" s="151"/>
      <c r="AA418" s="151"/>
      <c r="AB418" s="151"/>
      <c r="AC418" s="151"/>
      <c r="AD418" s="151"/>
      <c r="AE418" s="151"/>
      <c r="AF418" s="151"/>
      <c r="AG418" s="151" t="s">
        <v>203</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outlineLevel="1" x14ac:dyDescent="0.2">
      <c r="A419" s="158"/>
      <c r="B419" s="159"/>
      <c r="C419" s="190" t="s">
        <v>604</v>
      </c>
      <c r="D419" s="163"/>
      <c r="E419" s="164">
        <v>12</v>
      </c>
      <c r="F419" s="161"/>
      <c r="G419" s="161"/>
      <c r="H419" s="161"/>
      <c r="I419" s="161"/>
      <c r="J419" s="161"/>
      <c r="K419" s="161"/>
      <c r="L419" s="161"/>
      <c r="M419" s="161"/>
      <c r="N419" s="161"/>
      <c r="O419" s="161"/>
      <c r="P419" s="161"/>
      <c r="Q419" s="161"/>
      <c r="R419" s="161"/>
      <c r="S419" s="161"/>
      <c r="T419" s="161"/>
      <c r="U419" s="161"/>
      <c r="V419" s="161"/>
      <c r="W419" s="161"/>
      <c r="X419" s="161"/>
      <c r="Y419" s="151"/>
      <c r="Z419" s="151"/>
      <c r="AA419" s="151"/>
      <c r="AB419" s="151"/>
      <c r="AC419" s="151"/>
      <c r="AD419" s="151"/>
      <c r="AE419" s="151"/>
      <c r="AF419" s="151"/>
      <c r="AG419" s="151" t="s">
        <v>203</v>
      </c>
      <c r="AH419" s="151">
        <v>0</v>
      </c>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90" t="s">
        <v>605</v>
      </c>
      <c r="D420" s="163"/>
      <c r="E420" s="164">
        <v>4.78</v>
      </c>
      <c r="F420" s="161"/>
      <c r="G420" s="161"/>
      <c r="H420" s="161"/>
      <c r="I420" s="161"/>
      <c r="J420" s="161"/>
      <c r="K420" s="161"/>
      <c r="L420" s="161"/>
      <c r="M420" s="161"/>
      <c r="N420" s="161"/>
      <c r="O420" s="161"/>
      <c r="P420" s="161"/>
      <c r="Q420" s="161"/>
      <c r="R420" s="161"/>
      <c r="S420" s="161"/>
      <c r="T420" s="161"/>
      <c r="U420" s="161"/>
      <c r="V420" s="161"/>
      <c r="W420" s="161"/>
      <c r="X420" s="161"/>
      <c r="Y420" s="151"/>
      <c r="Z420" s="151"/>
      <c r="AA420" s="151"/>
      <c r="AB420" s="151"/>
      <c r="AC420" s="151"/>
      <c r="AD420" s="151"/>
      <c r="AE420" s="151"/>
      <c r="AF420" s="151"/>
      <c r="AG420" s="151" t="s">
        <v>203</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58"/>
      <c r="B421" s="159"/>
      <c r="C421" s="190" t="s">
        <v>606</v>
      </c>
      <c r="D421" s="163"/>
      <c r="E421" s="164">
        <v>2.84</v>
      </c>
      <c r="F421" s="161"/>
      <c r="G421" s="161"/>
      <c r="H421" s="161"/>
      <c r="I421" s="161"/>
      <c r="J421" s="161"/>
      <c r="K421" s="161"/>
      <c r="L421" s="161"/>
      <c r="M421" s="161"/>
      <c r="N421" s="161"/>
      <c r="O421" s="161"/>
      <c r="P421" s="161"/>
      <c r="Q421" s="161"/>
      <c r="R421" s="161"/>
      <c r="S421" s="161"/>
      <c r="T421" s="161"/>
      <c r="U421" s="161"/>
      <c r="V421" s="161"/>
      <c r="W421" s="161"/>
      <c r="X421" s="161"/>
      <c r="Y421" s="151"/>
      <c r="Z421" s="151"/>
      <c r="AA421" s="151"/>
      <c r="AB421" s="151"/>
      <c r="AC421" s="151"/>
      <c r="AD421" s="151"/>
      <c r="AE421" s="151"/>
      <c r="AF421" s="151"/>
      <c r="AG421" s="151" t="s">
        <v>203</v>
      </c>
      <c r="AH421" s="151">
        <v>0</v>
      </c>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72">
        <v>110</v>
      </c>
      <c r="B422" s="173" t="s">
        <v>607</v>
      </c>
      <c r="C422" s="189" t="s">
        <v>608</v>
      </c>
      <c r="D422" s="174" t="s">
        <v>285</v>
      </c>
      <c r="E422" s="175">
        <v>5</v>
      </c>
      <c r="F422" s="176"/>
      <c r="G422" s="177">
        <f>ROUND(E422*F422,2)</f>
        <v>0</v>
      </c>
      <c r="H422" s="176"/>
      <c r="I422" s="177">
        <f>ROUND(E422*H422,2)</f>
        <v>0</v>
      </c>
      <c r="J422" s="176"/>
      <c r="K422" s="177">
        <f>ROUND(E422*J422,2)</f>
        <v>0</v>
      </c>
      <c r="L422" s="177">
        <v>21</v>
      </c>
      <c r="M422" s="177">
        <f>G422*(1+L422/100)</f>
        <v>0</v>
      </c>
      <c r="N422" s="177">
        <v>0</v>
      </c>
      <c r="O422" s="177">
        <f>ROUND(E422*N422,2)</f>
        <v>0</v>
      </c>
      <c r="P422" s="177">
        <v>0.16500000000000001</v>
      </c>
      <c r="Q422" s="177">
        <f>ROUND(E422*P422,2)</f>
        <v>0.83</v>
      </c>
      <c r="R422" s="177"/>
      <c r="S422" s="177" t="s">
        <v>199</v>
      </c>
      <c r="T422" s="178" t="s">
        <v>199</v>
      </c>
      <c r="U422" s="161">
        <v>2.2759999999999998</v>
      </c>
      <c r="V422" s="161">
        <f>ROUND(E422*U422,2)</f>
        <v>11.38</v>
      </c>
      <c r="W422" s="161"/>
      <c r="X422" s="161" t="s">
        <v>200</v>
      </c>
      <c r="Y422" s="151"/>
      <c r="Z422" s="151"/>
      <c r="AA422" s="151"/>
      <c r="AB422" s="151"/>
      <c r="AC422" s="151"/>
      <c r="AD422" s="151"/>
      <c r="AE422" s="151"/>
      <c r="AF422" s="151"/>
      <c r="AG422" s="151" t="s">
        <v>201</v>
      </c>
      <c r="AH422" s="151"/>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x14ac:dyDescent="0.2">
      <c r="A423" s="158"/>
      <c r="B423" s="159"/>
      <c r="C423" s="190" t="s">
        <v>221</v>
      </c>
      <c r="D423" s="163"/>
      <c r="E423" s="164"/>
      <c r="F423" s="161"/>
      <c r="G423" s="161"/>
      <c r="H423" s="161"/>
      <c r="I423" s="161"/>
      <c r="J423" s="161"/>
      <c r="K423" s="161"/>
      <c r="L423" s="161"/>
      <c r="M423" s="161"/>
      <c r="N423" s="161"/>
      <c r="O423" s="161"/>
      <c r="P423" s="161"/>
      <c r="Q423" s="161"/>
      <c r="R423" s="161"/>
      <c r="S423" s="161"/>
      <c r="T423" s="161"/>
      <c r="U423" s="161"/>
      <c r="V423" s="161"/>
      <c r="W423" s="161"/>
      <c r="X423" s="161"/>
      <c r="Y423" s="151"/>
      <c r="Z423" s="151"/>
      <c r="AA423" s="151"/>
      <c r="AB423" s="151"/>
      <c r="AC423" s="151"/>
      <c r="AD423" s="151"/>
      <c r="AE423" s="151"/>
      <c r="AF423" s="151"/>
      <c r="AG423" s="151" t="s">
        <v>203</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x14ac:dyDescent="0.2">
      <c r="A424" s="158"/>
      <c r="B424" s="159"/>
      <c r="C424" s="190" t="s">
        <v>92</v>
      </c>
      <c r="D424" s="163"/>
      <c r="E424" s="164">
        <v>5</v>
      </c>
      <c r="F424" s="161"/>
      <c r="G424" s="161"/>
      <c r="H424" s="161"/>
      <c r="I424" s="161"/>
      <c r="J424" s="161"/>
      <c r="K424" s="161"/>
      <c r="L424" s="161"/>
      <c r="M424" s="161"/>
      <c r="N424" s="161"/>
      <c r="O424" s="161"/>
      <c r="P424" s="161"/>
      <c r="Q424" s="161"/>
      <c r="R424" s="161"/>
      <c r="S424" s="161"/>
      <c r="T424" s="161"/>
      <c r="U424" s="161"/>
      <c r="V424" s="161"/>
      <c r="W424" s="161"/>
      <c r="X424" s="161"/>
      <c r="Y424" s="151"/>
      <c r="Z424" s="151"/>
      <c r="AA424" s="151"/>
      <c r="AB424" s="151"/>
      <c r="AC424" s="151"/>
      <c r="AD424" s="151"/>
      <c r="AE424" s="151"/>
      <c r="AF424" s="151"/>
      <c r="AG424" s="151" t="s">
        <v>203</v>
      </c>
      <c r="AH424" s="151">
        <v>0</v>
      </c>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x14ac:dyDescent="0.2">
      <c r="A425" s="172">
        <v>111</v>
      </c>
      <c r="B425" s="173" t="s">
        <v>609</v>
      </c>
      <c r="C425" s="189" t="s">
        <v>610</v>
      </c>
      <c r="D425" s="174" t="s">
        <v>285</v>
      </c>
      <c r="E425" s="175">
        <v>9</v>
      </c>
      <c r="F425" s="176"/>
      <c r="G425" s="177">
        <f>ROUND(E425*F425,2)</f>
        <v>0</v>
      </c>
      <c r="H425" s="176"/>
      <c r="I425" s="177">
        <f>ROUND(E425*H425,2)</f>
        <v>0</v>
      </c>
      <c r="J425" s="176"/>
      <c r="K425" s="177">
        <f>ROUND(E425*J425,2)</f>
        <v>0</v>
      </c>
      <c r="L425" s="177">
        <v>21</v>
      </c>
      <c r="M425" s="177">
        <f>G425*(1+L425/100)</f>
        <v>0</v>
      </c>
      <c r="N425" s="177">
        <v>1.8069999999999999E-2</v>
      </c>
      <c r="O425" s="177">
        <f>ROUND(E425*N425,2)</f>
        <v>0.16</v>
      </c>
      <c r="P425" s="177">
        <v>0</v>
      </c>
      <c r="Q425" s="177">
        <f>ROUND(E425*P425,2)</f>
        <v>0</v>
      </c>
      <c r="R425" s="177"/>
      <c r="S425" s="177" t="s">
        <v>199</v>
      </c>
      <c r="T425" s="178" t="s">
        <v>199</v>
      </c>
      <c r="U425" s="161">
        <v>0.59199999999999997</v>
      </c>
      <c r="V425" s="161">
        <f>ROUND(E425*U425,2)</f>
        <v>5.33</v>
      </c>
      <c r="W425" s="161"/>
      <c r="X425" s="161" t="s">
        <v>200</v>
      </c>
      <c r="Y425" s="151"/>
      <c r="Z425" s="151"/>
      <c r="AA425" s="151"/>
      <c r="AB425" s="151"/>
      <c r="AC425" s="151"/>
      <c r="AD425" s="151"/>
      <c r="AE425" s="151"/>
      <c r="AF425" s="151"/>
      <c r="AG425" s="151" t="s">
        <v>201</v>
      </c>
      <c r="AH425" s="151"/>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x14ac:dyDescent="0.2">
      <c r="A426" s="158"/>
      <c r="B426" s="159"/>
      <c r="C426" s="190" t="s">
        <v>532</v>
      </c>
      <c r="D426" s="163"/>
      <c r="E426" s="164">
        <v>9</v>
      </c>
      <c r="F426" s="161"/>
      <c r="G426" s="161"/>
      <c r="H426" s="161"/>
      <c r="I426" s="161"/>
      <c r="J426" s="161"/>
      <c r="K426" s="161"/>
      <c r="L426" s="161"/>
      <c r="M426" s="161"/>
      <c r="N426" s="161"/>
      <c r="O426" s="161"/>
      <c r="P426" s="161"/>
      <c r="Q426" s="161"/>
      <c r="R426" s="161"/>
      <c r="S426" s="161"/>
      <c r="T426" s="161"/>
      <c r="U426" s="161"/>
      <c r="V426" s="161"/>
      <c r="W426" s="161"/>
      <c r="X426" s="161"/>
      <c r="Y426" s="151"/>
      <c r="Z426" s="151"/>
      <c r="AA426" s="151"/>
      <c r="AB426" s="151"/>
      <c r="AC426" s="151"/>
      <c r="AD426" s="151"/>
      <c r="AE426" s="151"/>
      <c r="AF426" s="151"/>
      <c r="AG426" s="151" t="s">
        <v>203</v>
      </c>
      <c r="AH426" s="151">
        <v>0</v>
      </c>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72">
        <v>112</v>
      </c>
      <c r="B427" s="173" t="s">
        <v>611</v>
      </c>
      <c r="C427" s="189" t="s">
        <v>612</v>
      </c>
      <c r="D427" s="174" t="s">
        <v>238</v>
      </c>
      <c r="E427" s="175">
        <v>2.1524999999999999</v>
      </c>
      <c r="F427" s="176"/>
      <c r="G427" s="177">
        <f>ROUND(E427*F427,2)</f>
        <v>0</v>
      </c>
      <c r="H427" s="176"/>
      <c r="I427" s="177">
        <f>ROUND(E427*H427,2)</f>
        <v>0</v>
      </c>
      <c r="J427" s="176"/>
      <c r="K427" s="177">
        <f>ROUND(E427*J427,2)</f>
        <v>0</v>
      </c>
      <c r="L427" s="177">
        <v>21</v>
      </c>
      <c r="M427" s="177">
        <f>G427*(1+L427/100)</f>
        <v>0</v>
      </c>
      <c r="N427" s="177">
        <v>0</v>
      </c>
      <c r="O427" s="177">
        <f>ROUND(E427*N427,2)</f>
        <v>0</v>
      </c>
      <c r="P427" s="177">
        <v>1.4E-2</v>
      </c>
      <c r="Q427" s="177">
        <f>ROUND(E427*P427,2)</f>
        <v>0.03</v>
      </c>
      <c r="R427" s="177"/>
      <c r="S427" s="177" t="s">
        <v>199</v>
      </c>
      <c r="T427" s="178" t="s">
        <v>199</v>
      </c>
      <c r="U427" s="161">
        <v>0.39100000000000001</v>
      </c>
      <c r="V427" s="161">
        <f>ROUND(E427*U427,2)</f>
        <v>0.84</v>
      </c>
      <c r="W427" s="161"/>
      <c r="X427" s="161" t="s">
        <v>200</v>
      </c>
      <c r="Y427" s="151"/>
      <c r="Z427" s="151"/>
      <c r="AA427" s="151"/>
      <c r="AB427" s="151"/>
      <c r="AC427" s="151"/>
      <c r="AD427" s="151"/>
      <c r="AE427" s="151"/>
      <c r="AF427" s="151"/>
      <c r="AG427" s="151" t="s">
        <v>201</v>
      </c>
      <c r="AH427" s="151"/>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58"/>
      <c r="B428" s="159"/>
      <c r="C428" s="190" t="s">
        <v>613</v>
      </c>
      <c r="D428" s="163"/>
      <c r="E428" s="164">
        <v>2.1524999999999999</v>
      </c>
      <c r="F428" s="161"/>
      <c r="G428" s="161"/>
      <c r="H428" s="161"/>
      <c r="I428" s="161"/>
      <c r="J428" s="161"/>
      <c r="K428" s="161"/>
      <c r="L428" s="161"/>
      <c r="M428" s="161"/>
      <c r="N428" s="161"/>
      <c r="O428" s="161"/>
      <c r="P428" s="161"/>
      <c r="Q428" s="161"/>
      <c r="R428" s="161"/>
      <c r="S428" s="161"/>
      <c r="T428" s="161"/>
      <c r="U428" s="161"/>
      <c r="V428" s="161"/>
      <c r="W428" s="161"/>
      <c r="X428" s="161"/>
      <c r="Y428" s="151"/>
      <c r="Z428" s="151"/>
      <c r="AA428" s="151"/>
      <c r="AB428" s="151"/>
      <c r="AC428" s="151"/>
      <c r="AD428" s="151"/>
      <c r="AE428" s="151"/>
      <c r="AF428" s="151"/>
      <c r="AG428" s="151" t="s">
        <v>203</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72">
        <v>113</v>
      </c>
      <c r="B429" s="173" t="s">
        <v>614</v>
      </c>
      <c r="C429" s="189" t="s">
        <v>615</v>
      </c>
      <c r="D429" s="174" t="s">
        <v>238</v>
      </c>
      <c r="E429" s="175">
        <v>34.283000000000001</v>
      </c>
      <c r="F429" s="176"/>
      <c r="G429" s="177">
        <f>ROUND(E429*F429,2)</f>
        <v>0</v>
      </c>
      <c r="H429" s="176"/>
      <c r="I429" s="177">
        <f>ROUND(E429*H429,2)</f>
        <v>0</v>
      </c>
      <c r="J429" s="176"/>
      <c r="K429" s="177">
        <f>ROUND(E429*J429,2)</f>
        <v>0</v>
      </c>
      <c r="L429" s="177">
        <v>21</v>
      </c>
      <c r="M429" s="177">
        <f>G429*(1+L429/100)</f>
        <v>0</v>
      </c>
      <c r="N429" s="177">
        <v>0</v>
      </c>
      <c r="O429" s="177">
        <f>ROUND(E429*N429,2)</f>
        <v>0</v>
      </c>
      <c r="P429" s="177">
        <v>0.16900000000000001</v>
      </c>
      <c r="Q429" s="177">
        <f>ROUND(E429*P429,2)</f>
        <v>5.79</v>
      </c>
      <c r="R429" s="177"/>
      <c r="S429" s="177" t="s">
        <v>199</v>
      </c>
      <c r="T429" s="178" t="s">
        <v>199</v>
      </c>
      <c r="U429" s="161">
        <v>0.82</v>
      </c>
      <c r="V429" s="161">
        <f>ROUND(E429*U429,2)</f>
        <v>28.11</v>
      </c>
      <c r="W429" s="161"/>
      <c r="X429" s="161" t="s">
        <v>200</v>
      </c>
      <c r="Y429" s="151"/>
      <c r="Z429" s="151"/>
      <c r="AA429" s="151"/>
      <c r="AB429" s="151"/>
      <c r="AC429" s="151"/>
      <c r="AD429" s="151"/>
      <c r="AE429" s="151"/>
      <c r="AF429" s="151"/>
      <c r="AG429" s="151" t="s">
        <v>201</v>
      </c>
      <c r="AH429" s="151"/>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58"/>
      <c r="B430" s="159"/>
      <c r="C430" s="190" t="s">
        <v>221</v>
      </c>
      <c r="D430" s="163"/>
      <c r="E430" s="164"/>
      <c r="F430" s="161"/>
      <c r="G430" s="161"/>
      <c r="H430" s="161"/>
      <c r="I430" s="161"/>
      <c r="J430" s="161"/>
      <c r="K430" s="161"/>
      <c r="L430" s="161"/>
      <c r="M430" s="161"/>
      <c r="N430" s="161"/>
      <c r="O430" s="161"/>
      <c r="P430" s="161"/>
      <c r="Q430" s="161"/>
      <c r="R430" s="161"/>
      <c r="S430" s="161"/>
      <c r="T430" s="161"/>
      <c r="U430" s="161"/>
      <c r="V430" s="161"/>
      <c r="W430" s="161"/>
      <c r="X430" s="161"/>
      <c r="Y430" s="151"/>
      <c r="Z430" s="151"/>
      <c r="AA430" s="151"/>
      <c r="AB430" s="151"/>
      <c r="AC430" s="151"/>
      <c r="AD430" s="151"/>
      <c r="AE430" s="151"/>
      <c r="AF430" s="151"/>
      <c r="AG430" s="151" t="s">
        <v>203</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90" t="s">
        <v>616</v>
      </c>
      <c r="D431" s="163"/>
      <c r="E431" s="164">
        <v>10.087999999999999</v>
      </c>
      <c r="F431" s="161"/>
      <c r="G431" s="161"/>
      <c r="H431" s="161"/>
      <c r="I431" s="161"/>
      <c r="J431" s="161"/>
      <c r="K431" s="161"/>
      <c r="L431" s="161"/>
      <c r="M431" s="161"/>
      <c r="N431" s="161"/>
      <c r="O431" s="161"/>
      <c r="P431" s="161"/>
      <c r="Q431" s="161"/>
      <c r="R431" s="161"/>
      <c r="S431" s="161"/>
      <c r="T431" s="161"/>
      <c r="U431" s="161"/>
      <c r="V431" s="161"/>
      <c r="W431" s="161"/>
      <c r="X431" s="161"/>
      <c r="Y431" s="151"/>
      <c r="Z431" s="151"/>
      <c r="AA431" s="151"/>
      <c r="AB431" s="151"/>
      <c r="AC431" s="151"/>
      <c r="AD431" s="151"/>
      <c r="AE431" s="151"/>
      <c r="AF431" s="151"/>
      <c r="AG431" s="151" t="s">
        <v>203</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x14ac:dyDescent="0.2">
      <c r="A432" s="158"/>
      <c r="B432" s="159"/>
      <c r="C432" s="190" t="s">
        <v>233</v>
      </c>
      <c r="D432" s="163"/>
      <c r="E432" s="164"/>
      <c r="F432" s="161"/>
      <c r="G432" s="161"/>
      <c r="H432" s="161"/>
      <c r="I432" s="161"/>
      <c r="J432" s="161"/>
      <c r="K432" s="161"/>
      <c r="L432" s="161"/>
      <c r="M432" s="161"/>
      <c r="N432" s="161"/>
      <c r="O432" s="161"/>
      <c r="P432" s="161"/>
      <c r="Q432" s="161"/>
      <c r="R432" s="161"/>
      <c r="S432" s="161"/>
      <c r="T432" s="161"/>
      <c r="U432" s="161"/>
      <c r="V432" s="161"/>
      <c r="W432" s="161"/>
      <c r="X432" s="161"/>
      <c r="Y432" s="151"/>
      <c r="Z432" s="151"/>
      <c r="AA432" s="151"/>
      <c r="AB432" s="151"/>
      <c r="AC432" s="151"/>
      <c r="AD432" s="151"/>
      <c r="AE432" s="151"/>
      <c r="AF432" s="151"/>
      <c r="AG432" s="151" t="s">
        <v>203</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90" t="s">
        <v>617</v>
      </c>
      <c r="D433" s="163"/>
      <c r="E433" s="164"/>
      <c r="F433" s="161"/>
      <c r="G433" s="161"/>
      <c r="H433" s="161"/>
      <c r="I433" s="161"/>
      <c r="J433" s="161"/>
      <c r="K433" s="161"/>
      <c r="L433" s="161"/>
      <c r="M433" s="161"/>
      <c r="N433" s="161"/>
      <c r="O433" s="161"/>
      <c r="P433" s="161"/>
      <c r="Q433" s="161"/>
      <c r="R433" s="161"/>
      <c r="S433" s="161"/>
      <c r="T433" s="161"/>
      <c r="U433" s="161"/>
      <c r="V433" s="161"/>
      <c r="W433" s="161"/>
      <c r="X433" s="161"/>
      <c r="Y433" s="151"/>
      <c r="Z433" s="151"/>
      <c r="AA433" s="151"/>
      <c r="AB433" s="151"/>
      <c r="AC433" s="151"/>
      <c r="AD433" s="151"/>
      <c r="AE433" s="151"/>
      <c r="AF433" s="151"/>
      <c r="AG433" s="151" t="s">
        <v>203</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58"/>
      <c r="B434" s="159"/>
      <c r="C434" s="190" t="s">
        <v>618</v>
      </c>
      <c r="D434" s="163"/>
      <c r="E434" s="164">
        <v>29.4</v>
      </c>
      <c r="F434" s="161"/>
      <c r="G434" s="161"/>
      <c r="H434" s="161"/>
      <c r="I434" s="161"/>
      <c r="J434" s="161"/>
      <c r="K434" s="161"/>
      <c r="L434" s="161"/>
      <c r="M434" s="161"/>
      <c r="N434" s="161"/>
      <c r="O434" s="161"/>
      <c r="P434" s="161"/>
      <c r="Q434" s="161"/>
      <c r="R434" s="161"/>
      <c r="S434" s="161"/>
      <c r="T434" s="161"/>
      <c r="U434" s="161"/>
      <c r="V434" s="161"/>
      <c r="W434" s="161"/>
      <c r="X434" s="161"/>
      <c r="Y434" s="151"/>
      <c r="Z434" s="151"/>
      <c r="AA434" s="151"/>
      <c r="AB434" s="151"/>
      <c r="AC434" s="151"/>
      <c r="AD434" s="151"/>
      <c r="AE434" s="151"/>
      <c r="AF434" s="151"/>
      <c r="AG434" s="151" t="s">
        <v>203</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90" t="s">
        <v>619</v>
      </c>
      <c r="D435" s="163"/>
      <c r="E435" s="164">
        <v>-5.2050000000000001</v>
      </c>
      <c r="F435" s="161"/>
      <c r="G435" s="161"/>
      <c r="H435" s="161"/>
      <c r="I435" s="161"/>
      <c r="J435" s="161"/>
      <c r="K435" s="161"/>
      <c r="L435" s="161"/>
      <c r="M435" s="161"/>
      <c r="N435" s="161"/>
      <c r="O435" s="161"/>
      <c r="P435" s="161"/>
      <c r="Q435" s="161"/>
      <c r="R435" s="161"/>
      <c r="S435" s="161"/>
      <c r="T435" s="161"/>
      <c r="U435" s="161"/>
      <c r="V435" s="161"/>
      <c r="W435" s="161"/>
      <c r="X435" s="161"/>
      <c r="Y435" s="151"/>
      <c r="Z435" s="151"/>
      <c r="AA435" s="151"/>
      <c r="AB435" s="151"/>
      <c r="AC435" s="151"/>
      <c r="AD435" s="151"/>
      <c r="AE435" s="151"/>
      <c r="AF435" s="151"/>
      <c r="AG435" s="151" t="s">
        <v>203</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72">
        <v>114</v>
      </c>
      <c r="B436" s="173" t="s">
        <v>620</v>
      </c>
      <c r="C436" s="189" t="s">
        <v>621</v>
      </c>
      <c r="D436" s="174" t="s">
        <v>238</v>
      </c>
      <c r="E436" s="175">
        <v>16.95</v>
      </c>
      <c r="F436" s="176"/>
      <c r="G436" s="177">
        <f>ROUND(E436*F436,2)</f>
        <v>0</v>
      </c>
      <c r="H436" s="176"/>
      <c r="I436" s="177">
        <f>ROUND(E436*H436,2)</f>
        <v>0</v>
      </c>
      <c r="J436" s="176"/>
      <c r="K436" s="177">
        <f>ROUND(E436*J436,2)</f>
        <v>0</v>
      </c>
      <c r="L436" s="177">
        <v>21</v>
      </c>
      <c r="M436" s="177">
        <f>G436*(1+L436/100)</f>
        <v>0</v>
      </c>
      <c r="N436" s="177">
        <v>0</v>
      </c>
      <c r="O436" s="177">
        <f>ROUND(E436*N436,2)</f>
        <v>0</v>
      </c>
      <c r="P436" s="177">
        <v>6.8000000000000005E-2</v>
      </c>
      <c r="Q436" s="177">
        <f>ROUND(E436*P436,2)</f>
        <v>1.1499999999999999</v>
      </c>
      <c r="R436" s="177"/>
      <c r="S436" s="177" t="s">
        <v>199</v>
      </c>
      <c r="T436" s="178" t="s">
        <v>199</v>
      </c>
      <c r="U436" s="161">
        <v>0.3</v>
      </c>
      <c r="V436" s="161">
        <f>ROUND(E436*U436,2)</f>
        <v>5.09</v>
      </c>
      <c r="W436" s="161"/>
      <c r="X436" s="161" t="s">
        <v>200</v>
      </c>
      <c r="Y436" s="151"/>
      <c r="Z436" s="151"/>
      <c r="AA436" s="151"/>
      <c r="AB436" s="151"/>
      <c r="AC436" s="151"/>
      <c r="AD436" s="151"/>
      <c r="AE436" s="151"/>
      <c r="AF436" s="151"/>
      <c r="AG436" s="151" t="s">
        <v>201</v>
      </c>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58"/>
      <c r="B437" s="159"/>
      <c r="C437" s="190" t="s">
        <v>622</v>
      </c>
      <c r="D437" s="163"/>
      <c r="E437" s="164">
        <v>16.95</v>
      </c>
      <c r="F437" s="161"/>
      <c r="G437" s="161"/>
      <c r="H437" s="161"/>
      <c r="I437" s="161"/>
      <c r="J437" s="161"/>
      <c r="K437" s="161"/>
      <c r="L437" s="161"/>
      <c r="M437" s="161"/>
      <c r="N437" s="161"/>
      <c r="O437" s="161"/>
      <c r="P437" s="161"/>
      <c r="Q437" s="161"/>
      <c r="R437" s="161"/>
      <c r="S437" s="161"/>
      <c r="T437" s="161"/>
      <c r="U437" s="161"/>
      <c r="V437" s="161"/>
      <c r="W437" s="161"/>
      <c r="X437" s="161"/>
      <c r="Y437" s="151"/>
      <c r="Z437" s="151"/>
      <c r="AA437" s="151"/>
      <c r="AB437" s="151"/>
      <c r="AC437" s="151"/>
      <c r="AD437" s="151"/>
      <c r="AE437" s="151"/>
      <c r="AF437" s="151"/>
      <c r="AG437" s="151" t="s">
        <v>203</v>
      </c>
      <c r="AH437" s="151">
        <v>0</v>
      </c>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72">
        <v>115</v>
      </c>
      <c r="B438" s="173" t="s">
        <v>623</v>
      </c>
      <c r="C438" s="189" t="s">
        <v>624</v>
      </c>
      <c r="D438" s="174" t="s">
        <v>238</v>
      </c>
      <c r="E438" s="175">
        <v>23.375</v>
      </c>
      <c r="F438" s="176"/>
      <c r="G438" s="177">
        <f>ROUND(E438*F438,2)</f>
        <v>0</v>
      </c>
      <c r="H438" s="176"/>
      <c r="I438" s="177">
        <f>ROUND(E438*H438,2)</f>
        <v>0</v>
      </c>
      <c r="J438" s="176"/>
      <c r="K438" s="177">
        <f>ROUND(E438*J438,2)</f>
        <v>0</v>
      </c>
      <c r="L438" s="177">
        <v>21</v>
      </c>
      <c r="M438" s="177">
        <f>G438*(1+L438/100)</f>
        <v>0</v>
      </c>
      <c r="N438" s="177">
        <v>1E-3</v>
      </c>
      <c r="O438" s="177">
        <f>ROUND(E438*N438,2)</f>
        <v>0.02</v>
      </c>
      <c r="P438" s="177">
        <v>6.7000000000000004E-2</v>
      </c>
      <c r="Q438" s="177">
        <f>ROUND(E438*P438,2)</f>
        <v>1.57</v>
      </c>
      <c r="R438" s="177"/>
      <c r="S438" s="177" t="s">
        <v>307</v>
      </c>
      <c r="T438" s="178" t="s">
        <v>199</v>
      </c>
      <c r="U438" s="161">
        <v>0.53300000000000003</v>
      </c>
      <c r="V438" s="161">
        <f>ROUND(E438*U438,2)</f>
        <v>12.46</v>
      </c>
      <c r="W438" s="161"/>
      <c r="X438" s="161" t="s">
        <v>200</v>
      </c>
      <c r="Y438" s="151"/>
      <c r="Z438" s="151"/>
      <c r="AA438" s="151"/>
      <c r="AB438" s="151"/>
      <c r="AC438" s="151"/>
      <c r="AD438" s="151"/>
      <c r="AE438" s="151"/>
      <c r="AF438" s="151"/>
      <c r="AG438" s="151" t="s">
        <v>201</v>
      </c>
      <c r="AH438" s="151"/>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90" t="s">
        <v>625</v>
      </c>
      <c r="D439" s="163"/>
      <c r="E439" s="164">
        <v>23.375</v>
      </c>
      <c r="F439" s="161"/>
      <c r="G439" s="161"/>
      <c r="H439" s="161"/>
      <c r="I439" s="161"/>
      <c r="J439" s="161"/>
      <c r="K439" s="161"/>
      <c r="L439" s="161"/>
      <c r="M439" s="161"/>
      <c r="N439" s="161"/>
      <c r="O439" s="161"/>
      <c r="P439" s="161"/>
      <c r="Q439" s="161"/>
      <c r="R439" s="161"/>
      <c r="S439" s="161"/>
      <c r="T439" s="161"/>
      <c r="U439" s="161"/>
      <c r="V439" s="161"/>
      <c r="W439" s="161"/>
      <c r="X439" s="161"/>
      <c r="Y439" s="151"/>
      <c r="Z439" s="151"/>
      <c r="AA439" s="151"/>
      <c r="AB439" s="151"/>
      <c r="AC439" s="151"/>
      <c r="AD439" s="151"/>
      <c r="AE439" s="151"/>
      <c r="AF439" s="151"/>
      <c r="AG439" s="151" t="s">
        <v>203</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72">
        <v>116</v>
      </c>
      <c r="B440" s="173" t="s">
        <v>626</v>
      </c>
      <c r="C440" s="189" t="s">
        <v>627</v>
      </c>
      <c r="D440" s="174" t="s">
        <v>243</v>
      </c>
      <c r="E440" s="175">
        <v>1</v>
      </c>
      <c r="F440" s="176"/>
      <c r="G440" s="177">
        <f>ROUND(E440*F440,2)</f>
        <v>0</v>
      </c>
      <c r="H440" s="176"/>
      <c r="I440" s="177">
        <f>ROUND(E440*H440,2)</f>
        <v>0</v>
      </c>
      <c r="J440" s="176"/>
      <c r="K440" s="177">
        <f>ROUND(E440*J440,2)</f>
        <v>0</v>
      </c>
      <c r="L440" s="177">
        <v>21</v>
      </c>
      <c r="M440" s="177">
        <f>G440*(1+L440/100)</f>
        <v>0</v>
      </c>
      <c r="N440" s="177">
        <v>0</v>
      </c>
      <c r="O440" s="177">
        <f>ROUND(E440*N440,2)</f>
        <v>0</v>
      </c>
      <c r="P440" s="177">
        <v>0.1</v>
      </c>
      <c r="Q440" s="177">
        <f>ROUND(E440*P440,2)</f>
        <v>0.1</v>
      </c>
      <c r="R440" s="177"/>
      <c r="S440" s="177" t="s">
        <v>307</v>
      </c>
      <c r="T440" s="178" t="s">
        <v>308</v>
      </c>
      <c r="U440" s="161">
        <v>0</v>
      </c>
      <c r="V440" s="161">
        <f>ROUND(E440*U440,2)</f>
        <v>0</v>
      </c>
      <c r="W440" s="161"/>
      <c r="X440" s="161" t="s">
        <v>200</v>
      </c>
      <c r="Y440" s="151"/>
      <c r="Z440" s="151"/>
      <c r="AA440" s="151"/>
      <c r="AB440" s="151"/>
      <c r="AC440" s="151"/>
      <c r="AD440" s="151"/>
      <c r="AE440" s="151"/>
      <c r="AF440" s="151"/>
      <c r="AG440" s="151" t="s">
        <v>201</v>
      </c>
      <c r="AH440" s="151"/>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58"/>
      <c r="B441" s="159"/>
      <c r="C441" s="190" t="s">
        <v>80</v>
      </c>
      <c r="D441" s="163"/>
      <c r="E441" s="164">
        <v>1</v>
      </c>
      <c r="F441" s="161"/>
      <c r="G441" s="161"/>
      <c r="H441" s="161"/>
      <c r="I441" s="161"/>
      <c r="J441" s="161"/>
      <c r="K441" s="161"/>
      <c r="L441" s="161"/>
      <c r="M441" s="161"/>
      <c r="N441" s="161"/>
      <c r="O441" s="161"/>
      <c r="P441" s="161"/>
      <c r="Q441" s="161"/>
      <c r="R441" s="161"/>
      <c r="S441" s="161"/>
      <c r="T441" s="161"/>
      <c r="U441" s="161"/>
      <c r="V441" s="161"/>
      <c r="W441" s="161"/>
      <c r="X441" s="161"/>
      <c r="Y441" s="151"/>
      <c r="Z441" s="151"/>
      <c r="AA441" s="151"/>
      <c r="AB441" s="151"/>
      <c r="AC441" s="151"/>
      <c r="AD441" s="151"/>
      <c r="AE441" s="151"/>
      <c r="AF441" s="151"/>
      <c r="AG441" s="151" t="s">
        <v>203</v>
      </c>
      <c r="AH441" s="151">
        <v>0</v>
      </c>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x14ac:dyDescent="0.2">
      <c r="A442" s="166" t="s">
        <v>194</v>
      </c>
      <c r="B442" s="167" t="s">
        <v>112</v>
      </c>
      <c r="C442" s="188" t="s">
        <v>113</v>
      </c>
      <c r="D442" s="168"/>
      <c r="E442" s="169"/>
      <c r="F442" s="170"/>
      <c r="G442" s="170">
        <f>SUMIF(AG443:AG443,"&lt;&gt;NOR",G443:G443)</f>
        <v>0</v>
      </c>
      <c r="H442" s="170"/>
      <c r="I442" s="170">
        <f>SUM(I443:I443)</f>
        <v>0</v>
      </c>
      <c r="J442" s="170"/>
      <c r="K442" s="170">
        <f>SUM(K443:K443)</f>
        <v>0</v>
      </c>
      <c r="L442" s="170"/>
      <c r="M442" s="170">
        <f>SUM(M443:M443)</f>
        <v>0</v>
      </c>
      <c r="N442" s="170"/>
      <c r="O442" s="170">
        <f>SUM(O443:O443)</f>
        <v>0</v>
      </c>
      <c r="P442" s="170"/>
      <c r="Q442" s="170">
        <f>SUM(Q443:Q443)</f>
        <v>0</v>
      </c>
      <c r="R442" s="170"/>
      <c r="S442" s="170"/>
      <c r="T442" s="171"/>
      <c r="U442" s="165"/>
      <c r="V442" s="165">
        <f>SUM(V443:V443)</f>
        <v>110.54</v>
      </c>
      <c r="W442" s="165"/>
      <c r="X442" s="165"/>
      <c r="AG442" t="s">
        <v>195</v>
      </c>
    </row>
    <row r="443" spans="1:60" outlineLevel="1" x14ac:dyDescent="0.2">
      <c r="A443" s="179">
        <v>117</v>
      </c>
      <c r="B443" s="180" t="s">
        <v>628</v>
      </c>
      <c r="C443" s="191" t="s">
        <v>629</v>
      </c>
      <c r="D443" s="181" t="s">
        <v>256</v>
      </c>
      <c r="E443" s="182">
        <v>117.77933</v>
      </c>
      <c r="F443" s="183"/>
      <c r="G443" s="184">
        <f>ROUND(E443*F443,2)</f>
        <v>0</v>
      </c>
      <c r="H443" s="183"/>
      <c r="I443" s="184">
        <f>ROUND(E443*H443,2)</f>
        <v>0</v>
      </c>
      <c r="J443" s="183"/>
      <c r="K443" s="184">
        <f>ROUND(E443*J443,2)</f>
        <v>0</v>
      </c>
      <c r="L443" s="184">
        <v>21</v>
      </c>
      <c r="M443" s="184">
        <f>G443*(1+L443/100)</f>
        <v>0</v>
      </c>
      <c r="N443" s="184">
        <v>0</v>
      </c>
      <c r="O443" s="184">
        <f>ROUND(E443*N443,2)</f>
        <v>0</v>
      </c>
      <c r="P443" s="184">
        <v>0</v>
      </c>
      <c r="Q443" s="184">
        <f>ROUND(E443*P443,2)</f>
        <v>0</v>
      </c>
      <c r="R443" s="184"/>
      <c r="S443" s="184" t="s">
        <v>199</v>
      </c>
      <c r="T443" s="185" t="s">
        <v>199</v>
      </c>
      <c r="U443" s="161">
        <v>0.9385</v>
      </c>
      <c r="V443" s="161">
        <f>ROUND(E443*U443,2)</f>
        <v>110.54</v>
      </c>
      <c r="W443" s="161"/>
      <c r="X443" s="161" t="s">
        <v>630</v>
      </c>
      <c r="Y443" s="151"/>
      <c r="Z443" s="151"/>
      <c r="AA443" s="151"/>
      <c r="AB443" s="151"/>
      <c r="AC443" s="151"/>
      <c r="AD443" s="151"/>
      <c r="AE443" s="151"/>
      <c r="AF443" s="151"/>
      <c r="AG443" s="151" t="s">
        <v>631</v>
      </c>
      <c r="AH443" s="151"/>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x14ac:dyDescent="0.2">
      <c r="A444" s="166" t="s">
        <v>194</v>
      </c>
      <c r="B444" s="167" t="s">
        <v>114</v>
      </c>
      <c r="C444" s="188" t="s">
        <v>115</v>
      </c>
      <c r="D444" s="168"/>
      <c r="E444" s="169"/>
      <c r="F444" s="170"/>
      <c r="G444" s="170">
        <f>SUMIF(AG445:AG459,"&lt;&gt;NOR",G445:G459)</f>
        <v>0</v>
      </c>
      <c r="H444" s="170"/>
      <c r="I444" s="170">
        <f>SUM(I445:I459)</f>
        <v>0</v>
      </c>
      <c r="J444" s="170"/>
      <c r="K444" s="170">
        <f>SUM(K445:K459)</f>
        <v>0</v>
      </c>
      <c r="L444" s="170"/>
      <c r="M444" s="170">
        <f>SUM(M445:M459)</f>
        <v>0</v>
      </c>
      <c r="N444" s="170"/>
      <c r="O444" s="170">
        <f>SUM(O445:O459)</f>
        <v>0.62</v>
      </c>
      <c r="P444" s="170"/>
      <c r="Q444" s="170">
        <f>SUM(Q445:Q459)</f>
        <v>0</v>
      </c>
      <c r="R444" s="170"/>
      <c r="S444" s="170"/>
      <c r="T444" s="171"/>
      <c r="U444" s="165"/>
      <c r="V444" s="165">
        <f>SUM(V445:V459)</f>
        <v>26.84</v>
      </c>
      <c r="W444" s="165"/>
      <c r="X444" s="165"/>
      <c r="AG444" t="s">
        <v>195</v>
      </c>
    </row>
    <row r="445" spans="1:60" ht="22.5" outlineLevel="1" x14ac:dyDescent="0.2">
      <c r="A445" s="172">
        <v>118</v>
      </c>
      <c r="B445" s="173" t="s">
        <v>632</v>
      </c>
      <c r="C445" s="189" t="s">
        <v>633</v>
      </c>
      <c r="D445" s="174" t="s">
        <v>238</v>
      </c>
      <c r="E445" s="175">
        <v>2.5</v>
      </c>
      <c r="F445" s="176"/>
      <c r="G445" s="177">
        <f>ROUND(E445*F445,2)</f>
        <v>0</v>
      </c>
      <c r="H445" s="176"/>
      <c r="I445" s="177">
        <f>ROUND(E445*H445,2)</f>
        <v>0</v>
      </c>
      <c r="J445" s="176"/>
      <c r="K445" s="177">
        <f>ROUND(E445*J445,2)</f>
        <v>0</v>
      </c>
      <c r="L445" s="177">
        <v>21</v>
      </c>
      <c r="M445" s="177">
        <f>G445*(1+L445/100)</f>
        <v>0</v>
      </c>
      <c r="N445" s="177">
        <v>3.3E-4</v>
      </c>
      <c r="O445" s="177">
        <f>ROUND(E445*N445,2)</f>
        <v>0</v>
      </c>
      <c r="P445" s="177">
        <v>0</v>
      </c>
      <c r="Q445" s="177">
        <f>ROUND(E445*P445,2)</f>
        <v>0</v>
      </c>
      <c r="R445" s="177"/>
      <c r="S445" s="177" t="s">
        <v>199</v>
      </c>
      <c r="T445" s="178" t="s">
        <v>199</v>
      </c>
      <c r="U445" s="161">
        <v>2.75E-2</v>
      </c>
      <c r="V445" s="161">
        <f>ROUND(E445*U445,2)</f>
        <v>7.0000000000000007E-2</v>
      </c>
      <c r="W445" s="161"/>
      <c r="X445" s="161" t="s">
        <v>200</v>
      </c>
      <c r="Y445" s="151"/>
      <c r="Z445" s="151"/>
      <c r="AA445" s="151"/>
      <c r="AB445" s="151"/>
      <c r="AC445" s="151"/>
      <c r="AD445" s="151"/>
      <c r="AE445" s="151"/>
      <c r="AF445" s="151"/>
      <c r="AG445" s="151" t="s">
        <v>201</v>
      </c>
      <c r="AH445" s="151"/>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58"/>
      <c r="B446" s="159"/>
      <c r="C446" s="190" t="s">
        <v>221</v>
      </c>
      <c r="D446" s="163"/>
      <c r="E446" s="164"/>
      <c r="F446" s="161"/>
      <c r="G446" s="161"/>
      <c r="H446" s="161"/>
      <c r="I446" s="161"/>
      <c r="J446" s="161"/>
      <c r="K446" s="161"/>
      <c r="L446" s="161"/>
      <c r="M446" s="161"/>
      <c r="N446" s="161"/>
      <c r="O446" s="161"/>
      <c r="P446" s="161"/>
      <c r="Q446" s="161"/>
      <c r="R446" s="161"/>
      <c r="S446" s="161"/>
      <c r="T446" s="161"/>
      <c r="U446" s="161"/>
      <c r="V446" s="161"/>
      <c r="W446" s="161"/>
      <c r="X446" s="161"/>
      <c r="Y446" s="151"/>
      <c r="Z446" s="151"/>
      <c r="AA446" s="151"/>
      <c r="AB446" s="151"/>
      <c r="AC446" s="151"/>
      <c r="AD446" s="151"/>
      <c r="AE446" s="151"/>
      <c r="AF446" s="151"/>
      <c r="AG446" s="151" t="s">
        <v>203</v>
      </c>
      <c r="AH446" s="151">
        <v>0</v>
      </c>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90" t="s">
        <v>634</v>
      </c>
      <c r="D447" s="163"/>
      <c r="E447" s="164">
        <v>2.5</v>
      </c>
      <c r="F447" s="161"/>
      <c r="G447" s="161"/>
      <c r="H447" s="161"/>
      <c r="I447" s="161"/>
      <c r="J447" s="161"/>
      <c r="K447" s="161"/>
      <c r="L447" s="161"/>
      <c r="M447" s="161"/>
      <c r="N447" s="161"/>
      <c r="O447" s="161"/>
      <c r="P447" s="161"/>
      <c r="Q447" s="161"/>
      <c r="R447" s="161"/>
      <c r="S447" s="161"/>
      <c r="T447" s="161"/>
      <c r="U447" s="161"/>
      <c r="V447" s="161"/>
      <c r="W447" s="161"/>
      <c r="X447" s="161"/>
      <c r="Y447" s="151"/>
      <c r="Z447" s="151"/>
      <c r="AA447" s="151"/>
      <c r="AB447" s="151"/>
      <c r="AC447" s="151"/>
      <c r="AD447" s="151"/>
      <c r="AE447" s="151"/>
      <c r="AF447" s="151"/>
      <c r="AG447" s="151" t="s">
        <v>203</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ht="22.5" outlineLevel="1" x14ac:dyDescent="0.2">
      <c r="A448" s="172">
        <v>119</v>
      </c>
      <c r="B448" s="173" t="s">
        <v>632</v>
      </c>
      <c r="C448" s="189" t="s">
        <v>633</v>
      </c>
      <c r="D448" s="174" t="s">
        <v>238</v>
      </c>
      <c r="E448" s="175">
        <v>101.76</v>
      </c>
      <c r="F448" s="176"/>
      <c r="G448" s="177">
        <f>ROUND(E448*F448,2)</f>
        <v>0</v>
      </c>
      <c r="H448" s="176"/>
      <c r="I448" s="177">
        <f>ROUND(E448*H448,2)</f>
        <v>0</v>
      </c>
      <c r="J448" s="176"/>
      <c r="K448" s="177">
        <f>ROUND(E448*J448,2)</f>
        <v>0</v>
      </c>
      <c r="L448" s="177">
        <v>21</v>
      </c>
      <c r="M448" s="177">
        <f>G448*(1+L448/100)</f>
        <v>0</v>
      </c>
      <c r="N448" s="177">
        <v>3.3E-4</v>
      </c>
      <c r="O448" s="177">
        <f>ROUND(E448*N448,2)</f>
        <v>0.03</v>
      </c>
      <c r="P448" s="177">
        <v>0</v>
      </c>
      <c r="Q448" s="177">
        <f>ROUND(E448*P448,2)</f>
        <v>0</v>
      </c>
      <c r="R448" s="177"/>
      <c r="S448" s="177" t="s">
        <v>199</v>
      </c>
      <c r="T448" s="178" t="s">
        <v>199</v>
      </c>
      <c r="U448" s="161">
        <v>2.75E-2</v>
      </c>
      <c r="V448" s="161">
        <f>ROUND(E448*U448,2)</f>
        <v>2.8</v>
      </c>
      <c r="W448" s="161"/>
      <c r="X448" s="161" t="s">
        <v>200</v>
      </c>
      <c r="Y448" s="151"/>
      <c r="Z448" s="151"/>
      <c r="AA448" s="151"/>
      <c r="AB448" s="151"/>
      <c r="AC448" s="151"/>
      <c r="AD448" s="151"/>
      <c r="AE448" s="151"/>
      <c r="AF448" s="151"/>
      <c r="AG448" s="151" t="s">
        <v>201</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x14ac:dyDescent="0.2">
      <c r="A449" s="158"/>
      <c r="B449" s="159"/>
      <c r="C449" s="190" t="s">
        <v>368</v>
      </c>
      <c r="D449" s="163"/>
      <c r="E449" s="164"/>
      <c r="F449" s="161"/>
      <c r="G449" s="161"/>
      <c r="H449" s="161"/>
      <c r="I449" s="161"/>
      <c r="J449" s="161"/>
      <c r="K449" s="161"/>
      <c r="L449" s="161"/>
      <c r="M449" s="161"/>
      <c r="N449" s="161"/>
      <c r="O449" s="161"/>
      <c r="P449" s="161"/>
      <c r="Q449" s="161"/>
      <c r="R449" s="161"/>
      <c r="S449" s="161"/>
      <c r="T449" s="161"/>
      <c r="U449" s="161"/>
      <c r="V449" s="161"/>
      <c r="W449" s="161"/>
      <c r="X449" s="161"/>
      <c r="Y449" s="151"/>
      <c r="Z449" s="151"/>
      <c r="AA449" s="151"/>
      <c r="AB449" s="151"/>
      <c r="AC449" s="151"/>
      <c r="AD449" s="151"/>
      <c r="AE449" s="151"/>
      <c r="AF449" s="151"/>
      <c r="AG449" s="151" t="s">
        <v>203</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x14ac:dyDescent="0.2">
      <c r="A450" s="158"/>
      <c r="B450" s="159"/>
      <c r="C450" s="190" t="s">
        <v>369</v>
      </c>
      <c r="D450" s="163"/>
      <c r="E450" s="164"/>
      <c r="F450" s="161"/>
      <c r="G450" s="161"/>
      <c r="H450" s="161"/>
      <c r="I450" s="161"/>
      <c r="J450" s="161"/>
      <c r="K450" s="161"/>
      <c r="L450" s="161"/>
      <c r="M450" s="161"/>
      <c r="N450" s="161"/>
      <c r="O450" s="161"/>
      <c r="P450" s="161"/>
      <c r="Q450" s="161"/>
      <c r="R450" s="161"/>
      <c r="S450" s="161"/>
      <c r="T450" s="161"/>
      <c r="U450" s="161"/>
      <c r="V450" s="161"/>
      <c r="W450" s="161"/>
      <c r="X450" s="161"/>
      <c r="Y450" s="151"/>
      <c r="Z450" s="151"/>
      <c r="AA450" s="151"/>
      <c r="AB450" s="151"/>
      <c r="AC450" s="151"/>
      <c r="AD450" s="151"/>
      <c r="AE450" s="151"/>
      <c r="AF450" s="151"/>
      <c r="AG450" s="151" t="s">
        <v>203</v>
      </c>
      <c r="AH450" s="151">
        <v>0</v>
      </c>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58"/>
      <c r="B451" s="159"/>
      <c r="C451" s="190" t="s">
        <v>635</v>
      </c>
      <c r="D451" s="163"/>
      <c r="E451" s="164">
        <v>101.76</v>
      </c>
      <c r="F451" s="161"/>
      <c r="G451" s="161"/>
      <c r="H451" s="161"/>
      <c r="I451" s="161"/>
      <c r="J451" s="161"/>
      <c r="K451" s="161"/>
      <c r="L451" s="161"/>
      <c r="M451" s="161"/>
      <c r="N451" s="161"/>
      <c r="O451" s="161"/>
      <c r="P451" s="161"/>
      <c r="Q451" s="161"/>
      <c r="R451" s="161"/>
      <c r="S451" s="161"/>
      <c r="T451" s="161"/>
      <c r="U451" s="161"/>
      <c r="V451" s="161"/>
      <c r="W451" s="161"/>
      <c r="X451" s="161"/>
      <c r="Y451" s="151"/>
      <c r="Z451" s="151"/>
      <c r="AA451" s="151"/>
      <c r="AB451" s="151"/>
      <c r="AC451" s="151"/>
      <c r="AD451" s="151"/>
      <c r="AE451" s="151"/>
      <c r="AF451" s="151"/>
      <c r="AG451" s="151" t="s">
        <v>203</v>
      </c>
      <c r="AH451" s="151">
        <v>0</v>
      </c>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ht="22.5" outlineLevel="1" x14ac:dyDescent="0.2">
      <c r="A452" s="172">
        <v>120</v>
      </c>
      <c r="B452" s="173" t="s">
        <v>636</v>
      </c>
      <c r="C452" s="189" t="s">
        <v>637</v>
      </c>
      <c r="D452" s="174" t="s">
        <v>238</v>
      </c>
      <c r="E452" s="175">
        <v>104.26</v>
      </c>
      <c r="F452" s="176"/>
      <c r="G452" s="177">
        <f>ROUND(E452*F452,2)</f>
        <v>0</v>
      </c>
      <c r="H452" s="176"/>
      <c r="I452" s="177">
        <f>ROUND(E452*H452,2)</f>
        <v>0</v>
      </c>
      <c r="J452" s="176"/>
      <c r="K452" s="177">
        <f>ROUND(E452*J452,2)</f>
        <v>0</v>
      </c>
      <c r="L452" s="177">
        <v>21</v>
      </c>
      <c r="M452" s="177">
        <f>G452*(1+L452/100)</f>
        <v>0</v>
      </c>
      <c r="N452" s="177">
        <v>5.7000000000000002E-3</v>
      </c>
      <c r="O452" s="177">
        <f>ROUND(E452*N452,2)</f>
        <v>0.59</v>
      </c>
      <c r="P452" s="177">
        <v>0</v>
      </c>
      <c r="Q452" s="177">
        <f>ROUND(E452*P452,2)</f>
        <v>0</v>
      </c>
      <c r="R452" s="177"/>
      <c r="S452" s="177" t="s">
        <v>199</v>
      </c>
      <c r="T452" s="178" t="s">
        <v>199</v>
      </c>
      <c r="U452" s="161">
        <v>0.22991</v>
      </c>
      <c r="V452" s="161">
        <f>ROUND(E452*U452,2)</f>
        <v>23.97</v>
      </c>
      <c r="W452" s="161"/>
      <c r="X452" s="161" t="s">
        <v>200</v>
      </c>
      <c r="Y452" s="151"/>
      <c r="Z452" s="151"/>
      <c r="AA452" s="151"/>
      <c r="AB452" s="151"/>
      <c r="AC452" s="151"/>
      <c r="AD452" s="151"/>
      <c r="AE452" s="151"/>
      <c r="AF452" s="151"/>
      <c r="AG452" s="151" t="s">
        <v>201</v>
      </c>
      <c r="AH452" s="151"/>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x14ac:dyDescent="0.2">
      <c r="A453" s="158"/>
      <c r="B453" s="159"/>
      <c r="C453" s="190" t="s">
        <v>221</v>
      </c>
      <c r="D453" s="163"/>
      <c r="E453" s="164"/>
      <c r="F453" s="161"/>
      <c r="G453" s="161"/>
      <c r="H453" s="161"/>
      <c r="I453" s="161"/>
      <c r="J453" s="161"/>
      <c r="K453" s="161"/>
      <c r="L453" s="161"/>
      <c r="M453" s="161"/>
      <c r="N453" s="161"/>
      <c r="O453" s="161"/>
      <c r="P453" s="161"/>
      <c r="Q453" s="161"/>
      <c r="R453" s="161"/>
      <c r="S453" s="161"/>
      <c r="T453" s="161"/>
      <c r="U453" s="161"/>
      <c r="V453" s="161"/>
      <c r="W453" s="161"/>
      <c r="X453" s="161"/>
      <c r="Y453" s="151"/>
      <c r="Z453" s="151"/>
      <c r="AA453" s="151"/>
      <c r="AB453" s="151"/>
      <c r="AC453" s="151"/>
      <c r="AD453" s="151"/>
      <c r="AE453" s="151"/>
      <c r="AF453" s="151"/>
      <c r="AG453" s="151" t="s">
        <v>203</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outlineLevel="1" x14ac:dyDescent="0.2">
      <c r="A454" s="158"/>
      <c r="B454" s="159"/>
      <c r="C454" s="190" t="s">
        <v>634</v>
      </c>
      <c r="D454" s="163"/>
      <c r="E454" s="164">
        <v>2.5</v>
      </c>
      <c r="F454" s="161"/>
      <c r="G454" s="161"/>
      <c r="H454" s="161"/>
      <c r="I454" s="161"/>
      <c r="J454" s="161"/>
      <c r="K454" s="161"/>
      <c r="L454" s="161"/>
      <c r="M454" s="161"/>
      <c r="N454" s="161"/>
      <c r="O454" s="161"/>
      <c r="P454" s="161"/>
      <c r="Q454" s="161"/>
      <c r="R454" s="161"/>
      <c r="S454" s="161"/>
      <c r="T454" s="161"/>
      <c r="U454" s="161"/>
      <c r="V454" s="161"/>
      <c r="W454" s="161"/>
      <c r="X454" s="161"/>
      <c r="Y454" s="151"/>
      <c r="Z454" s="151"/>
      <c r="AA454" s="151"/>
      <c r="AB454" s="151"/>
      <c r="AC454" s="151"/>
      <c r="AD454" s="151"/>
      <c r="AE454" s="151"/>
      <c r="AF454" s="151"/>
      <c r="AG454" s="151" t="s">
        <v>203</v>
      </c>
      <c r="AH454" s="151">
        <v>0</v>
      </c>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x14ac:dyDescent="0.2">
      <c r="A455" s="158"/>
      <c r="B455" s="159"/>
      <c r="C455" s="190" t="s">
        <v>233</v>
      </c>
      <c r="D455" s="163"/>
      <c r="E455" s="164"/>
      <c r="F455" s="161"/>
      <c r="G455" s="161"/>
      <c r="H455" s="161"/>
      <c r="I455" s="161"/>
      <c r="J455" s="161"/>
      <c r="K455" s="161"/>
      <c r="L455" s="161"/>
      <c r="M455" s="161"/>
      <c r="N455" s="161"/>
      <c r="O455" s="161"/>
      <c r="P455" s="161"/>
      <c r="Q455" s="161"/>
      <c r="R455" s="161"/>
      <c r="S455" s="161"/>
      <c r="T455" s="161"/>
      <c r="U455" s="161"/>
      <c r="V455" s="161"/>
      <c r="W455" s="161"/>
      <c r="X455" s="161"/>
      <c r="Y455" s="151"/>
      <c r="Z455" s="151"/>
      <c r="AA455" s="151"/>
      <c r="AB455" s="151"/>
      <c r="AC455" s="151"/>
      <c r="AD455" s="151"/>
      <c r="AE455" s="151"/>
      <c r="AF455" s="151"/>
      <c r="AG455" s="151" t="s">
        <v>203</v>
      </c>
      <c r="AH455" s="151">
        <v>0</v>
      </c>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58"/>
      <c r="B456" s="159"/>
      <c r="C456" s="190" t="s">
        <v>368</v>
      </c>
      <c r="D456" s="163"/>
      <c r="E456" s="164"/>
      <c r="F456" s="161"/>
      <c r="G456" s="161"/>
      <c r="H456" s="161"/>
      <c r="I456" s="161"/>
      <c r="J456" s="161"/>
      <c r="K456" s="161"/>
      <c r="L456" s="161"/>
      <c r="M456" s="161"/>
      <c r="N456" s="161"/>
      <c r="O456" s="161"/>
      <c r="P456" s="161"/>
      <c r="Q456" s="161"/>
      <c r="R456" s="161"/>
      <c r="S456" s="161"/>
      <c r="T456" s="161"/>
      <c r="U456" s="161"/>
      <c r="V456" s="161"/>
      <c r="W456" s="161"/>
      <c r="X456" s="161"/>
      <c r="Y456" s="151"/>
      <c r="Z456" s="151"/>
      <c r="AA456" s="151"/>
      <c r="AB456" s="151"/>
      <c r="AC456" s="151"/>
      <c r="AD456" s="151"/>
      <c r="AE456" s="151"/>
      <c r="AF456" s="151"/>
      <c r="AG456" s="151" t="s">
        <v>203</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x14ac:dyDescent="0.2">
      <c r="A457" s="158"/>
      <c r="B457" s="159"/>
      <c r="C457" s="190" t="s">
        <v>369</v>
      </c>
      <c r="D457" s="163"/>
      <c r="E457" s="164"/>
      <c r="F457" s="161"/>
      <c r="G457" s="161"/>
      <c r="H457" s="161"/>
      <c r="I457" s="161"/>
      <c r="J457" s="161"/>
      <c r="K457" s="161"/>
      <c r="L457" s="161"/>
      <c r="M457" s="161"/>
      <c r="N457" s="161"/>
      <c r="O457" s="161"/>
      <c r="P457" s="161"/>
      <c r="Q457" s="161"/>
      <c r="R457" s="161"/>
      <c r="S457" s="161"/>
      <c r="T457" s="161"/>
      <c r="U457" s="161"/>
      <c r="V457" s="161"/>
      <c r="W457" s="161"/>
      <c r="X457" s="161"/>
      <c r="Y457" s="151"/>
      <c r="Z457" s="151"/>
      <c r="AA457" s="151"/>
      <c r="AB457" s="151"/>
      <c r="AC457" s="151"/>
      <c r="AD457" s="151"/>
      <c r="AE457" s="151"/>
      <c r="AF457" s="151"/>
      <c r="AG457" s="151" t="s">
        <v>203</v>
      </c>
      <c r="AH457" s="151">
        <v>0</v>
      </c>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x14ac:dyDescent="0.2">
      <c r="A458" s="158"/>
      <c r="B458" s="159"/>
      <c r="C458" s="190" t="s">
        <v>635</v>
      </c>
      <c r="D458" s="163"/>
      <c r="E458" s="164">
        <v>101.76</v>
      </c>
      <c r="F458" s="161"/>
      <c r="G458" s="161"/>
      <c r="H458" s="161"/>
      <c r="I458" s="161"/>
      <c r="J458" s="161"/>
      <c r="K458" s="161"/>
      <c r="L458" s="161"/>
      <c r="M458" s="161"/>
      <c r="N458" s="161"/>
      <c r="O458" s="161"/>
      <c r="P458" s="161"/>
      <c r="Q458" s="161"/>
      <c r="R458" s="161"/>
      <c r="S458" s="161"/>
      <c r="T458" s="161"/>
      <c r="U458" s="161"/>
      <c r="V458" s="161"/>
      <c r="W458" s="161"/>
      <c r="X458" s="161"/>
      <c r="Y458" s="151"/>
      <c r="Z458" s="151"/>
      <c r="AA458" s="151"/>
      <c r="AB458" s="151"/>
      <c r="AC458" s="151"/>
      <c r="AD458" s="151"/>
      <c r="AE458" s="151"/>
      <c r="AF458" s="151"/>
      <c r="AG458" s="151" t="s">
        <v>203</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58">
        <v>121</v>
      </c>
      <c r="B459" s="159" t="s">
        <v>638</v>
      </c>
      <c r="C459" s="192" t="s">
        <v>639</v>
      </c>
      <c r="D459" s="160" t="s">
        <v>0</v>
      </c>
      <c r="E459" s="186"/>
      <c r="F459" s="162"/>
      <c r="G459" s="161">
        <f>ROUND(E459*F459,2)</f>
        <v>0</v>
      </c>
      <c r="H459" s="162"/>
      <c r="I459" s="161">
        <f>ROUND(E459*H459,2)</f>
        <v>0</v>
      </c>
      <c r="J459" s="162"/>
      <c r="K459" s="161">
        <f>ROUND(E459*J459,2)</f>
        <v>0</v>
      </c>
      <c r="L459" s="161">
        <v>21</v>
      </c>
      <c r="M459" s="161">
        <f>G459*(1+L459/100)</f>
        <v>0</v>
      </c>
      <c r="N459" s="161">
        <v>0</v>
      </c>
      <c r="O459" s="161">
        <f>ROUND(E459*N459,2)</f>
        <v>0</v>
      </c>
      <c r="P459" s="161">
        <v>0</v>
      </c>
      <c r="Q459" s="161">
        <f>ROUND(E459*P459,2)</f>
        <v>0</v>
      </c>
      <c r="R459" s="161"/>
      <c r="S459" s="161" t="s">
        <v>199</v>
      </c>
      <c r="T459" s="161" t="s">
        <v>199</v>
      </c>
      <c r="U459" s="161">
        <v>0</v>
      </c>
      <c r="V459" s="161">
        <f>ROUND(E459*U459,2)</f>
        <v>0</v>
      </c>
      <c r="W459" s="161"/>
      <c r="X459" s="161" t="s">
        <v>630</v>
      </c>
      <c r="Y459" s="151"/>
      <c r="Z459" s="151"/>
      <c r="AA459" s="151"/>
      <c r="AB459" s="151"/>
      <c r="AC459" s="151"/>
      <c r="AD459" s="151"/>
      <c r="AE459" s="151"/>
      <c r="AF459" s="151"/>
      <c r="AG459" s="151" t="s">
        <v>631</v>
      </c>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x14ac:dyDescent="0.2">
      <c r="A460" s="166" t="s">
        <v>194</v>
      </c>
      <c r="B460" s="167" t="s">
        <v>118</v>
      </c>
      <c r="C460" s="188" t="s">
        <v>119</v>
      </c>
      <c r="D460" s="168"/>
      <c r="E460" s="169"/>
      <c r="F460" s="170"/>
      <c r="G460" s="170">
        <f>SUMIF(AG461:AG476,"&lt;&gt;NOR",G461:G476)</f>
        <v>0</v>
      </c>
      <c r="H460" s="170"/>
      <c r="I460" s="170">
        <f>SUM(I461:I476)</f>
        <v>0</v>
      </c>
      <c r="J460" s="170"/>
      <c r="K460" s="170">
        <f>SUM(K461:K476)</f>
        <v>0</v>
      </c>
      <c r="L460" s="170"/>
      <c r="M460" s="170">
        <f>SUM(M461:M476)</f>
        <v>0</v>
      </c>
      <c r="N460" s="170"/>
      <c r="O460" s="170">
        <f>SUM(O461:O476)</f>
        <v>0.21000000000000002</v>
      </c>
      <c r="P460" s="170"/>
      <c r="Q460" s="170">
        <f>SUM(Q461:Q476)</f>
        <v>0</v>
      </c>
      <c r="R460" s="170"/>
      <c r="S460" s="170"/>
      <c r="T460" s="171"/>
      <c r="U460" s="165"/>
      <c r="V460" s="165">
        <f>SUM(V461:V476)</f>
        <v>23.25</v>
      </c>
      <c r="W460" s="165"/>
      <c r="X460" s="165"/>
      <c r="AG460" t="s">
        <v>195</v>
      </c>
    </row>
    <row r="461" spans="1:60" ht="22.5" outlineLevel="1" x14ac:dyDescent="0.2">
      <c r="A461" s="172">
        <v>122</v>
      </c>
      <c r="B461" s="173" t="s">
        <v>640</v>
      </c>
      <c r="C461" s="189" t="s">
        <v>641</v>
      </c>
      <c r="D461" s="174" t="s">
        <v>238</v>
      </c>
      <c r="E461" s="175">
        <v>80.256</v>
      </c>
      <c r="F461" s="176"/>
      <c r="G461" s="177">
        <f>ROUND(E461*F461,2)</f>
        <v>0</v>
      </c>
      <c r="H461" s="176"/>
      <c r="I461" s="177">
        <f>ROUND(E461*H461,2)</f>
        <v>0</v>
      </c>
      <c r="J461" s="176"/>
      <c r="K461" s="177">
        <f>ROUND(E461*J461,2)</f>
        <v>0</v>
      </c>
      <c r="L461" s="177">
        <v>21</v>
      </c>
      <c r="M461" s="177">
        <f>G461*(1+L461/100)</f>
        <v>0</v>
      </c>
      <c r="N461" s="177">
        <v>0</v>
      </c>
      <c r="O461" s="177">
        <f>ROUND(E461*N461,2)</f>
        <v>0</v>
      </c>
      <c r="P461" s="177">
        <v>0</v>
      </c>
      <c r="Q461" s="177">
        <f>ROUND(E461*P461,2)</f>
        <v>0</v>
      </c>
      <c r="R461" s="177"/>
      <c r="S461" s="177" t="s">
        <v>199</v>
      </c>
      <c r="T461" s="178" t="s">
        <v>199</v>
      </c>
      <c r="U461" s="161">
        <v>0.08</v>
      </c>
      <c r="V461" s="161">
        <f>ROUND(E461*U461,2)</f>
        <v>6.42</v>
      </c>
      <c r="W461" s="161"/>
      <c r="X461" s="161" t="s">
        <v>200</v>
      </c>
      <c r="Y461" s="151"/>
      <c r="Z461" s="151"/>
      <c r="AA461" s="151"/>
      <c r="AB461" s="151"/>
      <c r="AC461" s="151"/>
      <c r="AD461" s="151"/>
      <c r="AE461" s="151"/>
      <c r="AF461" s="151"/>
      <c r="AG461" s="151" t="s">
        <v>201</v>
      </c>
      <c r="AH461" s="151"/>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row>
    <row r="462" spans="1:60" outlineLevel="1" x14ac:dyDescent="0.2">
      <c r="A462" s="158"/>
      <c r="B462" s="159"/>
      <c r="C462" s="190" t="s">
        <v>368</v>
      </c>
      <c r="D462" s="163"/>
      <c r="E462" s="164"/>
      <c r="F462" s="161"/>
      <c r="G462" s="161"/>
      <c r="H462" s="161"/>
      <c r="I462" s="161"/>
      <c r="J462" s="161"/>
      <c r="K462" s="161"/>
      <c r="L462" s="161"/>
      <c r="M462" s="161"/>
      <c r="N462" s="161"/>
      <c r="O462" s="161"/>
      <c r="P462" s="161"/>
      <c r="Q462" s="161"/>
      <c r="R462" s="161"/>
      <c r="S462" s="161"/>
      <c r="T462" s="161"/>
      <c r="U462" s="161"/>
      <c r="V462" s="161"/>
      <c r="W462" s="161"/>
      <c r="X462" s="161"/>
      <c r="Y462" s="151"/>
      <c r="Z462" s="151"/>
      <c r="AA462" s="151"/>
      <c r="AB462" s="151"/>
      <c r="AC462" s="151"/>
      <c r="AD462" s="151"/>
      <c r="AE462" s="151"/>
      <c r="AF462" s="151"/>
      <c r="AG462" s="151" t="s">
        <v>203</v>
      </c>
      <c r="AH462" s="151">
        <v>0</v>
      </c>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outlineLevel="1" x14ac:dyDescent="0.2">
      <c r="A463" s="158"/>
      <c r="B463" s="159"/>
      <c r="C463" s="190" t="s">
        <v>369</v>
      </c>
      <c r="D463" s="163"/>
      <c r="E463" s="164"/>
      <c r="F463" s="161"/>
      <c r="G463" s="161"/>
      <c r="H463" s="161"/>
      <c r="I463" s="161"/>
      <c r="J463" s="161"/>
      <c r="K463" s="161"/>
      <c r="L463" s="161"/>
      <c r="M463" s="161"/>
      <c r="N463" s="161"/>
      <c r="O463" s="161"/>
      <c r="P463" s="161"/>
      <c r="Q463" s="161"/>
      <c r="R463" s="161"/>
      <c r="S463" s="161"/>
      <c r="T463" s="161"/>
      <c r="U463" s="161"/>
      <c r="V463" s="161"/>
      <c r="W463" s="161"/>
      <c r="X463" s="161"/>
      <c r="Y463" s="151"/>
      <c r="Z463" s="151"/>
      <c r="AA463" s="151"/>
      <c r="AB463" s="151"/>
      <c r="AC463" s="151"/>
      <c r="AD463" s="151"/>
      <c r="AE463" s="151"/>
      <c r="AF463" s="151"/>
      <c r="AG463" s="151" t="s">
        <v>203</v>
      </c>
      <c r="AH463" s="151">
        <v>0</v>
      </c>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outlineLevel="1" x14ac:dyDescent="0.2">
      <c r="A464" s="158"/>
      <c r="B464" s="159"/>
      <c r="C464" s="190" t="s">
        <v>642</v>
      </c>
      <c r="D464" s="163"/>
      <c r="E464" s="164">
        <v>80.256</v>
      </c>
      <c r="F464" s="161"/>
      <c r="G464" s="161"/>
      <c r="H464" s="161"/>
      <c r="I464" s="161"/>
      <c r="J464" s="161"/>
      <c r="K464" s="161"/>
      <c r="L464" s="161"/>
      <c r="M464" s="161"/>
      <c r="N464" s="161"/>
      <c r="O464" s="161"/>
      <c r="P464" s="161"/>
      <c r="Q464" s="161"/>
      <c r="R464" s="161"/>
      <c r="S464" s="161"/>
      <c r="T464" s="161"/>
      <c r="U464" s="161"/>
      <c r="V464" s="161"/>
      <c r="W464" s="161"/>
      <c r="X464" s="161"/>
      <c r="Y464" s="151"/>
      <c r="Z464" s="151"/>
      <c r="AA464" s="151"/>
      <c r="AB464" s="151"/>
      <c r="AC464" s="151"/>
      <c r="AD464" s="151"/>
      <c r="AE464" s="151"/>
      <c r="AF464" s="151"/>
      <c r="AG464" s="151" t="s">
        <v>203</v>
      </c>
      <c r="AH464" s="151">
        <v>0</v>
      </c>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x14ac:dyDescent="0.2">
      <c r="A465" s="172">
        <v>123</v>
      </c>
      <c r="B465" s="173" t="s">
        <v>643</v>
      </c>
      <c r="C465" s="189" t="s">
        <v>644</v>
      </c>
      <c r="D465" s="174" t="s">
        <v>285</v>
      </c>
      <c r="E465" s="175">
        <v>44.07</v>
      </c>
      <c r="F465" s="176"/>
      <c r="G465" s="177">
        <f>ROUND(E465*F465,2)</f>
        <v>0</v>
      </c>
      <c r="H465" s="176"/>
      <c r="I465" s="177">
        <f>ROUND(E465*H465,2)</f>
        <v>0</v>
      </c>
      <c r="J465" s="176"/>
      <c r="K465" s="177">
        <f>ROUND(E465*J465,2)</f>
        <v>0</v>
      </c>
      <c r="L465" s="177">
        <v>21</v>
      </c>
      <c r="M465" s="177">
        <f>G465*(1+L465/100)</f>
        <v>0</v>
      </c>
      <c r="N465" s="177">
        <v>3.2000000000000003E-4</v>
      </c>
      <c r="O465" s="177">
        <f>ROUND(E465*N465,2)</f>
        <v>0.01</v>
      </c>
      <c r="P465" s="177">
        <v>0</v>
      </c>
      <c r="Q465" s="177">
        <f>ROUND(E465*P465,2)</f>
        <v>0</v>
      </c>
      <c r="R465" s="177"/>
      <c r="S465" s="177" t="s">
        <v>199</v>
      </c>
      <c r="T465" s="178" t="s">
        <v>199</v>
      </c>
      <c r="U465" s="161">
        <v>0.05</v>
      </c>
      <c r="V465" s="161">
        <f>ROUND(E465*U465,2)</f>
        <v>2.2000000000000002</v>
      </c>
      <c r="W465" s="161"/>
      <c r="X465" s="161" t="s">
        <v>200</v>
      </c>
      <c r="Y465" s="151"/>
      <c r="Z465" s="151"/>
      <c r="AA465" s="151"/>
      <c r="AB465" s="151"/>
      <c r="AC465" s="151"/>
      <c r="AD465" s="151"/>
      <c r="AE465" s="151"/>
      <c r="AF465" s="151"/>
      <c r="AG465" s="151" t="s">
        <v>201</v>
      </c>
      <c r="AH465" s="151"/>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x14ac:dyDescent="0.2">
      <c r="A466" s="158"/>
      <c r="B466" s="159"/>
      <c r="C466" s="190" t="s">
        <v>645</v>
      </c>
      <c r="D466" s="163"/>
      <c r="E466" s="164">
        <v>44.07</v>
      </c>
      <c r="F466" s="161"/>
      <c r="G466" s="161"/>
      <c r="H466" s="161"/>
      <c r="I466" s="161"/>
      <c r="J466" s="161"/>
      <c r="K466" s="161"/>
      <c r="L466" s="161"/>
      <c r="M466" s="161"/>
      <c r="N466" s="161"/>
      <c r="O466" s="161"/>
      <c r="P466" s="161"/>
      <c r="Q466" s="161"/>
      <c r="R466" s="161"/>
      <c r="S466" s="161"/>
      <c r="T466" s="161"/>
      <c r="U466" s="161"/>
      <c r="V466" s="161"/>
      <c r="W466" s="161"/>
      <c r="X466" s="161"/>
      <c r="Y466" s="151"/>
      <c r="Z466" s="151"/>
      <c r="AA466" s="151"/>
      <c r="AB466" s="151"/>
      <c r="AC466" s="151"/>
      <c r="AD466" s="151"/>
      <c r="AE466" s="151"/>
      <c r="AF466" s="151"/>
      <c r="AG466" s="151" t="s">
        <v>203</v>
      </c>
      <c r="AH466" s="151">
        <v>0</v>
      </c>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outlineLevel="1" x14ac:dyDescent="0.2">
      <c r="A467" s="172">
        <v>124</v>
      </c>
      <c r="B467" s="173" t="s">
        <v>646</v>
      </c>
      <c r="C467" s="189" t="s">
        <v>647</v>
      </c>
      <c r="D467" s="174" t="s">
        <v>238</v>
      </c>
      <c r="E467" s="175">
        <v>203.52</v>
      </c>
      <c r="F467" s="176"/>
      <c r="G467" s="177">
        <f>ROUND(E467*F467,2)</f>
        <v>0</v>
      </c>
      <c r="H467" s="176"/>
      <c r="I467" s="177">
        <f>ROUND(E467*H467,2)</f>
        <v>0</v>
      </c>
      <c r="J467" s="176"/>
      <c r="K467" s="177">
        <f>ROUND(E467*J467,2)</f>
        <v>0</v>
      </c>
      <c r="L467" s="177">
        <v>21</v>
      </c>
      <c r="M467" s="177">
        <f>G467*(1+L467/100)</f>
        <v>0</v>
      </c>
      <c r="N467" s="177">
        <v>1.0000000000000001E-5</v>
      </c>
      <c r="O467" s="177">
        <f>ROUND(E467*N467,2)</f>
        <v>0</v>
      </c>
      <c r="P467" s="177">
        <v>0</v>
      </c>
      <c r="Q467" s="177">
        <f>ROUND(E467*P467,2)</f>
        <v>0</v>
      </c>
      <c r="R467" s="177"/>
      <c r="S467" s="177" t="s">
        <v>199</v>
      </c>
      <c r="T467" s="178" t="s">
        <v>199</v>
      </c>
      <c r="U467" s="161">
        <v>7.0000000000000007E-2</v>
      </c>
      <c r="V467" s="161">
        <f>ROUND(E467*U467,2)</f>
        <v>14.25</v>
      </c>
      <c r="W467" s="161"/>
      <c r="X467" s="161" t="s">
        <v>200</v>
      </c>
      <c r="Y467" s="151"/>
      <c r="Z467" s="151"/>
      <c r="AA467" s="151"/>
      <c r="AB467" s="151"/>
      <c r="AC467" s="151"/>
      <c r="AD467" s="151"/>
      <c r="AE467" s="151"/>
      <c r="AF467" s="151"/>
      <c r="AG467" s="151" t="s">
        <v>201</v>
      </c>
      <c r="AH467" s="151"/>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x14ac:dyDescent="0.2">
      <c r="A468" s="158"/>
      <c r="B468" s="159"/>
      <c r="C468" s="190" t="s">
        <v>368</v>
      </c>
      <c r="D468" s="163"/>
      <c r="E468" s="164"/>
      <c r="F468" s="161"/>
      <c r="G468" s="161"/>
      <c r="H468" s="161"/>
      <c r="I468" s="161"/>
      <c r="J468" s="161"/>
      <c r="K468" s="161"/>
      <c r="L468" s="161"/>
      <c r="M468" s="161"/>
      <c r="N468" s="161"/>
      <c r="O468" s="161"/>
      <c r="P468" s="161"/>
      <c r="Q468" s="161"/>
      <c r="R468" s="161"/>
      <c r="S468" s="161"/>
      <c r="T468" s="161"/>
      <c r="U468" s="161"/>
      <c r="V468" s="161"/>
      <c r="W468" s="161"/>
      <c r="X468" s="161"/>
      <c r="Y468" s="151"/>
      <c r="Z468" s="151"/>
      <c r="AA468" s="151"/>
      <c r="AB468" s="151"/>
      <c r="AC468" s="151"/>
      <c r="AD468" s="151"/>
      <c r="AE468" s="151"/>
      <c r="AF468" s="151"/>
      <c r="AG468" s="151" t="s">
        <v>203</v>
      </c>
      <c r="AH468" s="151">
        <v>0</v>
      </c>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x14ac:dyDescent="0.2">
      <c r="A469" s="158"/>
      <c r="B469" s="159"/>
      <c r="C469" s="190" t="s">
        <v>369</v>
      </c>
      <c r="D469" s="163"/>
      <c r="E469" s="164"/>
      <c r="F469" s="161"/>
      <c r="G469" s="161"/>
      <c r="H469" s="161"/>
      <c r="I469" s="161"/>
      <c r="J469" s="161"/>
      <c r="K469" s="161"/>
      <c r="L469" s="161"/>
      <c r="M469" s="161"/>
      <c r="N469" s="161"/>
      <c r="O469" s="161"/>
      <c r="P469" s="161"/>
      <c r="Q469" s="161"/>
      <c r="R469" s="161"/>
      <c r="S469" s="161"/>
      <c r="T469" s="161"/>
      <c r="U469" s="161"/>
      <c r="V469" s="161"/>
      <c r="W469" s="161"/>
      <c r="X469" s="161"/>
      <c r="Y469" s="151"/>
      <c r="Z469" s="151"/>
      <c r="AA469" s="151"/>
      <c r="AB469" s="151"/>
      <c r="AC469" s="151"/>
      <c r="AD469" s="151"/>
      <c r="AE469" s="151"/>
      <c r="AF469" s="151"/>
      <c r="AG469" s="151" t="s">
        <v>203</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x14ac:dyDescent="0.2">
      <c r="A470" s="158"/>
      <c r="B470" s="159"/>
      <c r="C470" s="190" t="s">
        <v>635</v>
      </c>
      <c r="D470" s="163"/>
      <c r="E470" s="164">
        <v>101.76</v>
      </c>
      <c r="F470" s="161"/>
      <c r="G470" s="161"/>
      <c r="H470" s="161"/>
      <c r="I470" s="161"/>
      <c r="J470" s="161"/>
      <c r="K470" s="161"/>
      <c r="L470" s="161"/>
      <c r="M470" s="161"/>
      <c r="N470" s="161"/>
      <c r="O470" s="161"/>
      <c r="P470" s="161"/>
      <c r="Q470" s="161"/>
      <c r="R470" s="161"/>
      <c r="S470" s="161"/>
      <c r="T470" s="161"/>
      <c r="U470" s="161"/>
      <c r="V470" s="161"/>
      <c r="W470" s="161"/>
      <c r="X470" s="161"/>
      <c r="Y470" s="151"/>
      <c r="Z470" s="151"/>
      <c r="AA470" s="151"/>
      <c r="AB470" s="151"/>
      <c r="AC470" s="151"/>
      <c r="AD470" s="151"/>
      <c r="AE470" s="151"/>
      <c r="AF470" s="151"/>
      <c r="AG470" s="151" t="s">
        <v>203</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outlineLevel="1" x14ac:dyDescent="0.2">
      <c r="A471" s="158"/>
      <c r="B471" s="159"/>
      <c r="C471" s="190" t="s">
        <v>635</v>
      </c>
      <c r="D471" s="163"/>
      <c r="E471" s="164">
        <v>101.76</v>
      </c>
      <c r="F471" s="161"/>
      <c r="G471" s="161"/>
      <c r="H471" s="161"/>
      <c r="I471" s="161"/>
      <c r="J471" s="161"/>
      <c r="K471" s="161"/>
      <c r="L471" s="161"/>
      <c r="M471" s="161"/>
      <c r="N471" s="161"/>
      <c r="O471" s="161"/>
      <c r="P471" s="161"/>
      <c r="Q471" s="161"/>
      <c r="R471" s="161"/>
      <c r="S471" s="161"/>
      <c r="T471" s="161"/>
      <c r="U471" s="161"/>
      <c r="V471" s="161"/>
      <c r="W471" s="161"/>
      <c r="X471" s="161"/>
      <c r="Y471" s="151"/>
      <c r="Z471" s="151"/>
      <c r="AA471" s="151"/>
      <c r="AB471" s="151"/>
      <c r="AC471" s="151"/>
      <c r="AD471" s="151"/>
      <c r="AE471" s="151"/>
      <c r="AF471" s="151"/>
      <c r="AG471" s="151" t="s">
        <v>203</v>
      </c>
      <c r="AH471" s="151">
        <v>0</v>
      </c>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outlineLevel="1" x14ac:dyDescent="0.2">
      <c r="A472" s="172">
        <v>125</v>
      </c>
      <c r="B472" s="173" t="s">
        <v>648</v>
      </c>
      <c r="C472" s="189" t="s">
        <v>649</v>
      </c>
      <c r="D472" s="174" t="s">
        <v>198</v>
      </c>
      <c r="E472" s="175">
        <v>8.1861099999999993</v>
      </c>
      <c r="F472" s="176"/>
      <c r="G472" s="177">
        <f>ROUND(E472*F472,2)</f>
        <v>0</v>
      </c>
      <c r="H472" s="176"/>
      <c r="I472" s="177">
        <f>ROUND(E472*H472,2)</f>
        <v>0</v>
      </c>
      <c r="J472" s="176"/>
      <c r="K472" s="177">
        <f>ROUND(E472*J472,2)</f>
        <v>0</v>
      </c>
      <c r="L472" s="177">
        <v>21</v>
      </c>
      <c r="M472" s="177">
        <f>G472*(1+L472/100)</f>
        <v>0</v>
      </c>
      <c r="N472" s="177">
        <v>2.5000000000000001E-2</v>
      </c>
      <c r="O472" s="177">
        <f>ROUND(E472*N472,2)</f>
        <v>0.2</v>
      </c>
      <c r="P472" s="177">
        <v>0</v>
      </c>
      <c r="Q472" s="177">
        <f>ROUND(E472*P472,2)</f>
        <v>0</v>
      </c>
      <c r="R472" s="177" t="s">
        <v>296</v>
      </c>
      <c r="S472" s="177" t="s">
        <v>199</v>
      </c>
      <c r="T472" s="178" t="s">
        <v>199</v>
      </c>
      <c r="U472" s="161">
        <v>0</v>
      </c>
      <c r="V472" s="161">
        <f>ROUND(E472*U472,2)</f>
        <v>0</v>
      </c>
      <c r="W472" s="161"/>
      <c r="X472" s="161" t="s">
        <v>297</v>
      </c>
      <c r="Y472" s="151"/>
      <c r="Z472" s="151"/>
      <c r="AA472" s="151"/>
      <c r="AB472" s="151"/>
      <c r="AC472" s="151"/>
      <c r="AD472" s="151"/>
      <c r="AE472" s="151"/>
      <c r="AF472" s="151"/>
      <c r="AG472" s="151" t="s">
        <v>298</v>
      </c>
      <c r="AH472" s="151"/>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x14ac:dyDescent="0.2">
      <c r="A473" s="158"/>
      <c r="B473" s="159"/>
      <c r="C473" s="190" t="s">
        <v>368</v>
      </c>
      <c r="D473" s="163"/>
      <c r="E473" s="164"/>
      <c r="F473" s="161"/>
      <c r="G473" s="161"/>
      <c r="H473" s="161"/>
      <c r="I473" s="161"/>
      <c r="J473" s="161"/>
      <c r="K473" s="161"/>
      <c r="L473" s="161"/>
      <c r="M473" s="161"/>
      <c r="N473" s="161"/>
      <c r="O473" s="161"/>
      <c r="P473" s="161"/>
      <c r="Q473" s="161"/>
      <c r="R473" s="161"/>
      <c r="S473" s="161"/>
      <c r="T473" s="161"/>
      <c r="U473" s="161"/>
      <c r="V473" s="161"/>
      <c r="W473" s="161"/>
      <c r="X473" s="161"/>
      <c r="Y473" s="151"/>
      <c r="Z473" s="151"/>
      <c r="AA473" s="151"/>
      <c r="AB473" s="151"/>
      <c r="AC473" s="151"/>
      <c r="AD473" s="151"/>
      <c r="AE473" s="151"/>
      <c r="AF473" s="151"/>
      <c r="AG473" s="151" t="s">
        <v>203</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outlineLevel="1" x14ac:dyDescent="0.2">
      <c r="A474" s="158"/>
      <c r="B474" s="159"/>
      <c r="C474" s="190" t="s">
        <v>369</v>
      </c>
      <c r="D474" s="163"/>
      <c r="E474" s="164"/>
      <c r="F474" s="161"/>
      <c r="G474" s="161"/>
      <c r="H474" s="161"/>
      <c r="I474" s="161"/>
      <c r="J474" s="161"/>
      <c r="K474" s="161"/>
      <c r="L474" s="161"/>
      <c r="M474" s="161"/>
      <c r="N474" s="161"/>
      <c r="O474" s="161"/>
      <c r="P474" s="161"/>
      <c r="Q474" s="161"/>
      <c r="R474" s="161"/>
      <c r="S474" s="161"/>
      <c r="T474" s="161"/>
      <c r="U474" s="161"/>
      <c r="V474" s="161"/>
      <c r="W474" s="161"/>
      <c r="X474" s="161"/>
      <c r="Y474" s="151"/>
      <c r="Z474" s="151"/>
      <c r="AA474" s="151"/>
      <c r="AB474" s="151"/>
      <c r="AC474" s="151"/>
      <c r="AD474" s="151"/>
      <c r="AE474" s="151"/>
      <c r="AF474" s="151"/>
      <c r="AG474" s="151" t="s">
        <v>203</v>
      </c>
      <c r="AH474" s="151">
        <v>0</v>
      </c>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outlineLevel="1" x14ac:dyDescent="0.2">
      <c r="A475" s="158"/>
      <c r="B475" s="159"/>
      <c r="C475" s="190" t="s">
        <v>650</v>
      </c>
      <c r="D475" s="163"/>
      <c r="E475" s="164">
        <v>8.1861099999999993</v>
      </c>
      <c r="F475" s="161"/>
      <c r="G475" s="161"/>
      <c r="H475" s="161"/>
      <c r="I475" s="161"/>
      <c r="J475" s="161"/>
      <c r="K475" s="161"/>
      <c r="L475" s="161"/>
      <c r="M475" s="161"/>
      <c r="N475" s="161"/>
      <c r="O475" s="161"/>
      <c r="P475" s="161"/>
      <c r="Q475" s="161"/>
      <c r="R475" s="161"/>
      <c r="S475" s="161"/>
      <c r="T475" s="161"/>
      <c r="U475" s="161"/>
      <c r="V475" s="161"/>
      <c r="W475" s="161"/>
      <c r="X475" s="161"/>
      <c r="Y475" s="151"/>
      <c r="Z475" s="151"/>
      <c r="AA475" s="151"/>
      <c r="AB475" s="151"/>
      <c r="AC475" s="151"/>
      <c r="AD475" s="151"/>
      <c r="AE475" s="151"/>
      <c r="AF475" s="151"/>
      <c r="AG475" s="151" t="s">
        <v>203</v>
      </c>
      <c r="AH475" s="151">
        <v>0</v>
      </c>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x14ac:dyDescent="0.2">
      <c r="A476" s="179">
        <v>126</v>
      </c>
      <c r="B476" s="180" t="s">
        <v>651</v>
      </c>
      <c r="C476" s="191" t="s">
        <v>652</v>
      </c>
      <c r="D476" s="181" t="s">
        <v>256</v>
      </c>
      <c r="E476" s="182">
        <v>0.22078999999999999</v>
      </c>
      <c r="F476" s="183"/>
      <c r="G476" s="184">
        <f>ROUND(E476*F476,2)</f>
        <v>0</v>
      </c>
      <c r="H476" s="183"/>
      <c r="I476" s="184">
        <f>ROUND(E476*H476,2)</f>
        <v>0</v>
      </c>
      <c r="J476" s="183"/>
      <c r="K476" s="184">
        <f>ROUND(E476*J476,2)</f>
        <v>0</v>
      </c>
      <c r="L476" s="184">
        <v>21</v>
      </c>
      <c r="M476" s="184">
        <f>G476*(1+L476/100)</f>
        <v>0</v>
      </c>
      <c r="N476" s="184">
        <v>0</v>
      </c>
      <c r="O476" s="184">
        <f>ROUND(E476*N476,2)</f>
        <v>0</v>
      </c>
      <c r="P476" s="184">
        <v>0</v>
      </c>
      <c r="Q476" s="184">
        <f>ROUND(E476*P476,2)</f>
        <v>0</v>
      </c>
      <c r="R476" s="184"/>
      <c r="S476" s="184" t="s">
        <v>199</v>
      </c>
      <c r="T476" s="185" t="s">
        <v>199</v>
      </c>
      <c r="U476" s="161">
        <v>1.74</v>
      </c>
      <c r="V476" s="161">
        <f>ROUND(E476*U476,2)</f>
        <v>0.38</v>
      </c>
      <c r="W476" s="161"/>
      <c r="X476" s="161" t="s">
        <v>630</v>
      </c>
      <c r="Y476" s="151"/>
      <c r="Z476" s="151"/>
      <c r="AA476" s="151"/>
      <c r="AB476" s="151"/>
      <c r="AC476" s="151"/>
      <c r="AD476" s="151"/>
      <c r="AE476" s="151"/>
      <c r="AF476" s="151"/>
      <c r="AG476" s="151" t="s">
        <v>631</v>
      </c>
      <c r="AH476" s="151"/>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x14ac:dyDescent="0.2">
      <c r="A477" s="166" t="s">
        <v>194</v>
      </c>
      <c r="B477" s="167" t="s">
        <v>120</v>
      </c>
      <c r="C477" s="188" t="s">
        <v>121</v>
      </c>
      <c r="D477" s="168"/>
      <c r="E477" s="169"/>
      <c r="F477" s="170"/>
      <c r="G477" s="170">
        <f>SUMIF(AG478:AG486,"&lt;&gt;NOR",G478:G486)</f>
        <v>0</v>
      </c>
      <c r="H477" s="170"/>
      <c r="I477" s="170">
        <f>SUM(I478:I486)</f>
        <v>0</v>
      </c>
      <c r="J477" s="170"/>
      <c r="K477" s="170">
        <f>SUM(K478:K486)</f>
        <v>0</v>
      </c>
      <c r="L477" s="170"/>
      <c r="M477" s="170">
        <f>SUM(M478:M486)</f>
        <v>0</v>
      </c>
      <c r="N477" s="170"/>
      <c r="O477" s="170">
        <f>SUM(O478:O486)</f>
        <v>0</v>
      </c>
      <c r="P477" s="170"/>
      <c r="Q477" s="170">
        <f>SUM(Q478:Q486)</f>
        <v>0</v>
      </c>
      <c r="R477" s="170"/>
      <c r="S477" s="170"/>
      <c r="T477" s="171"/>
      <c r="U477" s="165"/>
      <c r="V477" s="165">
        <f>SUM(V478:V486)</f>
        <v>8.14</v>
      </c>
      <c r="W477" s="165"/>
      <c r="X477" s="165"/>
      <c r="AG477" t="s">
        <v>195</v>
      </c>
    </row>
    <row r="478" spans="1:60" outlineLevel="1" x14ac:dyDescent="0.2">
      <c r="A478" s="172">
        <v>127</v>
      </c>
      <c r="B478" s="173" t="s">
        <v>653</v>
      </c>
      <c r="C478" s="189" t="s">
        <v>654</v>
      </c>
      <c r="D478" s="174" t="s">
        <v>238</v>
      </c>
      <c r="E478" s="175">
        <v>101.76</v>
      </c>
      <c r="F478" s="176"/>
      <c r="G478" s="177">
        <f>ROUND(E478*F478,2)</f>
        <v>0</v>
      </c>
      <c r="H478" s="176"/>
      <c r="I478" s="177">
        <f>ROUND(E478*H478,2)</f>
        <v>0</v>
      </c>
      <c r="J478" s="176"/>
      <c r="K478" s="177">
        <f>ROUND(E478*J478,2)</f>
        <v>0</v>
      </c>
      <c r="L478" s="177">
        <v>21</v>
      </c>
      <c r="M478" s="177">
        <f>G478*(1+L478/100)</f>
        <v>0</v>
      </c>
      <c r="N478" s="177">
        <v>0</v>
      </c>
      <c r="O478" s="177">
        <f>ROUND(E478*N478,2)</f>
        <v>0</v>
      </c>
      <c r="P478" s="177">
        <v>0</v>
      </c>
      <c r="Q478" s="177">
        <f>ROUND(E478*P478,2)</f>
        <v>0</v>
      </c>
      <c r="R478" s="177"/>
      <c r="S478" s="177" t="s">
        <v>199</v>
      </c>
      <c r="T478" s="178" t="s">
        <v>199</v>
      </c>
      <c r="U478" s="161">
        <v>0.08</v>
      </c>
      <c r="V478" s="161">
        <f>ROUND(E478*U478,2)</f>
        <v>8.14</v>
      </c>
      <c r="W478" s="161"/>
      <c r="X478" s="161" t="s">
        <v>200</v>
      </c>
      <c r="Y478" s="151"/>
      <c r="Z478" s="151"/>
      <c r="AA478" s="151"/>
      <c r="AB478" s="151"/>
      <c r="AC478" s="151"/>
      <c r="AD478" s="151"/>
      <c r="AE478" s="151"/>
      <c r="AF478" s="151"/>
      <c r="AG478" s="151" t="s">
        <v>201</v>
      </c>
      <c r="AH478" s="151"/>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x14ac:dyDescent="0.2">
      <c r="A479" s="158"/>
      <c r="B479" s="159"/>
      <c r="C479" s="190" t="s">
        <v>368</v>
      </c>
      <c r="D479" s="163"/>
      <c r="E479" s="164"/>
      <c r="F479" s="161"/>
      <c r="G479" s="161"/>
      <c r="H479" s="161"/>
      <c r="I479" s="161"/>
      <c r="J479" s="161"/>
      <c r="K479" s="161"/>
      <c r="L479" s="161"/>
      <c r="M479" s="161"/>
      <c r="N479" s="161"/>
      <c r="O479" s="161"/>
      <c r="P479" s="161"/>
      <c r="Q479" s="161"/>
      <c r="R479" s="161"/>
      <c r="S479" s="161"/>
      <c r="T479" s="161"/>
      <c r="U479" s="161"/>
      <c r="V479" s="161"/>
      <c r="W479" s="161"/>
      <c r="X479" s="161"/>
      <c r="Y479" s="151"/>
      <c r="Z479" s="151"/>
      <c r="AA479" s="151"/>
      <c r="AB479" s="151"/>
      <c r="AC479" s="151"/>
      <c r="AD479" s="151"/>
      <c r="AE479" s="151"/>
      <c r="AF479" s="151"/>
      <c r="AG479" s="151" t="s">
        <v>203</v>
      </c>
      <c r="AH479" s="151">
        <v>0</v>
      </c>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x14ac:dyDescent="0.2">
      <c r="A480" s="158"/>
      <c r="B480" s="159"/>
      <c r="C480" s="190" t="s">
        <v>369</v>
      </c>
      <c r="D480" s="163"/>
      <c r="E480" s="164"/>
      <c r="F480" s="161"/>
      <c r="G480" s="161"/>
      <c r="H480" s="161"/>
      <c r="I480" s="161"/>
      <c r="J480" s="161"/>
      <c r="K480" s="161"/>
      <c r="L480" s="161"/>
      <c r="M480" s="161"/>
      <c r="N480" s="161"/>
      <c r="O480" s="161"/>
      <c r="P480" s="161"/>
      <c r="Q480" s="161"/>
      <c r="R480" s="161"/>
      <c r="S480" s="161"/>
      <c r="T480" s="161"/>
      <c r="U480" s="161"/>
      <c r="V480" s="161"/>
      <c r="W480" s="161"/>
      <c r="X480" s="161"/>
      <c r="Y480" s="151"/>
      <c r="Z480" s="151"/>
      <c r="AA480" s="151"/>
      <c r="AB480" s="151"/>
      <c r="AC480" s="151"/>
      <c r="AD480" s="151"/>
      <c r="AE480" s="151"/>
      <c r="AF480" s="151"/>
      <c r="AG480" s="151" t="s">
        <v>203</v>
      </c>
      <c r="AH480" s="151">
        <v>0</v>
      </c>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outlineLevel="1" x14ac:dyDescent="0.2">
      <c r="A481" s="158"/>
      <c r="B481" s="159"/>
      <c r="C481" s="190" t="s">
        <v>635</v>
      </c>
      <c r="D481" s="163"/>
      <c r="E481" s="164">
        <v>101.76</v>
      </c>
      <c r="F481" s="161"/>
      <c r="G481" s="161"/>
      <c r="H481" s="161"/>
      <c r="I481" s="161"/>
      <c r="J481" s="161"/>
      <c r="K481" s="161"/>
      <c r="L481" s="161"/>
      <c r="M481" s="161"/>
      <c r="N481" s="161"/>
      <c r="O481" s="161"/>
      <c r="P481" s="161"/>
      <c r="Q481" s="161"/>
      <c r="R481" s="161"/>
      <c r="S481" s="161"/>
      <c r="T481" s="161"/>
      <c r="U481" s="161"/>
      <c r="V481" s="161"/>
      <c r="W481" s="161"/>
      <c r="X481" s="161"/>
      <c r="Y481" s="151"/>
      <c r="Z481" s="151"/>
      <c r="AA481" s="151"/>
      <c r="AB481" s="151"/>
      <c r="AC481" s="151"/>
      <c r="AD481" s="151"/>
      <c r="AE481" s="151"/>
      <c r="AF481" s="151"/>
      <c r="AG481" s="151" t="s">
        <v>203</v>
      </c>
      <c r="AH481" s="151">
        <v>0</v>
      </c>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x14ac:dyDescent="0.2">
      <c r="A482" s="172">
        <v>128</v>
      </c>
      <c r="B482" s="173" t="s">
        <v>655</v>
      </c>
      <c r="C482" s="189" t="s">
        <v>656</v>
      </c>
      <c r="D482" s="174" t="s">
        <v>285</v>
      </c>
      <c r="E482" s="175">
        <v>103.79519999999999</v>
      </c>
      <c r="F482" s="176"/>
      <c r="G482" s="177">
        <f>ROUND(E482*F482,2)</f>
        <v>0</v>
      </c>
      <c r="H482" s="176"/>
      <c r="I482" s="177">
        <f>ROUND(E482*H482,2)</f>
        <v>0</v>
      </c>
      <c r="J482" s="176"/>
      <c r="K482" s="177">
        <f>ROUND(E482*J482,2)</f>
        <v>0</v>
      </c>
      <c r="L482" s="177">
        <v>21</v>
      </c>
      <c r="M482" s="177">
        <f>G482*(1+L482/100)</f>
        <v>0</v>
      </c>
      <c r="N482" s="177">
        <v>2.0000000000000002E-5</v>
      </c>
      <c r="O482" s="177">
        <f>ROUND(E482*N482,2)</f>
        <v>0</v>
      </c>
      <c r="P482" s="177">
        <v>0</v>
      </c>
      <c r="Q482" s="177">
        <f>ROUND(E482*P482,2)</f>
        <v>0</v>
      </c>
      <c r="R482" s="177"/>
      <c r="S482" s="177" t="s">
        <v>307</v>
      </c>
      <c r="T482" s="178" t="s">
        <v>199</v>
      </c>
      <c r="U482" s="161">
        <v>0</v>
      </c>
      <c r="V482" s="161">
        <f>ROUND(E482*U482,2)</f>
        <v>0</v>
      </c>
      <c r="W482" s="161"/>
      <c r="X482" s="161" t="s">
        <v>297</v>
      </c>
      <c r="Y482" s="151"/>
      <c r="Z482" s="151"/>
      <c r="AA482" s="151"/>
      <c r="AB482" s="151"/>
      <c r="AC482" s="151"/>
      <c r="AD482" s="151"/>
      <c r="AE482" s="151"/>
      <c r="AF482" s="151"/>
      <c r="AG482" s="151" t="s">
        <v>298</v>
      </c>
      <c r="AH482" s="151"/>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x14ac:dyDescent="0.2">
      <c r="A483" s="158"/>
      <c r="B483" s="159"/>
      <c r="C483" s="190" t="s">
        <v>368</v>
      </c>
      <c r="D483" s="163"/>
      <c r="E483" s="164"/>
      <c r="F483" s="161"/>
      <c r="G483" s="161"/>
      <c r="H483" s="161"/>
      <c r="I483" s="161"/>
      <c r="J483" s="161"/>
      <c r="K483" s="161"/>
      <c r="L483" s="161"/>
      <c r="M483" s="161"/>
      <c r="N483" s="161"/>
      <c r="O483" s="161"/>
      <c r="P483" s="161"/>
      <c r="Q483" s="161"/>
      <c r="R483" s="161"/>
      <c r="S483" s="161"/>
      <c r="T483" s="161"/>
      <c r="U483" s="161"/>
      <c r="V483" s="161"/>
      <c r="W483" s="161"/>
      <c r="X483" s="161"/>
      <c r="Y483" s="151"/>
      <c r="Z483" s="151"/>
      <c r="AA483" s="151"/>
      <c r="AB483" s="151"/>
      <c r="AC483" s="151"/>
      <c r="AD483" s="151"/>
      <c r="AE483" s="151"/>
      <c r="AF483" s="151"/>
      <c r="AG483" s="151" t="s">
        <v>203</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outlineLevel="1" x14ac:dyDescent="0.2">
      <c r="A484" s="158"/>
      <c r="B484" s="159"/>
      <c r="C484" s="190" t="s">
        <v>369</v>
      </c>
      <c r="D484" s="163"/>
      <c r="E484" s="164"/>
      <c r="F484" s="161"/>
      <c r="G484" s="161"/>
      <c r="H484" s="161"/>
      <c r="I484" s="161"/>
      <c r="J484" s="161"/>
      <c r="K484" s="161"/>
      <c r="L484" s="161"/>
      <c r="M484" s="161"/>
      <c r="N484" s="161"/>
      <c r="O484" s="161"/>
      <c r="P484" s="161"/>
      <c r="Q484" s="161"/>
      <c r="R484" s="161"/>
      <c r="S484" s="161"/>
      <c r="T484" s="161"/>
      <c r="U484" s="161"/>
      <c r="V484" s="161"/>
      <c r="W484" s="161"/>
      <c r="X484" s="161"/>
      <c r="Y484" s="151"/>
      <c r="Z484" s="151"/>
      <c r="AA484" s="151"/>
      <c r="AB484" s="151"/>
      <c r="AC484" s="151"/>
      <c r="AD484" s="151"/>
      <c r="AE484" s="151"/>
      <c r="AF484" s="151"/>
      <c r="AG484" s="151" t="s">
        <v>203</v>
      </c>
      <c r="AH484" s="151">
        <v>0</v>
      </c>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x14ac:dyDescent="0.2">
      <c r="A485" s="158"/>
      <c r="B485" s="159"/>
      <c r="C485" s="190" t="s">
        <v>657</v>
      </c>
      <c r="D485" s="163"/>
      <c r="E485" s="164">
        <v>103.79519999999999</v>
      </c>
      <c r="F485" s="161"/>
      <c r="G485" s="161"/>
      <c r="H485" s="161"/>
      <c r="I485" s="161"/>
      <c r="J485" s="161"/>
      <c r="K485" s="161"/>
      <c r="L485" s="161"/>
      <c r="M485" s="161"/>
      <c r="N485" s="161"/>
      <c r="O485" s="161"/>
      <c r="P485" s="161"/>
      <c r="Q485" s="161"/>
      <c r="R485" s="161"/>
      <c r="S485" s="161"/>
      <c r="T485" s="161"/>
      <c r="U485" s="161"/>
      <c r="V485" s="161"/>
      <c r="W485" s="161"/>
      <c r="X485" s="161"/>
      <c r="Y485" s="151"/>
      <c r="Z485" s="151"/>
      <c r="AA485" s="151"/>
      <c r="AB485" s="151"/>
      <c r="AC485" s="151"/>
      <c r="AD485" s="151"/>
      <c r="AE485" s="151"/>
      <c r="AF485" s="151"/>
      <c r="AG485" s="151" t="s">
        <v>203</v>
      </c>
      <c r="AH485" s="151">
        <v>0</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x14ac:dyDescent="0.2">
      <c r="A486" s="158">
        <v>129</v>
      </c>
      <c r="B486" s="159" t="s">
        <v>658</v>
      </c>
      <c r="C486" s="192" t="s">
        <v>659</v>
      </c>
      <c r="D486" s="160" t="s">
        <v>0</v>
      </c>
      <c r="E486" s="186"/>
      <c r="F486" s="162"/>
      <c r="G486" s="161">
        <f>ROUND(E486*F486,2)</f>
        <v>0</v>
      </c>
      <c r="H486" s="162"/>
      <c r="I486" s="161">
        <f>ROUND(E486*H486,2)</f>
        <v>0</v>
      </c>
      <c r="J486" s="162"/>
      <c r="K486" s="161">
        <f>ROUND(E486*J486,2)</f>
        <v>0</v>
      </c>
      <c r="L486" s="161">
        <v>21</v>
      </c>
      <c r="M486" s="161">
        <f>G486*(1+L486/100)</f>
        <v>0</v>
      </c>
      <c r="N486" s="161">
        <v>0</v>
      </c>
      <c r="O486" s="161">
        <f>ROUND(E486*N486,2)</f>
        <v>0</v>
      </c>
      <c r="P486" s="161">
        <v>0</v>
      </c>
      <c r="Q486" s="161">
        <f>ROUND(E486*P486,2)</f>
        <v>0</v>
      </c>
      <c r="R486" s="161"/>
      <c r="S486" s="161" t="s">
        <v>199</v>
      </c>
      <c r="T486" s="161" t="s">
        <v>199</v>
      </c>
      <c r="U486" s="161">
        <v>0</v>
      </c>
      <c r="V486" s="161">
        <f>ROUND(E486*U486,2)</f>
        <v>0</v>
      </c>
      <c r="W486" s="161"/>
      <c r="X486" s="161" t="s">
        <v>630</v>
      </c>
      <c r="Y486" s="151"/>
      <c r="Z486" s="151"/>
      <c r="AA486" s="151"/>
      <c r="AB486" s="151"/>
      <c r="AC486" s="151"/>
      <c r="AD486" s="151"/>
      <c r="AE486" s="151"/>
      <c r="AF486" s="151"/>
      <c r="AG486" s="151" t="s">
        <v>631</v>
      </c>
      <c r="AH486" s="151"/>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x14ac:dyDescent="0.2">
      <c r="A487" s="166" t="s">
        <v>194</v>
      </c>
      <c r="B487" s="167" t="s">
        <v>122</v>
      </c>
      <c r="C487" s="188" t="s">
        <v>123</v>
      </c>
      <c r="D487" s="168"/>
      <c r="E487" s="169"/>
      <c r="F487" s="170"/>
      <c r="G487" s="170">
        <f>SUMIF(AG488:AG513,"&lt;&gt;NOR",G488:G513)</f>
        <v>0</v>
      </c>
      <c r="H487" s="170"/>
      <c r="I487" s="170">
        <f>SUM(I488:I513)</f>
        <v>0</v>
      </c>
      <c r="J487" s="170"/>
      <c r="K487" s="170">
        <f>SUM(K488:K513)</f>
        <v>0</v>
      </c>
      <c r="L487" s="170"/>
      <c r="M487" s="170">
        <f>SUM(M488:M513)</f>
        <v>0</v>
      </c>
      <c r="N487" s="170"/>
      <c r="O487" s="170">
        <f>SUM(O488:O513)</f>
        <v>4.7699999999999996</v>
      </c>
      <c r="P487" s="170"/>
      <c r="Q487" s="170">
        <f>SUM(Q488:Q513)</f>
        <v>4.24</v>
      </c>
      <c r="R487" s="170"/>
      <c r="S487" s="170"/>
      <c r="T487" s="171"/>
      <c r="U487" s="165"/>
      <c r="V487" s="165">
        <f>SUM(V488:V513)</f>
        <v>133.54999999999998</v>
      </c>
      <c r="W487" s="165"/>
      <c r="X487" s="165"/>
      <c r="AG487" t="s">
        <v>195</v>
      </c>
    </row>
    <row r="488" spans="1:60" outlineLevel="1" x14ac:dyDescent="0.2">
      <c r="A488" s="172">
        <v>130</v>
      </c>
      <c r="B488" s="173" t="s">
        <v>660</v>
      </c>
      <c r="C488" s="189" t="s">
        <v>661</v>
      </c>
      <c r="D488" s="174" t="s">
        <v>198</v>
      </c>
      <c r="E488" s="175">
        <v>1.875</v>
      </c>
      <c r="F488" s="176"/>
      <c r="G488" s="177">
        <f>ROUND(E488*F488,2)</f>
        <v>0</v>
      </c>
      <c r="H488" s="176"/>
      <c r="I488" s="177">
        <f>ROUND(E488*H488,2)</f>
        <v>0</v>
      </c>
      <c r="J488" s="176"/>
      <c r="K488" s="177">
        <f>ROUND(E488*J488,2)</f>
        <v>0</v>
      </c>
      <c r="L488" s="177">
        <v>21</v>
      </c>
      <c r="M488" s="177">
        <f>G488*(1+L488/100)</f>
        <v>0</v>
      </c>
      <c r="N488" s="177">
        <v>2.5</v>
      </c>
      <c r="O488" s="177">
        <f>ROUND(E488*N488,2)</f>
        <v>4.6900000000000004</v>
      </c>
      <c r="P488" s="177">
        <v>0</v>
      </c>
      <c r="Q488" s="177">
        <f>ROUND(E488*P488,2)</f>
        <v>0</v>
      </c>
      <c r="R488" s="177"/>
      <c r="S488" s="177" t="s">
        <v>199</v>
      </c>
      <c r="T488" s="178" t="s">
        <v>199</v>
      </c>
      <c r="U488" s="161">
        <v>5.33</v>
      </c>
      <c r="V488" s="161">
        <f>ROUND(E488*U488,2)</f>
        <v>9.99</v>
      </c>
      <c r="W488" s="161"/>
      <c r="X488" s="161" t="s">
        <v>200</v>
      </c>
      <c r="Y488" s="151"/>
      <c r="Z488" s="151"/>
      <c r="AA488" s="151"/>
      <c r="AB488" s="151"/>
      <c r="AC488" s="151"/>
      <c r="AD488" s="151"/>
      <c r="AE488" s="151"/>
      <c r="AF488" s="151"/>
      <c r="AG488" s="151" t="s">
        <v>201</v>
      </c>
      <c r="AH488" s="151"/>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x14ac:dyDescent="0.2">
      <c r="A489" s="158"/>
      <c r="B489" s="159"/>
      <c r="C489" s="190" t="s">
        <v>662</v>
      </c>
      <c r="D489" s="163"/>
      <c r="E489" s="164">
        <v>1.875</v>
      </c>
      <c r="F489" s="161"/>
      <c r="G489" s="161"/>
      <c r="H489" s="161"/>
      <c r="I489" s="161"/>
      <c r="J489" s="161"/>
      <c r="K489" s="161"/>
      <c r="L489" s="161"/>
      <c r="M489" s="161"/>
      <c r="N489" s="161"/>
      <c r="O489" s="161"/>
      <c r="P489" s="161"/>
      <c r="Q489" s="161"/>
      <c r="R489" s="161"/>
      <c r="S489" s="161"/>
      <c r="T489" s="161"/>
      <c r="U489" s="161"/>
      <c r="V489" s="161"/>
      <c r="W489" s="161"/>
      <c r="X489" s="161"/>
      <c r="Y489" s="151"/>
      <c r="Z489" s="151"/>
      <c r="AA489" s="151"/>
      <c r="AB489" s="151"/>
      <c r="AC489" s="151"/>
      <c r="AD489" s="151"/>
      <c r="AE489" s="151"/>
      <c r="AF489" s="151"/>
      <c r="AG489" s="151" t="s">
        <v>203</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outlineLevel="1" x14ac:dyDescent="0.2">
      <c r="A490" s="172">
        <v>131</v>
      </c>
      <c r="B490" s="173" t="s">
        <v>663</v>
      </c>
      <c r="C490" s="189" t="s">
        <v>664</v>
      </c>
      <c r="D490" s="174" t="s">
        <v>285</v>
      </c>
      <c r="E490" s="175">
        <v>50</v>
      </c>
      <c r="F490" s="176"/>
      <c r="G490" s="177">
        <f>ROUND(E490*F490,2)</f>
        <v>0</v>
      </c>
      <c r="H490" s="176"/>
      <c r="I490" s="177">
        <f>ROUND(E490*H490,2)</f>
        <v>0</v>
      </c>
      <c r="J490" s="176"/>
      <c r="K490" s="177">
        <f>ROUND(E490*J490,2)</f>
        <v>0</v>
      </c>
      <c r="L490" s="177">
        <v>21</v>
      </c>
      <c r="M490" s="177">
        <f>G490*(1+L490/100)</f>
        <v>0</v>
      </c>
      <c r="N490" s="177">
        <v>0</v>
      </c>
      <c r="O490" s="177">
        <f>ROUND(E490*N490,2)</f>
        <v>0</v>
      </c>
      <c r="P490" s="177">
        <v>4.6000000000000001E-4</v>
      </c>
      <c r="Q490" s="177">
        <f>ROUND(E490*P490,2)</f>
        <v>0.02</v>
      </c>
      <c r="R490" s="177"/>
      <c r="S490" s="177" t="s">
        <v>199</v>
      </c>
      <c r="T490" s="178" t="s">
        <v>199</v>
      </c>
      <c r="U490" s="161">
        <v>0.9</v>
      </c>
      <c r="V490" s="161">
        <f>ROUND(E490*U490,2)</f>
        <v>45</v>
      </c>
      <c r="W490" s="161"/>
      <c r="X490" s="161" t="s">
        <v>200</v>
      </c>
      <c r="Y490" s="151"/>
      <c r="Z490" s="151"/>
      <c r="AA490" s="151"/>
      <c r="AB490" s="151"/>
      <c r="AC490" s="151"/>
      <c r="AD490" s="151"/>
      <c r="AE490" s="151"/>
      <c r="AF490" s="151"/>
      <c r="AG490" s="151" t="s">
        <v>201</v>
      </c>
      <c r="AH490" s="151"/>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outlineLevel="1" x14ac:dyDescent="0.2">
      <c r="A491" s="158"/>
      <c r="B491" s="159"/>
      <c r="C491" s="190" t="s">
        <v>665</v>
      </c>
      <c r="D491" s="163"/>
      <c r="E491" s="164">
        <v>50</v>
      </c>
      <c r="F491" s="161"/>
      <c r="G491" s="161"/>
      <c r="H491" s="161"/>
      <c r="I491" s="161"/>
      <c r="J491" s="161"/>
      <c r="K491" s="161"/>
      <c r="L491" s="161"/>
      <c r="M491" s="161"/>
      <c r="N491" s="161"/>
      <c r="O491" s="161"/>
      <c r="P491" s="161"/>
      <c r="Q491" s="161"/>
      <c r="R491" s="161"/>
      <c r="S491" s="161"/>
      <c r="T491" s="161"/>
      <c r="U491" s="161"/>
      <c r="V491" s="161"/>
      <c r="W491" s="161"/>
      <c r="X491" s="161"/>
      <c r="Y491" s="151"/>
      <c r="Z491" s="151"/>
      <c r="AA491" s="151"/>
      <c r="AB491" s="151"/>
      <c r="AC491" s="151"/>
      <c r="AD491" s="151"/>
      <c r="AE491" s="151"/>
      <c r="AF491" s="151"/>
      <c r="AG491" s="151" t="s">
        <v>203</v>
      </c>
      <c r="AH491" s="151">
        <v>0</v>
      </c>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x14ac:dyDescent="0.2">
      <c r="A492" s="172">
        <v>132</v>
      </c>
      <c r="B492" s="173" t="s">
        <v>666</v>
      </c>
      <c r="C492" s="189" t="s">
        <v>667</v>
      </c>
      <c r="D492" s="174" t="s">
        <v>285</v>
      </c>
      <c r="E492" s="175">
        <v>25</v>
      </c>
      <c r="F492" s="176"/>
      <c r="G492" s="177">
        <f>ROUND(E492*F492,2)</f>
        <v>0</v>
      </c>
      <c r="H492" s="176"/>
      <c r="I492" s="177">
        <f>ROUND(E492*H492,2)</f>
        <v>0</v>
      </c>
      <c r="J492" s="176"/>
      <c r="K492" s="177">
        <f>ROUND(E492*J492,2)</f>
        <v>0</v>
      </c>
      <c r="L492" s="177">
        <v>21</v>
      </c>
      <c r="M492" s="177">
        <f>G492*(1+L492/100)</f>
        <v>0</v>
      </c>
      <c r="N492" s="177">
        <v>0</v>
      </c>
      <c r="O492" s="177">
        <f>ROUND(E492*N492,2)</f>
        <v>0</v>
      </c>
      <c r="P492" s="177">
        <v>6.6000000000000003E-2</v>
      </c>
      <c r="Q492" s="177">
        <f>ROUND(E492*P492,2)</f>
        <v>1.65</v>
      </c>
      <c r="R492" s="177"/>
      <c r="S492" s="177" t="s">
        <v>199</v>
      </c>
      <c r="T492" s="178" t="s">
        <v>199</v>
      </c>
      <c r="U492" s="161">
        <v>1.3680000000000001</v>
      </c>
      <c r="V492" s="161">
        <f>ROUND(E492*U492,2)</f>
        <v>34.200000000000003</v>
      </c>
      <c r="W492" s="161"/>
      <c r="X492" s="161" t="s">
        <v>200</v>
      </c>
      <c r="Y492" s="151"/>
      <c r="Z492" s="151"/>
      <c r="AA492" s="151"/>
      <c r="AB492" s="151"/>
      <c r="AC492" s="151"/>
      <c r="AD492" s="151"/>
      <c r="AE492" s="151"/>
      <c r="AF492" s="151"/>
      <c r="AG492" s="151" t="s">
        <v>201</v>
      </c>
      <c r="AH492" s="151"/>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outlineLevel="1" x14ac:dyDescent="0.2">
      <c r="A493" s="158"/>
      <c r="B493" s="159"/>
      <c r="C493" s="190" t="s">
        <v>668</v>
      </c>
      <c r="D493" s="163"/>
      <c r="E493" s="164"/>
      <c r="F493" s="161"/>
      <c r="G493" s="161"/>
      <c r="H493" s="161"/>
      <c r="I493" s="161"/>
      <c r="J493" s="161"/>
      <c r="K493" s="161"/>
      <c r="L493" s="161"/>
      <c r="M493" s="161"/>
      <c r="N493" s="161"/>
      <c r="O493" s="161"/>
      <c r="P493" s="161"/>
      <c r="Q493" s="161"/>
      <c r="R493" s="161"/>
      <c r="S493" s="161"/>
      <c r="T493" s="161"/>
      <c r="U493" s="161"/>
      <c r="V493" s="161"/>
      <c r="W493" s="161"/>
      <c r="X493" s="161"/>
      <c r="Y493" s="151"/>
      <c r="Z493" s="151"/>
      <c r="AA493" s="151"/>
      <c r="AB493" s="151"/>
      <c r="AC493" s="151"/>
      <c r="AD493" s="151"/>
      <c r="AE493" s="151"/>
      <c r="AF493" s="151"/>
      <c r="AG493" s="151" t="s">
        <v>203</v>
      </c>
      <c r="AH493" s="151">
        <v>0</v>
      </c>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x14ac:dyDescent="0.2">
      <c r="A494" s="158"/>
      <c r="B494" s="159"/>
      <c r="C494" s="190" t="s">
        <v>669</v>
      </c>
      <c r="D494" s="163"/>
      <c r="E494" s="164">
        <v>25</v>
      </c>
      <c r="F494" s="161"/>
      <c r="G494" s="161"/>
      <c r="H494" s="161"/>
      <c r="I494" s="161"/>
      <c r="J494" s="161"/>
      <c r="K494" s="161"/>
      <c r="L494" s="161"/>
      <c r="M494" s="161"/>
      <c r="N494" s="161"/>
      <c r="O494" s="161"/>
      <c r="P494" s="161"/>
      <c r="Q494" s="161"/>
      <c r="R494" s="161"/>
      <c r="S494" s="161"/>
      <c r="T494" s="161"/>
      <c r="U494" s="161"/>
      <c r="V494" s="161"/>
      <c r="W494" s="161"/>
      <c r="X494" s="161"/>
      <c r="Y494" s="151"/>
      <c r="Z494" s="151"/>
      <c r="AA494" s="151"/>
      <c r="AB494" s="151"/>
      <c r="AC494" s="151"/>
      <c r="AD494" s="151"/>
      <c r="AE494" s="151"/>
      <c r="AF494" s="151"/>
      <c r="AG494" s="151" t="s">
        <v>203</v>
      </c>
      <c r="AH494" s="151">
        <v>0</v>
      </c>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ht="22.5" outlineLevel="1" x14ac:dyDescent="0.2">
      <c r="A495" s="172">
        <v>133</v>
      </c>
      <c r="B495" s="173" t="s">
        <v>670</v>
      </c>
      <c r="C495" s="189" t="s">
        <v>671</v>
      </c>
      <c r="D495" s="174" t="s">
        <v>285</v>
      </c>
      <c r="E495" s="175">
        <v>25</v>
      </c>
      <c r="F495" s="176"/>
      <c r="G495" s="177">
        <f>ROUND(E495*F495,2)</f>
        <v>0</v>
      </c>
      <c r="H495" s="176"/>
      <c r="I495" s="177">
        <f>ROUND(E495*H495,2)</f>
        <v>0</v>
      </c>
      <c r="J495" s="176"/>
      <c r="K495" s="177">
        <f>ROUND(E495*J495,2)</f>
        <v>0</v>
      </c>
      <c r="L495" s="177">
        <v>21</v>
      </c>
      <c r="M495" s="177">
        <f>G495*(1+L495/100)</f>
        <v>0</v>
      </c>
      <c r="N495" s="177">
        <v>0</v>
      </c>
      <c r="O495" s="177">
        <f>ROUND(E495*N495,2)</f>
        <v>0</v>
      </c>
      <c r="P495" s="177">
        <v>9.9000000000000005E-2</v>
      </c>
      <c r="Q495" s="177">
        <f>ROUND(E495*P495,2)</f>
        <v>2.48</v>
      </c>
      <c r="R495" s="177"/>
      <c r="S495" s="177" t="s">
        <v>199</v>
      </c>
      <c r="T495" s="178" t="s">
        <v>199</v>
      </c>
      <c r="U495" s="161">
        <v>1.536</v>
      </c>
      <c r="V495" s="161">
        <f>ROUND(E495*U495,2)</f>
        <v>38.4</v>
      </c>
      <c r="W495" s="161"/>
      <c r="X495" s="161" t="s">
        <v>200</v>
      </c>
      <c r="Y495" s="151"/>
      <c r="Z495" s="151"/>
      <c r="AA495" s="151"/>
      <c r="AB495" s="151"/>
      <c r="AC495" s="151"/>
      <c r="AD495" s="151"/>
      <c r="AE495" s="151"/>
      <c r="AF495" s="151"/>
      <c r="AG495" s="151" t="s">
        <v>201</v>
      </c>
      <c r="AH495" s="151"/>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x14ac:dyDescent="0.2">
      <c r="A496" s="158"/>
      <c r="B496" s="159"/>
      <c r="C496" s="190" t="s">
        <v>668</v>
      </c>
      <c r="D496" s="163"/>
      <c r="E496" s="164"/>
      <c r="F496" s="161"/>
      <c r="G496" s="161"/>
      <c r="H496" s="161"/>
      <c r="I496" s="161"/>
      <c r="J496" s="161"/>
      <c r="K496" s="161"/>
      <c r="L496" s="161"/>
      <c r="M496" s="161"/>
      <c r="N496" s="161"/>
      <c r="O496" s="161"/>
      <c r="P496" s="161"/>
      <c r="Q496" s="161"/>
      <c r="R496" s="161"/>
      <c r="S496" s="161"/>
      <c r="T496" s="161"/>
      <c r="U496" s="161"/>
      <c r="V496" s="161"/>
      <c r="W496" s="161"/>
      <c r="X496" s="161"/>
      <c r="Y496" s="151"/>
      <c r="Z496" s="151"/>
      <c r="AA496" s="151"/>
      <c r="AB496" s="151"/>
      <c r="AC496" s="151"/>
      <c r="AD496" s="151"/>
      <c r="AE496" s="151"/>
      <c r="AF496" s="151"/>
      <c r="AG496" s="151" t="s">
        <v>203</v>
      </c>
      <c r="AH496" s="151">
        <v>0</v>
      </c>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outlineLevel="1" x14ac:dyDescent="0.2">
      <c r="A497" s="158"/>
      <c r="B497" s="159"/>
      <c r="C497" s="190" t="s">
        <v>669</v>
      </c>
      <c r="D497" s="163"/>
      <c r="E497" s="164">
        <v>25</v>
      </c>
      <c r="F497" s="161"/>
      <c r="G497" s="161"/>
      <c r="H497" s="161"/>
      <c r="I497" s="161"/>
      <c r="J497" s="161"/>
      <c r="K497" s="161"/>
      <c r="L497" s="161"/>
      <c r="M497" s="161"/>
      <c r="N497" s="161"/>
      <c r="O497" s="161"/>
      <c r="P497" s="161"/>
      <c r="Q497" s="161"/>
      <c r="R497" s="161"/>
      <c r="S497" s="161"/>
      <c r="T497" s="161"/>
      <c r="U497" s="161"/>
      <c r="V497" s="161"/>
      <c r="W497" s="161"/>
      <c r="X497" s="161"/>
      <c r="Y497" s="151"/>
      <c r="Z497" s="151"/>
      <c r="AA497" s="151"/>
      <c r="AB497" s="151"/>
      <c r="AC497" s="151"/>
      <c r="AD497" s="151"/>
      <c r="AE497" s="151"/>
      <c r="AF497" s="151"/>
      <c r="AG497" s="151" t="s">
        <v>203</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ht="22.5" outlineLevel="1" x14ac:dyDescent="0.2">
      <c r="A498" s="172">
        <v>134</v>
      </c>
      <c r="B498" s="173" t="s">
        <v>632</v>
      </c>
      <c r="C498" s="189" t="s">
        <v>633</v>
      </c>
      <c r="D498" s="174" t="s">
        <v>238</v>
      </c>
      <c r="E498" s="175">
        <v>12.5</v>
      </c>
      <c r="F498" s="176"/>
      <c r="G498" s="177">
        <f>ROUND(E498*F498,2)</f>
        <v>0</v>
      </c>
      <c r="H498" s="176"/>
      <c r="I498" s="177">
        <f>ROUND(E498*H498,2)</f>
        <v>0</v>
      </c>
      <c r="J498" s="176"/>
      <c r="K498" s="177">
        <f>ROUND(E498*J498,2)</f>
        <v>0</v>
      </c>
      <c r="L498" s="177">
        <v>21</v>
      </c>
      <c r="M498" s="177">
        <f>G498*(1+L498/100)</f>
        <v>0</v>
      </c>
      <c r="N498" s="177">
        <v>3.3E-4</v>
      </c>
      <c r="O498" s="177">
        <f>ROUND(E498*N498,2)</f>
        <v>0</v>
      </c>
      <c r="P498" s="177">
        <v>0</v>
      </c>
      <c r="Q498" s="177">
        <f>ROUND(E498*P498,2)</f>
        <v>0</v>
      </c>
      <c r="R498" s="177"/>
      <c r="S498" s="177" t="s">
        <v>199</v>
      </c>
      <c r="T498" s="178" t="s">
        <v>199</v>
      </c>
      <c r="U498" s="161">
        <v>2.75E-2</v>
      </c>
      <c r="V498" s="161">
        <f>ROUND(E498*U498,2)</f>
        <v>0.34</v>
      </c>
      <c r="W498" s="161"/>
      <c r="X498" s="161" t="s">
        <v>200</v>
      </c>
      <c r="Y498" s="151"/>
      <c r="Z498" s="151"/>
      <c r="AA498" s="151"/>
      <c r="AB498" s="151"/>
      <c r="AC498" s="151"/>
      <c r="AD498" s="151"/>
      <c r="AE498" s="151"/>
      <c r="AF498" s="151"/>
      <c r="AG498" s="151" t="s">
        <v>201</v>
      </c>
      <c r="AH498" s="151"/>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x14ac:dyDescent="0.2">
      <c r="A499" s="158"/>
      <c r="B499" s="159"/>
      <c r="C499" s="190" t="s">
        <v>672</v>
      </c>
      <c r="D499" s="163"/>
      <c r="E499" s="164">
        <v>12.5</v>
      </c>
      <c r="F499" s="161"/>
      <c r="G499" s="161"/>
      <c r="H499" s="161"/>
      <c r="I499" s="161"/>
      <c r="J499" s="161"/>
      <c r="K499" s="161"/>
      <c r="L499" s="161"/>
      <c r="M499" s="161"/>
      <c r="N499" s="161"/>
      <c r="O499" s="161"/>
      <c r="P499" s="161"/>
      <c r="Q499" s="161"/>
      <c r="R499" s="161"/>
      <c r="S499" s="161"/>
      <c r="T499" s="161"/>
      <c r="U499" s="161"/>
      <c r="V499" s="161"/>
      <c r="W499" s="161"/>
      <c r="X499" s="161"/>
      <c r="Y499" s="151"/>
      <c r="Z499" s="151"/>
      <c r="AA499" s="151"/>
      <c r="AB499" s="151"/>
      <c r="AC499" s="151"/>
      <c r="AD499" s="151"/>
      <c r="AE499" s="151"/>
      <c r="AF499" s="151"/>
      <c r="AG499" s="151" t="s">
        <v>203</v>
      </c>
      <c r="AH499" s="151">
        <v>0</v>
      </c>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ht="22.5" outlineLevel="1" x14ac:dyDescent="0.2">
      <c r="A500" s="172">
        <v>135</v>
      </c>
      <c r="B500" s="173" t="s">
        <v>673</v>
      </c>
      <c r="C500" s="189" t="s">
        <v>674</v>
      </c>
      <c r="D500" s="174" t="s">
        <v>238</v>
      </c>
      <c r="E500" s="175">
        <v>12.5</v>
      </c>
      <c r="F500" s="176"/>
      <c r="G500" s="177">
        <f>ROUND(E500*F500,2)</f>
        <v>0</v>
      </c>
      <c r="H500" s="176"/>
      <c r="I500" s="177">
        <f>ROUND(E500*H500,2)</f>
        <v>0</v>
      </c>
      <c r="J500" s="176"/>
      <c r="K500" s="177">
        <f>ROUND(E500*J500,2)</f>
        <v>0</v>
      </c>
      <c r="L500" s="177">
        <v>21</v>
      </c>
      <c r="M500" s="177">
        <f>G500*(1+L500/100)</f>
        <v>0</v>
      </c>
      <c r="N500" s="177">
        <v>4.8700000000000002E-3</v>
      </c>
      <c r="O500" s="177">
        <f>ROUND(E500*N500,2)</f>
        <v>0.06</v>
      </c>
      <c r="P500" s="177">
        <v>0</v>
      </c>
      <c r="Q500" s="177">
        <f>ROUND(E500*P500,2)</f>
        <v>0</v>
      </c>
      <c r="R500" s="177"/>
      <c r="S500" s="177" t="s">
        <v>199</v>
      </c>
      <c r="T500" s="178" t="s">
        <v>199</v>
      </c>
      <c r="U500" s="161">
        <v>0.22991</v>
      </c>
      <c r="V500" s="161">
        <f>ROUND(E500*U500,2)</f>
        <v>2.87</v>
      </c>
      <c r="W500" s="161"/>
      <c r="X500" s="161" t="s">
        <v>200</v>
      </c>
      <c r="Y500" s="151"/>
      <c r="Z500" s="151"/>
      <c r="AA500" s="151"/>
      <c r="AB500" s="151"/>
      <c r="AC500" s="151"/>
      <c r="AD500" s="151"/>
      <c r="AE500" s="151"/>
      <c r="AF500" s="151"/>
      <c r="AG500" s="151" t="s">
        <v>201</v>
      </c>
      <c r="AH500" s="151"/>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row>
    <row r="501" spans="1:60" outlineLevel="1" x14ac:dyDescent="0.2">
      <c r="A501" s="158"/>
      <c r="B501" s="159"/>
      <c r="C501" s="190" t="s">
        <v>672</v>
      </c>
      <c r="D501" s="163"/>
      <c r="E501" s="164">
        <v>12.5</v>
      </c>
      <c r="F501" s="161"/>
      <c r="G501" s="161"/>
      <c r="H501" s="161"/>
      <c r="I501" s="161"/>
      <c r="J501" s="161"/>
      <c r="K501" s="161"/>
      <c r="L501" s="161"/>
      <c r="M501" s="161"/>
      <c r="N501" s="161"/>
      <c r="O501" s="161"/>
      <c r="P501" s="161"/>
      <c r="Q501" s="161"/>
      <c r="R501" s="161"/>
      <c r="S501" s="161"/>
      <c r="T501" s="161"/>
      <c r="U501" s="161"/>
      <c r="V501" s="161"/>
      <c r="W501" s="161"/>
      <c r="X501" s="161"/>
      <c r="Y501" s="151"/>
      <c r="Z501" s="151"/>
      <c r="AA501" s="151"/>
      <c r="AB501" s="151"/>
      <c r="AC501" s="151"/>
      <c r="AD501" s="151"/>
      <c r="AE501" s="151"/>
      <c r="AF501" s="151"/>
      <c r="AG501" s="151" t="s">
        <v>203</v>
      </c>
      <c r="AH501" s="151">
        <v>0</v>
      </c>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x14ac:dyDescent="0.2">
      <c r="A502" s="172">
        <v>136</v>
      </c>
      <c r="B502" s="173" t="s">
        <v>675</v>
      </c>
      <c r="C502" s="189" t="s">
        <v>676</v>
      </c>
      <c r="D502" s="174" t="s">
        <v>238</v>
      </c>
      <c r="E502" s="175">
        <v>12.5</v>
      </c>
      <c r="F502" s="176"/>
      <c r="G502" s="177">
        <f>ROUND(E502*F502,2)</f>
        <v>0</v>
      </c>
      <c r="H502" s="176"/>
      <c r="I502" s="177">
        <f>ROUND(E502*H502,2)</f>
        <v>0</v>
      </c>
      <c r="J502" s="176"/>
      <c r="K502" s="177">
        <f>ROUND(E502*J502,2)</f>
        <v>0</v>
      </c>
      <c r="L502" s="177">
        <v>21</v>
      </c>
      <c r="M502" s="177">
        <f>G502*(1+L502/100)</f>
        <v>0</v>
      </c>
      <c r="N502" s="177">
        <v>0</v>
      </c>
      <c r="O502" s="177">
        <f>ROUND(E502*N502,2)</f>
        <v>0</v>
      </c>
      <c r="P502" s="177">
        <v>4.8700000000000002E-3</v>
      </c>
      <c r="Q502" s="177">
        <f>ROUND(E502*P502,2)</f>
        <v>0.06</v>
      </c>
      <c r="R502" s="177"/>
      <c r="S502" s="177" t="s">
        <v>199</v>
      </c>
      <c r="T502" s="178" t="s">
        <v>199</v>
      </c>
      <c r="U502" s="161">
        <v>4.1000000000000002E-2</v>
      </c>
      <c r="V502" s="161">
        <f>ROUND(E502*U502,2)</f>
        <v>0.51</v>
      </c>
      <c r="W502" s="161"/>
      <c r="X502" s="161" t="s">
        <v>200</v>
      </c>
      <c r="Y502" s="151"/>
      <c r="Z502" s="151"/>
      <c r="AA502" s="151"/>
      <c r="AB502" s="151"/>
      <c r="AC502" s="151"/>
      <c r="AD502" s="151"/>
      <c r="AE502" s="151"/>
      <c r="AF502" s="151"/>
      <c r="AG502" s="151" t="s">
        <v>201</v>
      </c>
      <c r="AH502" s="151"/>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x14ac:dyDescent="0.2">
      <c r="A503" s="158"/>
      <c r="B503" s="159"/>
      <c r="C503" s="190" t="s">
        <v>672</v>
      </c>
      <c r="D503" s="163"/>
      <c r="E503" s="164">
        <v>12.5</v>
      </c>
      <c r="F503" s="161"/>
      <c r="G503" s="161"/>
      <c r="H503" s="161"/>
      <c r="I503" s="161"/>
      <c r="J503" s="161"/>
      <c r="K503" s="161"/>
      <c r="L503" s="161"/>
      <c r="M503" s="161"/>
      <c r="N503" s="161"/>
      <c r="O503" s="161"/>
      <c r="P503" s="161"/>
      <c r="Q503" s="161"/>
      <c r="R503" s="161"/>
      <c r="S503" s="161"/>
      <c r="T503" s="161"/>
      <c r="U503" s="161"/>
      <c r="V503" s="161"/>
      <c r="W503" s="161"/>
      <c r="X503" s="161"/>
      <c r="Y503" s="151"/>
      <c r="Z503" s="151"/>
      <c r="AA503" s="151"/>
      <c r="AB503" s="151"/>
      <c r="AC503" s="151"/>
      <c r="AD503" s="151"/>
      <c r="AE503" s="151"/>
      <c r="AF503" s="151"/>
      <c r="AG503" s="151" t="s">
        <v>203</v>
      </c>
      <c r="AH503" s="151">
        <v>0</v>
      </c>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outlineLevel="1" x14ac:dyDescent="0.2">
      <c r="A504" s="172">
        <v>137</v>
      </c>
      <c r="B504" s="173" t="s">
        <v>677</v>
      </c>
      <c r="C504" s="189" t="s">
        <v>678</v>
      </c>
      <c r="D504" s="174" t="s">
        <v>238</v>
      </c>
      <c r="E504" s="175">
        <v>12.5</v>
      </c>
      <c r="F504" s="176"/>
      <c r="G504" s="177">
        <f>ROUND(E504*F504,2)</f>
        <v>0</v>
      </c>
      <c r="H504" s="176"/>
      <c r="I504" s="177">
        <f>ROUND(E504*H504,2)</f>
        <v>0</v>
      </c>
      <c r="J504" s="176"/>
      <c r="K504" s="177">
        <f>ROUND(E504*J504,2)</f>
        <v>0</v>
      </c>
      <c r="L504" s="177">
        <v>21</v>
      </c>
      <c r="M504" s="177">
        <f>G504*(1+L504/100)</f>
        <v>0</v>
      </c>
      <c r="N504" s="177">
        <v>0</v>
      </c>
      <c r="O504" s="177">
        <f>ROUND(E504*N504,2)</f>
        <v>0</v>
      </c>
      <c r="P504" s="177">
        <v>2E-3</v>
      </c>
      <c r="Q504" s="177">
        <f>ROUND(E504*P504,2)</f>
        <v>0.03</v>
      </c>
      <c r="R504" s="177"/>
      <c r="S504" s="177" t="s">
        <v>199</v>
      </c>
      <c r="T504" s="178" t="s">
        <v>199</v>
      </c>
      <c r="U504" s="161">
        <v>3.7999999999999999E-2</v>
      </c>
      <c r="V504" s="161">
        <f>ROUND(E504*U504,2)</f>
        <v>0.48</v>
      </c>
      <c r="W504" s="161"/>
      <c r="X504" s="161" t="s">
        <v>200</v>
      </c>
      <c r="Y504" s="151"/>
      <c r="Z504" s="151"/>
      <c r="AA504" s="151"/>
      <c r="AB504" s="151"/>
      <c r="AC504" s="151"/>
      <c r="AD504" s="151"/>
      <c r="AE504" s="151"/>
      <c r="AF504" s="151"/>
      <c r="AG504" s="151" t="s">
        <v>201</v>
      </c>
      <c r="AH504" s="151"/>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row>
    <row r="505" spans="1:60" outlineLevel="1" x14ac:dyDescent="0.2">
      <c r="A505" s="158"/>
      <c r="B505" s="159"/>
      <c r="C505" s="190" t="s">
        <v>672</v>
      </c>
      <c r="D505" s="163"/>
      <c r="E505" s="164">
        <v>12.5</v>
      </c>
      <c r="F505" s="161"/>
      <c r="G505" s="161"/>
      <c r="H505" s="161"/>
      <c r="I505" s="161"/>
      <c r="J505" s="161"/>
      <c r="K505" s="161"/>
      <c r="L505" s="161"/>
      <c r="M505" s="161"/>
      <c r="N505" s="161"/>
      <c r="O505" s="161"/>
      <c r="P505" s="161"/>
      <c r="Q505" s="161"/>
      <c r="R505" s="161"/>
      <c r="S505" s="161"/>
      <c r="T505" s="161"/>
      <c r="U505" s="161"/>
      <c r="V505" s="161"/>
      <c r="W505" s="161"/>
      <c r="X505" s="161"/>
      <c r="Y505" s="151"/>
      <c r="Z505" s="151"/>
      <c r="AA505" s="151"/>
      <c r="AB505" s="151"/>
      <c r="AC505" s="151"/>
      <c r="AD505" s="151"/>
      <c r="AE505" s="151"/>
      <c r="AF505" s="151"/>
      <c r="AG505" s="151" t="s">
        <v>203</v>
      </c>
      <c r="AH505" s="151">
        <v>0</v>
      </c>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ht="22.5" outlineLevel="1" x14ac:dyDescent="0.2">
      <c r="A506" s="172">
        <v>138</v>
      </c>
      <c r="B506" s="173" t="s">
        <v>679</v>
      </c>
      <c r="C506" s="189" t="s">
        <v>680</v>
      </c>
      <c r="D506" s="174" t="s">
        <v>238</v>
      </c>
      <c r="E506" s="175">
        <v>12.5</v>
      </c>
      <c r="F506" s="176"/>
      <c r="G506" s="177">
        <f>ROUND(E506*F506,2)</f>
        <v>0</v>
      </c>
      <c r="H506" s="176"/>
      <c r="I506" s="177">
        <f>ROUND(E506*H506,2)</f>
        <v>0</v>
      </c>
      <c r="J506" s="176"/>
      <c r="K506" s="177">
        <f>ROUND(E506*J506,2)</f>
        <v>0</v>
      </c>
      <c r="L506" s="177">
        <v>21</v>
      </c>
      <c r="M506" s="177">
        <f>G506*(1+L506/100)</f>
        <v>0</v>
      </c>
      <c r="N506" s="177">
        <v>1.6299999999999999E-3</v>
      </c>
      <c r="O506" s="177">
        <f>ROUND(E506*N506,2)</f>
        <v>0.02</v>
      </c>
      <c r="P506" s="177">
        <v>0</v>
      </c>
      <c r="Q506" s="177">
        <f>ROUND(E506*P506,2)</f>
        <v>0</v>
      </c>
      <c r="R506" s="177"/>
      <c r="S506" s="177" t="s">
        <v>199</v>
      </c>
      <c r="T506" s="178" t="s">
        <v>199</v>
      </c>
      <c r="U506" s="161">
        <v>7.0000000000000007E-2</v>
      </c>
      <c r="V506" s="161">
        <f>ROUND(E506*U506,2)</f>
        <v>0.88</v>
      </c>
      <c r="W506" s="161"/>
      <c r="X506" s="161" t="s">
        <v>200</v>
      </c>
      <c r="Y506" s="151"/>
      <c r="Z506" s="151"/>
      <c r="AA506" s="151"/>
      <c r="AB506" s="151"/>
      <c r="AC506" s="151"/>
      <c r="AD506" s="151"/>
      <c r="AE506" s="151"/>
      <c r="AF506" s="151"/>
      <c r="AG506" s="151" t="s">
        <v>201</v>
      </c>
      <c r="AH506" s="151"/>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x14ac:dyDescent="0.2">
      <c r="A507" s="158"/>
      <c r="B507" s="159"/>
      <c r="C507" s="190" t="s">
        <v>672</v>
      </c>
      <c r="D507" s="163"/>
      <c r="E507" s="164">
        <v>12.5</v>
      </c>
      <c r="F507" s="161"/>
      <c r="G507" s="161"/>
      <c r="H507" s="161"/>
      <c r="I507" s="161"/>
      <c r="J507" s="161"/>
      <c r="K507" s="161"/>
      <c r="L507" s="161"/>
      <c r="M507" s="161"/>
      <c r="N507" s="161"/>
      <c r="O507" s="161"/>
      <c r="P507" s="161"/>
      <c r="Q507" s="161"/>
      <c r="R507" s="161"/>
      <c r="S507" s="161"/>
      <c r="T507" s="161"/>
      <c r="U507" s="161"/>
      <c r="V507" s="161"/>
      <c r="W507" s="161"/>
      <c r="X507" s="161"/>
      <c r="Y507" s="151"/>
      <c r="Z507" s="151"/>
      <c r="AA507" s="151"/>
      <c r="AB507" s="151"/>
      <c r="AC507" s="151"/>
      <c r="AD507" s="151"/>
      <c r="AE507" s="151"/>
      <c r="AF507" s="151"/>
      <c r="AG507" s="151" t="s">
        <v>203</v>
      </c>
      <c r="AH507" s="151">
        <v>0</v>
      </c>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x14ac:dyDescent="0.2">
      <c r="A508" s="172">
        <v>139</v>
      </c>
      <c r="B508" s="173" t="s">
        <v>646</v>
      </c>
      <c r="C508" s="189" t="s">
        <v>647</v>
      </c>
      <c r="D508" s="174" t="s">
        <v>238</v>
      </c>
      <c r="E508" s="175">
        <v>12.5</v>
      </c>
      <c r="F508" s="176"/>
      <c r="G508" s="177">
        <f>ROUND(E508*F508,2)</f>
        <v>0</v>
      </c>
      <c r="H508" s="176"/>
      <c r="I508" s="177">
        <f>ROUND(E508*H508,2)</f>
        <v>0</v>
      </c>
      <c r="J508" s="176"/>
      <c r="K508" s="177">
        <f>ROUND(E508*J508,2)</f>
        <v>0</v>
      </c>
      <c r="L508" s="177">
        <v>21</v>
      </c>
      <c r="M508" s="177">
        <f>G508*(1+L508/100)</f>
        <v>0</v>
      </c>
      <c r="N508" s="177">
        <v>1.0000000000000001E-5</v>
      </c>
      <c r="O508" s="177">
        <f>ROUND(E508*N508,2)</f>
        <v>0</v>
      </c>
      <c r="P508" s="177">
        <v>0</v>
      </c>
      <c r="Q508" s="177">
        <f>ROUND(E508*P508,2)</f>
        <v>0</v>
      </c>
      <c r="R508" s="177"/>
      <c r="S508" s="177" t="s">
        <v>199</v>
      </c>
      <c r="T508" s="178" t="s">
        <v>199</v>
      </c>
      <c r="U508" s="161">
        <v>7.0000000000000007E-2</v>
      </c>
      <c r="V508" s="161">
        <f>ROUND(E508*U508,2)</f>
        <v>0.88</v>
      </c>
      <c r="W508" s="161"/>
      <c r="X508" s="161" t="s">
        <v>200</v>
      </c>
      <c r="Y508" s="151"/>
      <c r="Z508" s="151"/>
      <c r="AA508" s="151"/>
      <c r="AB508" s="151"/>
      <c r="AC508" s="151"/>
      <c r="AD508" s="151"/>
      <c r="AE508" s="151"/>
      <c r="AF508" s="151"/>
      <c r="AG508" s="151" t="s">
        <v>201</v>
      </c>
      <c r="AH508" s="151"/>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x14ac:dyDescent="0.2">
      <c r="A509" s="158"/>
      <c r="B509" s="159"/>
      <c r="C509" s="190" t="s">
        <v>672</v>
      </c>
      <c r="D509" s="163"/>
      <c r="E509" s="164">
        <v>12.5</v>
      </c>
      <c r="F509" s="161"/>
      <c r="G509" s="161"/>
      <c r="H509" s="161"/>
      <c r="I509" s="161"/>
      <c r="J509" s="161"/>
      <c r="K509" s="161"/>
      <c r="L509" s="161"/>
      <c r="M509" s="161"/>
      <c r="N509" s="161"/>
      <c r="O509" s="161"/>
      <c r="P509" s="161"/>
      <c r="Q509" s="161"/>
      <c r="R509" s="161"/>
      <c r="S509" s="161"/>
      <c r="T509" s="161"/>
      <c r="U509" s="161"/>
      <c r="V509" s="161"/>
      <c r="W509" s="161"/>
      <c r="X509" s="161"/>
      <c r="Y509" s="151"/>
      <c r="Z509" s="151"/>
      <c r="AA509" s="151"/>
      <c r="AB509" s="151"/>
      <c r="AC509" s="151"/>
      <c r="AD509" s="151"/>
      <c r="AE509" s="151"/>
      <c r="AF509" s="151"/>
      <c r="AG509" s="151" t="s">
        <v>203</v>
      </c>
      <c r="AH509" s="151">
        <v>0</v>
      </c>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ht="22.5" outlineLevel="1" x14ac:dyDescent="0.2">
      <c r="A510" s="172">
        <v>140</v>
      </c>
      <c r="B510" s="173" t="s">
        <v>122</v>
      </c>
      <c r="C510" s="189" t="s">
        <v>681</v>
      </c>
      <c r="D510" s="174" t="s">
        <v>479</v>
      </c>
      <c r="E510" s="175">
        <v>1</v>
      </c>
      <c r="F510" s="176"/>
      <c r="G510" s="177">
        <f>ROUND(E510*F510,2)</f>
        <v>0</v>
      </c>
      <c r="H510" s="176"/>
      <c r="I510" s="177">
        <f>ROUND(E510*H510,2)</f>
        <v>0</v>
      </c>
      <c r="J510" s="176"/>
      <c r="K510" s="177">
        <f>ROUND(E510*J510,2)</f>
        <v>0</v>
      </c>
      <c r="L510" s="177">
        <v>21</v>
      </c>
      <c r="M510" s="177">
        <f>G510*(1+L510/100)</f>
        <v>0</v>
      </c>
      <c r="N510" s="177">
        <v>0</v>
      </c>
      <c r="O510" s="177">
        <f>ROUND(E510*N510,2)</f>
        <v>0</v>
      </c>
      <c r="P510" s="177">
        <v>0</v>
      </c>
      <c r="Q510" s="177">
        <f>ROUND(E510*P510,2)</f>
        <v>0</v>
      </c>
      <c r="R510" s="177"/>
      <c r="S510" s="177" t="s">
        <v>307</v>
      </c>
      <c r="T510" s="178" t="s">
        <v>308</v>
      </c>
      <c r="U510" s="161">
        <v>0</v>
      </c>
      <c r="V510" s="161">
        <f>ROUND(E510*U510,2)</f>
        <v>0</v>
      </c>
      <c r="W510" s="161"/>
      <c r="X510" s="161" t="s">
        <v>200</v>
      </c>
      <c r="Y510" s="151"/>
      <c r="Z510" s="151"/>
      <c r="AA510" s="151"/>
      <c r="AB510" s="151"/>
      <c r="AC510" s="151"/>
      <c r="AD510" s="151"/>
      <c r="AE510" s="151"/>
      <c r="AF510" s="151"/>
      <c r="AG510" s="151" t="s">
        <v>201</v>
      </c>
      <c r="AH510" s="151"/>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outlineLevel="1" x14ac:dyDescent="0.2">
      <c r="A511" s="158"/>
      <c r="B511" s="159"/>
      <c r="C511" s="190" t="s">
        <v>80</v>
      </c>
      <c r="D511" s="163"/>
      <c r="E511" s="164">
        <v>1</v>
      </c>
      <c r="F511" s="161"/>
      <c r="G511" s="161"/>
      <c r="H511" s="161"/>
      <c r="I511" s="161"/>
      <c r="J511" s="161"/>
      <c r="K511" s="161"/>
      <c r="L511" s="161"/>
      <c r="M511" s="161"/>
      <c r="N511" s="161"/>
      <c r="O511" s="161"/>
      <c r="P511" s="161"/>
      <c r="Q511" s="161"/>
      <c r="R511" s="161"/>
      <c r="S511" s="161"/>
      <c r="T511" s="161"/>
      <c r="U511" s="161"/>
      <c r="V511" s="161"/>
      <c r="W511" s="161"/>
      <c r="X511" s="161"/>
      <c r="Y511" s="151"/>
      <c r="Z511" s="151"/>
      <c r="AA511" s="151"/>
      <c r="AB511" s="151"/>
      <c r="AC511" s="151"/>
      <c r="AD511" s="151"/>
      <c r="AE511" s="151"/>
      <c r="AF511" s="151"/>
      <c r="AG511" s="151" t="s">
        <v>203</v>
      </c>
      <c r="AH511" s="151">
        <v>0</v>
      </c>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outlineLevel="1" x14ac:dyDescent="0.2">
      <c r="A512" s="172">
        <v>141</v>
      </c>
      <c r="B512" s="173" t="s">
        <v>682</v>
      </c>
      <c r="C512" s="189" t="s">
        <v>683</v>
      </c>
      <c r="D512" s="174" t="s">
        <v>684</v>
      </c>
      <c r="E512" s="175">
        <v>35</v>
      </c>
      <c r="F512" s="176"/>
      <c r="G512" s="177">
        <f>ROUND(E512*F512,2)</f>
        <v>0</v>
      </c>
      <c r="H512" s="176"/>
      <c r="I512" s="177">
        <f>ROUND(E512*H512,2)</f>
        <v>0</v>
      </c>
      <c r="J512" s="176"/>
      <c r="K512" s="177">
        <f>ROUND(E512*J512,2)</f>
        <v>0</v>
      </c>
      <c r="L512" s="177">
        <v>21</v>
      </c>
      <c r="M512" s="177">
        <f>G512*(1+L512/100)</f>
        <v>0</v>
      </c>
      <c r="N512" s="177">
        <v>0</v>
      </c>
      <c r="O512" s="177">
        <f>ROUND(E512*N512,2)</f>
        <v>0</v>
      </c>
      <c r="P512" s="177">
        <v>0</v>
      </c>
      <c r="Q512" s="177">
        <f>ROUND(E512*P512,2)</f>
        <v>0</v>
      </c>
      <c r="R512" s="177"/>
      <c r="S512" s="177" t="s">
        <v>307</v>
      </c>
      <c r="T512" s="178" t="s">
        <v>308</v>
      </c>
      <c r="U512" s="161">
        <v>0</v>
      </c>
      <c r="V512" s="161">
        <f>ROUND(E512*U512,2)</f>
        <v>0</v>
      </c>
      <c r="W512" s="161"/>
      <c r="X512" s="161" t="s">
        <v>200</v>
      </c>
      <c r="Y512" s="151"/>
      <c r="Z512" s="151"/>
      <c r="AA512" s="151"/>
      <c r="AB512" s="151"/>
      <c r="AC512" s="151"/>
      <c r="AD512" s="151"/>
      <c r="AE512" s="151"/>
      <c r="AF512" s="151"/>
      <c r="AG512" s="151" t="s">
        <v>201</v>
      </c>
      <c r="AH512" s="151"/>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x14ac:dyDescent="0.2">
      <c r="A513" s="158"/>
      <c r="B513" s="159"/>
      <c r="C513" s="190" t="s">
        <v>685</v>
      </c>
      <c r="D513" s="163"/>
      <c r="E513" s="164">
        <v>35</v>
      </c>
      <c r="F513" s="161"/>
      <c r="G513" s="161"/>
      <c r="H513" s="161"/>
      <c r="I513" s="161"/>
      <c r="J513" s="161"/>
      <c r="K513" s="161"/>
      <c r="L513" s="161"/>
      <c r="M513" s="161"/>
      <c r="N513" s="161"/>
      <c r="O513" s="161"/>
      <c r="P513" s="161"/>
      <c r="Q513" s="161"/>
      <c r="R513" s="161"/>
      <c r="S513" s="161"/>
      <c r="T513" s="161"/>
      <c r="U513" s="161"/>
      <c r="V513" s="161"/>
      <c r="W513" s="161"/>
      <c r="X513" s="161"/>
      <c r="Y513" s="151"/>
      <c r="Z513" s="151"/>
      <c r="AA513" s="151"/>
      <c r="AB513" s="151"/>
      <c r="AC513" s="151"/>
      <c r="AD513" s="151"/>
      <c r="AE513" s="151"/>
      <c r="AF513" s="151"/>
      <c r="AG513" s="151" t="s">
        <v>203</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x14ac:dyDescent="0.2">
      <c r="A514" s="166" t="s">
        <v>194</v>
      </c>
      <c r="B514" s="167" t="s">
        <v>126</v>
      </c>
      <c r="C514" s="188" t="s">
        <v>127</v>
      </c>
      <c r="D514" s="168"/>
      <c r="E514" s="169"/>
      <c r="F514" s="170"/>
      <c r="G514" s="170">
        <f>SUMIF(AG515:AG527,"&lt;&gt;NOR",G515:G527)</f>
        <v>0</v>
      </c>
      <c r="H514" s="170"/>
      <c r="I514" s="170">
        <f>SUM(I515:I527)</f>
        <v>0</v>
      </c>
      <c r="J514" s="170"/>
      <c r="K514" s="170">
        <f>SUM(K515:K527)</f>
        <v>0</v>
      </c>
      <c r="L514" s="170"/>
      <c r="M514" s="170">
        <f>SUM(M515:M527)</f>
        <v>0</v>
      </c>
      <c r="N514" s="170"/>
      <c r="O514" s="170">
        <f>SUM(O515:O527)</f>
        <v>0</v>
      </c>
      <c r="P514" s="170"/>
      <c r="Q514" s="170">
        <f>SUM(Q515:Q527)</f>
        <v>0.6100000000000001</v>
      </c>
      <c r="R514" s="170"/>
      <c r="S514" s="170"/>
      <c r="T514" s="171"/>
      <c r="U514" s="165"/>
      <c r="V514" s="165">
        <f>SUM(V515:V527)</f>
        <v>8.49</v>
      </c>
      <c r="W514" s="165"/>
      <c r="X514" s="165"/>
      <c r="AG514" t="s">
        <v>195</v>
      </c>
    </row>
    <row r="515" spans="1:60" outlineLevel="1" x14ac:dyDescent="0.2">
      <c r="A515" s="172">
        <v>142</v>
      </c>
      <c r="B515" s="173" t="s">
        <v>686</v>
      </c>
      <c r="C515" s="189" t="s">
        <v>687</v>
      </c>
      <c r="D515" s="174" t="s">
        <v>688</v>
      </c>
      <c r="E515" s="175">
        <v>10</v>
      </c>
      <c r="F515" s="176"/>
      <c r="G515" s="177">
        <f>ROUND(E515*F515,2)</f>
        <v>0</v>
      </c>
      <c r="H515" s="176"/>
      <c r="I515" s="177">
        <f>ROUND(E515*H515,2)</f>
        <v>0</v>
      </c>
      <c r="J515" s="176"/>
      <c r="K515" s="177">
        <f>ROUND(E515*J515,2)</f>
        <v>0</v>
      </c>
      <c r="L515" s="177">
        <v>21</v>
      </c>
      <c r="M515" s="177">
        <f>G515*(1+L515/100)</f>
        <v>0</v>
      </c>
      <c r="N515" s="177">
        <v>0</v>
      </c>
      <c r="O515" s="177">
        <f>ROUND(E515*N515,2)</f>
        <v>0</v>
      </c>
      <c r="P515" s="177">
        <v>3.4200000000000001E-2</v>
      </c>
      <c r="Q515" s="177">
        <f>ROUND(E515*P515,2)</f>
        <v>0.34</v>
      </c>
      <c r="R515" s="177"/>
      <c r="S515" s="177" t="s">
        <v>199</v>
      </c>
      <c r="T515" s="178" t="s">
        <v>199</v>
      </c>
      <c r="U515" s="161">
        <v>0.46500000000000002</v>
      </c>
      <c r="V515" s="161">
        <f>ROUND(E515*U515,2)</f>
        <v>4.6500000000000004</v>
      </c>
      <c r="W515" s="161"/>
      <c r="X515" s="161" t="s">
        <v>200</v>
      </c>
      <c r="Y515" s="151"/>
      <c r="Z515" s="151"/>
      <c r="AA515" s="151"/>
      <c r="AB515" s="151"/>
      <c r="AC515" s="151"/>
      <c r="AD515" s="151"/>
      <c r="AE515" s="151"/>
      <c r="AF515" s="151"/>
      <c r="AG515" s="151" t="s">
        <v>201</v>
      </c>
      <c r="AH515" s="151"/>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outlineLevel="1" x14ac:dyDescent="0.2">
      <c r="A516" s="158"/>
      <c r="B516" s="159"/>
      <c r="C516" s="190" t="s">
        <v>532</v>
      </c>
      <c r="D516" s="163"/>
      <c r="E516" s="164">
        <v>9</v>
      </c>
      <c r="F516" s="161"/>
      <c r="G516" s="161"/>
      <c r="H516" s="161"/>
      <c r="I516" s="161"/>
      <c r="J516" s="161"/>
      <c r="K516" s="161"/>
      <c r="L516" s="161"/>
      <c r="M516" s="161"/>
      <c r="N516" s="161"/>
      <c r="O516" s="161"/>
      <c r="P516" s="161"/>
      <c r="Q516" s="161"/>
      <c r="R516" s="161"/>
      <c r="S516" s="161"/>
      <c r="T516" s="161"/>
      <c r="U516" s="161"/>
      <c r="V516" s="161"/>
      <c r="W516" s="161"/>
      <c r="X516" s="161"/>
      <c r="Y516" s="151"/>
      <c r="Z516" s="151"/>
      <c r="AA516" s="151"/>
      <c r="AB516" s="151"/>
      <c r="AC516" s="151"/>
      <c r="AD516" s="151"/>
      <c r="AE516" s="151"/>
      <c r="AF516" s="151"/>
      <c r="AG516" s="151" t="s">
        <v>203</v>
      </c>
      <c r="AH516" s="151">
        <v>0</v>
      </c>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outlineLevel="1" x14ac:dyDescent="0.2">
      <c r="A517" s="158"/>
      <c r="B517" s="159"/>
      <c r="C517" s="190" t="s">
        <v>80</v>
      </c>
      <c r="D517" s="163"/>
      <c r="E517" s="164">
        <v>1</v>
      </c>
      <c r="F517" s="161"/>
      <c r="G517" s="161"/>
      <c r="H517" s="161"/>
      <c r="I517" s="161"/>
      <c r="J517" s="161"/>
      <c r="K517" s="161"/>
      <c r="L517" s="161"/>
      <c r="M517" s="161"/>
      <c r="N517" s="161"/>
      <c r="O517" s="161"/>
      <c r="P517" s="161"/>
      <c r="Q517" s="161"/>
      <c r="R517" s="161"/>
      <c r="S517" s="161"/>
      <c r="T517" s="161"/>
      <c r="U517" s="161"/>
      <c r="V517" s="161"/>
      <c r="W517" s="161"/>
      <c r="X517" s="161"/>
      <c r="Y517" s="151"/>
      <c r="Z517" s="151"/>
      <c r="AA517" s="151"/>
      <c r="AB517" s="151"/>
      <c r="AC517" s="151"/>
      <c r="AD517" s="151"/>
      <c r="AE517" s="151"/>
      <c r="AF517" s="151"/>
      <c r="AG517" s="151" t="s">
        <v>203</v>
      </c>
      <c r="AH517" s="151">
        <v>0</v>
      </c>
      <c r="AI517" s="151"/>
      <c r="AJ517" s="151"/>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row>
    <row r="518" spans="1:60" outlineLevel="1" x14ac:dyDescent="0.2">
      <c r="A518" s="172">
        <v>143</v>
      </c>
      <c r="B518" s="173" t="s">
        <v>689</v>
      </c>
      <c r="C518" s="189" t="s">
        <v>690</v>
      </c>
      <c r="D518" s="174" t="s">
        <v>688</v>
      </c>
      <c r="E518" s="175">
        <v>5</v>
      </c>
      <c r="F518" s="176"/>
      <c r="G518" s="177">
        <f>ROUND(E518*F518,2)</f>
        <v>0</v>
      </c>
      <c r="H518" s="176"/>
      <c r="I518" s="177">
        <f>ROUND(E518*H518,2)</f>
        <v>0</v>
      </c>
      <c r="J518" s="176"/>
      <c r="K518" s="177">
        <f>ROUND(E518*J518,2)</f>
        <v>0</v>
      </c>
      <c r="L518" s="177">
        <v>21</v>
      </c>
      <c r="M518" s="177">
        <f>G518*(1+L518/100)</f>
        <v>0</v>
      </c>
      <c r="N518" s="177">
        <v>0</v>
      </c>
      <c r="O518" s="177">
        <f>ROUND(E518*N518,2)</f>
        <v>0</v>
      </c>
      <c r="P518" s="177">
        <v>1.9460000000000002E-2</v>
      </c>
      <c r="Q518" s="177">
        <f>ROUND(E518*P518,2)</f>
        <v>0.1</v>
      </c>
      <c r="R518" s="177"/>
      <c r="S518" s="177" t="s">
        <v>199</v>
      </c>
      <c r="T518" s="178" t="s">
        <v>199</v>
      </c>
      <c r="U518" s="161">
        <v>0.38200000000000001</v>
      </c>
      <c r="V518" s="161">
        <f>ROUND(E518*U518,2)</f>
        <v>1.91</v>
      </c>
      <c r="W518" s="161"/>
      <c r="X518" s="161" t="s">
        <v>200</v>
      </c>
      <c r="Y518" s="151"/>
      <c r="Z518" s="151"/>
      <c r="AA518" s="151"/>
      <c r="AB518" s="151"/>
      <c r="AC518" s="151"/>
      <c r="AD518" s="151"/>
      <c r="AE518" s="151"/>
      <c r="AF518" s="151"/>
      <c r="AG518" s="151" t="s">
        <v>201</v>
      </c>
      <c r="AH518" s="151"/>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outlineLevel="1" x14ac:dyDescent="0.2">
      <c r="A519" s="158"/>
      <c r="B519" s="159"/>
      <c r="C519" s="190" t="s">
        <v>84</v>
      </c>
      <c r="D519" s="163"/>
      <c r="E519" s="164">
        <v>3</v>
      </c>
      <c r="F519" s="161"/>
      <c r="G519" s="161"/>
      <c r="H519" s="161"/>
      <c r="I519" s="161"/>
      <c r="J519" s="161"/>
      <c r="K519" s="161"/>
      <c r="L519" s="161"/>
      <c r="M519" s="161"/>
      <c r="N519" s="161"/>
      <c r="O519" s="161"/>
      <c r="P519" s="161"/>
      <c r="Q519" s="161"/>
      <c r="R519" s="161"/>
      <c r="S519" s="161"/>
      <c r="T519" s="161"/>
      <c r="U519" s="161"/>
      <c r="V519" s="161"/>
      <c r="W519" s="161"/>
      <c r="X519" s="161"/>
      <c r="Y519" s="151"/>
      <c r="Z519" s="151"/>
      <c r="AA519" s="151"/>
      <c r="AB519" s="151"/>
      <c r="AC519" s="151"/>
      <c r="AD519" s="151"/>
      <c r="AE519" s="151"/>
      <c r="AF519" s="151"/>
      <c r="AG519" s="151" t="s">
        <v>203</v>
      </c>
      <c r="AH519" s="151">
        <v>0</v>
      </c>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x14ac:dyDescent="0.2">
      <c r="A520" s="158"/>
      <c r="B520" s="159"/>
      <c r="C520" s="190" t="s">
        <v>80</v>
      </c>
      <c r="D520" s="163"/>
      <c r="E520" s="164">
        <v>1</v>
      </c>
      <c r="F520" s="161"/>
      <c r="G520" s="161"/>
      <c r="H520" s="161"/>
      <c r="I520" s="161"/>
      <c r="J520" s="161"/>
      <c r="K520" s="161"/>
      <c r="L520" s="161"/>
      <c r="M520" s="161"/>
      <c r="N520" s="161"/>
      <c r="O520" s="161"/>
      <c r="P520" s="161"/>
      <c r="Q520" s="161"/>
      <c r="R520" s="161"/>
      <c r="S520" s="161"/>
      <c r="T520" s="161"/>
      <c r="U520" s="161"/>
      <c r="V520" s="161"/>
      <c r="W520" s="161"/>
      <c r="X520" s="161"/>
      <c r="Y520" s="151"/>
      <c r="Z520" s="151"/>
      <c r="AA520" s="151"/>
      <c r="AB520" s="151"/>
      <c r="AC520" s="151"/>
      <c r="AD520" s="151"/>
      <c r="AE520" s="151"/>
      <c r="AF520" s="151"/>
      <c r="AG520" s="151" t="s">
        <v>203</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outlineLevel="1" x14ac:dyDescent="0.2">
      <c r="A521" s="158"/>
      <c r="B521" s="159"/>
      <c r="C521" s="190" t="s">
        <v>80</v>
      </c>
      <c r="D521" s="163"/>
      <c r="E521" s="164">
        <v>1</v>
      </c>
      <c r="F521" s="161"/>
      <c r="G521" s="161"/>
      <c r="H521" s="161"/>
      <c r="I521" s="161"/>
      <c r="J521" s="161"/>
      <c r="K521" s="161"/>
      <c r="L521" s="161"/>
      <c r="M521" s="161"/>
      <c r="N521" s="161"/>
      <c r="O521" s="161"/>
      <c r="P521" s="161"/>
      <c r="Q521" s="161"/>
      <c r="R521" s="161"/>
      <c r="S521" s="161"/>
      <c r="T521" s="161"/>
      <c r="U521" s="161"/>
      <c r="V521" s="161"/>
      <c r="W521" s="161"/>
      <c r="X521" s="161"/>
      <c r="Y521" s="151"/>
      <c r="Z521" s="151"/>
      <c r="AA521" s="151"/>
      <c r="AB521" s="151"/>
      <c r="AC521" s="151"/>
      <c r="AD521" s="151"/>
      <c r="AE521" s="151"/>
      <c r="AF521" s="151"/>
      <c r="AG521" s="151" t="s">
        <v>203</v>
      </c>
      <c r="AH521" s="151">
        <v>0</v>
      </c>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outlineLevel="1" x14ac:dyDescent="0.2">
      <c r="A522" s="172">
        <v>144</v>
      </c>
      <c r="B522" s="173" t="s">
        <v>691</v>
      </c>
      <c r="C522" s="189" t="s">
        <v>692</v>
      </c>
      <c r="D522" s="174" t="s">
        <v>688</v>
      </c>
      <c r="E522" s="175">
        <v>1</v>
      </c>
      <c r="F522" s="176"/>
      <c r="G522" s="177">
        <f>ROUND(E522*F522,2)</f>
        <v>0</v>
      </c>
      <c r="H522" s="176"/>
      <c r="I522" s="177">
        <f>ROUND(E522*H522,2)</f>
        <v>0</v>
      </c>
      <c r="J522" s="176"/>
      <c r="K522" s="177">
        <f>ROUND(E522*J522,2)</f>
        <v>0</v>
      </c>
      <c r="L522" s="177">
        <v>21</v>
      </c>
      <c r="M522" s="177">
        <f>G522*(1+L522/100)</f>
        <v>0</v>
      </c>
      <c r="N522" s="177">
        <v>0</v>
      </c>
      <c r="O522" s="177">
        <f>ROUND(E522*N522,2)</f>
        <v>0</v>
      </c>
      <c r="P522" s="177">
        <v>0.155</v>
      </c>
      <c r="Q522" s="177">
        <f>ROUND(E522*P522,2)</f>
        <v>0.16</v>
      </c>
      <c r="R522" s="177"/>
      <c r="S522" s="177" t="s">
        <v>199</v>
      </c>
      <c r="T522" s="178" t="s">
        <v>199</v>
      </c>
      <c r="U522" s="161">
        <v>0.83699999999999997</v>
      </c>
      <c r="V522" s="161">
        <f>ROUND(E522*U522,2)</f>
        <v>0.84</v>
      </c>
      <c r="W522" s="161"/>
      <c r="X522" s="161" t="s">
        <v>200</v>
      </c>
      <c r="Y522" s="151"/>
      <c r="Z522" s="151"/>
      <c r="AA522" s="151"/>
      <c r="AB522" s="151"/>
      <c r="AC522" s="151"/>
      <c r="AD522" s="151"/>
      <c r="AE522" s="151"/>
      <c r="AF522" s="151"/>
      <c r="AG522" s="151" t="s">
        <v>201</v>
      </c>
      <c r="AH522" s="151"/>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outlineLevel="1" x14ac:dyDescent="0.2">
      <c r="A523" s="158"/>
      <c r="B523" s="159"/>
      <c r="C523" s="190" t="s">
        <v>80</v>
      </c>
      <c r="D523" s="163"/>
      <c r="E523" s="164">
        <v>1</v>
      </c>
      <c r="F523" s="161"/>
      <c r="G523" s="161"/>
      <c r="H523" s="161"/>
      <c r="I523" s="161"/>
      <c r="J523" s="161"/>
      <c r="K523" s="161"/>
      <c r="L523" s="161"/>
      <c r="M523" s="161"/>
      <c r="N523" s="161"/>
      <c r="O523" s="161"/>
      <c r="P523" s="161"/>
      <c r="Q523" s="161"/>
      <c r="R523" s="161"/>
      <c r="S523" s="161"/>
      <c r="T523" s="161"/>
      <c r="U523" s="161"/>
      <c r="V523" s="161"/>
      <c r="W523" s="161"/>
      <c r="X523" s="161"/>
      <c r="Y523" s="151"/>
      <c r="Z523" s="151"/>
      <c r="AA523" s="151"/>
      <c r="AB523" s="151"/>
      <c r="AC523" s="151"/>
      <c r="AD523" s="151"/>
      <c r="AE523" s="151"/>
      <c r="AF523" s="151"/>
      <c r="AG523" s="151" t="s">
        <v>203</v>
      </c>
      <c r="AH523" s="151">
        <v>0</v>
      </c>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x14ac:dyDescent="0.2">
      <c r="A524" s="172">
        <v>145</v>
      </c>
      <c r="B524" s="173" t="s">
        <v>693</v>
      </c>
      <c r="C524" s="189" t="s">
        <v>694</v>
      </c>
      <c r="D524" s="174" t="s">
        <v>688</v>
      </c>
      <c r="E524" s="175">
        <v>5</v>
      </c>
      <c r="F524" s="176"/>
      <c r="G524" s="177">
        <f>ROUND(E524*F524,2)</f>
        <v>0</v>
      </c>
      <c r="H524" s="176"/>
      <c r="I524" s="177">
        <f>ROUND(E524*H524,2)</f>
        <v>0</v>
      </c>
      <c r="J524" s="176"/>
      <c r="K524" s="177">
        <f>ROUND(E524*J524,2)</f>
        <v>0</v>
      </c>
      <c r="L524" s="177">
        <v>21</v>
      </c>
      <c r="M524" s="177">
        <f>G524*(1+L524/100)</f>
        <v>0</v>
      </c>
      <c r="N524" s="177">
        <v>0</v>
      </c>
      <c r="O524" s="177">
        <f>ROUND(E524*N524,2)</f>
        <v>0</v>
      </c>
      <c r="P524" s="177">
        <v>1.56E-3</v>
      </c>
      <c r="Q524" s="177">
        <f>ROUND(E524*P524,2)</f>
        <v>0.01</v>
      </c>
      <c r="R524" s="177"/>
      <c r="S524" s="177" t="s">
        <v>199</v>
      </c>
      <c r="T524" s="178" t="s">
        <v>199</v>
      </c>
      <c r="U524" s="161">
        <v>0.217</v>
      </c>
      <c r="V524" s="161">
        <f>ROUND(E524*U524,2)</f>
        <v>1.0900000000000001</v>
      </c>
      <c r="W524" s="161"/>
      <c r="X524" s="161" t="s">
        <v>200</v>
      </c>
      <c r="Y524" s="151"/>
      <c r="Z524" s="151"/>
      <c r="AA524" s="151"/>
      <c r="AB524" s="151"/>
      <c r="AC524" s="151"/>
      <c r="AD524" s="151"/>
      <c r="AE524" s="151"/>
      <c r="AF524" s="151"/>
      <c r="AG524" s="151" t="s">
        <v>201</v>
      </c>
      <c r="AH524" s="151"/>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x14ac:dyDescent="0.2">
      <c r="A525" s="158"/>
      <c r="B525" s="159"/>
      <c r="C525" s="190" t="s">
        <v>84</v>
      </c>
      <c r="D525" s="163"/>
      <c r="E525" s="164">
        <v>3</v>
      </c>
      <c r="F525" s="161"/>
      <c r="G525" s="161"/>
      <c r="H525" s="161"/>
      <c r="I525" s="161"/>
      <c r="J525" s="161"/>
      <c r="K525" s="161"/>
      <c r="L525" s="161"/>
      <c r="M525" s="161"/>
      <c r="N525" s="161"/>
      <c r="O525" s="161"/>
      <c r="P525" s="161"/>
      <c r="Q525" s="161"/>
      <c r="R525" s="161"/>
      <c r="S525" s="161"/>
      <c r="T525" s="161"/>
      <c r="U525" s="161"/>
      <c r="V525" s="161"/>
      <c r="W525" s="161"/>
      <c r="X525" s="161"/>
      <c r="Y525" s="151"/>
      <c r="Z525" s="151"/>
      <c r="AA525" s="151"/>
      <c r="AB525" s="151"/>
      <c r="AC525" s="151"/>
      <c r="AD525" s="151"/>
      <c r="AE525" s="151"/>
      <c r="AF525" s="151"/>
      <c r="AG525" s="151" t="s">
        <v>203</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outlineLevel="1" x14ac:dyDescent="0.2">
      <c r="A526" s="158"/>
      <c r="B526" s="159"/>
      <c r="C526" s="190" t="s">
        <v>80</v>
      </c>
      <c r="D526" s="163"/>
      <c r="E526" s="164">
        <v>1</v>
      </c>
      <c r="F526" s="161"/>
      <c r="G526" s="161"/>
      <c r="H526" s="161"/>
      <c r="I526" s="161"/>
      <c r="J526" s="161"/>
      <c r="K526" s="161"/>
      <c r="L526" s="161"/>
      <c r="M526" s="161"/>
      <c r="N526" s="161"/>
      <c r="O526" s="161"/>
      <c r="P526" s="161"/>
      <c r="Q526" s="161"/>
      <c r="R526" s="161"/>
      <c r="S526" s="161"/>
      <c r="T526" s="161"/>
      <c r="U526" s="161"/>
      <c r="V526" s="161"/>
      <c r="W526" s="161"/>
      <c r="X526" s="161"/>
      <c r="Y526" s="151"/>
      <c r="Z526" s="151"/>
      <c r="AA526" s="151"/>
      <c r="AB526" s="151"/>
      <c r="AC526" s="151"/>
      <c r="AD526" s="151"/>
      <c r="AE526" s="151"/>
      <c r="AF526" s="151"/>
      <c r="AG526" s="151" t="s">
        <v>203</v>
      </c>
      <c r="AH526" s="151">
        <v>0</v>
      </c>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outlineLevel="1" x14ac:dyDescent="0.2">
      <c r="A527" s="158"/>
      <c r="B527" s="159"/>
      <c r="C527" s="190" t="s">
        <v>80</v>
      </c>
      <c r="D527" s="163"/>
      <c r="E527" s="164">
        <v>1</v>
      </c>
      <c r="F527" s="161"/>
      <c r="G527" s="161"/>
      <c r="H527" s="161"/>
      <c r="I527" s="161"/>
      <c r="J527" s="161"/>
      <c r="K527" s="161"/>
      <c r="L527" s="161"/>
      <c r="M527" s="161"/>
      <c r="N527" s="161"/>
      <c r="O527" s="161"/>
      <c r="P527" s="161"/>
      <c r="Q527" s="161"/>
      <c r="R527" s="161"/>
      <c r="S527" s="161"/>
      <c r="T527" s="161"/>
      <c r="U527" s="161"/>
      <c r="V527" s="161"/>
      <c r="W527" s="161"/>
      <c r="X527" s="161"/>
      <c r="Y527" s="151"/>
      <c r="Z527" s="151"/>
      <c r="AA527" s="151"/>
      <c r="AB527" s="151"/>
      <c r="AC527" s="151"/>
      <c r="AD527" s="151"/>
      <c r="AE527" s="151"/>
      <c r="AF527" s="151"/>
      <c r="AG527" s="151" t="s">
        <v>203</v>
      </c>
      <c r="AH527" s="151">
        <v>0</v>
      </c>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151"/>
      <c r="BD527" s="151"/>
      <c r="BE527" s="151"/>
      <c r="BF527" s="151"/>
      <c r="BG527" s="151"/>
      <c r="BH527" s="151"/>
    </row>
    <row r="528" spans="1:60" x14ac:dyDescent="0.2">
      <c r="A528" s="166" t="s">
        <v>194</v>
      </c>
      <c r="B528" s="167" t="s">
        <v>128</v>
      </c>
      <c r="C528" s="188" t="s">
        <v>129</v>
      </c>
      <c r="D528" s="168"/>
      <c r="E528" s="169"/>
      <c r="F528" s="170"/>
      <c r="G528" s="170">
        <f>SUMIF(AG529:AG534,"&lt;&gt;NOR",G529:G534)</f>
        <v>0</v>
      </c>
      <c r="H528" s="170"/>
      <c r="I528" s="170">
        <f>SUM(I529:I534)</f>
        <v>0</v>
      </c>
      <c r="J528" s="170"/>
      <c r="K528" s="170">
        <f>SUM(K529:K534)</f>
        <v>0</v>
      </c>
      <c r="L528" s="170"/>
      <c r="M528" s="170">
        <f>SUM(M529:M534)</f>
        <v>0</v>
      </c>
      <c r="N528" s="170"/>
      <c r="O528" s="170">
        <f>SUM(O529:O534)</f>
        <v>0</v>
      </c>
      <c r="P528" s="170"/>
      <c r="Q528" s="170">
        <f>SUM(Q529:Q534)</f>
        <v>0</v>
      </c>
      <c r="R528" s="170"/>
      <c r="S528" s="170"/>
      <c r="T528" s="171"/>
      <c r="U528" s="165"/>
      <c r="V528" s="165">
        <f>SUM(V529:V534)</f>
        <v>0</v>
      </c>
      <c r="W528" s="165"/>
      <c r="X528" s="165"/>
      <c r="AG528" t="s">
        <v>195</v>
      </c>
    </row>
    <row r="529" spans="1:60" ht="22.5" outlineLevel="1" x14ac:dyDescent="0.2">
      <c r="A529" s="172">
        <v>146</v>
      </c>
      <c r="B529" s="173" t="s">
        <v>128</v>
      </c>
      <c r="C529" s="189" t="s">
        <v>695</v>
      </c>
      <c r="D529" s="174" t="s">
        <v>479</v>
      </c>
      <c r="E529" s="175">
        <v>1</v>
      </c>
      <c r="F529" s="176"/>
      <c r="G529" s="177">
        <f>ROUND(E529*F529,2)</f>
        <v>0</v>
      </c>
      <c r="H529" s="176"/>
      <c r="I529" s="177">
        <f>ROUND(E529*H529,2)</f>
        <v>0</v>
      </c>
      <c r="J529" s="176"/>
      <c r="K529" s="177">
        <f>ROUND(E529*J529,2)</f>
        <v>0</v>
      </c>
      <c r="L529" s="177">
        <v>21</v>
      </c>
      <c r="M529" s="177">
        <f>G529*(1+L529/100)</f>
        <v>0</v>
      </c>
      <c r="N529" s="177">
        <v>0</v>
      </c>
      <c r="O529" s="177">
        <f>ROUND(E529*N529,2)</f>
        <v>0</v>
      </c>
      <c r="P529" s="177">
        <v>0</v>
      </c>
      <c r="Q529" s="177">
        <f>ROUND(E529*P529,2)</f>
        <v>0</v>
      </c>
      <c r="R529" s="177"/>
      <c r="S529" s="177" t="s">
        <v>307</v>
      </c>
      <c r="T529" s="178" t="s">
        <v>308</v>
      </c>
      <c r="U529" s="161">
        <v>0</v>
      </c>
      <c r="V529" s="161">
        <f>ROUND(E529*U529,2)</f>
        <v>0</v>
      </c>
      <c r="W529" s="161"/>
      <c r="X529" s="161" t="s">
        <v>200</v>
      </c>
      <c r="Y529" s="151"/>
      <c r="Z529" s="151"/>
      <c r="AA529" s="151"/>
      <c r="AB529" s="151"/>
      <c r="AC529" s="151"/>
      <c r="AD529" s="151"/>
      <c r="AE529" s="151"/>
      <c r="AF529" s="151"/>
      <c r="AG529" s="151" t="s">
        <v>201</v>
      </c>
      <c r="AH529" s="151"/>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x14ac:dyDescent="0.2">
      <c r="A530" s="158"/>
      <c r="B530" s="159"/>
      <c r="C530" s="190" t="s">
        <v>80</v>
      </c>
      <c r="D530" s="163"/>
      <c r="E530" s="164">
        <v>1</v>
      </c>
      <c r="F530" s="161"/>
      <c r="G530" s="161"/>
      <c r="H530" s="161"/>
      <c r="I530" s="161"/>
      <c r="J530" s="161"/>
      <c r="K530" s="161"/>
      <c r="L530" s="161"/>
      <c r="M530" s="161"/>
      <c r="N530" s="161"/>
      <c r="O530" s="161"/>
      <c r="P530" s="161"/>
      <c r="Q530" s="161"/>
      <c r="R530" s="161"/>
      <c r="S530" s="161"/>
      <c r="T530" s="161"/>
      <c r="U530" s="161"/>
      <c r="V530" s="161"/>
      <c r="W530" s="161"/>
      <c r="X530" s="161"/>
      <c r="Y530" s="151"/>
      <c r="Z530" s="151"/>
      <c r="AA530" s="151"/>
      <c r="AB530" s="151"/>
      <c r="AC530" s="151"/>
      <c r="AD530" s="151"/>
      <c r="AE530" s="151"/>
      <c r="AF530" s="151"/>
      <c r="AG530" s="151" t="s">
        <v>203</v>
      </c>
      <c r="AH530" s="151">
        <v>0</v>
      </c>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outlineLevel="1" x14ac:dyDescent="0.2">
      <c r="A531" s="172">
        <v>147</v>
      </c>
      <c r="B531" s="173" t="s">
        <v>696</v>
      </c>
      <c r="C531" s="189" t="s">
        <v>697</v>
      </c>
      <c r="D531" s="174" t="s">
        <v>243</v>
      </c>
      <c r="E531" s="175">
        <v>9</v>
      </c>
      <c r="F531" s="176"/>
      <c r="G531" s="177">
        <f>ROUND(E531*F531,2)</f>
        <v>0</v>
      </c>
      <c r="H531" s="176"/>
      <c r="I531" s="177">
        <f>ROUND(E531*H531,2)</f>
        <v>0</v>
      </c>
      <c r="J531" s="176"/>
      <c r="K531" s="177">
        <f>ROUND(E531*J531,2)</f>
        <v>0</v>
      </c>
      <c r="L531" s="177">
        <v>21</v>
      </c>
      <c r="M531" s="177">
        <f>G531*(1+L531/100)</f>
        <v>0</v>
      </c>
      <c r="N531" s="177">
        <v>0</v>
      </c>
      <c r="O531" s="177">
        <f>ROUND(E531*N531,2)</f>
        <v>0</v>
      </c>
      <c r="P531" s="177">
        <v>0</v>
      </c>
      <c r="Q531" s="177">
        <f>ROUND(E531*P531,2)</f>
        <v>0</v>
      </c>
      <c r="R531" s="177"/>
      <c r="S531" s="177" t="s">
        <v>307</v>
      </c>
      <c r="T531" s="178" t="s">
        <v>308</v>
      </c>
      <c r="U531" s="161">
        <v>0</v>
      </c>
      <c r="V531" s="161">
        <f>ROUND(E531*U531,2)</f>
        <v>0</v>
      </c>
      <c r="W531" s="161"/>
      <c r="X531" s="161" t="s">
        <v>200</v>
      </c>
      <c r="Y531" s="151"/>
      <c r="Z531" s="151"/>
      <c r="AA531" s="151"/>
      <c r="AB531" s="151"/>
      <c r="AC531" s="151"/>
      <c r="AD531" s="151"/>
      <c r="AE531" s="151"/>
      <c r="AF531" s="151"/>
      <c r="AG531" s="151" t="s">
        <v>201</v>
      </c>
      <c r="AH531" s="151"/>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outlineLevel="1" x14ac:dyDescent="0.2">
      <c r="A532" s="158"/>
      <c r="B532" s="159"/>
      <c r="C532" s="190" t="s">
        <v>84</v>
      </c>
      <c r="D532" s="163"/>
      <c r="E532" s="164">
        <v>3</v>
      </c>
      <c r="F532" s="161"/>
      <c r="G532" s="161"/>
      <c r="H532" s="161"/>
      <c r="I532" s="161"/>
      <c r="J532" s="161"/>
      <c r="K532" s="161"/>
      <c r="L532" s="161"/>
      <c r="M532" s="161"/>
      <c r="N532" s="161"/>
      <c r="O532" s="161"/>
      <c r="P532" s="161"/>
      <c r="Q532" s="161"/>
      <c r="R532" s="161"/>
      <c r="S532" s="161"/>
      <c r="T532" s="161"/>
      <c r="U532" s="161"/>
      <c r="V532" s="161"/>
      <c r="W532" s="161"/>
      <c r="X532" s="161"/>
      <c r="Y532" s="151"/>
      <c r="Z532" s="151"/>
      <c r="AA532" s="151"/>
      <c r="AB532" s="151"/>
      <c r="AC532" s="151"/>
      <c r="AD532" s="151"/>
      <c r="AE532" s="151"/>
      <c r="AF532" s="151"/>
      <c r="AG532" s="151" t="s">
        <v>203</v>
      </c>
      <c r="AH532" s="151">
        <v>0</v>
      </c>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x14ac:dyDescent="0.2">
      <c r="A533" s="158"/>
      <c r="B533" s="159"/>
      <c r="C533" s="190" t="s">
        <v>86</v>
      </c>
      <c r="D533" s="163"/>
      <c r="E533" s="164">
        <v>4</v>
      </c>
      <c r="F533" s="161"/>
      <c r="G533" s="161"/>
      <c r="H533" s="161"/>
      <c r="I533" s="161"/>
      <c r="J533" s="161"/>
      <c r="K533" s="161"/>
      <c r="L533" s="161"/>
      <c r="M533" s="161"/>
      <c r="N533" s="161"/>
      <c r="O533" s="161"/>
      <c r="P533" s="161"/>
      <c r="Q533" s="161"/>
      <c r="R533" s="161"/>
      <c r="S533" s="161"/>
      <c r="T533" s="161"/>
      <c r="U533" s="161"/>
      <c r="V533" s="161"/>
      <c r="W533" s="161"/>
      <c r="X533" s="161"/>
      <c r="Y533" s="151"/>
      <c r="Z533" s="151"/>
      <c r="AA533" s="151"/>
      <c r="AB533" s="151"/>
      <c r="AC533" s="151"/>
      <c r="AD533" s="151"/>
      <c r="AE533" s="151"/>
      <c r="AF533" s="151"/>
      <c r="AG533" s="151" t="s">
        <v>203</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x14ac:dyDescent="0.2">
      <c r="A534" s="158"/>
      <c r="B534" s="159"/>
      <c r="C534" s="190" t="s">
        <v>82</v>
      </c>
      <c r="D534" s="163"/>
      <c r="E534" s="164">
        <v>2</v>
      </c>
      <c r="F534" s="161"/>
      <c r="G534" s="161"/>
      <c r="H534" s="161"/>
      <c r="I534" s="161"/>
      <c r="J534" s="161"/>
      <c r="K534" s="161"/>
      <c r="L534" s="161"/>
      <c r="M534" s="161"/>
      <c r="N534" s="161"/>
      <c r="O534" s="161"/>
      <c r="P534" s="161"/>
      <c r="Q534" s="161"/>
      <c r="R534" s="161"/>
      <c r="S534" s="161"/>
      <c r="T534" s="161"/>
      <c r="U534" s="161"/>
      <c r="V534" s="161"/>
      <c r="W534" s="161"/>
      <c r="X534" s="161"/>
      <c r="Y534" s="151"/>
      <c r="Z534" s="151"/>
      <c r="AA534" s="151"/>
      <c r="AB534" s="151"/>
      <c r="AC534" s="151"/>
      <c r="AD534" s="151"/>
      <c r="AE534" s="151"/>
      <c r="AF534" s="151"/>
      <c r="AG534" s="151" t="s">
        <v>203</v>
      </c>
      <c r="AH534" s="151">
        <v>0</v>
      </c>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x14ac:dyDescent="0.2">
      <c r="A535" s="166" t="s">
        <v>194</v>
      </c>
      <c r="B535" s="167" t="s">
        <v>130</v>
      </c>
      <c r="C535" s="188" t="s">
        <v>131</v>
      </c>
      <c r="D535" s="168"/>
      <c r="E535" s="169"/>
      <c r="F535" s="170"/>
      <c r="G535" s="170">
        <f>SUMIF(AG536:AG537,"&lt;&gt;NOR",G536:G537)</f>
        <v>0</v>
      </c>
      <c r="H535" s="170"/>
      <c r="I535" s="170">
        <f>SUM(I536:I537)</f>
        <v>0</v>
      </c>
      <c r="J535" s="170"/>
      <c r="K535" s="170">
        <f>SUM(K536:K537)</f>
        <v>0</v>
      </c>
      <c r="L535" s="170"/>
      <c r="M535" s="170">
        <f>SUM(M536:M537)</f>
        <v>0</v>
      </c>
      <c r="N535" s="170"/>
      <c r="O535" s="170">
        <f>SUM(O536:O537)</f>
        <v>0</v>
      </c>
      <c r="P535" s="170"/>
      <c r="Q535" s="170">
        <f>SUM(Q536:Q537)</f>
        <v>0</v>
      </c>
      <c r="R535" s="170"/>
      <c r="S535" s="170"/>
      <c r="T535" s="171"/>
      <c r="U535" s="165"/>
      <c r="V535" s="165">
        <f>SUM(V536:V537)</f>
        <v>0</v>
      </c>
      <c r="W535" s="165"/>
      <c r="X535" s="165"/>
      <c r="AG535" t="s">
        <v>195</v>
      </c>
    </row>
    <row r="536" spans="1:60" outlineLevel="1" x14ac:dyDescent="0.2">
      <c r="A536" s="172">
        <v>148</v>
      </c>
      <c r="B536" s="173" t="s">
        <v>698</v>
      </c>
      <c r="C536" s="189" t="s">
        <v>699</v>
      </c>
      <c r="D536" s="174" t="s">
        <v>479</v>
      </c>
      <c r="E536" s="175">
        <v>1</v>
      </c>
      <c r="F536" s="176"/>
      <c r="G536" s="177">
        <f>ROUND(E536*F536,2)</f>
        <v>0</v>
      </c>
      <c r="H536" s="176"/>
      <c r="I536" s="177">
        <f>ROUND(E536*H536,2)</f>
        <v>0</v>
      </c>
      <c r="J536" s="176"/>
      <c r="K536" s="177">
        <f>ROUND(E536*J536,2)</f>
        <v>0</v>
      </c>
      <c r="L536" s="177">
        <v>21</v>
      </c>
      <c r="M536" s="177">
        <f>G536*(1+L536/100)</f>
        <v>0</v>
      </c>
      <c r="N536" s="177">
        <v>0</v>
      </c>
      <c r="O536" s="177">
        <f>ROUND(E536*N536,2)</f>
        <v>0</v>
      </c>
      <c r="P536" s="177">
        <v>0</v>
      </c>
      <c r="Q536" s="177">
        <f>ROUND(E536*P536,2)</f>
        <v>0</v>
      </c>
      <c r="R536" s="177"/>
      <c r="S536" s="177" t="s">
        <v>307</v>
      </c>
      <c r="T536" s="178" t="s">
        <v>308</v>
      </c>
      <c r="U536" s="161">
        <v>0</v>
      </c>
      <c r="V536" s="161">
        <f>ROUND(E536*U536,2)</f>
        <v>0</v>
      </c>
      <c r="W536" s="161"/>
      <c r="X536" s="161" t="s">
        <v>200</v>
      </c>
      <c r="Y536" s="151"/>
      <c r="Z536" s="151"/>
      <c r="AA536" s="151"/>
      <c r="AB536" s="151"/>
      <c r="AC536" s="151"/>
      <c r="AD536" s="151"/>
      <c r="AE536" s="151"/>
      <c r="AF536" s="151"/>
      <c r="AG536" s="151" t="s">
        <v>201</v>
      </c>
      <c r="AH536" s="151"/>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x14ac:dyDescent="0.2">
      <c r="A537" s="158"/>
      <c r="B537" s="159"/>
      <c r="C537" s="190" t="s">
        <v>80</v>
      </c>
      <c r="D537" s="163"/>
      <c r="E537" s="164">
        <v>1</v>
      </c>
      <c r="F537" s="161"/>
      <c r="G537" s="161"/>
      <c r="H537" s="161"/>
      <c r="I537" s="161"/>
      <c r="J537" s="161"/>
      <c r="K537" s="161"/>
      <c r="L537" s="161"/>
      <c r="M537" s="161"/>
      <c r="N537" s="161"/>
      <c r="O537" s="161"/>
      <c r="P537" s="161"/>
      <c r="Q537" s="161"/>
      <c r="R537" s="161"/>
      <c r="S537" s="161"/>
      <c r="T537" s="161"/>
      <c r="U537" s="161"/>
      <c r="V537" s="161"/>
      <c r="W537" s="161"/>
      <c r="X537" s="161"/>
      <c r="Y537" s="151"/>
      <c r="Z537" s="151"/>
      <c r="AA537" s="151"/>
      <c r="AB537" s="151"/>
      <c r="AC537" s="151"/>
      <c r="AD537" s="151"/>
      <c r="AE537" s="151"/>
      <c r="AF537" s="151"/>
      <c r="AG537" s="151" t="s">
        <v>203</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x14ac:dyDescent="0.2">
      <c r="A538" s="166" t="s">
        <v>194</v>
      </c>
      <c r="B538" s="167" t="s">
        <v>132</v>
      </c>
      <c r="C538" s="188" t="s">
        <v>133</v>
      </c>
      <c r="D538" s="168"/>
      <c r="E538" s="169"/>
      <c r="F538" s="170"/>
      <c r="G538" s="170">
        <f>SUMIF(AG539:AG549,"&lt;&gt;NOR",G539:G549)</f>
        <v>0</v>
      </c>
      <c r="H538" s="170"/>
      <c r="I538" s="170">
        <f>SUM(I539:I549)</f>
        <v>0</v>
      </c>
      <c r="J538" s="170"/>
      <c r="K538" s="170">
        <f>SUM(K539:K549)</f>
        <v>0</v>
      </c>
      <c r="L538" s="170"/>
      <c r="M538" s="170">
        <f>SUM(M539:M549)</f>
        <v>0</v>
      </c>
      <c r="N538" s="170"/>
      <c r="O538" s="170">
        <f>SUM(O539:O549)</f>
        <v>0.46</v>
      </c>
      <c r="P538" s="170"/>
      <c r="Q538" s="170">
        <f>SUM(Q539:Q549)</f>
        <v>0.12</v>
      </c>
      <c r="R538" s="170"/>
      <c r="S538" s="170"/>
      <c r="T538" s="171"/>
      <c r="U538" s="165"/>
      <c r="V538" s="165">
        <f>SUM(V539:V549)</f>
        <v>12.249999999999998</v>
      </c>
      <c r="W538" s="165"/>
      <c r="X538" s="165"/>
      <c r="AG538" t="s">
        <v>195</v>
      </c>
    </row>
    <row r="539" spans="1:60" outlineLevel="1" x14ac:dyDescent="0.2">
      <c r="A539" s="172">
        <v>149</v>
      </c>
      <c r="B539" s="173" t="s">
        <v>700</v>
      </c>
      <c r="C539" s="189" t="s">
        <v>701</v>
      </c>
      <c r="D539" s="174" t="s">
        <v>243</v>
      </c>
      <c r="E539" s="175">
        <v>7</v>
      </c>
      <c r="F539" s="176"/>
      <c r="G539" s="177">
        <f>ROUND(E539*F539,2)</f>
        <v>0</v>
      </c>
      <c r="H539" s="176"/>
      <c r="I539" s="177">
        <f>ROUND(E539*H539,2)</f>
        <v>0</v>
      </c>
      <c r="J539" s="176"/>
      <c r="K539" s="177">
        <f>ROUND(E539*J539,2)</f>
        <v>0</v>
      </c>
      <c r="L539" s="177">
        <v>21</v>
      </c>
      <c r="M539" s="177">
        <f>G539*(1+L539/100)</f>
        <v>0</v>
      </c>
      <c r="N539" s="177">
        <v>6.5339999999999995E-2</v>
      </c>
      <c r="O539" s="177">
        <f>ROUND(E539*N539,2)</f>
        <v>0.46</v>
      </c>
      <c r="P539" s="177">
        <v>0</v>
      </c>
      <c r="Q539" s="177">
        <f>ROUND(E539*P539,2)</f>
        <v>0</v>
      </c>
      <c r="R539" s="177"/>
      <c r="S539" s="177" t="s">
        <v>199</v>
      </c>
      <c r="T539" s="178" t="s">
        <v>199</v>
      </c>
      <c r="U539" s="161">
        <v>1.1835</v>
      </c>
      <c r="V539" s="161">
        <f>ROUND(E539*U539,2)</f>
        <v>8.2799999999999994</v>
      </c>
      <c r="W539" s="161"/>
      <c r="X539" s="161" t="s">
        <v>200</v>
      </c>
      <c r="Y539" s="151"/>
      <c r="Z539" s="151"/>
      <c r="AA539" s="151"/>
      <c r="AB539" s="151"/>
      <c r="AC539" s="151"/>
      <c r="AD539" s="151"/>
      <c r="AE539" s="151"/>
      <c r="AF539" s="151"/>
      <c r="AG539" s="151" t="s">
        <v>201</v>
      </c>
      <c r="AH539" s="151"/>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outlineLevel="1" x14ac:dyDescent="0.2">
      <c r="A540" s="158"/>
      <c r="B540" s="159"/>
      <c r="C540" s="190" t="s">
        <v>702</v>
      </c>
      <c r="D540" s="163"/>
      <c r="E540" s="164">
        <v>7</v>
      </c>
      <c r="F540" s="161"/>
      <c r="G540" s="161"/>
      <c r="H540" s="161"/>
      <c r="I540" s="161"/>
      <c r="J540" s="161"/>
      <c r="K540" s="161"/>
      <c r="L540" s="161"/>
      <c r="M540" s="161"/>
      <c r="N540" s="161"/>
      <c r="O540" s="161"/>
      <c r="P540" s="161"/>
      <c r="Q540" s="161"/>
      <c r="R540" s="161"/>
      <c r="S540" s="161"/>
      <c r="T540" s="161"/>
      <c r="U540" s="161"/>
      <c r="V540" s="161"/>
      <c r="W540" s="161"/>
      <c r="X540" s="161"/>
      <c r="Y540" s="151"/>
      <c r="Z540" s="151"/>
      <c r="AA540" s="151"/>
      <c r="AB540" s="151"/>
      <c r="AC540" s="151"/>
      <c r="AD540" s="151"/>
      <c r="AE540" s="151"/>
      <c r="AF540" s="151"/>
      <c r="AG540" s="151" t="s">
        <v>203</v>
      </c>
      <c r="AH540" s="151">
        <v>0</v>
      </c>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ht="22.5" outlineLevel="1" x14ac:dyDescent="0.2">
      <c r="A541" s="172">
        <v>150</v>
      </c>
      <c r="B541" s="173" t="s">
        <v>703</v>
      </c>
      <c r="C541" s="189" t="s">
        <v>704</v>
      </c>
      <c r="D541" s="174" t="s">
        <v>243</v>
      </c>
      <c r="E541" s="175">
        <v>10</v>
      </c>
      <c r="F541" s="176"/>
      <c r="G541" s="177">
        <f>ROUND(E541*F541,2)</f>
        <v>0</v>
      </c>
      <c r="H541" s="176"/>
      <c r="I541" s="177">
        <f>ROUND(E541*H541,2)</f>
        <v>0</v>
      </c>
      <c r="J541" s="176"/>
      <c r="K541" s="177">
        <f>ROUND(E541*J541,2)</f>
        <v>0</v>
      </c>
      <c r="L541" s="177">
        <v>21</v>
      </c>
      <c r="M541" s="177">
        <f>G541*(1+L541/100)</f>
        <v>0</v>
      </c>
      <c r="N541" s="177">
        <v>5.0000000000000002E-5</v>
      </c>
      <c r="O541" s="177">
        <f>ROUND(E541*N541,2)</f>
        <v>0</v>
      </c>
      <c r="P541" s="177">
        <v>1.235E-2</v>
      </c>
      <c r="Q541" s="177">
        <f>ROUND(E541*P541,2)</f>
        <v>0.12</v>
      </c>
      <c r="R541" s="177"/>
      <c r="S541" s="177" t="s">
        <v>199</v>
      </c>
      <c r="T541" s="178" t="s">
        <v>199</v>
      </c>
      <c r="U541" s="161">
        <v>0.23699999999999999</v>
      </c>
      <c r="V541" s="161">
        <f>ROUND(E541*U541,2)</f>
        <v>2.37</v>
      </c>
      <c r="W541" s="161"/>
      <c r="X541" s="161" t="s">
        <v>200</v>
      </c>
      <c r="Y541" s="151"/>
      <c r="Z541" s="151"/>
      <c r="AA541" s="151"/>
      <c r="AB541" s="151"/>
      <c r="AC541" s="151"/>
      <c r="AD541" s="151"/>
      <c r="AE541" s="151"/>
      <c r="AF541" s="151"/>
      <c r="AG541" s="151" t="s">
        <v>201</v>
      </c>
      <c r="AH541" s="151"/>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outlineLevel="1" x14ac:dyDescent="0.2">
      <c r="A542" s="158"/>
      <c r="B542" s="159"/>
      <c r="C542" s="190" t="s">
        <v>705</v>
      </c>
      <c r="D542" s="163"/>
      <c r="E542" s="164">
        <v>10</v>
      </c>
      <c r="F542" s="161"/>
      <c r="G542" s="161"/>
      <c r="H542" s="161"/>
      <c r="I542" s="161"/>
      <c r="J542" s="161"/>
      <c r="K542" s="161"/>
      <c r="L542" s="161"/>
      <c r="M542" s="161"/>
      <c r="N542" s="161"/>
      <c r="O542" s="161"/>
      <c r="P542" s="161"/>
      <c r="Q542" s="161"/>
      <c r="R542" s="161"/>
      <c r="S542" s="161"/>
      <c r="T542" s="161"/>
      <c r="U542" s="161"/>
      <c r="V542" s="161"/>
      <c r="W542" s="161"/>
      <c r="X542" s="161"/>
      <c r="Y542" s="151"/>
      <c r="Z542" s="151"/>
      <c r="AA542" s="151"/>
      <c r="AB542" s="151"/>
      <c r="AC542" s="151"/>
      <c r="AD542" s="151"/>
      <c r="AE542" s="151"/>
      <c r="AF542" s="151"/>
      <c r="AG542" s="151" t="s">
        <v>203</v>
      </c>
      <c r="AH542" s="151">
        <v>0</v>
      </c>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outlineLevel="1" x14ac:dyDescent="0.2">
      <c r="A543" s="172">
        <v>151</v>
      </c>
      <c r="B543" s="173" t="s">
        <v>706</v>
      </c>
      <c r="C543" s="189" t="s">
        <v>707</v>
      </c>
      <c r="D543" s="174" t="s">
        <v>238</v>
      </c>
      <c r="E543" s="175">
        <v>17.600000000000001</v>
      </c>
      <c r="F543" s="176"/>
      <c r="G543" s="177">
        <f>ROUND(E543*F543,2)</f>
        <v>0</v>
      </c>
      <c r="H543" s="176"/>
      <c r="I543" s="177">
        <f>ROUND(E543*H543,2)</f>
        <v>0</v>
      </c>
      <c r="J543" s="176"/>
      <c r="K543" s="177">
        <f>ROUND(E543*J543,2)</f>
        <v>0</v>
      </c>
      <c r="L543" s="177">
        <v>21</v>
      </c>
      <c r="M543" s="177">
        <f>G543*(1+L543/100)</f>
        <v>0</v>
      </c>
      <c r="N543" s="177">
        <v>0</v>
      </c>
      <c r="O543" s="177">
        <f>ROUND(E543*N543,2)</f>
        <v>0</v>
      </c>
      <c r="P543" s="177">
        <v>0</v>
      </c>
      <c r="Q543" s="177">
        <f>ROUND(E543*P543,2)</f>
        <v>0</v>
      </c>
      <c r="R543" s="177"/>
      <c r="S543" s="177" t="s">
        <v>199</v>
      </c>
      <c r="T543" s="178" t="s">
        <v>199</v>
      </c>
      <c r="U543" s="161">
        <v>5.1999999999999998E-2</v>
      </c>
      <c r="V543" s="161">
        <f>ROUND(E543*U543,2)</f>
        <v>0.92</v>
      </c>
      <c r="W543" s="161"/>
      <c r="X543" s="161" t="s">
        <v>200</v>
      </c>
      <c r="Y543" s="151"/>
      <c r="Z543" s="151"/>
      <c r="AA543" s="151"/>
      <c r="AB543" s="151"/>
      <c r="AC543" s="151"/>
      <c r="AD543" s="151"/>
      <c r="AE543" s="151"/>
      <c r="AF543" s="151"/>
      <c r="AG543" s="151" t="s">
        <v>201</v>
      </c>
      <c r="AH543" s="151"/>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x14ac:dyDescent="0.2">
      <c r="A544" s="158"/>
      <c r="B544" s="159"/>
      <c r="C544" s="190" t="s">
        <v>708</v>
      </c>
      <c r="D544" s="163"/>
      <c r="E544" s="164">
        <v>17.600000000000001</v>
      </c>
      <c r="F544" s="161"/>
      <c r="G544" s="161"/>
      <c r="H544" s="161"/>
      <c r="I544" s="161"/>
      <c r="J544" s="161"/>
      <c r="K544" s="161"/>
      <c r="L544" s="161"/>
      <c r="M544" s="161"/>
      <c r="N544" s="161"/>
      <c r="O544" s="161"/>
      <c r="P544" s="161"/>
      <c r="Q544" s="161"/>
      <c r="R544" s="161"/>
      <c r="S544" s="161"/>
      <c r="T544" s="161"/>
      <c r="U544" s="161"/>
      <c r="V544" s="161"/>
      <c r="W544" s="161"/>
      <c r="X544" s="161"/>
      <c r="Y544" s="151"/>
      <c r="Z544" s="151"/>
      <c r="AA544" s="151"/>
      <c r="AB544" s="151"/>
      <c r="AC544" s="151"/>
      <c r="AD544" s="151"/>
      <c r="AE544" s="151"/>
      <c r="AF544" s="151"/>
      <c r="AG544" s="151" t="s">
        <v>203</v>
      </c>
      <c r="AH544" s="151">
        <v>0</v>
      </c>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x14ac:dyDescent="0.2">
      <c r="A545" s="172">
        <v>152</v>
      </c>
      <c r="B545" s="173" t="s">
        <v>709</v>
      </c>
      <c r="C545" s="189" t="s">
        <v>710</v>
      </c>
      <c r="D545" s="174" t="s">
        <v>256</v>
      </c>
      <c r="E545" s="175">
        <v>0.22</v>
      </c>
      <c r="F545" s="176"/>
      <c r="G545" s="177">
        <f>ROUND(E545*F545,2)</f>
        <v>0</v>
      </c>
      <c r="H545" s="176"/>
      <c r="I545" s="177">
        <f>ROUND(E545*H545,2)</f>
        <v>0</v>
      </c>
      <c r="J545" s="176"/>
      <c r="K545" s="177">
        <f>ROUND(E545*J545,2)</f>
        <v>0</v>
      </c>
      <c r="L545" s="177">
        <v>21</v>
      </c>
      <c r="M545" s="177">
        <f>G545*(1+L545/100)</f>
        <v>0</v>
      </c>
      <c r="N545" s="177">
        <v>0</v>
      </c>
      <c r="O545" s="177">
        <f>ROUND(E545*N545,2)</f>
        <v>0</v>
      </c>
      <c r="P545" s="177">
        <v>0</v>
      </c>
      <c r="Q545" s="177">
        <f>ROUND(E545*P545,2)</f>
        <v>0</v>
      </c>
      <c r="R545" s="177"/>
      <c r="S545" s="177" t="s">
        <v>199</v>
      </c>
      <c r="T545" s="178" t="s">
        <v>199</v>
      </c>
      <c r="U545" s="161">
        <v>3.0739999999999998</v>
      </c>
      <c r="V545" s="161">
        <f>ROUND(E545*U545,2)</f>
        <v>0.68</v>
      </c>
      <c r="W545" s="161"/>
      <c r="X545" s="161" t="s">
        <v>200</v>
      </c>
      <c r="Y545" s="151"/>
      <c r="Z545" s="151"/>
      <c r="AA545" s="151"/>
      <c r="AB545" s="151"/>
      <c r="AC545" s="151"/>
      <c r="AD545" s="151"/>
      <c r="AE545" s="151"/>
      <c r="AF545" s="151"/>
      <c r="AG545" s="151" t="s">
        <v>201</v>
      </c>
      <c r="AH545" s="151"/>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outlineLevel="1" x14ac:dyDescent="0.2">
      <c r="A546" s="158"/>
      <c r="B546" s="159"/>
      <c r="C546" s="190" t="s">
        <v>711</v>
      </c>
      <c r="D546" s="163"/>
      <c r="E546" s="164">
        <v>0.22</v>
      </c>
      <c r="F546" s="161"/>
      <c r="G546" s="161"/>
      <c r="H546" s="161"/>
      <c r="I546" s="161"/>
      <c r="J546" s="161"/>
      <c r="K546" s="161"/>
      <c r="L546" s="161"/>
      <c r="M546" s="161"/>
      <c r="N546" s="161"/>
      <c r="O546" s="161"/>
      <c r="P546" s="161"/>
      <c r="Q546" s="161"/>
      <c r="R546" s="161"/>
      <c r="S546" s="161"/>
      <c r="T546" s="161"/>
      <c r="U546" s="161"/>
      <c r="V546" s="161"/>
      <c r="W546" s="161"/>
      <c r="X546" s="161"/>
      <c r="Y546" s="151"/>
      <c r="Z546" s="151"/>
      <c r="AA546" s="151"/>
      <c r="AB546" s="151"/>
      <c r="AC546" s="151"/>
      <c r="AD546" s="151"/>
      <c r="AE546" s="151"/>
      <c r="AF546" s="151"/>
      <c r="AG546" s="151" t="s">
        <v>203</v>
      </c>
      <c r="AH546" s="151">
        <v>0</v>
      </c>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x14ac:dyDescent="0.2">
      <c r="A547" s="172">
        <v>153</v>
      </c>
      <c r="B547" s="173" t="s">
        <v>712</v>
      </c>
      <c r="C547" s="189" t="s">
        <v>713</v>
      </c>
      <c r="D547" s="174" t="s">
        <v>243</v>
      </c>
      <c r="E547" s="175">
        <v>4</v>
      </c>
      <c r="F547" s="176"/>
      <c r="G547" s="177">
        <f>ROUND(E547*F547,2)</f>
        <v>0</v>
      </c>
      <c r="H547" s="176"/>
      <c r="I547" s="177">
        <f>ROUND(E547*H547,2)</f>
        <v>0</v>
      </c>
      <c r="J547" s="176"/>
      <c r="K547" s="177">
        <f>ROUND(E547*J547,2)</f>
        <v>0</v>
      </c>
      <c r="L547" s="177">
        <v>21</v>
      </c>
      <c r="M547" s="177">
        <f>G547*(1+L547/100)</f>
        <v>0</v>
      </c>
      <c r="N547" s="177">
        <v>0</v>
      </c>
      <c r="O547" s="177">
        <f>ROUND(E547*N547,2)</f>
        <v>0</v>
      </c>
      <c r="P547" s="177">
        <v>0</v>
      </c>
      <c r="Q547" s="177">
        <f>ROUND(E547*P547,2)</f>
        <v>0</v>
      </c>
      <c r="R547" s="177"/>
      <c r="S547" s="177" t="s">
        <v>307</v>
      </c>
      <c r="T547" s="178" t="s">
        <v>308</v>
      </c>
      <c r="U547" s="161">
        <v>0</v>
      </c>
      <c r="V547" s="161">
        <f>ROUND(E547*U547,2)</f>
        <v>0</v>
      </c>
      <c r="W547" s="161"/>
      <c r="X547" s="161" t="s">
        <v>200</v>
      </c>
      <c r="Y547" s="151"/>
      <c r="Z547" s="151"/>
      <c r="AA547" s="151"/>
      <c r="AB547" s="151"/>
      <c r="AC547" s="151"/>
      <c r="AD547" s="151"/>
      <c r="AE547" s="151"/>
      <c r="AF547" s="151"/>
      <c r="AG547" s="151" t="s">
        <v>201</v>
      </c>
      <c r="AH547" s="151"/>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outlineLevel="1" x14ac:dyDescent="0.2">
      <c r="A548" s="158"/>
      <c r="B548" s="159"/>
      <c r="C548" s="190" t="s">
        <v>86</v>
      </c>
      <c r="D548" s="163"/>
      <c r="E548" s="164">
        <v>4</v>
      </c>
      <c r="F548" s="161"/>
      <c r="G548" s="161"/>
      <c r="H548" s="161"/>
      <c r="I548" s="161"/>
      <c r="J548" s="161"/>
      <c r="K548" s="161"/>
      <c r="L548" s="161"/>
      <c r="M548" s="161"/>
      <c r="N548" s="161"/>
      <c r="O548" s="161"/>
      <c r="P548" s="161"/>
      <c r="Q548" s="161"/>
      <c r="R548" s="161"/>
      <c r="S548" s="161"/>
      <c r="T548" s="161"/>
      <c r="U548" s="161"/>
      <c r="V548" s="161"/>
      <c r="W548" s="161"/>
      <c r="X548" s="161"/>
      <c r="Y548" s="151"/>
      <c r="Z548" s="151"/>
      <c r="AA548" s="151"/>
      <c r="AB548" s="151"/>
      <c r="AC548" s="151"/>
      <c r="AD548" s="151"/>
      <c r="AE548" s="151"/>
      <c r="AF548" s="151"/>
      <c r="AG548" s="151" t="s">
        <v>203</v>
      </c>
      <c r="AH548" s="151">
        <v>0</v>
      </c>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x14ac:dyDescent="0.2">
      <c r="A549" s="158">
        <v>154</v>
      </c>
      <c r="B549" s="159" t="s">
        <v>714</v>
      </c>
      <c r="C549" s="192" t="s">
        <v>715</v>
      </c>
      <c r="D549" s="160" t="s">
        <v>0</v>
      </c>
      <c r="E549" s="186"/>
      <c r="F549" s="162"/>
      <c r="G549" s="161">
        <f>ROUND(E549*F549,2)</f>
        <v>0</v>
      </c>
      <c r="H549" s="162"/>
      <c r="I549" s="161">
        <f>ROUND(E549*H549,2)</f>
        <v>0</v>
      </c>
      <c r="J549" s="162"/>
      <c r="K549" s="161">
        <f>ROUND(E549*J549,2)</f>
        <v>0</v>
      </c>
      <c r="L549" s="161">
        <v>21</v>
      </c>
      <c r="M549" s="161">
        <f>G549*(1+L549/100)</f>
        <v>0</v>
      </c>
      <c r="N549" s="161">
        <v>0</v>
      </c>
      <c r="O549" s="161">
        <f>ROUND(E549*N549,2)</f>
        <v>0</v>
      </c>
      <c r="P549" s="161">
        <v>0</v>
      </c>
      <c r="Q549" s="161">
        <f>ROUND(E549*P549,2)</f>
        <v>0</v>
      </c>
      <c r="R549" s="161"/>
      <c r="S549" s="161" t="s">
        <v>199</v>
      </c>
      <c r="T549" s="161" t="s">
        <v>199</v>
      </c>
      <c r="U549" s="161">
        <v>0</v>
      </c>
      <c r="V549" s="161">
        <f>ROUND(E549*U549,2)</f>
        <v>0</v>
      </c>
      <c r="W549" s="161"/>
      <c r="X549" s="161" t="s">
        <v>630</v>
      </c>
      <c r="Y549" s="151"/>
      <c r="Z549" s="151"/>
      <c r="AA549" s="151"/>
      <c r="AB549" s="151"/>
      <c r="AC549" s="151"/>
      <c r="AD549" s="151"/>
      <c r="AE549" s="151"/>
      <c r="AF549" s="151"/>
      <c r="AG549" s="151" t="s">
        <v>631</v>
      </c>
      <c r="AH549" s="151"/>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x14ac:dyDescent="0.2">
      <c r="A550" s="166" t="s">
        <v>194</v>
      </c>
      <c r="B550" s="167" t="s">
        <v>134</v>
      </c>
      <c r="C550" s="188" t="s">
        <v>135</v>
      </c>
      <c r="D550" s="168"/>
      <c r="E550" s="169"/>
      <c r="F550" s="170"/>
      <c r="G550" s="170">
        <f>SUMIF(AG551:AG565,"&lt;&gt;NOR",G551:G565)</f>
        <v>0</v>
      </c>
      <c r="H550" s="170"/>
      <c r="I550" s="170">
        <f>SUM(I551:I565)</f>
        <v>0</v>
      </c>
      <c r="J550" s="170"/>
      <c r="K550" s="170">
        <f>SUM(K551:K565)</f>
        <v>0</v>
      </c>
      <c r="L550" s="170"/>
      <c r="M550" s="170">
        <f>SUM(M551:M565)</f>
        <v>0</v>
      </c>
      <c r="N550" s="170"/>
      <c r="O550" s="170">
        <f>SUM(O551:O565)</f>
        <v>1.1000000000000001</v>
      </c>
      <c r="P550" s="170"/>
      <c r="Q550" s="170">
        <f>SUM(Q551:Q565)</f>
        <v>2.5700000000000003</v>
      </c>
      <c r="R550" s="170"/>
      <c r="S550" s="170"/>
      <c r="T550" s="171"/>
      <c r="U550" s="165"/>
      <c r="V550" s="165">
        <f>SUM(V551:V565)</f>
        <v>32.129999999999995</v>
      </c>
      <c r="W550" s="165"/>
      <c r="X550" s="165"/>
      <c r="AG550" t="s">
        <v>195</v>
      </c>
    </row>
    <row r="551" spans="1:60" outlineLevel="1" x14ac:dyDescent="0.2">
      <c r="A551" s="172">
        <v>155</v>
      </c>
      <c r="B551" s="173" t="s">
        <v>716</v>
      </c>
      <c r="C551" s="189" t="s">
        <v>717</v>
      </c>
      <c r="D551" s="174" t="s">
        <v>285</v>
      </c>
      <c r="E551" s="175">
        <v>4</v>
      </c>
      <c r="F551" s="176"/>
      <c r="G551" s="177">
        <f>ROUND(E551*F551,2)</f>
        <v>0</v>
      </c>
      <c r="H551" s="176"/>
      <c r="I551" s="177">
        <f>ROUND(E551*H551,2)</f>
        <v>0</v>
      </c>
      <c r="J551" s="176"/>
      <c r="K551" s="177">
        <f>ROUND(E551*J551,2)</f>
        <v>0</v>
      </c>
      <c r="L551" s="177">
        <v>21</v>
      </c>
      <c r="M551" s="177">
        <f>G551*(1+L551/100)</f>
        <v>0</v>
      </c>
      <c r="N551" s="177">
        <v>0</v>
      </c>
      <c r="O551" s="177">
        <f>ROUND(E551*N551,2)</f>
        <v>0</v>
      </c>
      <c r="P551" s="177">
        <v>0.2</v>
      </c>
      <c r="Q551" s="177">
        <f>ROUND(E551*P551,2)</f>
        <v>0.8</v>
      </c>
      <c r="R551" s="177"/>
      <c r="S551" s="177" t="s">
        <v>199</v>
      </c>
      <c r="T551" s="178" t="s">
        <v>199</v>
      </c>
      <c r="U551" s="161">
        <v>0.65700000000000003</v>
      </c>
      <c r="V551" s="161">
        <f>ROUND(E551*U551,2)</f>
        <v>2.63</v>
      </c>
      <c r="W551" s="161"/>
      <c r="X551" s="161" t="s">
        <v>200</v>
      </c>
      <c r="Y551" s="151"/>
      <c r="Z551" s="151"/>
      <c r="AA551" s="151"/>
      <c r="AB551" s="151"/>
      <c r="AC551" s="151"/>
      <c r="AD551" s="151"/>
      <c r="AE551" s="151"/>
      <c r="AF551" s="151"/>
      <c r="AG551" s="151" t="s">
        <v>201</v>
      </c>
      <c r="AH551" s="151"/>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x14ac:dyDescent="0.2">
      <c r="A552" s="158"/>
      <c r="B552" s="159"/>
      <c r="C552" s="190" t="s">
        <v>86</v>
      </c>
      <c r="D552" s="163"/>
      <c r="E552" s="164">
        <v>4</v>
      </c>
      <c r="F552" s="161"/>
      <c r="G552" s="161"/>
      <c r="H552" s="161"/>
      <c r="I552" s="161"/>
      <c r="J552" s="161"/>
      <c r="K552" s="161"/>
      <c r="L552" s="161"/>
      <c r="M552" s="161"/>
      <c r="N552" s="161"/>
      <c r="O552" s="161"/>
      <c r="P552" s="161"/>
      <c r="Q552" s="161"/>
      <c r="R552" s="161"/>
      <c r="S552" s="161"/>
      <c r="T552" s="161"/>
      <c r="U552" s="161"/>
      <c r="V552" s="161"/>
      <c r="W552" s="161"/>
      <c r="X552" s="161"/>
      <c r="Y552" s="151"/>
      <c r="Z552" s="151"/>
      <c r="AA552" s="151"/>
      <c r="AB552" s="151"/>
      <c r="AC552" s="151"/>
      <c r="AD552" s="151"/>
      <c r="AE552" s="151"/>
      <c r="AF552" s="151"/>
      <c r="AG552" s="151" t="s">
        <v>203</v>
      </c>
      <c r="AH552" s="151">
        <v>0</v>
      </c>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x14ac:dyDescent="0.2">
      <c r="A553" s="172">
        <v>156</v>
      </c>
      <c r="B553" s="173" t="s">
        <v>718</v>
      </c>
      <c r="C553" s="189" t="s">
        <v>719</v>
      </c>
      <c r="D553" s="174" t="s">
        <v>238</v>
      </c>
      <c r="E553" s="175">
        <v>48.72</v>
      </c>
      <c r="F553" s="176"/>
      <c r="G553" s="177">
        <f>ROUND(E553*F553,2)</f>
        <v>0</v>
      </c>
      <c r="H553" s="176"/>
      <c r="I553" s="177">
        <f>ROUND(E553*H553,2)</f>
        <v>0</v>
      </c>
      <c r="J553" s="176"/>
      <c r="K553" s="177">
        <f>ROUND(E553*J553,2)</f>
        <v>0</v>
      </c>
      <c r="L553" s="177">
        <v>21</v>
      </c>
      <c r="M553" s="177">
        <f>G553*(1+L553/100)</f>
        <v>0</v>
      </c>
      <c r="N553" s="177">
        <v>0</v>
      </c>
      <c r="O553" s="177">
        <f>ROUND(E553*N553,2)</f>
        <v>0</v>
      </c>
      <c r="P553" s="177">
        <v>0</v>
      </c>
      <c r="Q553" s="177">
        <f>ROUND(E553*P553,2)</f>
        <v>0</v>
      </c>
      <c r="R553" s="177"/>
      <c r="S553" s="177" t="s">
        <v>199</v>
      </c>
      <c r="T553" s="178" t="s">
        <v>199</v>
      </c>
      <c r="U553" s="161">
        <v>0.28100000000000003</v>
      </c>
      <c r="V553" s="161">
        <f>ROUND(E553*U553,2)</f>
        <v>13.69</v>
      </c>
      <c r="W553" s="161"/>
      <c r="X553" s="161" t="s">
        <v>200</v>
      </c>
      <c r="Y553" s="151"/>
      <c r="Z553" s="151"/>
      <c r="AA553" s="151"/>
      <c r="AB553" s="151"/>
      <c r="AC553" s="151"/>
      <c r="AD553" s="151"/>
      <c r="AE553" s="151"/>
      <c r="AF553" s="151"/>
      <c r="AG553" s="151" t="s">
        <v>201</v>
      </c>
      <c r="AH553" s="151"/>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outlineLevel="1" x14ac:dyDescent="0.2">
      <c r="A554" s="158"/>
      <c r="B554" s="159"/>
      <c r="C554" s="190" t="s">
        <v>720</v>
      </c>
      <c r="D554" s="163"/>
      <c r="E554" s="164">
        <v>48.72</v>
      </c>
      <c r="F554" s="161"/>
      <c r="G554" s="161"/>
      <c r="H554" s="161"/>
      <c r="I554" s="161"/>
      <c r="J554" s="161"/>
      <c r="K554" s="161"/>
      <c r="L554" s="161"/>
      <c r="M554" s="161"/>
      <c r="N554" s="161"/>
      <c r="O554" s="161"/>
      <c r="P554" s="161"/>
      <c r="Q554" s="161"/>
      <c r="R554" s="161"/>
      <c r="S554" s="161"/>
      <c r="T554" s="161"/>
      <c r="U554" s="161"/>
      <c r="V554" s="161"/>
      <c r="W554" s="161"/>
      <c r="X554" s="161"/>
      <c r="Y554" s="151"/>
      <c r="Z554" s="151"/>
      <c r="AA554" s="151"/>
      <c r="AB554" s="151"/>
      <c r="AC554" s="151"/>
      <c r="AD554" s="151"/>
      <c r="AE554" s="151"/>
      <c r="AF554" s="151"/>
      <c r="AG554" s="151" t="s">
        <v>203</v>
      </c>
      <c r="AH554" s="151">
        <v>0</v>
      </c>
      <c r="AI554" s="151"/>
      <c r="AJ554" s="151"/>
      <c r="AK554" s="151"/>
      <c r="AL554" s="151"/>
      <c r="AM554" s="151"/>
      <c r="AN554" s="151"/>
      <c r="AO554" s="151"/>
      <c r="AP554" s="151"/>
      <c r="AQ554" s="151"/>
      <c r="AR554" s="151"/>
      <c r="AS554" s="151"/>
      <c r="AT554" s="151"/>
      <c r="AU554" s="151"/>
      <c r="AV554" s="151"/>
      <c r="AW554" s="151"/>
      <c r="AX554" s="151"/>
      <c r="AY554" s="151"/>
      <c r="AZ554" s="151"/>
      <c r="BA554" s="151"/>
      <c r="BB554" s="151"/>
      <c r="BC554" s="151"/>
      <c r="BD554" s="151"/>
      <c r="BE554" s="151"/>
      <c r="BF554" s="151"/>
      <c r="BG554" s="151"/>
      <c r="BH554" s="151"/>
    </row>
    <row r="555" spans="1:60" ht="22.5" outlineLevel="1" x14ac:dyDescent="0.2">
      <c r="A555" s="172">
        <v>157</v>
      </c>
      <c r="B555" s="173" t="s">
        <v>721</v>
      </c>
      <c r="C555" s="189" t="s">
        <v>722</v>
      </c>
      <c r="D555" s="174" t="s">
        <v>238</v>
      </c>
      <c r="E555" s="175">
        <v>59.03</v>
      </c>
      <c r="F555" s="176"/>
      <c r="G555" s="177">
        <f>ROUND(E555*F555,2)</f>
        <v>0</v>
      </c>
      <c r="H555" s="176"/>
      <c r="I555" s="177">
        <f>ROUND(E555*H555,2)</f>
        <v>0</v>
      </c>
      <c r="J555" s="176"/>
      <c r="K555" s="177">
        <f>ROUND(E555*J555,2)</f>
        <v>0</v>
      </c>
      <c r="L555" s="177">
        <v>21</v>
      </c>
      <c r="M555" s="177">
        <f>G555*(1+L555/100)</f>
        <v>0</v>
      </c>
      <c r="N555" s="177">
        <v>0</v>
      </c>
      <c r="O555" s="177">
        <f>ROUND(E555*N555,2)</f>
        <v>0</v>
      </c>
      <c r="P555" s="177">
        <v>0.03</v>
      </c>
      <c r="Q555" s="177">
        <f>ROUND(E555*P555,2)</f>
        <v>1.77</v>
      </c>
      <c r="R555" s="177"/>
      <c r="S555" s="177" t="s">
        <v>199</v>
      </c>
      <c r="T555" s="178" t="s">
        <v>199</v>
      </c>
      <c r="U555" s="161">
        <v>0.23499999999999999</v>
      </c>
      <c r="V555" s="161">
        <f>ROUND(E555*U555,2)</f>
        <v>13.87</v>
      </c>
      <c r="W555" s="161"/>
      <c r="X555" s="161" t="s">
        <v>200</v>
      </c>
      <c r="Y555" s="151"/>
      <c r="Z555" s="151"/>
      <c r="AA555" s="151"/>
      <c r="AB555" s="151"/>
      <c r="AC555" s="151"/>
      <c r="AD555" s="151"/>
      <c r="AE555" s="151"/>
      <c r="AF555" s="151"/>
      <c r="AG555" s="151" t="s">
        <v>201</v>
      </c>
      <c r="AH555" s="151"/>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outlineLevel="1" x14ac:dyDescent="0.2">
      <c r="A556" s="158"/>
      <c r="B556" s="159"/>
      <c r="C556" s="190" t="s">
        <v>723</v>
      </c>
      <c r="D556" s="163"/>
      <c r="E556" s="164">
        <v>48.58</v>
      </c>
      <c r="F556" s="161"/>
      <c r="G556" s="161"/>
      <c r="H556" s="161"/>
      <c r="I556" s="161"/>
      <c r="J556" s="161"/>
      <c r="K556" s="161"/>
      <c r="L556" s="161"/>
      <c r="M556" s="161"/>
      <c r="N556" s="161"/>
      <c r="O556" s="161"/>
      <c r="P556" s="161"/>
      <c r="Q556" s="161"/>
      <c r="R556" s="161"/>
      <c r="S556" s="161"/>
      <c r="T556" s="161"/>
      <c r="U556" s="161"/>
      <c r="V556" s="161"/>
      <c r="W556" s="161"/>
      <c r="X556" s="161"/>
      <c r="Y556" s="151"/>
      <c r="Z556" s="151"/>
      <c r="AA556" s="151"/>
      <c r="AB556" s="151"/>
      <c r="AC556" s="151"/>
      <c r="AD556" s="151"/>
      <c r="AE556" s="151"/>
      <c r="AF556" s="151"/>
      <c r="AG556" s="151" t="s">
        <v>203</v>
      </c>
      <c r="AH556" s="151">
        <v>0</v>
      </c>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x14ac:dyDescent="0.2">
      <c r="A557" s="158"/>
      <c r="B557" s="159"/>
      <c r="C557" s="190" t="s">
        <v>724</v>
      </c>
      <c r="D557" s="163"/>
      <c r="E557" s="164">
        <v>10.45</v>
      </c>
      <c r="F557" s="161"/>
      <c r="G557" s="161"/>
      <c r="H557" s="161"/>
      <c r="I557" s="161"/>
      <c r="J557" s="161"/>
      <c r="K557" s="161"/>
      <c r="L557" s="161"/>
      <c r="M557" s="161"/>
      <c r="N557" s="161"/>
      <c r="O557" s="161"/>
      <c r="P557" s="161"/>
      <c r="Q557" s="161"/>
      <c r="R557" s="161"/>
      <c r="S557" s="161"/>
      <c r="T557" s="161"/>
      <c r="U557" s="161"/>
      <c r="V557" s="161"/>
      <c r="W557" s="161"/>
      <c r="X557" s="161"/>
      <c r="Y557" s="151"/>
      <c r="Z557" s="151"/>
      <c r="AA557" s="151"/>
      <c r="AB557" s="151"/>
      <c r="AC557" s="151"/>
      <c r="AD557" s="151"/>
      <c r="AE557" s="151"/>
      <c r="AF557" s="151"/>
      <c r="AG557" s="151" t="s">
        <v>203</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x14ac:dyDescent="0.2">
      <c r="A558" s="172">
        <v>158</v>
      </c>
      <c r="B558" s="173" t="s">
        <v>725</v>
      </c>
      <c r="C558" s="189" t="s">
        <v>726</v>
      </c>
      <c r="D558" s="174" t="s">
        <v>198</v>
      </c>
      <c r="E558" s="175">
        <v>1.4616</v>
      </c>
      <c r="F558" s="176"/>
      <c r="G558" s="177">
        <f>ROUND(E558*F558,2)</f>
        <v>0</v>
      </c>
      <c r="H558" s="176"/>
      <c r="I558" s="177">
        <f>ROUND(E558*H558,2)</f>
        <v>0</v>
      </c>
      <c r="J558" s="176"/>
      <c r="K558" s="177">
        <f>ROUND(E558*J558,2)</f>
        <v>0</v>
      </c>
      <c r="L558" s="177">
        <v>21</v>
      </c>
      <c r="M558" s="177">
        <f>G558*(1+L558/100)</f>
        <v>0</v>
      </c>
      <c r="N558" s="177">
        <v>2.9499999999999999E-3</v>
      </c>
      <c r="O558" s="177">
        <f>ROUND(E558*N558,2)</f>
        <v>0</v>
      </c>
      <c r="P558" s="177">
        <v>0</v>
      </c>
      <c r="Q558" s="177">
        <f>ROUND(E558*P558,2)</f>
        <v>0</v>
      </c>
      <c r="R558" s="177"/>
      <c r="S558" s="177" t="s">
        <v>199</v>
      </c>
      <c r="T558" s="178" t="s">
        <v>199</v>
      </c>
      <c r="U558" s="161">
        <v>0</v>
      </c>
      <c r="V558" s="161">
        <f>ROUND(E558*U558,2)</f>
        <v>0</v>
      </c>
      <c r="W558" s="161"/>
      <c r="X558" s="161" t="s">
        <v>200</v>
      </c>
      <c r="Y558" s="151"/>
      <c r="Z558" s="151"/>
      <c r="AA558" s="151"/>
      <c r="AB558" s="151"/>
      <c r="AC558" s="151"/>
      <c r="AD558" s="151"/>
      <c r="AE558" s="151"/>
      <c r="AF558" s="151"/>
      <c r="AG558" s="151" t="s">
        <v>201</v>
      </c>
      <c r="AH558" s="151"/>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x14ac:dyDescent="0.2">
      <c r="A559" s="158"/>
      <c r="B559" s="159"/>
      <c r="C559" s="190" t="s">
        <v>727</v>
      </c>
      <c r="D559" s="163"/>
      <c r="E559" s="164">
        <v>1.4616</v>
      </c>
      <c r="F559" s="161"/>
      <c r="G559" s="161"/>
      <c r="H559" s="161"/>
      <c r="I559" s="161"/>
      <c r="J559" s="161"/>
      <c r="K559" s="161"/>
      <c r="L559" s="161"/>
      <c r="M559" s="161"/>
      <c r="N559" s="161"/>
      <c r="O559" s="161"/>
      <c r="P559" s="161"/>
      <c r="Q559" s="161"/>
      <c r="R559" s="161"/>
      <c r="S559" s="161"/>
      <c r="T559" s="161"/>
      <c r="U559" s="161"/>
      <c r="V559" s="161"/>
      <c r="W559" s="161"/>
      <c r="X559" s="161"/>
      <c r="Y559" s="151"/>
      <c r="Z559" s="151"/>
      <c r="AA559" s="151"/>
      <c r="AB559" s="151"/>
      <c r="AC559" s="151"/>
      <c r="AD559" s="151"/>
      <c r="AE559" s="151"/>
      <c r="AF559" s="151"/>
      <c r="AG559" s="151" t="s">
        <v>203</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outlineLevel="1" x14ac:dyDescent="0.2">
      <c r="A560" s="172">
        <v>159</v>
      </c>
      <c r="B560" s="173" t="s">
        <v>728</v>
      </c>
      <c r="C560" s="189" t="s">
        <v>729</v>
      </c>
      <c r="D560" s="174" t="s">
        <v>482</v>
      </c>
      <c r="E560" s="175">
        <v>22.015000000000001</v>
      </c>
      <c r="F560" s="176"/>
      <c r="G560" s="177">
        <f>ROUND(E560*F560,2)</f>
        <v>0</v>
      </c>
      <c r="H560" s="176"/>
      <c r="I560" s="177">
        <f>ROUND(E560*H560,2)</f>
        <v>0</v>
      </c>
      <c r="J560" s="176"/>
      <c r="K560" s="177">
        <f>ROUND(E560*J560,2)</f>
        <v>0</v>
      </c>
      <c r="L560" s="177">
        <v>21</v>
      </c>
      <c r="M560" s="177">
        <f>G560*(1+L560/100)</f>
        <v>0</v>
      </c>
      <c r="N560" s="177">
        <v>0</v>
      </c>
      <c r="O560" s="177">
        <f>ROUND(E560*N560,2)</f>
        <v>0</v>
      </c>
      <c r="P560" s="177">
        <v>0</v>
      </c>
      <c r="Q560" s="177">
        <f>ROUND(E560*P560,2)</f>
        <v>0</v>
      </c>
      <c r="R560" s="177"/>
      <c r="S560" s="177" t="s">
        <v>307</v>
      </c>
      <c r="T560" s="178" t="s">
        <v>308</v>
      </c>
      <c r="U560" s="161">
        <v>0</v>
      </c>
      <c r="V560" s="161">
        <f>ROUND(E560*U560,2)</f>
        <v>0</v>
      </c>
      <c r="W560" s="161"/>
      <c r="X560" s="161" t="s">
        <v>200</v>
      </c>
      <c r="Y560" s="151"/>
      <c r="Z560" s="151"/>
      <c r="AA560" s="151"/>
      <c r="AB560" s="151"/>
      <c r="AC560" s="151"/>
      <c r="AD560" s="151"/>
      <c r="AE560" s="151"/>
      <c r="AF560" s="151"/>
      <c r="AG560" s="151" t="s">
        <v>201</v>
      </c>
      <c r="AH560" s="151"/>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x14ac:dyDescent="0.2">
      <c r="A561" s="158"/>
      <c r="B561" s="159"/>
      <c r="C561" s="190" t="s">
        <v>730</v>
      </c>
      <c r="D561" s="163"/>
      <c r="E561" s="164"/>
      <c r="F561" s="161"/>
      <c r="G561" s="161"/>
      <c r="H561" s="161"/>
      <c r="I561" s="161"/>
      <c r="J561" s="161"/>
      <c r="K561" s="161"/>
      <c r="L561" s="161"/>
      <c r="M561" s="161"/>
      <c r="N561" s="161"/>
      <c r="O561" s="161"/>
      <c r="P561" s="161"/>
      <c r="Q561" s="161"/>
      <c r="R561" s="161"/>
      <c r="S561" s="161"/>
      <c r="T561" s="161"/>
      <c r="U561" s="161"/>
      <c r="V561" s="161"/>
      <c r="W561" s="161"/>
      <c r="X561" s="161"/>
      <c r="Y561" s="151"/>
      <c r="Z561" s="151"/>
      <c r="AA561" s="151"/>
      <c r="AB561" s="151"/>
      <c r="AC561" s="151"/>
      <c r="AD561" s="151"/>
      <c r="AE561" s="151"/>
      <c r="AF561" s="151"/>
      <c r="AG561" s="151" t="s">
        <v>203</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x14ac:dyDescent="0.2">
      <c r="A562" s="158"/>
      <c r="B562" s="159"/>
      <c r="C562" s="190" t="s">
        <v>731</v>
      </c>
      <c r="D562" s="163"/>
      <c r="E562" s="164">
        <v>22.015000000000001</v>
      </c>
      <c r="F562" s="161"/>
      <c r="G562" s="161"/>
      <c r="H562" s="161"/>
      <c r="I562" s="161"/>
      <c r="J562" s="161"/>
      <c r="K562" s="161"/>
      <c r="L562" s="161"/>
      <c r="M562" s="161"/>
      <c r="N562" s="161"/>
      <c r="O562" s="161"/>
      <c r="P562" s="161"/>
      <c r="Q562" s="161"/>
      <c r="R562" s="161"/>
      <c r="S562" s="161"/>
      <c r="T562" s="161"/>
      <c r="U562" s="161"/>
      <c r="V562" s="161"/>
      <c r="W562" s="161"/>
      <c r="X562" s="161"/>
      <c r="Y562" s="151"/>
      <c r="Z562" s="151"/>
      <c r="AA562" s="151"/>
      <c r="AB562" s="151"/>
      <c r="AC562" s="151"/>
      <c r="AD562" s="151"/>
      <c r="AE562" s="151"/>
      <c r="AF562" s="151"/>
      <c r="AG562" s="151" t="s">
        <v>203</v>
      </c>
      <c r="AH562" s="151">
        <v>0</v>
      </c>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ht="22.5" outlineLevel="1" x14ac:dyDescent="0.2">
      <c r="A563" s="172">
        <v>160</v>
      </c>
      <c r="B563" s="173" t="s">
        <v>732</v>
      </c>
      <c r="C563" s="189" t="s">
        <v>733</v>
      </c>
      <c r="D563" s="174" t="s">
        <v>238</v>
      </c>
      <c r="E563" s="175">
        <v>52.617600000000003</v>
      </c>
      <c r="F563" s="176"/>
      <c r="G563" s="177">
        <f>ROUND(E563*F563,2)</f>
        <v>0</v>
      </c>
      <c r="H563" s="176"/>
      <c r="I563" s="177">
        <f>ROUND(E563*H563,2)</f>
        <v>0</v>
      </c>
      <c r="J563" s="176"/>
      <c r="K563" s="177">
        <f>ROUND(E563*J563,2)</f>
        <v>0</v>
      </c>
      <c r="L563" s="177">
        <v>21</v>
      </c>
      <c r="M563" s="177">
        <f>G563*(1+L563/100)</f>
        <v>0</v>
      </c>
      <c r="N563" s="177">
        <v>2.1000000000000001E-2</v>
      </c>
      <c r="O563" s="177">
        <f>ROUND(E563*N563,2)</f>
        <v>1.1000000000000001</v>
      </c>
      <c r="P563" s="177">
        <v>0</v>
      </c>
      <c r="Q563" s="177">
        <f>ROUND(E563*P563,2)</f>
        <v>0</v>
      </c>
      <c r="R563" s="177" t="s">
        <v>296</v>
      </c>
      <c r="S563" s="177" t="s">
        <v>199</v>
      </c>
      <c r="T563" s="178" t="s">
        <v>199</v>
      </c>
      <c r="U563" s="161">
        <v>0</v>
      </c>
      <c r="V563" s="161">
        <f>ROUND(E563*U563,2)</f>
        <v>0</v>
      </c>
      <c r="W563" s="161"/>
      <c r="X563" s="161" t="s">
        <v>297</v>
      </c>
      <c r="Y563" s="151"/>
      <c r="Z563" s="151"/>
      <c r="AA563" s="151"/>
      <c r="AB563" s="151"/>
      <c r="AC563" s="151"/>
      <c r="AD563" s="151"/>
      <c r="AE563" s="151"/>
      <c r="AF563" s="151"/>
      <c r="AG563" s="151" t="s">
        <v>298</v>
      </c>
      <c r="AH563" s="151"/>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outlineLevel="1" x14ac:dyDescent="0.2">
      <c r="A564" s="158"/>
      <c r="B564" s="159"/>
      <c r="C564" s="190" t="s">
        <v>734</v>
      </c>
      <c r="D564" s="163"/>
      <c r="E564" s="164">
        <v>52.617600000000003</v>
      </c>
      <c r="F564" s="161"/>
      <c r="G564" s="161"/>
      <c r="H564" s="161"/>
      <c r="I564" s="161"/>
      <c r="J564" s="161"/>
      <c r="K564" s="161"/>
      <c r="L564" s="161"/>
      <c r="M564" s="161"/>
      <c r="N564" s="161"/>
      <c r="O564" s="161"/>
      <c r="P564" s="161"/>
      <c r="Q564" s="161"/>
      <c r="R564" s="161"/>
      <c r="S564" s="161"/>
      <c r="T564" s="161"/>
      <c r="U564" s="161"/>
      <c r="V564" s="161"/>
      <c r="W564" s="161"/>
      <c r="X564" s="161"/>
      <c r="Y564" s="151"/>
      <c r="Z564" s="151"/>
      <c r="AA564" s="151"/>
      <c r="AB564" s="151"/>
      <c r="AC564" s="151"/>
      <c r="AD564" s="151"/>
      <c r="AE564" s="151"/>
      <c r="AF564" s="151"/>
      <c r="AG564" s="151" t="s">
        <v>203</v>
      </c>
      <c r="AH564" s="151">
        <v>0</v>
      </c>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ht="22.5" outlineLevel="1" x14ac:dyDescent="0.2">
      <c r="A565" s="179">
        <v>161</v>
      </c>
      <c r="B565" s="180" t="s">
        <v>735</v>
      </c>
      <c r="C565" s="191" t="s">
        <v>736</v>
      </c>
      <c r="D565" s="181" t="s">
        <v>256</v>
      </c>
      <c r="E565" s="182">
        <v>1.10928</v>
      </c>
      <c r="F565" s="183"/>
      <c r="G565" s="184">
        <f>ROUND(E565*F565,2)</f>
        <v>0</v>
      </c>
      <c r="H565" s="183"/>
      <c r="I565" s="184">
        <f>ROUND(E565*H565,2)</f>
        <v>0</v>
      </c>
      <c r="J565" s="183"/>
      <c r="K565" s="184">
        <f>ROUND(E565*J565,2)</f>
        <v>0</v>
      </c>
      <c r="L565" s="184">
        <v>21</v>
      </c>
      <c r="M565" s="184">
        <f>G565*(1+L565/100)</f>
        <v>0</v>
      </c>
      <c r="N565" s="184">
        <v>0</v>
      </c>
      <c r="O565" s="184">
        <f>ROUND(E565*N565,2)</f>
        <v>0</v>
      </c>
      <c r="P565" s="184">
        <v>0</v>
      </c>
      <c r="Q565" s="184">
        <f>ROUND(E565*P565,2)</f>
        <v>0</v>
      </c>
      <c r="R565" s="184"/>
      <c r="S565" s="184" t="s">
        <v>199</v>
      </c>
      <c r="T565" s="185" t="s">
        <v>199</v>
      </c>
      <c r="U565" s="161">
        <v>1.7509999999999999</v>
      </c>
      <c r="V565" s="161">
        <f>ROUND(E565*U565,2)</f>
        <v>1.94</v>
      </c>
      <c r="W565" s="161"/>
      <c r="X565" s="161" t="s">
        <v>630</v>
      </c>
      <c r="Y565" s="151"/>
      <c r="Z565" s="151"/>
      <c r="AA565" s="151"/>
      <c r="AB565" s="151"/>
      <c r="AC565" s="151"/>
      <c r="AD565" s="151"/>
      <c r="AE565" s="151"/>
      <c r="AF565" s="151"/>
      <c r="AG565" s="151" t="s">
        <v>631</v>
      </c>
      <c r="AH565" s="151"/>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x14ac:dyDescent="0.2">
      <c r="A566" s="166" t="s">
        <v>194</v>
      </c>
      <c r="B566" s="167" t="s">
        <v>136</v>
      </c>
      <c r="C566" s="188" t="s">
        <v>137</v>
      </c>
      <c r="D566" s="168"/>
      <c r="E566" s="169"/>
      <c r="F566" s="170"/>
      <c r="G566" s="170">
        <f>SUMIF(AG567:AG573,"&lt;&gt;NOR",G567:G573)</f>
        <v>0</v>
      </c>
      <c r="H566" s="170"/>
      <c r="I566" s="170">
        <f>SUM(I567:I573)</f>
        <v>0</v>
      </c>
      <c r="J566" s="170"/>
      <c r="K566" s="170">
        <f>SUM(K567:K573)</f>
        <v>0</v>
      </c>
      <c r="L566" s="170"/>
      <c r="M566" s="170">
        <f>SUM(M567:M573)</f>
        <v>0</v>
      </c>
      <c r="N566" s="170"/>
      <c r="O566" s="170">
        <f>SUM(O567:O573)</f>
        <v>0</v>
      </c>
      <c r="P566" s="170"/>
      <c r="Q566" s="170">
        <f>SUM(Q567:Q573)</f>
        <v>0.01</v>
      </c>
      <c r="R566" s="170"/>
      <c r="S566" s="170"/>
      <c r="T566" s="171"/>
      <c r="U566" s="165"/>
      <c r="V566" s="165">
        <f>SUM(V567:V573)</f>
        <v>1.1299999999999999</v>
      </c>
      <c r="W566" s="165"/>
      <c r="X566" s="165"/>
      <c r="AG566" t="s">
        <v>195</v>
      </c>
    </row>
    <row r="567" spans="1:60" ht="22.5" outlineLevel="1" x14ac:dyDescent="0.2">
      <c r="A567" s="172">
        <v>162</v>
      </c>
      <c r="B567" s="173" t="s">
        <v>737</v>
      </c>
      <c r="C567" s="189" t="s">
        <v>738</v>
      </c>
      <c r="D567" s="174" t="s">
        <v>285</v>
      </c>
      <c r="E567" s="175">
        <v>2</v>
      </c>
      <c r="F567" s="176"/>
      <c r="G567" s="177">
        <f>ROUND(E567*F567,2)</f>
        <v>0</v>
      </c>
      <c r="H567" s="176"/>
      <c r="I567" s="177">
        <f>ROUND(E567*H567,2)</f>
        <v>0</v>
      </c>
      <c r="J567" s="176"/>
      <c r="K567" s="177">
        <f>ROUND(E567*J567,2)</f>
        <v>0</v>
      </c>
      <c r="L567" s="177">
        <v>21</v>
      </c>
      <c r="M567" s="177">
        <f>G567*(1+L567/100)</f>
        <v>0</v>
      </c>
      <c r="N567" s="177">
        <v>1.3500000000000001E-3</v>
      </c>
      <c r="O567" s="177">
        <f>ROUND(E567*N567,2)</f>
        <v>0</v>
      </c>
      <c r="P567" s="177">
        <v>0</v>
      </c>
      <c r="Q567" s="177">
        <f>ROUND(E567*P567,2)</f>
        <v>0</v>
      </c>
      <c r="R567" s="177"/>
      <c r="S567" s="177" t="s">
        <v>199</v>
      </c>
      <c r="T567" s="178" t="s">
        <v>199</v>
      </c>
      <c r="U567" s="161">
        <v>0.35005999999999998</v>
      </c>
      <c r="V567" s="161">
        <f>ROUND(E567*U567,2)</f>
        <v>0.7</v>
      </c>
      <c r="W567" s="161"/>
      <c r="X567" s="161" t="s">
        <v>200</v>
      </c>
      <c r="Y567" s="151"/>
      <c r="Z567" s="151"/>
      <c r="AA567" s="151"/>
      <c r="AB567" s="151"/>
      <c r="AC567" s="151"/>
      <c r="AD567" s="151"/>
      <c r="AE567" s="151"/>
      <c r="AF567" s="151"/>
      <c r="AG567" s="151" t="s">
        <v>201</v>
      </c>
      <c r="AH567" s="151"/>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outlineLevel="1" x14ac:dyDescent="0.2">
      <c r="A568" s="158"/>
      <c r="B568" s="159"/>
      <c r="C568" s="190" t="s">
        <v>739</v>
      </c>
      <c r="D568" s="163"/>
      <c r="E568" s="164"/>
      <c r="F568" s="161"/>
      <c r="G568" s="161"/>
      <c r="H568" s="161"/>
      <c r="I568" s="161"/>
      <c r="J568" s="161"/>
      <c r="K568" s="161"/>
      <c r="L568" s="161"/>
      <c r="M568" s="161"/>
      <c r="N568" s="161"/>
      <c r="O568" s="161"/>
      <c r="P568" s="161"/>
      <c r="Q568" s="161"/>
      <c r="R568" s="161"/>
      <c r="S568" s="161"/>
      <c r="T568" s="161"/>
      <c r="U568" s="161"/>
      <c r="V568" s="161"/>
      <c r="W568" s="161"/>
      <c r="X568" s="161"/>
      <c r="Y568" s="151"/>
      <c r="Z568" s="151"/>
      <c r="AA568" s="151"/>
      <c r="AB568" s="151"/>
      <c r="AC568" s="151"/>
      <c r="AD568" s="151"/>
      <c r="AE568" s="151"/>
      <c r="AF568" s="151"/>
      <c r="AG568" s="151" t="s">
        <v>203</v>
      </c>
      <c r="AH568" s="151">
        <v>0</v>
      </c>
      <c r="AI568" s="151"/>
      <c r="AJ568" s="151"/>
      <c r="AK568" s="151"/>
      <c r="AL568" s="151"/>
      <c r="AM568" s="151"/>
      <c r="AN568" s="151"/>
      <c r="AO568" s="151"/>
      <c r="AP568" s="151"/>
      <c r="AQ568" s="151"/>
      <c r="AR568" s="151"/>
      <c r="AS568" s="151"/>
      <c r="AT568" s="151"/>
      <c r="AU568" s="151"/>
      <c r="AV568" s="151"/>
      <c r="AW568" s="151"/>
      <c r="AX568" s="151"/>
      <c r="AY568" s="151"/>
      <c r="AZ568" s="151"/>
      <c r="BA568" s="151"/>
      <c r="BB568" s="151"/>
      <c r="BC568" s="151"/>
      <c r="BD568" s="151"/>
      <c r="BE568" s="151"/>
      <c r="BF568" s="151"/>
      <c r="BG568" s="151"/>
      <c r="BH568" s="151"/>
    </row>
    <row r="569" spans="1:60" outlineLevel="1" x14ac:dyDescent="0.2">
      <c r="A569" s="158"/>
      <c r="B569" s="159"/>
      <c r="C569" s="190" t="s">
        <v>427</v>
      </c>
      <c r="D569" s="163"/>
      <c r="E569" s="164">
        <v>2</v>
      </c>
      <c r="F569" s="161"/>
      <c r="G569" s="161"/>
      <c r="H569" s="161"/>
      <c r="I569" s="161"/>
      <c r="J569" s="161"/>
      <c r="K569" s="161"/>
      <c r="L569" s="161"/>
      <c r="M569" s="161"/>
      <c r="N569" s="161"/>
      <c r="O569" s="161"/>
      <c r="P569" s="161"/>
      <c r="Q569" s="161"/>
      <c r="R569" s="161"/>
      <c r="S569" s="161"/>
      <c r="T569" s="161"/>
      <c r="U569" s="161"/>
      <c r="V569" s="161"/>
      <c r="W569" s="161"/>
      <c r="X569" s="161"/>
      <c r="Y569" s="151"/>
      <c r="Z569" s="151"/>
      <c r="AA569" s="151"/>
      <c r="AB569" s="151"/>
      <c r="AC569" s="151"/>
      <c r="AD569" s="151"/>
      <c r="AE569" s="151"/>
      <c r="AF569" s="151"/>
      <c r="AG569" s="151" t="s">
        <v>203</v>
      </c>
      <c r="AH569" s="151">
        <v>0</v>
      </c>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ht="22.5" outlineLevel="1" x14ac:dyDescent="0.2">
      <c r="A570" s="172">
        <v>163</v>
      </c>
      <c r="B570" s="173" t="s">
        <v>740</v>
      </c>
      <c r="C570" s="189" t="s">
        <v>741</v>
      </c>
      <c r="D570" s="174" t="s">
        <v>285</v>
      </c>
      <c r="E570" s="175">
        <v>4.7</v>
      </c>
      <c r="F570" s="176"/>
      <c r="G570" s="177">
        <f>ROUND(E570*F570,2)</f>
        <v>0</v>
      </c>
      <c r="H570" s="176"/>
      <c r="I570" s="177">
        <f>ROUND(E570*H570,2)</f>
        <v>0</v>
      </c>
      <c r="J570" s="176"/>
      <c r="K570" s="177">
        <f>ROUND(E570*J570,2)</f>
        <v>0</v>
      </c>
      <c r="L570" s="177">
        <v>21</v>
      </c>
      <c r="M570" s="177">
        <f>G570*(1+L570/100)</f>
        <v>0</v>
      </c>
      <c r="N570" s="177">
        <v>0</v>
      </c>
      <c r="O570" s="177">
        <f>ROUND(E570*N570,2)</f>
        <v>0</v>
      </c>
      <c r="P570" s="177">
        <v>1.3500000000000001E-3</v>
      </c>
      <c r="Q570" s="177">
        <f>ROUND(E570*P570,2)</f>
        <v>0.01</v>
      </c>
      <c r="R570" s="177"/>
      <c r="S570" s="177" t="s">
        <v>199</v>
      </c>
      <c r="T570" s="178" t="s">
        <v>199</v>
      </c>
      <c r="U570" s="161">
        <v>9.1999999999999998E-2</v>
      </c>
      <c r="V570" s="161">
        <f>ROUND(E570*U570,2)</f>
        <v>0.43</v>
      </c>
      <c r="W570" s="161"/>
      <c r="X570" s="161" t="s">
        <v>200</v>
      </c>
      <c r="Y570" s="151"/>
      <c r="Z570" s="151"/>
      <c r="AA570" s="151"/>
      <c r="AB570" s="151"/>
      <c r="AC570" s="151"/>
      <c r="AD570" s="151"/>
      <c r="AE570" s="151"/>
      <c r="AF570" s="151"/>
      <c r="AG570" s="151" t="s">
        <v>201</v>
      </c>
      <c r="AH570" s="151"/>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x14ac:dyDescent="0.2">
      <c r="A571" s="158"/>
      <c r="B571" s="159"/>
      <c r="C571" s="190" t="s">
        <v>556</v>
      </c>
      <c r="D571" s="163"/>
      <c r="E571" s="164">
        <v>3.5</v>
      </c>
      <c r="F571" s="161"/>
      <c r="G571" s="161"/>
      <c r="H571" s="161"/>
      <c r="I571" s="161"/>
      <c r="J571" s="161"/>
      <c r="K571" s="161"/>
      <c r="L571" s="161"/>
      <c r="M571" s="161"/>
      <c r="N571" s="161"/>
      <c r="O571" s="161"/>
      <c r="P571" s="161"/>
      <c r="Q571" s="161"/>
      <c r="R571" s="161"/>
      <c r="S571" s="161"/>
      <c r="T571" s="161"/>
      <c r="U571" s="161"/>
      <c r="V571" s="161"/>
      <c r="W571" s="161"/>
      <c r="X571" s="161"/>
      <c r="Y571" s="151"/>
      <c r="Z571" s="151"/>
      <c r="AA571" s="151"/>
      <c r="AB571" s="151"/>
      <c r="AC571" s="151"/>
      <c r="AD571" s="151"/>
      <c r="AE571" s="151"/>
      <c r="AF571" s="151"/>
      <c r="AG571" s="151" t="s">
        <v>203</v>
      </c>
      <c r="AH571" s="151">
        <v>0</v>
      </c>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outlineLevel="1" x14ac:dyDescent="0.2">
      <c r="A572" s="158"/>
      <c r="B572" s="159"/>
      <c r="C572" s="190" t="s">
        <v>557</v>
      </c>
      <c r="D572" s="163"/>
      <c r="E572" s="164">
        <v>1.2</v>
      </c>
      <c r="F572" s="161"/>
      <c r="G572" s="161"/>
      <c r="H572" s="161"/>
      <c r="I572" s="161"/>
      <c r="J572" s="161"/>
      <c r="K572" s="161"/>
      <c r="L572" s="161"/>
      <c r="M572" s="161"/>
      <c r="N572" s="161"/>
      <c r="O572" s="161"/>
      <c r="P572" s="161"/>
      <c r="Q572" s="161"/>
      <c r="R572" s="161"/>
      <c r="S572" s="161"/>
      <c r="T572" s="161"/>
      <c r="U572" s="161"/>
      <c r="V572" s="161"/>
      <c r="W572" s="161"/>
      <c r="X572" s="161"/>
      <c r="Y572" s="151"/>
      <c r="Z572" s="151"/>
      <c r="AA572" s="151"/>
      <c r="AB572" s="151"/>
      <c r="AC572" s="151"/>
      <c r="AD572" s="151"/>
      <c r="AE572" s="151"/>
      <c r="AF572" s="151"/>
      <c r="AG572" s="151" t="s">
        <v>203</v>
      </c>
      <c r="AH572" s="151">
        <v>0</v>
      </c>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outlineLevel="1" x14ac:dyDescent="0.2">
      <c r="A573" s="158">
        <v>164</v>
      </c>
      <c r="B573" s="159" t="s">
        <v>742</v>
      </c>
      <c r="C573" s="192" t="s">
        <v>743</v>
      </c>
      <c r="D573" s="160" t="s">
        <v>0</v>
      </c>
      <c r="E573" s="186"/>
      <c r="F573" s="162"/>
      <c r="G573" s="161">
        <f>ROUND(E573*F573,2)</f>
        <v>0</v>
      </c>
      <c r="H573" s="162"/>
      <c r="I573" s="161">
        <f>ROUND(E573*H573,2)</f>
        <v>0</v>
      </c>
      <c r="J573" s="162"/>
      <c r="K573" s="161">
        <f>ROUND(E573*J573,2)</f>
        <v>0</v>
      </c>
      <c r="L573" s="161">
        <v>21</v>
      </c>
      <c r="M573" s="161">
        <f>G573*(1+L573/100)</f>
        <v>0</v>
      </c>
      <c r="N573" s="161">
        <v>0</v>
      </c>
      <c r="O573" s="161">
        <f>ROUND(E573*N573,2)</f>
        <v>0</v>
      </c>
      <c r="P573" s="161">
        <v>0</v>
      </c>
      <c r="Q573" s="161">
        <f>ROUND(E573*P573,2)</f>
        <v>0</v>
      </c>
      <c r="R573" s="161"/>
      <c r="S573" s="161" t="s">
        <v>199</v>
      </c>
      <c r="T573" s="161" t="s">
        <v>199</v>
      </c>
      <c r="U573" s="161">
        <v>0</v>
      </c>
      <c r="V573" s="161">
        <f>ROUND(E573*U573,2)</f>
        <v>0</v>
      </c>
      <c r="W573" s="161"/>
      <c r="X573" s="161" t="s">
        <v>630</v>
      </c>
      <c r="Y573" s="151"/>
      <c r="Z573" s="151"/>
      <c r="AA573" s="151"/>
      <c r="AB573" s="151"/>
      <c r="AC573" s="151"/>
      <c r="AD573" s="151"/>
      <c r="AE573" s="151"/>
      <c r="AF573" s="151"/>
      <c r="AG573" s="151" t="s">
        <v>631</v>
      </c>
      <c r="AH573" s="151"/>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x14ac:dyDescent="0.2">
      <c r="A574" s="166" t="s">
        <v>194</v>
      </c>
      <c r="B574" s="167" t="s">
        <v>138</v>
      </c>
      <c r="C574" s="188" t="s">
        <v>139</v>
      </c>
      <c r="D574" s="168"/>
      <c r="E574" s="169"/>
      <c r="F574" s="170"/>
      <c r="G574" s="170">
        <f>SUMIF(AG575:AG664,"&lt;&gt;NOR",G575:G664)</f>
        <v>0</v>
      </c>
      <c r="H574" s="170"/>
      <c r="I574" s="170">
        <f>SUM(I575:I664)</f>
        <v>0</v>
      </c>
      <c r="J574" s="170"/>
      <c r="K574" s="170">
        <f>SUM(K575:K664)</f>
        <v>0</v>
      </c>
      <c r="L574" s="170"/>
      <c r="M574" s="170">
        <f>SUM(M575:M664)</f>
        <v>0</v>
      </c>
      <c r="N574" s="170"/>
      <c r="O574" s="170">
        <f>SUM(O575:O664)</f>
        <v>0.57000000000000006</v>
      </c>
      <c r="P574" s="170"/>
      <c r="Q574" s="170">
        <f>SUM(Q575:Q664)</f>
        <v>5.65</v>
      </c>
      <c r="R574" s="170"/>
      <c r="S574" s="170"/>
      <c r="T574" s="171"/>
      <c r="U574" s="165"/>
      <c r="V574" s="165">
        <f>SUM(V575:V664)</f>
        <v>126.6</v>
      </c>
      <c r="W574" s="165"/>
      <c r="X574" s="165"/>
      <c r="AG574" t="s">
        <v>195</v>
      </c>
    </row>
    <row r="575" spans="1:60" outlineLevel="1" x14ac:dyDescent="0.2">
      <c r="A575" s="172">
        <v>165</v>
      </c>
      <c r="B575" s="173" t="s">
        <v>744</v>
      </c>
      <c r="C575" s="189" t="s">
        <v>745</v>
      </c>
      <c r="D575" s="174" t="s">
        <v>238</v>
      </c>
      <c r="E575" s="175">
        <v>51.085000000000001</v>
      </c>
      <c r="F575" s="176"/>
      <c r="G575" s="177">
        <f>ROUND(E575*F575,2)</f>
        <v>0</v>
      </c>
      <c r="H575" s="176"/>
      <c r="I575" s="177">
        <f>ROUND(E575*H575,2)</f>
        <v>0</v>
      </c>
      <c r="J575" s="176"/>
      <c r="K575" s="177">
        <f>ROUND(E575*J575,2)</f>
        <v>0</v>
      </c>
      <c r="L575" s="177">
        <v>21</v>
      </c>
      <c r="M575" s="177">
        <f>G575*(1+L575/100)</f>
        <v>0</v>
      </c>
      <c r="N575" s="177">
        <v>1.7000000000000001E-4</v>
      </c>
      <c r="O575" s="177">
        <f>ROUND(E575*N575,2)</f>
        <v>0.01</v>
      </c>
      <c r="P575" s="177">
        <v>0</v>
      </c>
      <c r="Q575" s="177">
        <f>ROUND(E575*P575,2)</f>
        <v>0</v>
      </c>
      <c r="R575" s="177"/>
      <c r="S575" s="177" t="s">
        <v>199</v>
      </c>
      <c r="T575" s="178" t="s">
        <v>199</v>
      </c>
      <c r="U575" s="161">
        <v>0.65300000000000002</v>
      </c>
      <c r="V575" s="161">
        <f>ROUND(E575*U575,2)</f>
        <v>33.36</v>
      </c>
      <c r="W575" s="161"/>
      <c r="X575" s="161" t="s">
        <v>200</v>
      </c>
      <c r="Y575" s="151"/>
      <c r="Z575" s="151"/>
      <c r="AA575" s="151"/>
      <c r="AB575" s="151"/>
      <c r="AC575" s="151"/>
      <c r="AD575" s="151"/>
      <c r="AE575" s="151"/>
      <c r="AF575" s="151"/>
      <c r="AG575" s="151" t="s">
        <v>201</v>
      </c>
      <c r="AH575" s="151"/>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row>
    <row r="576" spans="1:60" outlineLevel="1" x14ac:dyDescent="0.2">
      <c r="A576" s="158"/>
      <c r="B576" s="159"/>
      <c r="C576" s="190" t="s">
        <v>746</v>
      </c>
      <c r="D576" s="163"/>
      <c r="E576" s="164"/>
      <c r="F576" s="161"/>
      <c r="G576" s="161"/>
      <c r="H576" s="161"/>
      <c r="I576" s="161"/>
      <c r="J576" s="161"/>
      <c r="K576" s="161"/>
      <c r="L576" s="161"/>
      <c r="M576" s="161"/>
      <c r="N576" s="161"/>
      <c r="O576" s="161"/>
      <c r="P576" s="161"/>
      <c r="Q576" s="161"/>
      <c r="R576" s="161"/>
      <c r="S576" s="161"/>
      <c r="T576" s="161"/>
      <c r="U576" s="161"/>
      <c r="V576" s="161"/>
      <c r="W576" s="161"/>
      <c r="X576" s="161"/>
      <c r="Y576" s="151"/>
      <c r="Z576" s="151"/>
      <c r="AA576" s="151"/>
      <c r="AB576" s="151"/>
      <c r="AC576" s="151"/>
      <c r="AD576" s="151"/>
      <c r="AE576" s="151"/>
      <c r="AF576" s="151"/>
      <c r="AG576" s="151" t="s">
        <v>203</v>
      </c>
      <c r="AH576" s="151">
        <v>0</v>
      </c>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x14ac:dyDescent="0.2">
      <c r="A577" s="158"/>
      <c r="B577" s="159"/>
      <c r="C577" s="190" t="s">
        <v>747</v>
      </c>
      <c r="D577" s="163"/>
      <c r="E577" s="164"/>
      <c r="F577" s="161"/>
      <c r="G577" s="161"/>
      <c r="H577" s="161"/>
      <c r="I577" s="161"/>
      <c r="J577" s="161"/>
      <c r="K577" s="161"/>
      <c r="L577" s="161"/>
      <c r="M577" s="161"/>
      <c r="N577" s="161"/>
      <c r="O577" s="161"/>
      <c r="P577" s="161"/>
      <c r="Q577" s="161"/>
      <c r="R577" s="161"/>
      <c r="S577" s="161"/>
      <c r="T577" s="161"/>
      <c r="U577" s="161"/>
      <c r="V577" s="161"/>
      <c r="W577" s="161"/>
      <c r="X577" s="161"/>
      <c r="Y577" s="151"/>
      <c r="Z577" s="151"/>
      <c r="AA577" s="151"/>
      <c r="AB577" s="151"/>
      <c r="AC577" s="151"/>
      <c r="AD577" s="151"/>
      <c r="AE577" s="151"/>
      <c r="AF577" s="151"/>
      <c r="AG577" s="151" t="s">
        <v>203</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outlineLevel="1" x14ac:dyDescent="0.2">
      <c r="A578" s="158"/>
      <c r="B578" s="159"/>
      <c r="C578" s="190" t="s">
        <v>748</v>
      </c>
      <c r="D578" s="163"/>
      <c r="E578" s="164">
        <v>8.59</v>
      </c>
      <c r="F578" s="161"/>
      <c r="G578" s="161"/>
      <c r="H578" s="161"/>
      <c r="I578" s="161"/>
      <c r="J578" s="161"/>
      <c r="K578" s="161"/>
      <c r="L578" s="161"/>
      <c r="M578" s="161"/>
      <c r="N578" s="161"/>
      <c r="O578" s="161"/>
      <c r="P578" s="161"/>
      <c r="Q578" s="161"/>
      <c r="R578" s="161"/>
      <c r="S578" s="161"/>
      <c r="T578" s="161"/>
      <c r="U578" s="161"/>
      <c r="V578" s="161"/>
      <c r="W578" s="161"/>
      <c r="X578" s="161"/>
      <c r="Y578" s="151"/>
      <c r="Z578" s="151"/>
      <c r="AA578" s="151"/>
      <c r="AB578" s="151"/>
      <c r="AC578" s="151"/>
      <c r="AD578" s="151"/>
      <c r="AE578" s="151"/>
      <c r="AF578" s="151"/>
      <c r="AG578" s="151" t="s">
        <v>203</v>
      </c>
      <c r="AH578" s="151">
        <v>0</v>
      </c>
      <c r="AI578" s="151"/>
      <c r="AJ578" s="151"/>
      <c r="AK578" s="151"/>
      <c r="AL578" s="151"/>
      <c r="AM578" s="151"/>
      <c r="AN578" s="151"/>
      <c r="AO578" s="151"/>
      <c r="AP578" s="151"/>
      <c r="AQ578" s="151"/>
      <c r="AR578" s="151"/>
      <c r="AS578" s="151"/>
      <c r="AT578" s="151"/>
      <c r="AU578" s="151"/>
      <c r="AV578" s="151"/>
      <c r="AW578" s="151"/>
      <c r="AX578" s="151"/>
      <c r="AY578" s="151"/>
      <c r="AZ578" s="151"/>
      <c r="BA578" s="151"/>
      <c r="BB578" s="151"/>
      <c r="BC578" s="151"/>
      <c r="BD578" s="151"/>
      <c r="BE578" s="151"/>
      <c r="BF578" s="151"/>
      <c r="BG578" s="151"/>
      <c r="BH578" s="151"/>
    </row>
    <row r="579" spans="1:60" outlineLevel="1" x14ac:dyDescent="0.2">
      <c r="A579" s="158"/>
      <c r="B579" s="159"/>
      <c r="C579" s="190" t="s">
        <v>749</v>
      </c>
      <c r="D579" s="163"/>
      <c r="E579" s="164">
        <v>18.3</v>
      </c>
      <c r="F579" s="161"/>
      <c r="G579" s="161"/>
      <c r="H579" s="161"/>
      <c r="I579" s="161"/>
      <c r="J579" s="161"/>
      <c r="K579" s="161"/>
      <c r="L579" s="161"/>
      <c r="M579" s="161"/>
      <c r="N579" s="161"/>
      <c r="O579" s="161"/>
      <c r="P579" s="161"/>
      <c r="Q579" s="161"/>
      <c r="R579" s="161"/>
      <c r="S579" s="161"/>
      <c r="T579" s="161"/>
      <c r="U579" s="161"/>
      <c r="V579" s="161"/>
      <c r="W579" s="161"/>
      <c r="X579" s="161"/>
      <c r="Y579" s="151"/>
      <c r="Z579" s="151"/>
      <c r="AA579" s="151"/>
      <c r="AB579" s="151"/>
      <c r="AC579" s="151"/>
      <c r="AD579" s="151"/>
      <c r="AE579" s="151"/>
      <c r="AF579" s="151"/>
      <c r="AG579" s="151" t="s">
        <v>203</v>
      </c>
      <c r="AH579" s="151">
        <v>0</v>
      </c>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x14ac:dyDescent="0.2">
      <c r="A580" s="158"/>
      <c r="B580" s="159"/>
      <c r="C580" s="190" t="s">
        <v>750</v>
      </c>
      <c r="D580" s="163"/>
      <c r="E580" s="164"/>
      <c r="F580" s="161"/>
      <c r="G580" s="161"/>
      <c r="H580" s="161"/>
      <c r="I580" s="161"/>
      <c r="J580" s="161"/>
      <c r="K580" s="161"/>
      <c r="L580" s="161"/>
      <c r="M580" s="161"/>
      <c r="N580" s="161"/>
      <c r="O580" s="161"/>
      <c r="P580" s="161"/>
      <c r="Q580" s="161"/>
      <c r="R580" s="161"/>
      <c r="S580" s="161"/>
      <c r="T580" s="161"/>
      <c r="U580" s="161"/>
      <c r="V580" s="161"/>
      <c r="W580" s="161"/>
      <c r="X580" s="161"/>
      <c r="Y580" s="151"/>
      <c r="Z580" s="151"/>
      <c r="AA580" s="151"/>
      <c r="AB580" s="151"/>
      <c r="AC580" s="151"/>
      <c r="AD580" s="151"/>
      <c r="AE580" s="151"/>
      <c r="AF580" s="151"/>
      <c r="AG580" s="151" t="s">
        <v>203</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outlineLevel="1" x14ac:dyDescent="0.2">
      <c r="A581" s="158"/>
      <c r="B581" s="159"/>
      <c r="C581" s="190" t="s">
        <v>618</v>
      </c>
      <c r="D581" s="163"/>
      <c r="E581" s="164">
        <v>29.4</v>
      </c>
      <c r="F581" s="161"/>
      <c r="G581" s="161"/>
      <c r="H581" s="161"/>
      <c r="I581" s="161"/>
      <c r="J581" s="161"/>
      <c r="K581" s="161"/>
      <c r="L581" s="161"/>
      <c r="M581" s="161"/>
      <c r="N581" s="161"/>
      <c r="O581" s="161"/>
      <c r="P581" s="161"/>
      <c r="Q581" s="161"/>
      <c r="R581" s="161"/>
      <c r="S581" s="161"/>
      <c r="T581" s="161"/>
      <c r="U581" s="161"/>
      <c r="V581" s="161"/>
      <c r="W581" s="161"/>
      <c r="X581" s="161"/>
      <c r="Y581" s="151"/>
      <c r="Z581" s="151"/>
      <c r="AA581" s="151"/>
      <c r="AB581" s="151"/>
      <c r="AC581" s="151"/>
      <c r="AD581" s="151"/>
      <c r="AE581" s="151"/>
      <c r="AF581" s="151"/>
      <c r="AG581" s="151" t="s">
        <v>203</v>
      </c>
      <c r="AH581" s="151">
        <v>0</v>
      </c>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outlineLevel="1" x14ac:dyDescent="0.2">
      <c r="A582" s="158"/>
      <c r="B582" s="159"/>
      <c r="C582" s="190" t="s">
        <v>751</v>
      </c>
      <c r="D582" s="163"/>
      <c r="E582" s="164">
        <v>-2.4750000000000001</v>
      </c>
      <c r="F582" s="161"/>
      <c r="G582" s="161"/>
      <c r="H582" s="161"/>
      <c r="I582" s="161"/>
      <c r="J582" s="161"/>
      <c r="K582" s="161"/>
      <c r="L582" s="161"/>
      <c r="M582" s="161"/>
      <c r="N582" s="161"/>
      <c r="O582" s="161"/>
      <c r="P582" s="161"/>
      <c r="Q582" s="161"/>
      <c r="R582" s="161"/>
      <c r="S582" s="161"/>
      <c r="T582" s="161"/>
      <c r="U582" s="161"/>
      <c r="V582" s="161"/>
      <c r="W582" s="161"/>
      <c r="X582" s="161"/>
      <c r="Y582" s="151"/>
      <c r="Z582" s="151"/>
      <c r="AA582" s="151"/>
      <c r="AB582" s="151"/>
      <c r="AC582" s="151"/>
      <c r="AD582" s="151"/>
      <c r="AE582" s="151"/>
      <c r="AF582" s="151"/>
      <c r="AG582" s="151" t="s">
        <v>203</v>
      </c>
      <c r="AH582" s="151">
        <v>0</v>
      </c>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outlineLevel="1" x14ac:dyDescent="0.2">
      <c r="A583" s="158"/>
      <c r="B583" s="159"/>
      <c r="C583" s="190" t="s">
        <v>752</v>
      </c>
      <c r="D583" s="163"/>
      <c r="E583" s="164">
        <v>-2.73</v>
      </c>
      <c r="F583" s="161"/>
      <c r="G583" s="161"/>
      <c r="H583" s="161"/>
      <c r="I583" s="161"/>
      <c r="J583" s="161"/>
      <c r="K583" s="161"/>
      <c r="L583" s="161"/>
      <c r="M583" s="161"/>
      <c r="N583" s="161"/>
      <c r="O583" s="161"/>
      <c r="P583" s="161"/>
      <c r="Q583" s="161"/>
      <c r="R583" s="161"/>
      <c r="S583" s="161"/>
      <c r="T583" s="161"/>
      <c r="U583" s="161"/>
      <c r="V583" s="161"/>
      <c r="W583" s="161"/>
      <c r="X583" s="161"/>
      <c r="Y583" s="151"/>
      <c r="Z583" s="151"/>
      <c r="AA583" s="151"/>
      <c r="AB583" s="151"/>
      <c r="AC583" s="151"/>
      <c r="AD583" s="151"/>
      <c r="AE583" s="151"/>
      <c r="AF583" s="151"/>
      <c r="AG583" s="151" t="s">
        <v>203</v>
      </c>
      <c r="AH583" s="151">
        <v>0</v>
      </c>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x14ac:dyDescent="0.2">
      <c r="A584" s="172">
        <v>166</v>
      </c>
      <c r="B584" s="173" t="s">
        <v>753</v>
      </c>
      <c r="C584" s="189" t="s">
        <v>754</v>
      </c>
      <c r="D584" s="174" t="s">
        <v>285</v>
      </c>
      <c r="E584" s="175">
        <v>102.24</v>
      </c>
      <c r="F584" s="176"/>
      <c r="G584" s="177">
        <f>ROUND(E584*F584,2)</f>
        <v>0</v>
      </c>
      <c r="H584" s="176"/>
      <c r="I584" s="177">
        <f>ROUND(E584*H584,2)</f>
        <v>0</v>
      </c>
      <c r="J584" s="176"/>
      <c r="K584" s="177">
        <f>ROUND(E584*J584,2)</f>
        <v>0</v>
      </c>
      <c r="L584" s="177">
        <v>21</v>
      </c>
      <c r="M584" s="177">
        <f>G584*(1+L584/100)</f>
        <v>0</v>
      </c>
      <c r="N584" s="177">
        <v>1.8000000000000001E-4</v>
      </c>
      <c r="O584" s="177">
        <f>ROUND(E584*N584,2)</f>
        <v>0.02</v>
      </c>
      <c r="P584" s="177">
        <v>0</v>
      </c>
      <c r="Q584" s="177">
        <f>ROUND(E584*P584,2)</f>
        <v>0</v>
      </c>
      <c r="R584" s="177"/>
      <c r="S584" s="177" t="s">
        <v>199</v>
      </c>
      <c r="T584" s="178" t="s">
        <v>199</v>
      </c>
      <c r="U584" s="161">
        <v>0.17249999999999999</v>
      </c>
      <c r="V584" s="161">
        <f>ROUND(E584*U584,2)</f>
        <v>17.64</v>
      </c>
      <c r="W584" s="161"/>
      <c r="X584" s="161" t="s">
        <v>200</v>
      </c>
      <c r="Y584" s="151"/>
      <c r="Z584" s="151"/>
      <c r="AA584" s="151"/>
      <c r="AB584" s="151"/>
      <c r="AC584" s="151"/>
      <c r="AD584" s="151"/>
      <c r="AE584" s="151"/>
      <c r="AF584" s="151"/>
      <c r="AG584" s="151" t="s">
        <v>201</v>
      </c>
      <c r="AH584" s="151"/>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outlineLevel="1" x14ac:dyDescent="0.2">
      <c r="A585" s="158"/>
      <c r="B585" s="159"/>
      <c r="C585" s="190" t="s">
        <v>746</v>
      </c>
      <c r="D585" s="163"/>
      <c r="E585" s="164"/>
      <c r="F585" s="161"/>
      <c r="G585" s="161"/>
      <c r="H585" s="161"/>
      <c r="I585" s="161"/>
      <c r="J585" s="161"/>
      <c r="K585" s="161"/>
      <c r="L585" s="161"/>
      <c r="M585" s="161"/>
      <c r="N585" s="161"/>
      <c r="O585" s="161"/>
      <c r="P585" s="161"/>
      <c r="Q585" s="161"/>
      <c r="R585" s="161"/>
      <c r="S585" s="161"/>
      <c r="T585" s="161"/>
      <c r="U585" s="161"/>
      <c r="V585" s="161"/>
      <c r="W585" s="161"/>
      <c r="X585" s="161"/>
      <c r="Y585" s="151"/>
      <c r="Z585" s="151"/>
      <c r="AA585" s="151"/>
      <c r="AB585" s="151"/>
      <c r="AC585" s="151"/>
      <c r="AD585" s="151"/>
      <c r="AE585" s="151"/>
      <c r="AF585" s="151"/>
      <c r="AG585" s="151" t="s">
        <v>203</v>
      </c>
      <c r="AH585" s="151">
        <v>0</v>
      </c>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outlineLevel="1" x14ac:dyDescent="0.2">
      <c r="A586" s="158"/>
      <c r="B586" s="159"/>
      <c r="C586" s="190" t="s">
        <v>747</v>
      </c>
      <c r="D586" s="163"/>
      <c r="E586" s="164"/>
      <c r="F586" s="161"/>
      <c r="G586" s="161"/>
      <c r="H586" s="161"/>
      <c r="I586" s="161"/>
      <c r="J586" s="161"/>
      <c r="K586" s="161"/>
      <c r="L586" s="161"/>
      <c r="M586" s="161"/>
      <c r="N586" s="161"/>
      <c r="O586" s="161"/>
      <c r="P586" s="161"/>
      <c r="Q586" s="161"/>
      <c r="R586" s="161"/>
      <c r="S586" s="161"/>
      <c r="T586" s="161"/>
      <c r="U586" s="161"/>
      <c r="V586" s="161"/>
      <c r="W586" s="161"/>
      <c r="X586" s="161"/>
      <c r="Y586" s="151"/>
      <c r="Z586" s="151"/>
      <c r="AA586" s="151"/>
      <c r="AB586" s="151"/>
      <c r="AC586" s="151"/>
      <c r="AD586" s="151"/>
      <c r="AE586" s="151"/>
      <c r="AF586" s="151"/>
      <c r="AG586" s="151" t="s">
        <v>203</v>
      </c>
      <c r="AH586" s="151">
        <v>0</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x14ac:dyDescent="0.2">
      <c r="A587" s="158"/>
      <c r="B587" s="159"/>
      <c r="C587" s="190" t="s">
        <v>755</v>
      </c>
      <c r="D587" s="163"/>
      <c r="E587" s="164">
        <v>17.18</v>
      </c>
      <c r="F587" s="161"/>
      <c r="G587" s="161"/>
      <c r="H587" s="161"/>
      <c r="I587" s="161"/>
      <c r="J587" s="161"/>
      <c r="K587" s="161"/>
      <c r="L587" s="161"/>
      <c r="M587" s="161"/>
      <c r="N587" s="161"/>
      <c r="O587" s="161"/>
      <c r="P587" s="161"/>
      <c r="Q587" s="161"/>
      <c r="R587" s="161"/>
      <c r="S587" s="161"/>
      <c r="T587" s="161"/>
      <c r="U587" s="161"/>
      <c r="V587" s="161"/>
      <c r="W587" s="161"/>
      <c r="X587" s="161"/>
      <c r="Y587" s="151"/>
      <c r="Z587" s="151"/>
      <c r="AA587" s="151"/>
      <c r="AB587" s="151"/>
      <c r="AC587" s="151"/>
      <c r="AD587" s="151"/>
      <c r="AE587" s="151"/>
      <c r="AF587" s="151"/>
      <c r="AG587" s="151" t="s">
        <v>203</v>
      </c>
      <c r="AH587" s="151">
        <v>0</v>
      </c>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outlineLevel="1" x14ac:dyDescent="0.2">
      <c r="A588" s="158"/>
      <c r="B588" s="159"/>
      <c r="C588" s="190" t="s">
        <v>756</v>
      </c>
      <c r="D588" s="163"/>
      <c r="E588" s="164">
        <v>36.659999999999997</v>
      </c>
      <c r="F588" s="161"/>
      <c r="G588" s="161"/>
      <c r="H588" s="161"/>
      <c r="I588" s="161"/>
      <c r="J588" s="161"/>
      <c r="K588" s="161"/>
      <c r="L588" s="161"/>
      <c r="M588" s="161"/>
      <c r="N588" s="161"/>
      <c r="O588" s="161"/>
      <c r="P588" s="161"/>
      <c r="Q588" s="161"/>
      <c r="R588" s="161"/>
      <c r="S588" s="161"/>
      <c r="T588" s="161"/>
      <c r="U588" s="161"/>
      <c r="V588" s="161"/>
      <c r="W588" s="161"/>
      <c r="X588" s="161"/>
      <c r="Y588" s="151"/>
      <c r="Z588" s="151"/>
      <c r="AA588" s="151"/>
      <c r="AB588" s="151"/>
      <c r="AC588" s="151"/>
      <c r="AD588" s="151"/>
      <c r="AE588" s="151"/>
      <c r="AF588" s="151"/>
      <c r="AG588" s="151" t="s">
        <v>203</v>
      </c>
      <c r="AH588" s="151">
        <v>0</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outlineLevel="1" x14ac:dyDescent="0.2">
      <c r="A589" s="158"/>
      <c r="B589" s="159"/>
      <c r="C589" s="190" t="s">
        <v>750</v>
      </c>
      <c r="D589" s="163"/>
      <c r="E589" s="164"/>
      <c r="F589" s="161"/>
      <c r="G589" s="161"/>
      <c r="H589" s="161"/>
      <c r="I589" s="161"/>
      <c r="J589" s="161"/>
      <c r="K589" s="161"/>
      <c r="L589" s="161"/>
      <c r="M589" s="161"/>
      <c r="N589" s="161"/>
      <c r="O589" s="161"/>
      <c r="P589" s="161"/>
      <c r="Q589" s="161"/>
      <c r="R589" s="161"/>
      <c r="S589" s="161"/>
      <c r="T589" s="161"/>
      <c r="U589" s="161"/>
      <c r="V589" s="161"/>
      <c r="W589" s="161"/>
      <c r="X589" s="161"/>
      <c r="Y589" s="151"/>
      <c r="Z589" s="151"/>
      <c r="AA589" s="151"/>
      <c r="AB589" s="151"/>
      <c r="AC589" s="151"/>
      <c r="AD589" s="151"/>
      <c r="AE589" s="151"/>
      <c r="AF589" s="151"/>
      <c r="AG589" s="151" t="s">
        <v>203</v>
      </c>
      <c r="AH589" s="151">
        <v>0</v>
      </c>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outlineLevel="1" x14ac:dyDescent="0.2">
      <c r="A590" s="158"/>
      <c r="B590" s="159"/>
      <c r="C590" s="190" t="s">
        <v>757</v>
      </c>
      <c r="D590" s="163"/>
      <c r="E590" s="164">
        <v>48.4</v>
      </c>
      <c r="F590" s="161"/>
      <c r="G590" s="161"/>
      <c r="H590" s="161"/>
      <c r="I590" s="161"/>
      <c r="J590" s="161"/>
      <c r="K590" s="161"/>
      <c r="L590" s="161"/>
      <c r="M590" s="161"/>
      <c r="N590" s="161"/>
      <c r="O590" s="161"/>
      <c r="P590" s="161"/>
      <c r="Q590" s="161"/>
      <c r="R590" s="161"/>
      <c r="S590" s="161"/>
      <c r="T590" s="161"/>
      <c r="U590" s="161"/>
      <c r="V590" s="161"/>
      <c r="W590" s="161"/>
      <c r="X590" s="161"/>
      <c r="Y590" s="151"/>
      <c r="Z590" s="151"/>
      <c r="AA590" s="151"/>
      <c r="AB590" s="151"/>
      <c r="AC590" s="151"/>
      <c r="AD590" s="151"/>
      <c r="AE590" s="151"/>
      <c r="AF590" s="151"/>
      <c r="AG590" s="151" t="s">
        <v>203</v>
      </c>
      <c r="AH590" s="151">
        <v>0</v>
      </c>
      <c r="AI590" s="151"/>
      <c r="AJ590" s="151"/>
      <c r="AK590" s="151"/>
      <c r="AL590" s="151"/>
      <c r="AM590" s="151"/>
      <c r="AN590" s="151"/>
      <c r="AO590" s="151"/>
      <c r="AP590" s="151"/>
      <c r="AQ590" s="151"/>
      <c r="AR590" s="151"/>
      <c r="AS590" s="151"/>
      <c r="AT590" s="151"/>
      <c r="AU590" s="151"/>
      <c r="AV590" s="151"/>
      <c r="AW590" s="151"/>
      <c r="AX590" s="151"/>
      <c r="AY590" s="151"/>
      <c r="AZ590" s="151"/>
      <c r="BA590" s="151"/>
      <c r="BB590" s="151"/>
      <c r="BC590" s="151"/>
      <c r="BD590" s="151"/>
      <c r="BE590" s="151"/>
      <c r="BF590" s="151"/>
      <c r="BG590" s="151"/>
      <c r="BH590" s="151"/>
    </row>
    <row r="591" spans="1:60" outlineLevel="1" x14ac:dyDescent="0.2">
      <c r="A591" s="172">
        <v>167</v>
      </c>
      <c r="B591" s="173" t="s">
        <v>758</v>
      </c>
      <c r="C591" s="189" t="s">
        <v>759</v>
      </c>
      <c r="D591" s="174" t="s">
        <v>238</v>
      </c>
      <c r="E591" s="175">
        <v>109.6</v>
      </c>
      <c r="F591" s="176"/>
      <c r="G591" s="177">
        <f>ROUND(E591*F591,2)</f>
        <v>0</v>
      </c>
      <c r="H591" s="176"/>
      <c r="I591" s="177">
        <f>ROUND(E591*H591,2)</f>
        <v>0</v>
      </c>
      <c r="J591" s="176"/>
      <c r="K591" s="177">
        <f>ROUND(E591*J591,2)</f>
        <v>0</v>
      </c>
      <c r="L591" s="177">
        <v>21</v>
      </c>
      <c r="M591" s="177">
        <f>G591*(1+L591/100)</f>
        <v>0</v>
      </c>
      <c r="N591" s="177">
        <v>0</v>
      </c>
      <c r="O591" s="177">
        <f>ROUND(E591*N591,2)</f>
        <v>0</v>
      </c>
      <c r="P591" s="177">
        <v>2.4649999999999998E-2</v>
      </c>
      <c r="Q591" s="177">
        <f>ROUND(E591*P591,2)</f>
        <v>2.7</v>
      </c>
      <c r="R591" s="177"/>
      <c r="S591" s="177" t="s">
        <v>199</v>
      </c>
      <c r="T591" s="178" t="s">
        <v>199</v>
      </c>
      <c r="U591" s="161">
        <v>0.21</v>
      </c>
      <c r="V591" s="161">
        <f>ROUND(E591*U591,2)</f>
        <v>23.02</v>
      </c>
      <c r="W591" s="161"/>
      <c r="X591" s="161" t="s">
        <v>200</v>
      </c>
      <c r="Y591" s="151"/>
      <c r="Z591" s="151"/>
      <c r="AA591" s="151"/>
      <c r="AB591" s="151"/>
      <c r="AC591" s="151"/>
      <c r="AD591" s="151"/>
      <c r="AE591" s="151"/>
      <c r="AF591" s="151"/>
      <c r="AG591" s="151" t="s">
        <v>201</v>
      </c>
      <c r="AH591" s="151"/>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outlineLevel="1" x14ac:dyDescent="0.2">
      <c r="A592" s="158"/>
      <c r="B592" s="159"/>
      <c r="C592" s="190" t="s">
        <v>760</v>
      </c>
      <c r="D592" s="163"/>
      <c r="E592" s="164"/>
      <c r="F592" s="161"/>
      <c r="G592" s="161"/>
      <c r="H592" s="161"/>
      <c r="I592" s="161"/>
      <c r="J592" s="161"/>
      <c r="K592" s="161"/>
      <c r="L592" s="161"/>
      <c r="M592" s="161"/>
      <c r="N592" s="161"/>
      <c r="O592" s="161"/>
      <c r="P592" s="161"/>
      <c r="Q592" s="161"/>
      <c r="R592" s="161"/>
      <c r="S592" s="161"/>
      <c r="T592" s="161"/>
      <c r="U592" s="161"/>
      <c r="V592" s="161"/>
      <c r="W592" s="161"/>
      <c r="X592" s="161"/>
      <c r="Y592" s="151"/>
      <c r="Z592" s="151"/>
      <c r="AA592" s="151"/>
      <c r="AB592" s="151"/>
      <c r="AC592" s="151"/>
      <c r="AD592" s="151"/>
      <c r="AE592" s="151"/>
      <c r="AF592" s="151"/>
      <c r="AG592" s="151" t="s">
        <v>203</v>
      </c>
      <c r="AH592" s="151">
        <v>0</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outlineLevel="1" x14ac:dyDescent="0.2">
      <c r="A593" s="158"/>
      <c r="B593" s="159"/>
      <c r="C593" s="190" t="s">
        <v>761</v>
      </c>
      <c r="D593" s="163"/>
      <c r="E593" s="164">
        <v>109.6</v>
      </c>
      <c r="F593" s="161"/>
      <c r="G593" s="161"/>
      <c r="H593" s="161"/>
      <c r="I593" s="161"/>
      <c r="J593" s="161"/>
      <c r="K593" s="161"/>
      <c r="L593" s="161"/>
      <c r="M593" s="161"/>
      <c r="N593" s="161"/>
      <c r="O593" s="161"/>
      <c r="P593" s="161"/>
      <c r="Q593" s="161"/>
      <c r="R593" s="161"/>
      <c r="S593" s="161"/>
      <c r="T593" s="161"/>
      <c r="U593" s="161"/>
      <c r="V593" s="161"/>
      <c r="W593" s="161"/>
      <c r="X593" s="161"/>
      <c r="Y593" s="151"/>
      <c r="Z593" s="151"/>
      <c r="AA593" s="151"/>
      <c r="AB593" s="151"/>
      <c r="AC593" s="151"/>
      <c r="AD593" s="151"/>
      <c r="AE593" s="151"/>
      <c r="AF593" s="151"/>
      <c r="AG593" s="151" t="s">
        <v>203</v>
      </c>
      <c r="AH593" s="151">
        <v>0</v>
      </c>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x14ac:dyDescent="0.2">
      <c r="A594" s="172">
        <v>168</v>
      </c>
      <c r="B594" s="173" t="s">
        <v>762</v>
      </c>
      <c r="C594" s="189" t="s">
        <v>763</v>
      </c>
      <c r="D594" s="174" t="s">
        <v>238</v>
      </c>
      <c r="E594" s="175">
        <v>54.26</v>
      </c>
      <c r="F594" s="176"/>
      <c r="G594" s="177">
        <f>ROUND(E594*F594,2)</f>
        <v>0</v>
      </c>
      <c r="H594" s="176"/>
      <c r="I594" s="177">
        <f>ROUND(E594*H594,2)</f>
        <v>0</v>
      </c>
      <c r="J594" s="176"/>
      <c r="K594" s="177">
        <f>ROUND(E594*J594,2)</f>
        <v>0</v>
      </c>
      <c r="L594" s="177">
        <v>21</v>
      </c>
      <c r="M594" s="177">
        <f>G594*(1+L594/100)</f>
        <v>0</v>
      </c>
      <c r="N594" s="177">
        <v>0</v>
      </c>
      <c r="O594" s="177">
        <f>ROUND(E594*N594,2)</f>
        <v>0</v>
      </c>
      <c r="P594" s="177">
        <v>2.4649999999999998E-2</v>
      </c>
      <c r="Q594" s="177">
        <f>ROUND(E594*P594,2)</f>
        <v>1.34</v>
      </c>
      <c r="R594" s="177"/>
      <c r="S594" s="177" t="s">
        <v>199</v>
      </c>
      <c r="T594" s="178" t="s">
        <v>199</v>
      </c>
      <c r="U594" s="161">
        <v>0.25</v>
      </c>
      <c r="V594" s="161">
        <f>ROUND(E594*U594,2)</f>
        <v>13.57</v>
      </c>
      <c r="W594" s="161"/>
      <c r="X594" s="161" t="s">
        <v>200</v>
      </c>
      <c r="Y594" s="151"/>
      <c r="Z594" s="151"/>
      <c r="AA594" s="151"/>
      <c r="AB594" s="151"/>
      <c r="AC594" s="151"/>
      <c r="AD594" s="151"/>
      <c r="AE594" s="151"/>
      <c r="AF594" s="151"/>
      <c r="AG594" s="151" t="s">
        <v>201</v>
      </c>
      <c r="AH594" s="151"/>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outlineLevel="1" x14ac:dyDescent="0.2">
      <c r="A595" s="158"/>
      <c r="B595" s="159"/>
      <c r="C595" s="190" t="s">
        <v>396</v>
      </c>
      <c r="D595" s="163"/>
      <c r="E595" s="164">
        <v>54.26</v>
      </c>
      <c r="F595" s="161"/>
      <c r="G595" s="161"/>
      <c r="H595" s="161"/>
      <c r="I595" s="161"/>
      <c r="J595" s="161"/>
      <c r="K595" s="161"/>
      <c r="L595" s="161"/>
      <c r="M595" s="161"/>
      <c r="N595" s="161"/>
      <c r="O595" s="161"/>
      <c r="P595" s="161"/>
      <c r="Q595" s="161"/>
      <c r="R595" s="161"/>
      <c r="S595" s="161"/>
      <c r="T595" s="161"/>
      <c r="U595" s="161"/>
      <c r="V595" s="161"/>
      <c r="W595" s="161"/>
      <c r="X595" s="161"/>
      <c r="Y595" s="151"/>
      <c r="Z595" s="151"/>
      <c r="AA595" s="151"/>
      <c r="AB595" s="151"/>
      <c r="AC595" s="151"/>
      <c r="AD595" s="151"/>
      <c r="AE595" s="151"/>
      <c r="AF595" s="151"/>
      <c r="AG595" s="151" t="s">
        <v>203</v>
      </c>
      <c r="AH595" s="151">
        <v>0</v>
      </c>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x14ac:dyDescent="0.2">
      <c r="A596" s="172">
        <v>169</v>
      </c>
      <c r="B596" s="173" t="s">
        <v>764</v>
      </c>
      <c r="C596" s="189" t="s">
        <v>765</v>
      </c>
      <c r="D596" s="174" t="s">
        <v>243</v>
      </c>
      <c r="E596" s="175">
        <v>8</v>
      </c>
      <c r="F596" s="176"/>
      <c r="G596" s="177">
        <f>ROUND(E596*F596,2)</f>
        <v>0</v>
      </c>
      <c r="H596" s="176"/>
      <c r="I596" s="177">
        <f>ROUND(E596*H596,2)</f>
        <v>0</v>
      </c>
      <c r="J596" s="176"/>
      <c r="K596" s="177">
        <f>ROUND(E596*J596,2)</f>
        <v>0</v>
      </c>
      <c r="L596" s="177">
        <v>21</v>
      </c>
      <c r="M596" s="177">
        <f>G596*(1+L596/100)</f>
        <v>0</v>
      </c>
      <c r="N596" s="177">
        <v>0</v>
      </c>
      <c r="O596" s="177">
        <f>ROUND(E596*N596,2)</f>
        <v>0</v>
      </c>
      <c r="P596" s="177">
        <v>0</v>
      </c>
      <c r="Q596" s="177">
        <f>ROUND(E596*P596,2)</f>
        <v>0</v>
      </c>
      <c r="R596" s="177"/>
      <c r="S596" s="177" t="s">
        <v>199</v>
      </c>
      <c r="T596" s="178" t="s">
        <v>199</v>
      </c>
      <c r="U596" s="161">
        <v>1.45</v>
      </c>
      <c r="V596" s="161">
        <f>ROUND(E596*U596,2)</f>
        <v>11.6</v>
      </c>
      <c r="W596" s="161"/>
      <c r="X596" s="161" t="s">
        <v>200</v>
      </c>
      <c r="Y596" s="151"/>
      <c r="Z596" s="151"/>
      <c r="AA596" s="151"/>
      <c r="AB596" s="151"/>
      <c r="AC596" s="151"/>
      <c r="AD596" s="151"/>
      <c r="AE596" s="151"/>
      <c r="AF596" s="151"/>
      <c r="AG596" s="151" t="s">
        <v>201</v>
      </c>
      <c r="AH596" s="151"/>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outlineLevel="1" x14ac:dyDescent="0.2">
      <c r="A597" s="158"/>
      <c r="B597" s="159"/>
      <c r="C597" s="190" t="s">
        <v>86</v>
      </c>
      <c r="D597" s="163"/>
      <c r="E597" s="164">
        <v>4</v>
      </c>
      <c r="F597" s="161"/>
      <c r="G597" s="161"/>
      <c r="H597" s="161"/>
      <c r="I597" s="161"/>
      <c r="J597" s="161"/>
      <c r="K597" s="161"/>
      <c r="L597" s="161"/>
      <c r="M597" s="161"/>
      <c r="N597" s="161"/>
      <c r="O597" s="161"/>
      <c r="P597" s="161"/>
      <c r="Q597" s="161"/>
      <c r="R597" s="161"/>
      <c r="S597" s="161"/>
      <c r="T597" s="161"/>
      <c r="U597" s="161"/>
      <c r="V597" s="161"/>
      <c r="W597" s="161"/>
      <c r="X597" s="161"/>
      <c r="Y597" s="151"/>
      <c r="Z597" s="151"/>
      <c r="AA597" s="151"/>
      <c r="AB597" s="151"/>
      <c r="AC597" s="151"/>
      <c r="AD597" s="151"/>
      <c r="AE597" s="151"/>
      <c r="AF597" s="151"/>
      <c r="AG597" s="151" t="s">
        <v>203</v>
      </c>
      <c r="AH597" s="151">
        <v>0</v>
      </c>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x14ac:dyDescent="0.2">
      <c r="A598" s="158"/>
      <c r="B598" s="159"/>
      <c r="C598" s="190" t="s">
        <v>80</v>
      </c>
      <c r="D598" s="163"/>
      <c r="E598" s="164">
        <v>1</v>
      </c>
      <c r="F598" s="161"/>
      <c r="G598" s="161"/>
      <c r="H598" s="161"/>
      <c r="I598" s="161"/>
      <c r="J598" s="161"/>
      <c r="K598" s="161"/>
      <c r="L598" s="161"/>
      <c r="M598" s="161"/>
      <c r="N598" s="161"/>
      <c r="O598" s="161"/>
      <c r="P598" s="161"/>
      <c r="Q598" s="161"/>
      <c r="R598" s="161"/>
      <c r="S598" s="161"/>
      <c r="T598" s="161"/>
      <c r="U598" s="161"/>
      <c r="V598" s="161"/>
      <c r="W598" s="161"/>
      <c r="X598" s="161"/>
      <c r="Y598" s="151"/>
      <c r="Z598" s="151"/>
      <c r="AA598" s="151"/>
      <c r="AB598" s="151"/>
      <c r="AC598" s="151"/>
      <c r="AD598" s="151"/>
      <c r="AE598" s="151"/>
      <c r="AF598" s="151"/>
      <c r="AG598" s="151" t="s">
        <v>203</v>
      </c>
      <c r="AH598" s="151">
        <v>0</v>
      </c>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outlineLevel="1" x14ac:dyDescent="0.2">
      <c r="A599" s="158"/>
      <c r="B599" s="159"/>
      <c r="C599" s="190" t="s">
        <v>80</v>
      </c>
      <c r="D599" s="163"/>
      <c r="E599" s="164">
        <v>1</v>
      </c>
      <c r="F599" s="161"/>
      <c r="G599" s="161"/>
      <c r="H599" s="161"/>
      <c r="I599" s="161"/>
      <c r="J599" s="161"/>
      <c r="K599" s="161"/>
      <c r="L599" s="161"/>
      <c r="M599" s="161"/>
      <c r="N599" s="161"/>
      <c r="O599" s="161"/>
      <c r="P599" s="161"/>
      <c r="Q599" s="161"/>
      <c r="R599" s="161"/>
      <c r="S599" s="161"/>
      <c r="T599" s="161"/>
      <c r="U599" s="161"/>
      <c r="V599" s="161"/>
      <c r="W599" s="161"/>
      <c r="X599" s="161"/>
      <c r="Y599" s="151"/>
      <c r="Z599" s="151"/>
      <c r="AA599" s="151"/>
      <c r="AB599" s="151"/>
      <c r="AC599" s="151"/>
      <c r="AD599" s="151"/>
      <c r="AE599" s="151"/>
      <c r="AF599" s="151"/>
      <c r="AG599" s="151" t="s">
        <v>203</v>
      </c>
      <c r="AH599" s="151">
        <v>0</v>
      </c>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outlineLevel="1" x14ac:dyDescent="0.2">
      <c r="A600" s="158"/>
      <c r="B600" s="159"/>
      <c r="C600" s="190" t="s">
        <v>80</v>
      </c>
      <c r="D600" s="163"/>
      <c r="E600" s="164">
        <v>1</v>
      </c>
      <c r="F600" s="161"/>
      <c r="G600" s="161"/>
      <c r="H600" s="161"/>
      <c r="I600" s="161"/>
      <c r="J600" s="161"/>
      <c r="K600" s="161"/>
      <c r="L600" s="161"/>
      <c r="M600" s="161"/>
      <c r="N600" s="161"/>
      <c r="O600" s="161"/>
      <c r="P600" s="161"/>
      <c r="Q600" s="161"/>
      <c r="R600" s="161"/>
      <c r="S600" s="161"/>
      <c r="T600" s="161"/>
      <c r="U600" s="161"/>
      <c r="V600" s="161"/>
      <c r="W600" s="161"/>
      <c r="X600" s="161"/>
      <c r="Y600" s="151"/>
      <c r="Z600" s="151"/>
      <c r="AA600" s="151"/>
      <c r="AB600" s="151"/>
      <c r="AC600" s="151"/>
      <c r="AD600" s="151"/>
      <c r="AE600" s="151"/>
      <c r="AF600" s="151"/>
      <c r="AG600" s="151" t="s">
        <v>203</v>
      </c>
      <c r="AH600" s="151">
        <v>0</v>
      </c>
      <c r="AI600" s="151"/>
      <c r="AJ600" s="151"/>
      <c r="AK600" s="151"/>
      <c r="AL600" s="151"/>
      <c r="AM600" s="151"/>
      <c r="AN600" s="151"/>
      <c r="AO600" s="151"/>
      <c r="AP600" s="151"/>
      <c r="AQ600" s="151"/>
      <c r="AR600" s="151"/>
      <c r="AS600" s="151"/>
      <c r="AT600" s="151"/>
      <c r="AU600" s="151"/>
      <c r="AV600" s="151"/>
      <c r="AW600" s="151"/>
      <c r="AX600" s="151"/>
      <c r="AY600" s="151"/>
      <c r="AZ600" s="151"/>
      <c r="BA600" s="151"/>
      <c r="BB600" s="151"/>
      <c r="BC600" s="151"/>
      <c r="BD600" s="151"/>
      <c r="BE600" s="151"/>
      <c r="BF600" s="151"/>
      <c r="BG600" s="151"/>
      <c r="BH600" s="151"/>
    </row>
    <row r="601" spans="1:60" outlineLevel="1" x14ac:dyDescent="0.2">
      <c r="A601" s="158"/>
      <c r="B601" s="159"/>
      <c r="C601" s="190" t="s">
        <v>80</v>
      </c>
      <c r="D601" s="163"/>
      <c r="E601" s="164">
        <v>1</v>
      </c>
      <c r="F601" s="161"/>
      <c r="G601" s="161"/>
      <c r="H601" s="161"/>
      <c r="I601" s="161"/>
      <c r="J601" s="161"/>
      <c r="K601" s="161"/>
      <c r="L601" s="161"/>
      <c r="M601" s="161"/>
      <c r="N601" s="161"/>
      <c r="O601" s="161"/>
      <c r="P601" s="161"/>
      <c r="Q601" s="161"/>
      <c r="R601" s="161"/>
      <c r="S601" s="161"/>
      <c r="T601" s="161"/>
      <c r="U601" s="161"/>
      <c r="V601" s="161"/>
      <c r="W601" s="161"/>
      <c r="X601" s="161"/>
      <c r="Y601" s="151"/>
      <c r="Z601" s="151"/>
      <c r="AA601" s="151"/>
      <c r="AB601" s="151"/>
      <c r="AC601" s="151"/>
      <c r="AD601" s="151"/>
      <c r="AE601" s="151"/>
      <c r="AF601" s="151"/>
      <c r="AG601" s="151" t="s">
        <v>203</v>
      </c>
      <c r="AH601" s="151">
        <v>0</v>
      </c>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x14ac:dyDescent="0.2">
      <c r="A602" s="172">
        <v>170</v>
      </c>
      <c r="B602" s="173" t="s">
        <v>766</v>
      </c>
      <c r="C602" s="189" t="s">
        <v>767</v>
      </c>
      <c r="D602" s="174" t="s">
        <v>243</v>
      </c>
      <c r="E602" s="175">
        <v>4</v>
      </c>
      <c r="F602" s="176"/>
      <c r="G602" s="177">
        <f>ROUND(E602*F602,2)</f>
        <v>0</v>
      </c>
      <c r="H602" s="176"/>
      <c r="I602" s="177">
        <f>ROUND(E602*H602,2)</f>
        <v>0</v>
      </c>
      <c r="J602" s="176"/>
      <c r="K602" s="177">
        <f>ROUND(E602*J602,2)</f>
        <v>0</v>
      </c>
      <c r="L602" s="177">
        <v>21</v>
      </c>
      <c r="M602" s="177">
        <f>G602*(1+L602/100)</f>
        <v>0</v>
      </c>
      <c r="N602" s="177">
        <v>0</v>
      </c>
      <c r="O602" s="177">
        <f>ROUND(E602*N602,2)</f>
        <v>0</v>
      </c>
      <c r="P602" s="177">
        <v>0</v>
      </c>
      <c r="Q602" s="177">
        <f>ROUND(E602*P602,2)</f>
        <v>0</v>
      </c>
      <c r="R602" s="177"/>
      <c r="S602" s="177" t="s">
        <v>199</v>
      </c>
      <c r="T602" s="178" t="s">
        <v>199</v>
      </c>
      <c r="U602" s="161">
        <v>2.4500000000000002</v>
      </c>
      <c r="V602" s="161">
        <f>ROUND(E602*U602,2)</f>
        <v>9.8000000000000007</v>
      </c>
      <c r="W602" s="161"/>
      <c r="X602" s="161" t="s">
        <v>200</v>
      </c>
      <c r="Y602" s="151"/>
      <c r="Z602" s="151"/>
      <c r="AA602" s="151"/>
      <c r="AB602" s="151"/>
      <c r="AC602" s="151"/>
      <c r="AD602" s="151"/>
      <c r="AE602" s="151"/>
      <c r="AF602" s="151"/>
      <c r="AG602" s="151" t="s">
        <v>201</v>
      </c>
      <c r="AH602" s="151"/>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outlineLevel="1" x14ac:dyDescent="0.2">
      <c r="A603" s="158"/>
      <c r="B603" s="159"/>
      <c r="C603" s="190" t="s">
        <v>82</v>
      </c>
      <c r="D603" s="163"/>
      <c r="E603" s="164">
        <v>2</v>
      </c>
      <c r="F603" s="161"/>
      <c r="G603" s="161"/>
      <c r="H603" s="161"/>
      <c r="I603" s="161"/>
      <c r="J603" s="161"/>
      <c r="K603" s="161"/>
      <c r="L603" s="161"/>
      <c r="M603" s="161"/>
      <c r="N603" s="161"/>
      <c r="O603" s="161"/>
      <c r="P603" s="161"/>
      <c r="Q603" s="161"/>
      <c r="R603" s="161"/>
      <c r="S603" s="161"/>
      <c r="T603" s="161"/>
      <c r="U603" s="161"/>
      <c r="V603" s="161"/>
      <c r="W603" s="161"/>
      <c r="X603" s="161"/>
      <c r="Y603" s="151"/>
      <c r="Z603" s="151"/>
      <c r="AA603" s="151"/>
      <c r="AB603" s="151"/>
      <c r="AC603" s="151"/>
      <c r="AD603" s="151"/>
      <c r="AE603" s="151"/>
      <c r="AF603" s="151"/>
      <c r="AG603" s="151" t="s">
        <v>203</v>
      </c>
      <c r="AH603" s="151">
        <v>0</v>
      </c>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x14ac:dyDescent="0.2">
      <c r="A604" s="158"/>
      <c r="B604" s="159"/>
      <c r="C604" s="190" t="s">
        <v>82</v>
      </c>
      <c r="D604" s="163"/>
      <c r="E604" s="164">
        <v>2</v>
      </c>
      <c r="F604" s="161"/>
      <c r="G604" s="161"/>
      <c r="H604" s="161"/>
      <c r="I604" s="161"/>
      <c r="J604" s="161"/>
      <c r="K604" s="161"/>
      <c r="L604" s="161"/>
      <c r="M604" s="161"/>
      <c r="N604" s="161"/>
      <c r="O604" s="161"/>
      <c r="P604" s="161"/>
      <c r="Q604" s="161"/>
      <c r="R604" s="161"/>
      <c r="S604" s="161"/>
      <c r="T604" s="161"/>
      <c r="U604" s="161"/>
      <c r="V604" s="161"/>
      <c r="W604" s="161"/>
      <c r="X604" s="161"/>
      <c r="Y604" s="151"/>
      <c r="Z604" s="151"/>
      <c r="AA604" s="151"/>
      <c r="AB604" s="151"/>
      <c r="AC604" s="151"/>
      <c r="AD604" s="151"/>
      <c r="AE604" s="151"/>
      <c r="AF604" s="151"/>
      <c r="AG604" s="151" t="s">
        <v>203</v>
      </c>
      <c r="AH604" s="151">
        <v>0</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outlineLevel="1" x14ac:dyDescent="0.2">
      <c r="A605" s="172">
        <v>171</v>
      </c>
      <c r="B605" s="173" t="s">
        <v>768</v>
      </c>
      <c r="C605" s="189" t="s">
        <v>769</v>
      </c>
      <c r="D605" s="174" t="s">
        <v>243</v>
      </c>
      <c r="E605" s="175">
        <v>1</v>
      </c>
      <c r="F605" s="176"/>
      <c r="G605" s="177">
        <f>ROUND(E605*F605,2)</f>
        <v>0</v>
      </c>
      <c r="H605" s="176"/>
      <c r="I605" s="177">
        <f>ROUND(E605*H605,2)</f>
        <v>0</v>
      </c>
      <c r="J605" s="176"/>
      <c r="K605" s="177">
        <f>ROUND(E605*J605,2)</f>
        <v>0</v>
      </c>
      <c r="L605" s="177">
        <v>21</v>
      </c>
      <c r="M605" s="177">
        <f>G605*(1+L605/100)</f>
        <v>0</v>
      </c>
      <c r="N605" s="177">
        <v>0</v>
      </c>
      <c r="O605" s="177">
        <f>ROUND(E605*N605,2)</f>
        <v>0</v>
      </c>
      <c r="P605" s="177">
        <v>0</v>
      </c>
      <c r="Q605" s="177">
        <f>ROUND(E605*P605,2)</f>
        <v>0</v>
      </c>
      <c r="R605" s="177"/>
      <c r="S605" s="177" t="s">
        <v>199</v>
      </c>
      <c r="T605" s="178" t="s">
        <v>199</v>
      </c>
      <c r="U605" s="161">
        <v>2.52</v>
      </c>
      <c r="V605" s="161">
        <f>ROUND(E605*U605,2)</f>
        <v>2.52</v>
      </c>
      <c r="W605" s="161"/>
      <c r="X605" s="161" t="s">
        <v>200</v>
      </c>
      <c r="Y605" s="151"/>
      <c r="Z605" s="151"/>
      <c r="AA605" s="151"/>
      <c r="AB605" s="151"/>
      <c r="AC605" s="151"/>
      <c r="AD605" s="151"/>
      <c r="AE605" s="151"/>
      <c r="AF605" s="151"/>
      <c r="AG605" s="151" t="s">
        <v>201</v>
      </c>
      <c r="AH605" s="151"/>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outlineLevel="1" x14ac:dyDescent="0.2">
      <c r="A606" s="158"/>
      <c r="B606" s="159"/>
      <c r="C606" s="190" t="s">
        <v>80</v>
      </c>
      <c r="D606" s="163"/>
      <c r="E606" s="164">
        <v>1</v>
      </c>
      <c r="F606" s="161"/>
      <c r="G606" s="161"/>
      <c r="H606" s="161"/>
      <c r="I606" s="161"/>
      <c r="J606" s="161"/>
      <c r="K606" s="161"/>
      <c r="L606" s="161"/>
      <c r="M606" s="161"/>
      <c r="N606" s="161"/>
      <c r="O606" s="161"/>
      <c r="P606" s="161"/>
      <c r="Q606" s="161"/>
      <c r="R606" s="161"/>
      <c r="S606" s="161"/>
      <c r="T606" s="161"/>
      <c r="U606" s="161"/>
      <c r="V606" s="161"/>
      <c r="W606" s="161"/>
      <c r="X606" s="161"/>
      <c r="Y606" s="151"/>
      <c r="Z606" s="151"/>
      <c r="AA606" s="151"/>
      <c r="AB606" s="151"/>
      <c r="AC606" s="151"/>
      <c r="AD606" s="151"/>
      <c r="AE606" s="151"/>
      <c r="AF606" s="151"/>
      <c r="AG606" s="151" t="s">
        <v>203</v>
      </c>
      <c r="AH606" s="151">
        <v>0</v>
      </c>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c r="BD606" s="151"/>
      <c r="BE606" s="151"/>
      <c r="BF606" s="151"/>
      <c r="BG606" s="151"/>
      <c r="BH606" s="151"/>
    </row>
    <row r="607" spans="1:60" outlineLevel="1" x14ac:dyDescent="0.2">
      <c r="A607" s="172">
        <v>172</v>
      </c>
      <c r="B607" s="173" t="s">
        <v>770</v>
      </c>
      <c r="C607" s="189" t="s">
        <v>771</v>
      </c>
      <c r="D607" s="174" t="s">
        <v>243</v>
      </c>
      <c r="E607" s="175">
        <v>1</v>
      </c>
      <c r="F607" s="176"/>
      <c r="G607" s="177">
        <f>ROUND(E607*F607,2)</f>
        <v>0</v>
      </c>
      <c r="H607" s="176"/>
      <c r="I607" s="177">
        <f>ROUND(E607*H607,2)</f>
        <v>0</v>
      </c>
      <c r="J607" s="176"/>
      <c r="K607" s="177">
        <f>ROUND(E607*J607,2)</f>
        <v>0</v>
      </c>
      <c r="L607" s="177">
        <v>21</v>
      </c>
      <c r="M607" s="177">
        <f>G607*(1+L607/100)</f>
        <v>0</v>
      </c>
      <c r="N607" s="177">
        <v>0</v>
      </c>
      <c r="O607" s="177">
        <f>ROUND(E607*N607,2)</f>
        <v>0</v>
      </c>
      <c r="P607" s="177">
        <v>0</v>
      </c>
      <c r="Q607" s="177">
        <f>ROUND(E607*P607,2)</f>
        <v>0</v>
      </c>
      <c r="R607" s="177"/>
      <c r="S607" s="177" t="s">
        <v>199</v>
      </c>
      <c r="T607" s="178" t="s">
        <v>199</v>
      </c>
      <c r="U607" s="161">
        <v>2.5099999999999998</v>
      </c>
      <c r="V607" s="161">
        <f>ROUND(E607*U607,2)</f>
        <v>2.5099999999999998</v>
      </c>
      <c r="W607" s="161"/>
      <c r="X607" s="161" t="s">
        <v>200</v>
      </c>
      <c r="Y607" s="151"/>
      <c r="Z607" s="151"/>
      <c r="AA607" s="151"/>
      <c r="AB607" s="151"/>
      <c r="AC607" s="151"/>
      <c r="AD607" s="151"/>
      <c r="AE607" s="151"/>
      <c r="AF607" s="151"/>
      <c r="AG607" s="151" t="s">
        <v>201</v>
      </c>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x14ac:dyDescent="0.2">
      <c r="A608" s="158"/>
      <c r="B608" s="159"/>
      <c r="C608" s="190" t="s">
        <v>80</v>
      </c>
      <c r="D608" s="163"/>
      <c r="E608" s="164">
        <v>1</v>
      </c>
      <c r="F608" s="161"/>
      <c r="G608" s="161"/>
      <c r="H608" s="161"/>
      <c r="I608" s="161"/>
      <c r="J608" s="161"/>
      <c r="K608" s="161"/>
      <c r="L608" s="161"/>
      <c r="M608" s="161"/>
      <c r="N608" s="161"/>
      <c r="O608" s="161"/>
      <c r="P608" s="161"/>
      <c r="Q608" s="161"/>
      <c r="R608" s="161"/>
      <c r="S608" s="161"/>
      <c r="T608" s="161"/>
      <c r="U608" s="161"/>
      <c r="V608" s="161"/>
      <c r="W608" s="161"/>
      <c r="X608" s="161"/>
      <c r="Y608" s="151"/>
      <c r="Z608" s="151"/>
      <c r="AA608" s="151"/>
      <c r="AB608" s="151"/>
      <c r="AC608" s="151"/>
      <c r="AD608" s="151"/>
      <c r="AE608" s="151"/>
      <c r="AF608" s="151"/>
      <c r="AG608" s="151" t="s">
        <v>203</v>
      </c>
      <c r="AH608" s="151">
        <v>0</v>
      </c>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outlineLevel="1" x14ac:dyDescent="0.2">
      <c r="A609" s="172">
        <v>173</v>
      </c>
      <c r="B609" s="173" t="s">
        <v>772</v>
      </c>
      <c r="C609" s="189" t="s">
        <v>773</v>
      </c>
      <c r="D609" s="174" t="s">
        <v>243</v>
      </c>
      <c r="E609" s="175">
        <v>15</v>
      </c>
      <c r="F609" s="176"/>
      <c r="G609" s="177">
        <f>ROUND(E609*F609,2)</f>
        <v>0</v>
      </c>
      <c r="H609" s="176"/>
      <c r="I609" s="177">
        <f>ROUND(E609*H609,2)</f>
        <v>0</v>
      </c>
      <c r="J609" s="176"/>
      <c r="K609" s="177">
        <f>ROUND(E609*J609,2)</f>
        <v>0</v>
      </c>
      <c r="L609" s="177">
        <v>21</v>
      </c>
      <c r="M609" s="177">
        <f>G609*(1+L609/100)</f>
        <v>0</v>
      </c>
      <c r="N609" s="177">
        <v>0</v>
      </c>
      <c r="O609" s="177">
        <f>ROUND(E609*N609,2)</f>
        <v>0</v>
      </c>
      <c r="P609" s="177">
        <v>0</v>
      </c>
      <c r="Q609" s="177">
        <f>ROUND(E609*P609,2)</f>
        <v>0</v>
      </c>
      <c r="R609" s="177"/>
      <c r="S609" s="177" t="s">
        <v>199</v>
      </c>
      <c r="T609" s="178" t="s">
        <v>199</v>
      </c>
      <c r="U609" s="161">
        <v>0.77500000000000002</v>
      </c>
      <c r="V609" s="161">
        <f>ROUND(E609*U609,2)</f>
        <v>11.63</v>
      </c>
      <c r="W609" s="161"/>
      <c r="X609" s="161" t="s">
        <v>200</v>
      </c>
      <c r="Y609" s="151"/>
      <c r="Z609" s="151"/>
      <c r="AA609" s="151"/>
      <c r="AB609" s="151"/>
      <c r="AC609" s="151"/>
      <c r="AD609" s="151"/>
      <c r="AE609" s="151"/>
      <c r="AF609" s="151"/>
      <c r="AG609" s="151" t="s">
        <v>201</v>
      </c>
      <c r="AH609" s="151"/>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outlineLevel="1" x14ac:dyDescent="0.2">
      <c r="A610" s="158"/>
      <c r="B610" s="159"/>
      <c r="C610" s="190" t="s">
        <v>774</v>
      </c>
      <c r="D610" s="163"/>
      <c r="E610" s="164">
        <v>15</v>
      </c>
      <c r="F610" s="161"/>
      <c r="G610" s="161"/>
      <c r="H610" s="161"/>
      <c r="I610" s="161"/>
      <c r="J610" s="161"/>
      <c r="K610" s="161"/>
      <c r="L610" s="161"/>
      <c r="M610" s="161"/>
      <c r="N610" s="161"/>
      <c r="O610" s="161"/>
      <c r="P610" s="161"/>
      <c r="Q610" s="161"/>
      <c r="R610" s="161"/>
      <c r="S610" s="161"/>
      <c r="T610" s="161"/>
      <c r="U610" s="161"/>
      <c r="V610" s="161"/>
      <c r="W610" s="161"/>
      <c r="X610" s="161"/>
      <c r="Y610" s="151"/>
      <c r="Z610" s="151"/>
      <c r="AA610" s="151"/>
      <c r="AB610" s="151"/>
      <c r="AC610" s="151"/>
      <c r="AD610" s="151"/>
      <c r="AE610" s="151"/>
      <c r="AF610" s="151"/>
      <c r="AG610" s="151" t="s">
        <v>203</v>
      </c>
      <c r="AH610" s="151">
        <v>0</v>
      </c>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outlineLevel="1" x14ac:dyDescent="0.2">
      <c r="A611" s="172">
        <v>174</v>
      </c>
      <c r="B611" s="173" t="s">
        <v>775</v>
      </c>
      <c r="C611" s="189" t="s">
        <v>776</v>
      </c>
      <c r="D611" s="174" t="s">
        <v>482</v>
      </c>
      <c r="E611" s="175">
        <v>72</v>
      </c>
      <c r="F611" s="176"/>
      <c r="G611" s="177">
        <f>ROUND(E611*F611,2)</f>
        <v>0</v>
      </c>
      <c r="H611" s="176"/>
      <c r="I611" s="177">
        <f>ROUND(E611*H611,2)</f>
        <v>0</v>
      </c>
      <c r="J611" s="176"/>
      <c r="K611" s="177">
        <f>ROUND(E611*J611,2)</f>
        <v>0</v>
      </c>
      <c r="L611" s="177">
        <v>21</v>
      </c>
      <c r="M611" s="177">
        <f>G611*(1+L611/100)</f>
        <v>0</v>
      </c>
      <c r="N611" s="177">
        <v>0</v>
      </c>
      <c r="O611" s="177">
        <f>ROUND(E611*N611,2)</f>
        <v>0</v>
      </c>
      <c r="P611" s="177">
        <v>0.02</v>
      </c>
      <c r="Q611" s="177">
        <f>ROUND(E611*P611,2)</f>
        <v>1.44</v>
      </c>
      <c r="R611" s="177"/>
      <c r="S611" s="177" t="s">
        <v>307</v>
      </c>
      <c r="T611" s="178" t="s">
        <v>308</v>
      </c>
      <c r="U611" s="161">
        <v>0</v>
      </c>
      <c r="V611" s="161">
        <f>ROUND(E611*U611,2)</f>
        <v>0</v>
      </c>
      <c r="W611" s="161"/>
      <c r="X611" s="161" t="s">
        <v>200</v>
      </c>
      <c r="Y611" s="151"/>
      <c r="Z611" s="151"/>
      <c r="AA611" s="151"/>
      <c r="AB611" s="151"/>
      <c r="AC611" s="151"/>
      <c r="AD611" s="151"/>
      <c r="AE611" s="151"/>
      <c r="AF611" s="151"/>
      <c r="AG611" s="151" t="s">
        <v>201</v>
      </c>
      <c r="AH611" s="151"/>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x14ac:dyDescent="0.2">
      <c r="A612" s="158"/>
      <c r="B612" s="159"/>
      <c r="C612" s="190" t="s">
        <v>777</v>
      </c>
      <c r="D612" s="163"/>
      <c r="E612" s="164">
        <v>72</v>
      </c>
      <c r="F612" s="161"/>
      <c r="G612" s="161"/>
      <c r="H612" s="161"/>
      <c r="I612" s="161"/>
      <c r="J612" s="161"/>
      <c r="K612" s="161"/>
      <c r="L612" s="161"/>
      <c r="M612" s="161"/>
      <c r="N612" s="161"/>
      <c r="O612" s="161"/>
      <c r="P612" s="161"/>
      <c r="Q612" s="161"/>
      <c r="R612" s="161"/>
      <c r="S612" s="161"/>
      <c r="T612" s="161"/>
      <c r="U612" s="161"/>
      <c r="V612" s="161"/>
      <c r="W612" s="161"/>
      <c r="X612" s="161"/>
      <c r="Y612" s="151"/>
      <c r="Z612" s="151"/>
      <c r="AA612" s="151"/>
      <c r="AB612" s="151"/>
      <c r="AC612" s="151"/>
      <c r="AD612" s="151"/>
      <c r="AE612" s="151"/>
      <c r="AF612" s="151"/>
      <c r="AG612" s="151" t="s">
        <v>203</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outlineLevel="1" x14ac:dyDescent="0.2">
      <c r="A613" s="172">
        <v>175</v>
      </c>
      <c r="B613" s="173" t="s">
        <v>778</v>
      </c>
      <c r="C613" s="189" t="s">
        <v>779</v>
      </c>
      <c r="D613" s="174" t="s">
        <v>243</v>
      </c>
      <c r="E613" s="175">
        <v>1</v>
      </c>
      <c r="F613" s="176"/>
      <c r="G613" s="177">
        <f>ROUND(E613*F613,2)</f>
        <v>0</v>
      </c>
      <c r="H613" s="176"/>
      <c r="I613" s="177">
        <f>ROUND(E613*H613,2)</f>
        <v>0</v>
      </c>
      <c r="J613" s="176"/>
      <c r="K613" s="177">
        <f>ROUND(E613*J613,2)</f>
        <v>0</v>
      </c>
      <c r="L613" s="177">
        <v>21</v>
      </c>
      <c r="M613" s="177">
        <f>G613*(1+L613/100)</f>
        <v>0</v>
      </c>
      <c r="N613" s="177">
        <v>0</v>
      </c>
      <c r="O613" s="177">
        <f>ROUND(E613*N613,2)</f>
        <v>0</v>
      </c>
      <c r="P613" s="177">
        <v>0.17399999999999999</v>
      </c>
      <c r="Q613" s="177">
        <f>ROUND(E613*P613,2)</f>
        <v>0.17</v>
      </c>
      <c r="R613" s="177"/>
      <c r="S613" s="177" t="s">
        <v>307</v>
      </c>
      <c r="T613" s="178" t="s">
        <v>308</v>
      </c>
      <c r="U613" s="161">
        <v>0.95</v>
      </c>
      <c r="V613" s="161">
        <f>ROUND(E613*U613,2)</f>
        <v>0.95</v>
      </c>
      <c r="W613" s="161"/>
      <c r="X613" s="161" t="s">
        <v>200</v>
      </c>
      <c r="Y613" s="151"/>
      <c r="Z613" s="151"/>
      <c r="AA613" s="151"/>
      <c r="AB613" s="151"/>
      <c r="AC613" s="151"/>
      <c r="AD613" s="151"/>
      <c r="AE613" s="151"/>
      <c r="AF613" s="151"/>
      <c r="AG613" s="151" t="s">
        <v>201</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outlineLevel="1" x14ac:dyDescent="0.2">
      <c r="A614" s="158"/>
      <c r="B614" s="159"/>
      <c r="C614" s="190" t="s">
        <v>80</v>
      </c>
      <c r="D614" s="163"/>
      <c r="E614" s="164">
        <v>1</v>
      </c>
      <c r="F614" s="161"/>
      <c r="G614" s="161"/>
      <c r="H614" s="161"/>
      <c r="I614" s="161"/>
      <c r="J614" s="161"/>
      <c r="K614" s="161"/>
      <c r="L614" s="161"/>
      <c r="M614" s="161"/>
      <c r="N614" s="161"/>
      <c r="O614" s="161"/>
      <c r="P614" s="161"/>
      <c r="Q614" s="161"/>
      <c r="R614" s="161"/>
      <c r="S614" s="161"/>
      <c r="T614" s="161"/>
      <c r="U614" s="161"/>
      <c r="V614" s="161"/>
      <c r="W614" s="161"/>
      <c r="X614" s="161"/>
      <c r="Y614" s="151"/>
      <c r="Z614" s="151"/>
      <c r="AA614" s="151"/>
      <c r="AB614" s="151"/>
      <c r="AC614" s="151"/>
      <c r="AD614" s="151"/>
      <c r="AE614" s="151"/>
      <c r="AF614" s="151"/>
      <c r="AG614" s="151" t="s">
        <v>203</v>
      </c>
      <c r="AH614" s="151">
        <v>0</v>
      </c>
      <c r="AI614" s="151"/>
      <c r="AJ614" s="151"/>
      <c r="AK614" s="151"/>
      <c r="AL614" s="151"/>
      <c r="AM614" s="151"/>
      <c r="AN614" s="151"/>
      <c r="AO614" s="151"/>
      <c r="AP614" s="151"/>
      <c r="AQ614" s="151"/>
      <c r="AR614" s="151"/>
      <c r="AS614" s="151"/>
      <c r="AT614" s="151"/>
      <c r="AU614" s="151"/>
      <c r="AV614" s="151"/>
      <c r="AW614" s="151"/>
      <c r="AX614" s="151"/>
      <c r="AY614" s="151"/>
      <c r="AZ614" s="151"/>
      <c r="BA614" s="151"/>
      <c r="BB614" s="151"/>
      <c r="BC614" s="151"/>
      <c r="BD614" s="151"/>
      <c r="BE614" s="151"/>
      <c r="BF614" s="151"/>
      <c r="BG614" s="151"/>
      <c r="BH614" s="151"/>
    </row>
    <row r="615" spans="1:60" ht="33.75" outlineLevel="1" x14ac:dyDescent="0.2">
      <c r="A615" s="172">
        <v>176</v>
      </c>
      <c r="B615" s="173" t="s">
        <v>780</v>
      </c>
      <c r="C615" s="189" t="s">
        <v>781</v>
      </c>
      <c r="D615" s="174" t="s">
        <v>243</v>
      </c>
      <c r="E615" s="175">
        <v>1</v>
      </c>
      <c r="F615" s="176"/>
      <c r="G615" s="177">
        <f>ROUND(E615*F615,2)</f>
        <v>0</v>
      </c>
      <c r="H615" s="176"/>
      <c r="I615" s="177">
        <f>ROUND(E615*H615,2)</f>
        <v>0</v>
      </c>
      <c r="J615" s="176"/>
      <c r="K615" s="177">
        <f>ROUND(E615*J615,2)</f>
        <v>0</v>
      </c>
      <c r="L615" s="177">
        <v>21</v>
      </c>
      <c r="M615" s="177">
        <f>G615*(1+L615/100)</f>
        <v>0</v>
      </c>
      <c r="N615" s="177">
        <v>0</v>
      </c>
      <c r="O615" s="177">
        <f>ROUND(E615*N615,2)</f>
        <v>0</v>
      </c>
      <c r="P615" s="177">
        <v>0</v>
      </c>
      <c r="Q615" s="177">
        <f>ROUND(E615*P615,2)</f>
        <v>0</v>
      </c>
      <c r="R615" s="177"/>
      <c r="S615" s="177" t="s">
        <v>307</v>
      </c>
      <c r="T615" s="178" t="s">
        <v>308</v>
      </c>
      <c r="U615" s="161">
        <v>0</v>
      </c>
      <c r="V615" s="161">
        <f>ROUND(E615*U615,2)</f>
        <v>0</v>
      </c>
      <c r="W615" s="161"/>
      <c r="X615" s="161" t="s">
        <v>200</v>
      </c>
      <c r="Y615" s="151"/>
      <c r="Z615" s="151"/>
      <c r="AA615" s="151"/>
      <c r="AB615" s="151"/>
      <c r="AC615" s="151"/>
      <c r="AD615" s="151"/>
      <c r="AE615" s="151"/>
      <c r="AF615" s="151"/>
      <c r="AG615" s="151" t="s">
        <v>201</v>
      </c>
      <c r="AH615" s="151"/>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outlineLevel="1" x14ac:dyDescent="0.2">
      <c r="A616" s="158"/>
      <c r="B616" s="159"/>
      <c r="C616" s="190" t="s">
        <v>80</v>
      </c>
      <c r="D616" s="163"/>
      <c r="E616" s="164">
        <v>1</v>
      </c>
      <c r="F616" s="161"/>
      <c r="G616" s="161"/>
      <c r="H616" s="161"/>
      <c r="I616" s="161"/>
      <c r="J616" s="161"/>
      <c r="K616" s="161"/>
      <c r="L616" s="161"/>
      <c r="M616" s="161"/>
      <c r="N616" s="161"/>
      <c r="O616" s="161"/>
      <c r="P616" s="161"/>
      <c r="Q616" s="161"/>
      <c r="R616" s="161"/>
      <c r="S616" s="161"/>
      <c r="T616" s="161"/>
      <c r="U616" s="161"/>
      <c r="V616" s="161"/>
      <c r="W616" s="161"/>
      <c r="X616" s="161"/>
      <c r="Y616" s="151"/>
      <c r="Z616" s="151"/>
      <c r="AA616" s="151"/>
      <c r="AB616" s="151"/>
      <c r="AC616" s="151"/>
      <c r="AD616" s="151"/>
      <c r="AE616" s="151"/>
      <c r="AF616" s="151"/>
      <c r="AG616" s="151" t="s">
        <v>203</v>
      </c>
      <c r="AH616" s="151">
        <v>0</v>
      </c>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ht="45" outlineLevel="1" x14ac:dyDescent="0.2">
      <c r="A617" s="172">
        <v>177</v>
      </c>
      <c r="B617" s="173" t="s">
        <v>782</v>
      </c>
      <c r="C617" s="189" t="s">
        <v>783</v>
      </c>
      <c r="D617" s="174" t="s">
        <v>482</v>
      </c>
      <c r="E617" s="175">
        <v>17.55</v>
      </c>
      <c r="F617" s="176"/>
      <c r="G617" s="177">
        <f>ROUND(E617*F617,2)</f>
        <v>0</v>
      </c>
      <c r="H617" s="176"/>
      <c r="I617" s="177">
        <f>ROUND(E617*H617,2)</f>
        <v>0</v>
      </c>
      <c r="J617" s="176"/>
      <c r="K617" s="177">
        <f>ROUND(E617*J617,2)</f>
        <v>0</v>
      </c>
      <c r="L617" s="177">
        <v>21</v>
      </c>
      <c r="M617" s="177">
        <f>G617*(1+L617/100)</f>
        <v>0</v>
      </c>
      <c r="N617" s="177">
        <v>0</v>
      </c>
      <c r="O617" s="177">
        <f>ROUND(E617*N617,2)</f>
        <v>0</v>
      </c>
      <c r="P617" s="177">
        <v>0</v>
      </c>
      <c r="Q617" s="177">
        <f>ROUND(E617*P617,2)</f>
        <v>0</v>
      </c>
      <c r="R617" s="177"/>
      <c r="S617" s="177" t="s">
        <v>307</v>
      </c>
      <c r="T617" s="178" t="s">
        <v>308</v>
      </c>
      <c r="U617" s="161">
        <v>0</v>
      </c>
      <c r="V617" s="161">
        <f>ROUND(E617*U617,2)</f>
        <v>0</v>
      </c>
      <c r="W617" s="161"/>
      <c r="X617" s="161" t="s">
        <v>200</v>
      </c>
      <c r="Y617" s="151"/>
      <c r="Z617" s="151"/>
      <c r="AA617" s="151"/>
      <c r="AB617" s="151"/>
      <c r="AC617" s="151"/>
      <c r="AD617" s="151"/>
      <c r="AE617" s="151"/>
      <c r="AF617" s="151"/>
      <c r="AG617" s="151" t="s">
        <v>201</v>
      </c>
      <c r="AH617" s="151"/>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outlineLevel="1" x14ac:dyDescent="0.2">
      <c r="A618" s="158"/>
      <c r="B618" s="159"/>
      <c r="C618" s="190" t="s">
        <v>784</v>
      </c>
      <c r="D618" s="163"/>
      <c r="E618" s="164">
        <v>19.574999999999999</v>
      </c>
      <c r="F618" s="161"/>
      <c r="G618" s="161"/>
      <c r="H618" s="161"/>
      <c r="I618" s="161"/>
      <c r="J618" s="161"/>
      <c r="K618" s="161"/>
      <c r="L618" s="161"/>
      <c r="M618" s="161"/>
      <c r="N618" s="161"/>
      <c r="O618" s="161"/>
      <c r="P618" s="161"/>
      <c r="Q618" s="161"/>
      <c r="R618" s="161"/>
      <c r="S618" s="161"/>
      <c r="T618" s="161"/>
      <c r="U618" s="161"/>
      <c r="V618" s="161"/>
      <c r="W618" s="161"/>
      <c r="X618" s="161"/>
      <c r="Y618" s="151"/>
      <c r="Z618" s="151"/>
      <c r="AA618" s="151"/>
      <c r="AB618" s="151"/>
      <c r="AC618" s="151"/>
      <c r="AD618" s="151"/>
      <c r="AE618" s="151"/>
      <c r="AF618" s="151"/>
      <c r="AG618" s="151" t="s">
        <v>203</v>
      </c>
      <c r="AH618" s="151">
        <v>0</v>
      </c>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x14ac:dyDescent="0.2">
      <c r="A619" s="158"/>
      <c r="B619" s="159"/>
      <c r="C619" s="190" t="s">
        <v>785</v>
      </c>
      <c r="D619" s="163"/>
      <c r="E619" s="164">
        <v>8.7750000000000004</v>
      </c>
      <c r="F619" s="161"/>
      <c r="G619" s="161"/>
      <c r="H619" s="161"/>
      <c r="I619" s="161"/>
      <c r="J619" s="161"/>
      <c r="K619" s="161"/>
      <c r="L619" s="161"/>
      <c r="M619" s="161"/>
      <c r="N619" s="161"/>
      <c r="O619" s="161"/>
      <c r="P619" s="161"/>
      <c r="Q619" s="161"/>
      <c r="R619" s="161"/>
      <c r="S619" s="161"/>
      <c r="T619" s="161"/>
      <c r="U619" s="161"/>
      <c r="V619" s="161"/>
      <c r="W619" s="161"/>
      <c r="X619" s="161"/>
      <c r="Y619" s="151"/>
      <c r="Z619" s="151"/>
      <c r="AA619" s="151"/>
      <c r="AB619" s="151"/>
      <c r="AC619" s="151"/>
      <c r="AD619" s="151"/>
      <c r="AE619" s="151"/>
      <c r="AF619" s="151"/>
      <c r="AG619" s="151" t="s">
        <v>203</v>
      </c>
      <c r="AH619" s="151">
        <v>0</v>
      </c>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outlineLevel="1" x14ac:dyDescent="0.2">
      <c r="A620" s="158"/>
      <c r="B620" s="159"/>
      <c r="C620" s="190" t="s">
        <v>786</v>
      </c>
      <c r="D620" s="163"/>
      <c r="E620" s="164">
        <v>-10.8</v>
      </c>
      <c r="F620" s="161"/>
      <c r="G620" s="161"/>
      <c r="H620" s="161"/>
      <c r="I620" s="161"/>
      <c r="J620" s="161"/>
      <c r="K620" s="161"/>
      <c r="L620" s="161"/>
      <c r="M620" s="161"/>
      <c r="N620" s="161"/>
      <c r="O620" s="161"/>
      <c r="P620" s="161"/>
      <c r="Q620" s="161"/>
      <c r="R620" s="161"/>
      <c r="S620" s="161"/>
      <c r="T620" s="161"/>
      <c r="U620" s="161"/>
      <c r="V620" s="161"/>
      <c r="W620" s="161"/>
      <c r="X620" s="161"/>
      <c r="Y620" s="151"/>
      <c r="Z620" s="151"/>
      <c r="AA620" s="151"/>
      <c r="AB620" s="151"/>
      <c r="AC620" s="151"/>
      <c r="AD620" s="151"/>
      <c r="AE620" s="151"/>
      <c r="AF620" s="151"/>
      <c r="AG620" s="151" t="s">
        <v>203</v>
      </c>
      <c r="AH620" s="151">
        <v>0</v>
      </c>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ht="22.5" outlineLevel="1" x14ac:dyDescent="0.2">
      <c r="A621" s="172">
        <v>178</v>
      </c>
      <c r="B621" s="173" t="s">
        <v>787</v>
      </c>
      <c r="C621" s="189" t="s">
        <v>788</v>
      </c>
      <c r="D621" s="174" t="s">
        <v>243</v>
      </c>
      <c r="E621" s="175">
        <v>9</v>
      </c>
      <c r="F621" s="176"/>
      <c r="G621" s="177">
        <f>ROUND(E621*F621,2)</f>
        <v>0</v>
      </c>
      <c r="H621" s="176"/>
      <c r="I621" s="177">
        <f>ROUND(E621*H621,2)</f>
        <v>0</v>
      </c>
      <c r="J621" s="176"/>
      <c r="K621" s="177">
        <f>ROUND(E621*J621,2)</f>
        <v>0</v>
      </c>
      <c r="L621" s="177">
        <v>21</v>
      </c>
      <c r="M621" s="177">
        <f>G621*(1+L621/100)</f>
        <v>0</v>
      </c>
      <c r="N621" s="177">
        <v>0</v>
      </c>
      <c r="O621" s="177">
        <f>ROUND(E621*N621,2)</f>
        <v>0</v>
      </c>
      <c r="P621" s="177">
        <v>0</v>
      </c>
      <c r="Q621" s="177">
        <f>ROUND(E621*P621,2)</f>
        <v>0</v>
      </c>
      <c r="R621" s="177"/>
      <c r="S621" s="177" t="s">
        <v>307</v>
      </c>
      <c r="T621" s="178" t="s">
        <v>308</v>
      </c>
      <c r="U621" s="161">
        <v>0</v>
      </c>
      <c r="V621" s="161">
        <f>ROUND(E621*U621,2)</f>
        <v>0</v>
      </c>
      <c r="W621" s="161"/>
      <c r="X621" s="161" t="s">
        <v>200</v>
      </c>
      <c r="Y621" s="151"/>
      <c r="Z621" s="151"/>
      <c r="AA621" s="151"/>
      <c r="AB621" s="151"/>
      <c r="AC621" s="151"/>
      <c r="AD621" s="151"/>
      <c r="AE621" s="151"/>
      <c r="AF621" s="151"/>
      <c r="AG621" s="151" t="s">
        <v>201</v>
      </c>
      <c r="AH621" s="151"/>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x14ac:dyDescent="0.2">
      <c r="A622" s="158"/>
      <c r="B622" s="159"/>
      <c r="C622" s="190" t="s">
        <v>532</v>
      </c>
      <c r="D622" s="163"/>
      <c r="E622" s="164">
        <v>9</v>
      </c>
      <c r="F622" s="161"/>
      <c r="G622" s="161"/>
      <c r="H622" s="161"/>
      <c r="I622" s="161"/>
      <c r="J622" s="161"/>
      <c r="K622" s="161"/>
      <c r="L622" s="161"/>
      <c r="M622" s="161"/>
      <c r="N622" s="161"/>
      <c r="O622" s="161"/>
      <c r="P622" s="161"/>
      <c r="Q622" s="161"/>
      <c r="R622" s="161"/>
      <c r="S622" s="161"/>
      <c r="T622" s="161"/>
      <c r="U622" s="161"/>
      <c r="V622" s="161"/>
      <c r="W622" s="161"/>
      <c r="X622" s="161"/>
      <c r="Y622" s="151"/>
      <c r="Z622" s="151"/>
      <c r="AA622" s="151"/>
      <c r="AB622" s="151"/>
      <c r="AC622" s="151"/>
      <c r="AD622" s="151"/>
      <c r="AE622" s="151"/>
      <c r="AF622" s="151"/>
      <c r="AG622" s="151" t="s">
        <v>203</v>
      </c>
      <c r="AH622" s="151">
        <v>0</v>
      </c>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ht="33.75" outlineLevel="1" x14ac:dyDescent="0.2">
      <c r="A623" s="172">
        <v>179</v>
      </c>
      <c r="B623" s="173" t="s">
        <v>789</v>
      </c>
      <c r="C623" s="189" t="s">
        <v>790</v>
      </c>
      <c r="D623" s="174" t="s">
        <v>243</v>
      </c>
      <c r="E623" s="175">
        <v>1</v>
      </c>
      <c r="F623" s="176"/>
      <c r="G623" s="177">
        <f>ROUND(E623*F623,2)</f>
        <v>0</v>
      </c>
      <c r="H623" s="176"/>
      <c r="I623" s="177">
        <f>ROUND(E623*H623,2)</f>
        <v>0</v>
      </c>
      <c r="J623" s="176"/>
      <c r="K623" s="177">
        <f>ROUND(E623*J623,2)</f>
        <v>0</v>
      </c>
      <c r="L623" s="177">
        <v>21</v>
      </c>
      <c r="M623" s="177">
        <f>G623*(1+L623/100)</f>
        <v>0</v>
      </c>
      <c r="N623" s="177">
        <v>0</v>
      </c>
      <c r="O623" s="177">
        <f>ROUND(E623*N623,2)</f>
        <v>0</v>
      </c>
      <c r="P623" s="177">
        <v>0</v>
      </c>
      <c r="Q623" s="177">
        <f>ROUND(E623*P623,2)</f>
        <v>0</v>
      </c>
      <c r="R623" s="177"/>
      <c r="S623" s="177" t="s">
        <v>307</v>
      </c>
      <c r="T623" s="178" t="s">
        <v>308</v>
      </c>
      <c r="U623" s="161">
        <v>0</v>
      </c>
      <c r="V623" s="161">
        <f>ROUND(E623*U623,2)</f>
        <v>0</v>
      </c>
      <c r="W623" s="161"/>
      <c r="X623" s="161" t="s">
        <v>200</v>
      </c>
      <c r="Y623" s="151"/>
      <c r="Z623" s="151"/>
      <c r="AA623" s="151"/>
      <c r="AB623" s="151"/>
      <c r="AC623" s="151"/>
      <c r="AD623" s="151"/>
      <c r="AE623" s="151"/>
      <c r="AF623" s="151"/>
      <c r="AG623" s="151" t="s">
        <v>201</v>
      </c>
      <c r="AH623" s="151"/>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outlineLevel="1" x14ac:dyDescent="0.2">
      <c r="A624" s="158"/>
      <c r="B624" s="159"/>
      <c r="C624" s="190" t="s">
        <v>80</v>
      </c>
      <c r="D624" s="163"/>
      <c r="E624" s="164">
        <v>1</v>
      </c>
      <c r="F624" s="161"/>
      <c r="G624" s="161"/>
      <c r="H624" s="161"/>
      <c r="I624" s="161"/>
      <c r="J624" s="161"/>
      <c r="K624" s="161"/>
      <c r="L624" s="161"/>
      <c r="M624" s="161"/>
      <c r="N624" s="161"/>
      <c r="O624" s="161"/>
      <c r="P624" s="161"/>
      <c r="Q624" s="161"/>
      <c r="R624" s="161"/>
      <c r="S624" s="161"/>
      <c r="T624" s="161"/>
      <c r="U624" s="161"/>
      <c r="V624" s="161"/>
      <c r="W624" s="161"/>
      <c r="X624" s="161"/>
      <c r="Y624" s="151"/>
      <c r="Z624" s="151"/>
      <c r="AA624" s="151"/>
      <c r="AB624" s="151"/>
      <c r="AC624" s="151"/>
      <c r="AD624" s="151"/>
      <c r="AE624" s="151"/>
      <c r="AF624" s="151"/>
      <c r="AG624" s="151" t="s">
        <v>203</v>
      </c>
      <c r="AH624" s="151">
        <v>0</v>
      </c>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ht="22.5" outlineLevel="1" x14ac:dyDescent="0.2">
      <c r="A625" s="172">
        <v>180</v>
      </c>
      <c r="B625" s="173" t="s">
        <v>791</v>
      </c>
      <c r="C625" s="189" t="s">
        <v>792</v>
      </c>
      <c r="D625" s="174" t="s">
        <v>243</v>
      </c>
      <c r="E625" s="175">
        <v>2</v>
      </c>
      <c r="F625" s="176"/>
      <c r="G625" s="177">
        <f>ROUND(E625*F625,2)</f>
        <v>0</v>
      </c>
      <c r="H625" s="176"/>
      <c r="I625" s="177">
        <f>ROUND(E625*H625,2)</f>
        <v>0</v>
      </c>
      <c r="J625" s="176"/>
      <c r="K625" s="177">
        <f>ROUND(E625*J625,2)</f>
        <v>0</v>
      </c>
      <c r="L625" s="177">
        <v>21</v>
      </c>
      <c r="M625" s="177">
        <f>G625*(1+L625/100)</f>
        <v>0</v>
      </c>
      <c r="N625" s="177">
        <v>0</v>
      </c>
      <c r="O625" s="177">
        <f>ROUND(E625*N625,2)</f>
        <v>0</v>
      </c>
      <c r="P625" s="177">
        <v>0</v>
      </c>
      <c r="Q625" s="177">
        <f>ROUND(E625*P625,2)</f>
        <v>0</v>
      </c>
      <c r="R625" s="177"/>
      <c r="S625" s="177" t="s">
        <v>307</v>
      </c>
      <c r="T625" s="178" t="s">
        <v>308</v>
      </c>
      <c r="U625" s="161">
        <v>0</v>
      </c>
      <c r="V625" s="161">
        <f>ROUND(E625*U625,2)</f>
        <v>0</v>
      </c>
      <c r="W625" s="161"/>
      <c r="X625" s="161" t="s">
        <v>200</v>
      </c>
      <c r="Y625" s="151"/>
      <c r="Z625" s="151"/>
      <c r="AA625" s="151"/>
      <c r="AB625" s="151"/>
      <c r="AC625" s="151"/>
      <c r="AD625" s="151"/>
      <c r="AE625" s="151"/>
      <c r="AF625" s="151"/>
      <c r="AG625" s="151" t="s">
        <v>201</v>
      </c>
      <c r="AH625" s="151"/>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outlineLevel="1" x14ac:dyDescent="0.2">
      <c r="A626" s="158"/>
      <c r="B626" s="159"/>
      <c r="C626" s="190" t="s">
        <v>82</v>
      </c>
      <c r="D626" s="163"/>
      <c r="E626" s="164">
        <v>2</v>
      </c>
      <c r="F626" s="161"/>
      <c r="G626" s="161"/>
      <c r="H626" s="161"/>
      <c r="I626" s="161"/>
      <c r="J626" s="161"/>
      <c r="K626" s="161"/>
      <c r="L626" s="161"/>
      <c r="M626" s="161"/>
      <c r="N626" s="161"/>
      <c r="O626" s="161"/>
      <c r="P626" s="161"/>
      <c r="Q626" s="161"/>
      <c r="R626" s="161"/>
      <c r="S626" s="161"/>
      <c r="T626" s="161"/>
      <c r="U626" s="161"/>
      <c r="V626" s="161"/>
      <c r="W626" s="161"/>
      <c r="X626" s="161"/>
      <c r="Y626" s="151"/>
      <c r="Z626" s="151"/>
      <c r="AA626" s="151"/>
      <c r="AB626" s="151"/>
      <c r="AC626" s="151"/>
      <c r="AD626" s="151"/>
      <c r="AE626" s="151"/>
      <c r="AF626" s="151"/>
      <c r="AG626" s="151" t="s">
        <v>203</v>
      </c>
      <c r="AH626" s="151">
        <v>0</v>
      </c>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ht="33.75" outlineLevel="1" x14ac:dyDescent="0.2">
      <c r="A627" s="172">
        <v>181</v>
      </c>
      <c r="B627" s="173" t="s">
        <v>793</v>
      </c>
      <c r="C627" s="189" t="s">
        <v>794</v>
      </c>
      <c r="D627" s="174" t="s">
        <v>479</v>
      </c>
      <c r="E627" s="175">
        <v>1</v>
      </c>
      <c r="F627" s="176"/>
      <c r="G627" s="177">
        <f>ROUND(E627*F627,2)</f>
        <v>0</v>
      </c>
      <c r="H627" s="176"/>
      <c r="I627" s="177">
        <f>ROUND(E627*H627,2)</f>
        <v>0</v>
      </c>
      <c r="J627" s="176"/>
      <c r="K627" s="177">
        <f>ROUND(E627*J627,2)</f>
        <v>0</v>
      </c>
      <c r="L627" s="177">
        <v>21</v>
      </c>
      <c r="M627" s="177">
        <f>G627*(1+L627/100)</f>
        <v>0</v>
      </c>
      <c r="N627" s="177">
        <v>0</v>
      </c>
      <c r="O627" s="177">
        <f>ROUND(E627*N627,2)</f>
        <v>0</v>
      </c>
      <c r="P627" s="177">
        <v>0</v>
      </c>
      <c r="Q627" s="177">
        <f>ROUND(E627*P627,2)</f>
        <v>0</v>
      </c>
      <c r="R627" s="177"/>
      <c r="S627" s="177" t="s">
        <v>307</v>
      </c>
      <c r="T627" s="178" t="s">
        <v>308</v>
      </c>
      <c r="U627" s="161">
        <v>0</v>
      </c>
      <c r="V627" s="161">
        <f>ROUND(E627*U627,2)</f>
        <v>0</v>
      </c>
      <c r="W627" s="161"/>
      <c r="X627" s="161" t="s">
        <v>200</v>
      </c>
      <c r="Y627" s="151"/>
      <c r="Z627" s="151"/>
      <c r="AA627" s="151"/>
      <c r="AB627" s="151"/>
      <c r="AC627" s="151"/>
      <c r="AD627" s="151"/>
      <c r="AE627" s="151"/>
      <c r="AF627" s="151"/>
      <c r="AG627" s="151" t="s">
        <v>201</v>
      </c>
      <c r="AH627" s="151"/>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outlineLevel="1" x14ac:dyDescent="0.2">
      <c r="A628" s="158"/>
      <c r="B628" s="159"/>
      <c r="C628" s="190" t="s">
        <v>80</v>
      </c>
      <c r="D628" s="163"/>
      <c r="E628" s="164">
        <v>1</v>
      </c>
      <c r="F628" s="161"/>
      <c r="G628" s="161"/>
      <c r="H628" s="161"/>
      <c r="I628" s="161"/>
      <c r="J628" s="161"/>
      <c r="K628" s="161"/>
      <c r="L628" s="161"/>
      <c r="M628" s="161"/>
      <c r="N628" s="161"/>
      <c r="O628" s="161"/>
      <c r="P628" s="161"/>
      <c r="Q628" s="161"/>
      <c r="R628" s="161"/>
      <c r="S628" s="161"/>
      <c r="T628" s="161"/>
      <c r="U628" s="161"/>
      <c r="V628" s="161"/>
      <c r="W628" s="161"/>
      <c r="X628" s="161"/>
      <c r="Y628" s="151"/>
      <c r="Z628" s="151"/>
      <c r="AA628" s="151"/>
      <c r="AB628" s="151"/>
      <c r="AC628" s="151"/>
      <c r="AD628" s="151"/>
      <c r="AE628" s="151"/>
      <c r="AF628" s="151"/>
      <c r="AG628" s="151" t="s">
        <v>203</v>
      </c>
      <c r="AH628" s="151">
        <v>0</v>
      </c>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ht="22.5" outlineLevel="1" x14ac:dyDescent="0.2">
      <c r="A629" s="172">
        <v>182</v>
      </c>
      <c r="B629" s="173" t="s">
        <v>795</v>
      </c>
      <c r="C629" s="189" t="s">
        <v>796</v>
      </c>
      <c r="D629" s="174" t="s">
        <v>243</v>
      </c>
      <c r="E629" s="175">
        <v>1</v>
      </c>
      <c r="F629" s="176"/>
      <c r="G629" s="177">
        <f>ROUND(E629*F629,2)</f>
        <v>0</v>
      </c>
      <c r="H629" s="176"/>
      <c r="I629" s="177">
        <f>ROUND(E629*H629,2)</f>
        <v>0</v>
      </c>
      <c r="J629" s="176"/>
      <c r="K629" s="177">
        <f>ROUND(E629*J629,2)</f>
        <v>0</v>
      </c>
      <c r="L629" s="177">
        <v>21</v>
      </c>
      <c r="M629" s="177">
        <f>G629*(1+L629/100)</f>
        <v>0</v>
      </c>
      <c r="N629" s="177">
        <v>0.125</v>
      </c>
      <c r="O629" s="177">
        <f>ROUND(E629*N629,2)</f>
        <v>0.13</v>
      </c>
      <c r="P629" s="177">
        <v>0</v>
      </c>
      <c r="Q629" s="177">
        <f>ROUND(E629*P629,2)</f>
        <v>0</v>
      </c>
      <c r="R629" s="177"/>
      <c r="S629" s="177" t="s">
        <v>307</v>
      </c>
      <c r="T629" s="178" t="s">
        <v>308</v>
      </c>
      <c r="U629" s="161">
        <v>0</v>
      </c>
      <c r="V629" s="161">
        <f>ROUND(E629*U629,2)</f>
        <v>0</v>
      </c>
      <c r="W629" s="161"/>
      <c r="X629" s="161" t="s">
        <v>200</v>
      </c>
      <c r="Y629" s="151"/>
      <c r="Z629" s="151"/>
      <c r="AA629" s="151"/>
      <c r="AB629" s="151"/>
      <c r="AC629" s="151"/>
      <c r="AD629" s="151"/>
      <c r="AE629" s="151"/>
      <c r="AF629" s="151"/>
      <c r="AG629" s="151" t="s">
        <v>201</v>
      </c>
      <c r="AH629" s="151"/>
      <c r="AI629" s="151"/>
      <c r="AJ629" s="151"/>
      <c r="AK629" s="151"/>
      <c r="AL629" s="151"/>
      <c r="AM629" s="151"/>
      <c r="AN629" s="151"/>
      <c r="AO629" s="151"/>
      <c r="AP629" s="151"/>
      <c r="AQ629" s="151"/>
      <c r="AR629" s="151"/>
      <c r="AS629" s="151"/>
      <c r="AT629" s="151"/>
      <c r="AU629" s="151"/>
      <c r="AV629" s="151"/>
      <c r="AW629" s="151"/>
      <c r="AX629" s="151"/>
      <c r="AY629" s="151"/>
      <c r="AZ629" s="151"/>
      <c r="BA629" s="151"/>
      <c r="BB629" s="151"/>
      <c r="BC629" s="151"/>
      <c r="BD629" s="151"/>
      <c r="BE629" s="151"/>
      <c r="BF629" s="151"/>
      <c r="BG629" s="151"/>
      <c r="BH629" s="151"/>
    </row>
    <row r="630" spans="1:60" outlineLevel="1" x14ac:dyDescent="0.2">
      <c r="A630" s="158"/>
      <c r="B630" s="159"/>
      <c r="C630" s="190" t="s">
        <v>80</v>
      </c>
      <c r="D630" s="163"/>
      <c r="E630" s="164">
        <v>1</v>
      </c>
      <c r="F630" s="161"/>
      <c r="G630" s="161"/>
      <c r="H630" s="161"/>
      <c r="I630" s="161"/>
      <c r="J630" s="161"/>
      <c r="K630" s="161"/>
      <c r="L630" s="161"/>
      <c r="M630" s="161"/>
      <c r="N630" s="161"/>
      <c r="O630" s="161"/>
      <c r="P630" s="161"/>
      <c r="Q630" s="161"/>
      <c r="R630" s="161"/>
      <c r="S630" s="161"/>
      <c r="T630" s="161"/>
      <c r="U630" s="161"/>
      <c r="V630" s="161"/>
      <c r="W630" s="161"/>
      <c r="X630" s="161"/>
      <c r="Y630" s="151"/>
      <c r="Z630" s="151"/>
      <c r="AA630" s="151"/>
      <c r="AB630" s="151"/>
      <c r="AC630" s="151"/>
      <c r="AD630" s="151"/>
      <c r="AE630" s="151"/>
      <c r="AF630" s="151"/>
      <c r="AG630" s="151" t="s">
        <v>203</v>
      </c>
      <c r="AH630" s="151">
        <v>0</v>
      </c>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ht="22.5" outlineLevel="1" x14ac:dyDescent="0.2">
      <c r="A631" s="172">
        <v>183</v>
      </c>
      <c r="B631" s="173" t="s">
        <v>797</v>
      </c>
      <c r="C631" s="189" t="s">
        <v>798</v>
      </c>
      <c r="D631" s="174" t="s">
        <v>243</v>
      </c>
      <c r="E631" s="175">
        <v>4</v>
      </c>
      <c r="F631" s="176"/>
      <c r="G631" s="177">
        <f>ROUND(E631*F631,2)</f>
        <v>0</v>
      </c>
      <c r="H631" s="176"/>
      <c r="I631" s="177">
        <f>ROUND(E631*H631,2)</f>
        <v>0</v>
      </c>
      <c r="J631" s="176"/>
      <c r="K631" s="177">
        <f>ROUND(E631*J631,2)</f>
        <v>0</v>
      </c>
      <c r="L631" s="177">
        <v>21</v>
      </c>
      <c r="M631" s="177">
        <f>G631*(1+L631/100)</f>
        <v>0</v>
      </c>
      <c r="N631" s="177">
        <v>0</v>
      </c>
      <c r="O631" s="177">
        <f>ROUND(E631*N631,2)</f>
        <v>0</v>
      </c>
      <c r="P631" s="177">
        <v>0</v>
      </c>
      <c r="Q631" s="177">
        <f>ROUND(E631*P631,2)</f>
        <v>0</v>
      </c>
      <c r="R631" s="177"/>
      <c r="S631" s="177" t="s">
        <v>307</v>
      </c>
      <c r="T631" s="178" t="s">
        <v>308</v>
      </c>
      <c r="U631" s="161">
        <v>0</v>
      </c>
      <c r="V631" s="161">
        <f>ROUND(E631*U631,2)</f>
        <v>0</v>
      </c>
      <c r="W631" s="161"/>
      <c r="X631" s="161" t="s">
        <v>200</v>
      </c>
      <c r="Y631" s="151"/>
      <c r="Z631" s="151"/>
      <c r="AA631" s="151"/>
      <c r="AB631" s="151"/>
      <c r="AC631" s="151"/>
      <c r="AD631" s="151"/>
      <c r="AE631" s="151"/>
      <c r="AF631" s="151"/>
      <c r="AG631" s="151" t="s">
        <v>201</v>
      </c>
      <c r="AH631" s="151"/>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outlineLevel="1" x14ac:dyDescent="0.2">
      <c r="A632" s="158"/>
      <c r="B632" s="159"/>
      <c r="C632" s="190" t="s">
        <v>86</v>
      </c>
      <c r="D632" s="163"/>
      <c r="E632" s="164">
        <v>4</v>
      </c>
      <c r="F632" s="161"/>
      <c r="G632" s="161"/>
      <c r="H632" s="161"/>
      <c r="I632" s="161"/>
      <c r="J632" s="161"/>
      <c r="K632" s="161"/>
      <c r="L632" s="161"/>
      <c r="M632" s="161"/>
      <c r="N632" s="161"/>
      <c r="O632" s="161"/>
      <c r="P632" s="161"/>
      <c r="Q632" s="161"/>
      <c r="R632" s="161"/>
      <c r="S632" s="161"/>
      <c r="T632" s="161"/>
      <c r="U632" s="161"/>
      <c r="V632" s="161"/>
      <c r="W632" s="161"/>
      <c r="X632" s="161"/>
      <c r="Y632" s="151"/>
      <c r="Z632" s="151"/>
      <c r="AA632" s="151"/>
      <c r="AB632" s="151"/>
      <c r="AC632" s="151"/>
      <c r="AD632" s="151"/>
      <c r="AE632" s="151"/>
      <c r="AF632" s="151"/>
      <c r="AG632" s="151" t="s">
        <v>203</v>
      </c>
      <c r="AH632" s="151">
        <v>0</v>
      </c>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ht="22.5" outlineLevel="1" x14ac:dyDescent="0.2">
      <c r="A633" s="172">
        <v>184</v>
      </c>
      <c r="B633" s="173" t="s">
        <v>799</v>
      </c>
      <c r="C633" s="189" t="s">
        <v>800</v>
      </c>
      <c r="D633" s="174" t="s">
        <v>243</v>
      </c>
      <c r="E633" s="175">
        <v>12</v>
      </c>
      <c r="F633" s="176"/>
      <c r="G633" s="177">
        <f>ROUND(E633*F633,2)</f>
        <v>0</v>
      </c>
      <c r="H633" s="176"/>
      <c r="I633" s="177">
        <f>ROUND(E633*H633,2)</f>
        <v>0</v>
      </c>
      <c r="J633" s="176"/>
      <c r="K633" s="177">
        <f>ROUND(E633*J633,2)</f>
        <v>0</v>
      </c>
      <c r="L633" s="177">
        <v>21</v>
      </c>
      <c r="M633" s="177">
        <f>G633*(1+L633/100)</f>
        <v>0</v>
      </c>
      <c r="N633" s="177">
        <v>0</v>
      </c>
      <c r="O633" s="177">
        <f>ROUND(E633*N633,2)</f>
        <v>0</v>
      </c>
      <c r="P633" s="177">
        <v>0</v>
      </c>
      <c r="Q633" s="177">
        <f>ROUND(E633*P633,2)</f>
        <v>0</v>
      </c>
      <c r="R633" s="177"/>
      <c r="S633" s="177" t="s">
        <v>307</v>
      </c>
      <c r="T633" s="178" t="s">
        <v>308</v>
      </c>
      <c r="U633" s="161">
        <v>0</v>
      </c>
      <c r="V633" s="161">
        <f>ROUND(E633*U633,2)</f>
        <v>0</v>
      </c>
      <c r="W633" s="161"/>
      <c r="X633" s="161" t="s">
        <v>200</v>
      </c>
      <c r="Y633" s="151"/>
      <c r="Z633" s="151"/>
      <c r="AA633" s="151"/>
      <c r="AB633" s="151"/>
      <c r="AC633" s="151"/>
      <c r="AD633" s="151"/>
      <c r="AE633" s="151"/>
      <c r="AF633" s="151"/>
      <c r="AG633" s="151" t="s">
        <v>201</v>
      </c>
      <c r="AH633" s="151"/>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outlineLevel="1" x14ac:dyDescent="0.2">
      <c r="A634" s="158"/>
      <c r="B634" s="159"/>
      <c r="C634" s="190" t="s">
        <v>801</v>
      </c>
      <c r="D634" s="163"/>
      <c r="E634" s="164">
        <v>12</v>
      </c>
      <c r="F634" s="161"/>
      <c r="G634" s="161"/>
      <c r="H634" s="161"/>
      <c r="I634" s="161"/>
      <c r="J634" s="161"/>
      <c r="K634" s="161"/>
      <c r="L634" s="161"/>
      <c r="M634" s="161"/>
      <c r="N634" s="161"/>
      <c r="O634" s="161"/>
      <c r="P634" s="161"/>
      <c r="Q634" s="161"/>
      <c r="R634" s="161"/>
      <c r="S634" s="161"/>
      <c r="T634" s="161"/>
      <c r="U634" s="161"/>
      <c r="V634" s="161"/>
      <c r="W634" s="161"/>
      <c r="X634" s="161"/>
      <c r="Y634" s="151"/>
      <c r="Z634" s="151"/>
      <c r="AA634" s="151"/>
      <c r="AB634" s="151"/>
      <c r="AC634" s="151"/>
      <c r="AD634" s="151"/>
      <c r="AE634" s="151"/>
      <c r="AF634" s="151"/>
      <c r="AG634" s="151" t="s">
        <v>203</v>
      </c>
      <c r="AH634" s="151">
        <v>0</v>
      </c>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ht="22.5" outlineLevel="1" x14ac:dyDescent="0.2">
      <c r="A635" s="172">
        <v>185</v>
      </c>
      <c r="B635" s="173" t="s">
        <v>802</v>
      </c>
      <c r="C635" s="189" t="s">
        <v>803</v>
      </c>
      <c r="D635" s="174" t="s">
        <v>482</v>
      </c>
      <c r="E635" s="175">
        <v>117.425</v>
      </c>
      <c r="F635" s="176"/>
      <c r="G635" s="177">
        <f>ROUND(E635*F635,2)</f>
        <v>0</v>
      </c>
      <c r="H635" s="176"/>
      <c r="I635" s="177">
        <f>ROUND(E635*H635,2)</f>
        <v>0</v>
      </c>
      <c r="J635" s="176"/>
      <c r="K635" s="177">
        <f>ROUND(E635*J635,2)</f>
        <v>0</v>
      </c>
      <c r="L635" s="177">
        <v>21</v>
      </c>
      <c r="M635" s="177">
        <f>G635*(1+L635/100)</f>
        <v>0</v>
      </c>
      <c r="N635" s="177">
        <v>0</v>
      </c>
      <c r="O635" s="177">
        <f>ROUND(E635*N635,2)</f>
        <v>0</v>
      </c>
      <c r="P635" s="177">
        <v>0</v>
      </c>
      <c r="Q635" s="177">
        <f>ROUND(E635*P635,2)</f>
        <v>0</v>
      </c>
      <c r="R635" s="177"/>
      <c r="S635" s="177" t="s">
        <v>307</v>
      </c>
      <c r="T635" s="178" t="s">
        <v>308</v>
      </c>
      <c r="U635" s="161">
        <v>0</v>
      </c>
      <c r="V635" s="161">
        <f>ROUND(E635*U635,2)</f>
        <v>0</v>
      </c>
      <c r="W635" s="161"/>
      <c r="X635" s="161" t="s">
        <v>200</v>
      </c>
      <c r="Y635" s="151"/>
      <c r="Z635" s="151"/>
      <c r="AA635" s="151"/>
      <c r="AB635" s="151"/>
      <c r="AC635" s="151"/>
      <c r="AD635" s="151"/>
      <c r="AE635" s="151"/>
      <c r="AF635" s="151"/>
      <c r="AG635" s="151" t="s">
        <v>201</v>
      </c>
      <c r="AH635" s="151"/>
      <c r="AI635" s="151"/>
      <c r="AJ635" s="151"/>
      <c r="AK635" s="151"/>
      <c r="AL635" s="151"/>
      <c r="AM635" s="151"/>
      <c r="AN635" s="151"/>
      <c r="AO635" s="151"/>
      <c r="AP635" s="151"/>
      <c r="AQ635" s="151"/>
      <c r="AR635" s="151"/>
      <c r="AS635" s="151"/>
      <c r="AT635" s="151"/>
      <c r="AU635" s="151"/>
      <c r="AV635" s="151"/>
      <c r="AW635" s="151"/>
      <c r="AX635" s="151"/>
      <c r="AY635" s="151"/>
      <c r="AZ635" s="151"/>
      <c r="BA635" s="151"/>
      <c r="BB635" s="151"/>
      <c r="BC635" s="151"/>
      <c r="BD635" s="151"/>
      <c r="BE635" s="151"/>
      <c r="BF635" s="151"/>
      <c r="BG635" s="151"/>
      <c r="BH635" s="151"/>
    </row>
    <row r="636" spans="1:60" outlineLevel="1" x14ac:dyDescent="0.2">
      <c r="A636" s="158"/>
      <c r="B636" s="159"/>
      <c r="C636" s="190" t="s">
        <v>804</v>
      </c>
      <c r="D636" s="163"/>
      <c r="E636" s="164">
        <v>117.425</v>
      </c>
      <c r="F636" s="161"/>
      <c r="G636" s="161"/>
      <c r="H636" s="161"/>
      <c r="I636" s="161"/>
      <c r="J636" s="161"/>
      <c r="K636" s="161"/>
      <c r="L636" s="161"/>
      <c r="M636" s="161"/>
      <c r="N636" s="161"/>
      <c r="O636" s="161"/>
      <c r="P636" s="161"/>
      <c r="Q636" s="161"/>
      <c r="R636" s="161"/>
      <c r="S636" s="161"/>
      <c r="T636" s="161"/>
      <c r="U636" s="161"/>
      <c r="V636" s="161"/>
      <c r="W636" s="161"/>
      <c r="X636" s="161"/>
      <c r="Y636" s="151"/>
      <c r="Z636" s="151"/>
      <c r="AA636" s="151"/>
      <c r="AB636" s="151"/>
      <c r="AC636" s="151"/>
      <c r="AD636" s="151"/>
      <c r="AE636" s="151"/>
      <c r="AF636" s="151"/>
      <c r="AG636" s="151" t="s">
        <v>203</v>
      </c>
      <c r="AH636" s="151">
        <v>0</v>
      </c>
      <c r="AI636" s="151"/>
      <c r="AJ636" s="151"/>
      <c r="AK636" s="151"/>
      <c r="AL636" s="151"/>
      <c r="AM636" s="151"/>
      <c r="AN636" s="151"/>
      <c r="AO636" s="151"/>
      <c r="AP636" s="151"/>
      <c r="AQ636" s="151"/>
      <c r="AR636" s="151"/>
      <c r="AS636" s="151"/>
      <c r="AT636" s="151"/>
      <c r="AU636" s="151"/>
      <c r="AV636" s="151"/>
      <c r="AW636" s="151"/>
      <c r="AX636" s="151"/>
      <c r="AY636" s="151"/>
      <c r="AZ636" s="151"/>
      <c r="BA636" s="151"/>
      <c r="BB636" s="151"/>
      <c r="BC636" s="151"/>
      <c r="BD636" s="151"/>
      <c r="BE636" s="151"/>
      <c r="BF636" s="151"/>
      <c r="BG636" s="151"/>
      <c r="BH636" s="151"/>
    </row>
    <row r="637" spans="1:60" outlineLevel="1" x14ac:dyDescent="0.2">
      <c r="A637" s="172">
        <v>186</v>
      </c>
      <c r="B637" s="173" t="s">
        <v>805</v>
      </c>
      <c r="C637" s="189" t="s">
        <v>806</v>
      </c>
      <c r="D637" s="174" t="s">
        <v>243</v>
      </c>
      <c r="E637" s="175">
        <v>15</v>
      </c>
      <c r="F637" s="176"/>
      <c r="G637" s="177">
        <f>ROUND(E637*F637,2)</f>
        <v>0</v>
      </c>
      <c r="H637" s="176"/>
      <c r="I637" s="177">
        <f>ROUND(E637*H637,2)</f>
        <v>0</v>
      </c>
      <c r="J637" s="176"/>
      <c r="K637" s="177">
        <f>ROUND(E637*J637,2)</f>
        <v>0</v>
      </c>
      <c r="L637" s="177">
        <v>21</v>
      </c>
      <c r="M637" s="177">
        <f>G637*(1+L637/100)</f>
        <v>0</v>
      </c>
      <c r="N637" s="177">
        <v>8.0000000000000004E-4</v>
      </c>
      <c r="O637" s="177">
        <f>ROUND(E637*N637,2)</f>
        <v>0.01</v>
      </c>
      <c r="P637" s="177">
        <v>0</v>
      </c>
      <c r="Q637" s="177">
        <f>ROUND(E637*P637,2)</f>
        <v>0</v>
      </c>
      <c r="R637" s="177" t="s">
        <v>296</v>
      </c>
      <c r="S637" s="177" t="s">
        <v>199</v>
      </c>
      <c r="T637" s="178" t="s">
        <v>199</v>
      </c>
      <c r="U637" s="161">
        <v>0</v>
      </c>
      <c r="V637" s="161">
        <f>ROUND(E637*U637,2)</f>
        <v>0</v>
      </c>
      <c r="W637" s="161"/>
      <c r="X637" s="161" t="s">
        <v>297</v>
      </c>
      <c r="Y637" s="151"/>
      <c r="Z637" s="151"/>
      <c r="AA637" s="151"/>
      <c r="AB637" s="151"/>
      <c r="AC637" s="151"/>
      <c r="AD637" s="151"/>
      <c r="AE637" s="151"/>
      <c r="AF637" s="151"/>
      <c r="AG637" s="151" t="s">
        <v>298</v>
      </c>
      <c r="AH637" s="151"/>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outlineLevel="1" x14ac:dyDescent="0.2">
      <c r="A638" s="158"/>
      <c r="B638" s="159"/>
      <c r="C638" s="190" t="s">
        <v>774</v>
      </c>
      <c r="D638" s="163"/>
      <c r="E638" s="164">
        <v>15</v>
      </c>
      <c r="F638" s="161"/>
      <c r="G638" s="161"/>
      <c r="H638" s="161"/>
      <c r="I638" s="161"/>
      <c r="J638" s="161"/>
      <c r="K638" s="161"/>
      <c r="L638" s="161"/>
      <c r="M638" s="161"/>
      <c r="N638" s="161"/>
      <c r="O638" s="161"/>
      <c r="P638" s="161"/>
      <c r="Q638" s="161"/>
      <c r="R638" s="161"/>
      <c r="S638" s="161"/>
      <c r="T638" s="161"/>
      <c r="U638" s="161"/>
      <c r="V638" s="161"/>
      <c r="W638" s="161"/>
      <c r="X638" s="161"/>
      <c r="Y638" s="151"/>
      <c r="Z638" s="151"/>
      <c r="AA638" s="151"/>
      <c r="AB638" s="151"/>
      <c r="AC638" s="151"/>
      <c r="AD638" s="151"/>
      <c r="AE638" s="151"/>
      <c r="AF638" s="151"/>
      <c r="AG638" s="151" t="s">
        <v>203</v>
      </c>
      <c r="AH638" s="151">
        <v>0</v>
      </c>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ht="45" outlineLevel="1" x14ac:dyDescent="0.2">
      <c r="A639" s="172">
        <v>187</v>
      </c>
      <c r="B639" s="173" t="s">
        <v>807</v>
      </c>
      <c r="C639" s="189" t="s">
        <v>808</v>
      </c>
      <c r="D639" s="174" t="s">
        <v>482</v>
      </c>
      <c r="E639" s="175">
        <v>55.44</v>
      </c>
      <c r="F639" s="176"/>
      <c r="G639" s="177">
        <f>ROUND(E639*F639,2)</f>
        <v>0</v>
      </c>
      <c r="H639" s="176"/>
      <c r="I639" s="177">
        <f>ROUND(E639*H639,2)</f>
        <v>0</v>
      </c>
      <c r="J639" s="176"/>
      <c r="K639" s="177">
        <f>ROUND(E639*J639,2)</f>
        <v>0</v>
      </c>
      <c r="L639" s="177">
        <v>21</v>
      </c>
      <c r="M639" s="177">
        <f>G639*(1+L639/100)</f>
        <v>0</v>
      </c>
      <c r="N639" s="177">
        <v>0</v>
      </c>
      <c r="O639" s="177">
        <f>ROUND(E639*N639,2)</f>
        <v>0</v>
      </c>
      <c r="P639" s="177">
        <v>0</v>
      </c>
      <c r="Q639" s="177">
        <f>ROUND(E639*P639,2)</f>
        <v>0</v>
      </c>
      <c r="R639" s="177"/>
      <c r="S639" s="177" t="s">
        <v>307</v>
      </c>
      <c r="T639" s="178" t="s">
        <v>308</v>
      </c>
      <c r="U639" s="161">
        <v>0</v>
      </c>
      <c r="V639" s="161">
        <f>ROUND(E639*U639,2)</f>
        <v>0</v>
      </c>
      <c r="W639" s="161"/>
      <c r="X639" s="161" t="s">
        <v>297</v>
      </c>
      <c r="Y639" s="151"/>
      <c r="Z639" s="151"/>
      <c r="AA639" s="151"/>
      <c r="AB639" s="151"/>
      <c r="AC639" s="151"/>
      <c r="AD639" s="151"/>
      <c r="AE639" s="151"/>
      <c r="AF639" s="151"/>
      <c r="AG639" s="151" t="s">
        <v>298</v>
      </c>
      <c r="AH639" s="151"/>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D639" s="151"/>
      <c r="BE639" s="151"/>
      <c r="BF639" s="151"/>
      <c r="BG639" s="151"/>
      <c r="BH639" s="151"/>
    </row>
    <row r="640" spans="1:60" outlineLevel="1" x14ac:dyDescent="0.2">
      <c r="A640" s="158"/>
      <c r="B640" s="159"/>
      <c r="C640" s="190" t="s">
        <v>746</v>
      </c>
      <c r="D640" s="163"/>
      <c r="E640" s="164"/>
      <c r="F640" s="161"/>
      <c r="G640" s="161"/>
      <c r="H640" s="161"/>
      <c r="I640" s="161"/>
      <c r="J640" s="161"/>
      <c r="K640" s="161"/>
      <c r="L640" s="161"/>
      <c r="M640" s="161"/>
      <c r="N640" s="161"/>
      <c r="O640" s="161"/>
      <c r="P640" s="161"/>
      <c r="Q640" s="161"/>
      <c r="R640" s="161"/>
      <c r="S640" s="161"/>
      <c r="T640" s="161"/>
      <c r="U640" s="161"/>
      <c r="V640" s="161"/>
      <c r="W640" s="161"/>
      <c r="X640" s="161"/>
      <c r="Y640" s="151"/>
      <c r="Z640" s="151"/>
      <c r="AA640" s="151"/>
      <c r="AB640" s="151"/>
      <c r="AC640" s="151"/>
      <c r="AD640" s="151"/>
      <c r="AE640" s="151"/>
      <c r="AF640" s="151"/>
      <c r="AG640" s="151" t="s">
        <v>203</v>
      </c>
      <c r="AH640" s="151">
        <v>0</v>
      </c>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outlineLevel="1" x14ac:dyDescent="0.2">
      <c r="A641" s="158"/>
      <c r="B641" s="159"/>
      <c r="C641" s="190" t="s">
        <v>747</v>
      </c>
      <c r="D641" s="163"/>
      <c r="E641" s="164"/>
      <c r="F641" s="161"/>
      <c r="G641" s="161"/>
      <c r="H641" s="161"/>
      <c r="I641" s="161"/>
      <c r="J641" s="161"/>
      <c r="K641" s="161"/>
      <c r="L641" s="161"/>
      <c r="M641" s="161"/>
      <c r="N641" s="161"/>
      <c r="O641" s="161"/>
      <c r="P641" s="161"/>
      <c r="Q641" s="161"/>
      <c r="R641" s="161"/>
      <c r="S641" s="161"/>
      <c r="T641" s="161"/>
      <c r="U641" s="161"/>
      <c r="V641" s="161"/>
      <c r="W641" s="161"/>
      <c r="X641" s="161"/>
      <c r="Y641" s="151"/>
      <c r="Z641" s="151"/>
      <c r="AA641" s="151"/>
      <c r="AB641" s="151"/>
      <c r="AC641" s="151"/>
      <c r="AD641" s="151"/>
      <c r="AE641" s="151"/>
      <c r="AF641" s="151"/>
      <c r="AG641" s="151" t="s">
        <v>203</v>
      </c>
      <c r="AH641" s="151">
        <v>0</v>
      </c>
      <c r="AI641" s="151"/>
      <c r="AJ641" s="151"/>
      <c r="AK641" s="151"/>
      <c r="AL641" s="151"/>
      <c r="AM641" s="151"/>
      <c r="AN641" s="151"/>
      <c r="AO641" s="151"/>
      <c r="AP641" s="151"/>
      <c r="AQ641" s="151"/>
      <c r="AR641" s="151"/>
      <c r="AS641" s="151"/>
      <c r="AT641" s="151"/>
      <c r="AU641" s="151"/>
      <c r="AV641" s="151"/>
      <c r="AW641" s="151"/>
      <c r="AX641" s="151"/>
      <c r="AY641" s="151"/>
      <c r="AZ641" s="151"/>
      <c r="BA641" s="151"/>
      <c r="BB641" s="151"/>
      <c r="BC641" s="151"/>
      <c r="BD641" s="151"/>
      <c r="BE641" s="151"/>
      <c r="BF641" s="151"/>
      <c r="BG641" s="151"/>
      <c r="BH641" s="151"/>
    </row>
    <row r="642" spans="1:60" outlineLevel="1" x14ac:dyDescent="0.2">
      <c r="A642" s="158"/>
      <c r="B642" s="159"/>
      <c r="C642" s="190" t="s">
        <v>748</v>
      </c>
      <c r="D642" s="163"/>
      <c r="E642" s="164">
        <v>8.59</v>
      </c>
      <c r="F642" s="161"/>
      <c r="G642" s="161"/>
      <c r="H642" s="161"/>
      <c r="I642" s="161"/>
      <c r="J642" s="161"/>
      <c r="K642" s="161"/>
      <c r="L642" s="161"/>
      <c r="M642" s="161"/>
      <c r="N642" s="161"/>
      <c r="O642" s="161"/>
      <c r="P642" s="161"/>
      <c r="Q642" s="161"/>
      <c r="R642" s="161"/>
      <c r="S642" s="161"/>
      <c r="T642" s="161"/>
      <c r="U642" s="161"/>
      <c r="V642" s="161"/>
      <c r="W642" s="161"/>
      <c r="X642" s="161"/>
      <c r="Y642" s="151"/>
      <c r="Z642" s="151"/>
      <c r="AA642" s="151"/>
      <c r="AB642" s="151"/>
      <c r="AC642" s="151"/>
      <c r="AD642" s="151"/>
      <c r="AE642" s="151"/>
      <c r="AF642" s="151"/>
      <c r="AG642" s="151" t="s">
        <v>203</v>
      </c>
      <c r="AH642" s="151">
        <v>0</v>
      </c>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outlineLevel="1" x14ac:dyDescent="0.2">
      <c r="A643" s="158"/>
      <c r="B643" s="159"/>
      <c r="C643" s="190" t="s">
        <v>809</v>
      </c>
      <c r="D643" s="163"/>
      <c r="E643" s="164">
        <v>18.329999999999998</v>
      </c>
      <c r="F643" s="161"/>
      <c r="G643" s="161"/>
      <c r="H643" s="161"/>
      <c r="I643" s="161"/>
      <c r="J643" s="161"/>
      <c r="K643" s="161"/>
      <c r="L643" s="161"/>
      <c r="M643" s="161"/>
      <c r="N643" s="161"/>
      <c r="O643" s="161"/>
      <c r="P643" s="161"/>
      <c r="Q643" s="161"/>
      <c r="R643" s="161"/>
      <c r="S643" s="161"/>
      <c r="T643" s="161"/>
      <c r="U643" s="161"/>
      <c r="V643" s="161"/>
      <c r="W643" s="161"/>
      <c r="X643" s="161"/>
      <c r="Y643" s="151"/>
      <c r="Z643" s="151"/>
      <c r="AA643" s="151"/>
      <c r="AB643" s="151"/>
      <c r="AC643" s="151"/>
      <c r="AD643" s="151"/>
      <c r="AE643" s="151"/>
      <c r="AF643" s="151"/>
      <c r="AG643" s="151" t="s">
        <v>203</v>
      </c>
      <c r="AH643" s="151">
        <v>0</v>
      </c>
      <c r="AI643" s="151"/>
      <c r="AJ643" s="151"/>
      <c r="AK643" s="151"/>
      <c r="AL643" s="151"/>
      <c r="AM643" s="151"/>
      <c r="AN643" s="151"/>
      <c r="AO643" s="151"/>
      <c r="AP643" s="151"/>
      <c r="AQ643" s="151"/>
      <c r="AR643" s="151"/>
      <c r="AS643" s="151"/>
      <c r="AT643" s="151"/>
      <c r="AU643" s="151"/>
      <c r="AV643" s="151"/>
      <c r="AW643" s="151"/>
      <c r="AX643" s="151"/>
      <c r="AY643" s="151"/>
      <c r="AZ643" s="151"/>
      <c r="BA643" s="151"/>
      <c r="BB643" s="151"/>
      <c r="BC643" s="151"/>
      <c r="BD643" s="151"/>
      <c r="BE643" s="151"/>
      <c r="BF643" s="151"/>
      <c r="BG643" s="151"/>
      <c r="BH643" s="151"/>
    </row>
    <row r="644" spans="1:60" outlineLevel="1" x14ac:dyDescent="0.2">
      <c r="A644" s="158"/>
      <c r="B644" s="159"/>
      <c r="C644" s="190" t="s">
        <v>750</v>
      </c>
      <c r="D644" s="163"/>
      <c r="E644" s="164"/>
      <c r="F644" s="161"/>
      <c r="G644" s="161"/>
      <c r="H644" s="161"/>
      <c r="I644" s="161"/>
      <c r="J644" s="161"/>
      <c r="K644" s="161"/>
      <c r="L644" s="161"/>
      <c r="M644" s="161"/>
      <c r="N644" s="161"/>
      <c r="O644" s="161"/>
      <c r="P644" s="161"/>
      <c r="Q644" s="161"/>
      <c r="R644" s="161"/>
      <c r="S644" s="161"/>
      <c r="T644" s="161"/>
      <c r="U644" s="161"/>
      <c r="V644" s="161"/>
      <c r="W644" s="161"/>
      <c r="X644" s="161"/>
      <c r="Y644" s="151"/>
      <c r="Z644" s="151"/>
      <c r="AA644" s="151"/>
      <c r="AB644" s="151"/>
      <c r="AC644" s="151"/>
      <c r="AD644" s="151"/>
      <c r="AE644" s="151"/>
      <c r="AF644" s="151"/>
      <c r="AG644" s="151" t="s">
        <v>203</v>
      </c>
      <c r="AH644" s="151">
        <v>0</v>
      </c>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x14ac:dyDescent="0.2">
      <c r="A645" s="158"/>
      <c r="B645" s="159"/>
      <c r="C645" s="190" t="s">
        <v>810</v>
      </c>
      <c r="D645" s="163"/>
      <c r="E645" s="164">
        <v>24.2</v>
      </c>
      <c r="F645" s="161"/>
      <c r="G645" s="161"/>
      <c r="H645" s="161"/>
      <c r="I645" s="161"/>
      <c r="J645" s="161"/>
      <c r="K645" s="161"/>
      <c r="L645" s="161"/>
      <c r="M645" s="161"/>
      <c r="N645" s="161"/>
      <c r="O645" s="161"/>
      <c r="P645" s="161"/>
      <c r="Q645" s="161"/>
      <c r="R645" s="161"/>
      <c r="S645" s="161"/>
      <c r="T645" s="161"/>
      <c r="U645" s="161"/>
      <c r="V645" s="161"/>
      <c r="W645" s="161"/>
      <c r="X645" s="161"/>
      <c r="Y645" s="151"/>
      <c r="Z645" s="151"/>
      <c r="AA645" s="151"/>
      <c r="AB645" s="151"/>
      <c r="AC645" s="151"/>
      <c r="AD645" s="151"/>
      <c r="AE645" s="151"/>
      <c r="AF645" s="151"/>
      <c r="AG645" s="151" t="s">
        <v>203</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x14ac:dyDescent="0.2">
      <c r="A646" s="158"/>
      <c r="B646" s="159"/>
      <c r="C646" s="190" t="s">
        <v>811</v>
      </c>
      <c r="D646" s="163"/>
      <c r="E646" s="164"/>
      <c r="F646" s="161"/>
      <c r="G646" s="161"/>
      <c r="H646" s="161"/>
      <c r="I646" s="161"/>
      <c r="J646" s="161"/>
      <c r="K646" s="161"/>
      <c r="L646" s="161"/>
      <c r="M646" s="161"/>
      <c r="N646" s="161"/>
      <c r="O646" s="161"/>
      <c r="P646" s="161"/>
      <c r="Q646" s="161"/>
      <c r="R646" s="161"/>
      <c r="S646" s="161"/>
      <c r="T646" s="161"/>
      <c r="U646" s="161"/>
      <c r="V646" s="161"/>
      <c r="W646" s="161"/>
      <c r="X646" s="161"/>
      <c r="Y646" s="151"/>
      <c r="Z646" s="151"/>
      <c r="AA646" s="151"/>
      <c r="AB646" s="151"/>
      <c r="AC646" s="151"/>
      <c r="AD646" s="151"/>
      <c r="AE646" s="151"/>
      <c r="AF646" s="151"/>
      <c r="AG646" s="151" t="s">
        <v>203</v>
      </c>
      <c r="AH646" s="151">
        <v>0</v>
      </c>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x14ac:dyDescent="0.2">
      <c r="A647" s="158"/>
      <c r="B647" s="159"/>
      <c r="C647" s="190" t="s">
        <v>812</v>
      </c>
      <c r="D647" s="163"/>
      <c r="E647" s="164">
        <v>4.32</v>
      </c>
      <c r="F647" s="161"/>
      <c r="G647" s="161"/>
      <c r="H647" s="161"/>
      <c r="I647" s="161"/>
      <c r="J647" s="161"/>
      <c r="K647" s="161"/>
      <c r="L647" s="161"/>
      <c r="M647" s="161"/>
      <c r="N647" s="161"/>
      <c r="O647" s="161"/>
      <c r="P647" s="161"/>
      <c r="Q647" s="161"/>
      <c r="R647" s="161"/>
      <c r="S647" s="161"/>
      <c r="T647" s="161"/>
      <c r="U647" s="161"/>
      <c r="V647" s="161"/>
      <c r="W647" s="161"/>
      <c r="X647" s="161"/>
      <c r="Y647" s="151"/>
      <c r="Z647" s="151"/>
      <c r="AA647" s="151"/>
      <c r="AB647" s="151"/>
      <c r="AC647" s="151"/>
      <c r="AD647" s="151"/>
      <c r="AE647" s="151"/>
      <c r="AF647" s="151"/>
      <c r="AG647" s="151" t="s">
        <v>203</v>
      </c>
      <c r="AH647" s="151">
        <v>0</v>
      </c>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ht="22.5" outlineLevel="1" x14ac:dyDescent="0.2">
      <c r="A648" s="172">
        <v>188</v>
      </c>
      <c r="B648" s="173" t="s">
        <v>813</v>
      </c>
      <c r="C648" s="189" t="s">
        <v>814</v>
      </c>
      <c r="D648" s="174" t="s">
        <v>243</v>
      </c>
      <c r="E648" s="175">
        <v>1</v>
      </c>
      <c r="F648" s="176"/>
      <c r="G648" s="177">
        <f>ROUND(E648*F648,2)</f>
        <v>0</v>
      </c>
      <c r="H648" s="176"/>
      <c r="I648" s="177">
        <f>ROUND(E648*H648,2)</f>
        <v>0</v>
      </c>
      <c r="J648" s="176"/>
      <c r="K648" s="177">
        <f>ROUND(E648*J648,2)</f>
        <v>0</v>
      </c>
      <c r="L648" s="177">
        <v>21</v>
      </c>
      <c r="M648" s="177">
        <f>G648*(1+L648/100)</f>
        <v>0</v>
      </c>
      <c r="N648" s="177">
        <v>1.4500000000000001E-2</v>
      </c>
      <c r="O648" s="177">
        <f>ROUND(E648*N648,2)</f>
        <v>0.01</v>
      </c>
      <c r="P648" s="177">
        <v>0</v>
      </c>
      <c r="Q648" s="177">
        <f>ROUND(E648*P648,2)</f>
        <v>0</v>
      </c>
      <c r="R648" s="177" t="s">
        <v>296</v>
      </c>
      <c r="S648" s="177" t="s">
        <v>199</v>
      </c>
      <c r="T648" s="178" t="s">
        <v>199</v>
      </c>
      <c r="U648" s="161">
        <v>0</v>
      </c>
      <c r="V648" s="161">
        <f>ROUND(E648*U648,2)</f>
        <v>0</v>
      </c>
      <c r="W648" s="161"/>
      <c r="X648" s="161" t="s">
        <v>297</v>
      </c>
      <c r="Y648" s="151"/>
      <c r="Z648" s="151"/>
      <c r="AA648" s="151"/>
      <c r="AB648" s="151"/>
      <c r="AC648" s="151"/>
      <c r="AD648" s="151"/>
      <c r="AE648" s="151"/>
      <c r="AF648" s="151"/>
      <c r="AG648" s="151" t="s">
        <v>298</v>
      </c>
      <c r="AH648" s="151"/>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x14ac:dyDescent="0.2">
      <c r="A649" s="158"/>
      <c r="B649" s="159"/>
      <c r="C649" s="190" t="s">
        <v>80</v>
      </c>
      <c r="D649" s="163"/>
      <c r="E649" s="164">
        <v>1</v>
      </c>
      <c r="F649" s="161"/>
      <c r="G649" s="161"/>
      <c r="H649" s="161"/>
      <c r="I649" s="161"/>
      <c r="J649" s="161"/>
      <c r="K649" s="161"/>
      <c r="L649" s="161"/>
      <c r="M649" s="161"/>
      <c r="N649" s="161"/>
      <c r="O649" s="161"/>
      <c r="P649" s="161"/>
      <c r="Q649" s="161"/>
      <c r="R649" s="161"/>
      <c r="S649" s="161"/>
      <c r="T649" s="161"/>
      <c r="U649" s="161"/>
      <c r="V649" s="161"/>
      <c r="W649" s="161"/>
      <c r="X649" s="161"/>
      <c r="Y649" s="151"/>
      <c r="Z649" s="151"/>
      <c r="AA649" s="151"/>
      <c r="AB649" s="151"/>
      <c r="AC649" s="151"/>
      <c r="AD649" s="151"/>
      <c r="AE649" s="151"/>
      <c r="AF649" s="151"/>
      <c r="AG649" s="151" t="s">
        <v>203</v>
      </c>
      <c r="AH649" s="151">
        <v>0</v>
      </c>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x14ac:dyDescent="0.2">
      <c r="A650" s="172">
        <v>189</v>
      </c>
      <c r="B650" s="173" t="s">
        <v>815</v>
      </c>
      <c r="C650" s="189" t="s">
        <v>816</v>
      </c>
      <c r="D650" s="174" t="s">
        <v>243</v>
      </c>
      <c r="E650" s="175">
        <v>1</v>
      </c>
      <c r="F650" s="176"/>
      <c r="G650" s="177">
        <f>ROUND(E650*F650,2)</f>
        <v>0</v>
      </c>
      <c r="H650" s="176"/>
      <c r="I650" s="177">
        <f>ROUND(E650*H650,2)</f>
        <v>0</v>
      </c>
      <c r="J650" s="176"/>
      <c r="K650" s="177">
        <f>ROUND(E650*J650,2)</f>
        <v>0</v>
      </c>
      <c r="L650" s="177">
        <v>21</v>
      </c>
      <c r="M650" s="177">
        <f>G650*(1+L650/100)</f>
        <v>0</v>
      </c>
      <c r="N650" s="177">
        <v>1.7999999999999999E-2</v>
      </c>
      <c r="O650" s="177">
        <f>ROUND(E650*N650,2)</f>
        <v>0.02</v>
      </c>
      <c r="P650" s="177">
        <v>0</v>
      </c>
      <c r="Q650" s="177">
        <f>ROUND(E650*P650,2)</f>
        <v>0</v>
      </c>
      <c r="R650" s="177" t="s">
        <v>296</v>
      </c>
      <c r="S650" s="177" t="s">
        <v>199</v>
      </c>
      <c r="T650" s="178" t="s">
        <v>199</v>
      </c>
      <c r="U650" s="161">
        <v>0</v>
      </c>
      <c r="V650" s="161">
        <f>ROUND(E650*U650,2)</f>
        <v>0</v>
      </c>
      <c r="W650" s="161"/>
      <c r="X650" s="161" t="s">
        <v>297</v>
      </c>
      <c r="Y650" s="151"/>
      <c r="Z650" s="151"/>
      <c r="AA650" s="151"/>
      <c r="AB650" s="151"/>
      <c r="AC650" s="151"/>
      <c r="AD650" s="151"/>
      <c r="AE650" s="151"/>
      <c r="AF650" s="151"/>
      <c r="AG650" s="151" t="s">
        <v>298</v>
      </c>
      <c r="AH650" s="151"/>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outlineLevel="1" x14ac:dyDescent="0.2">
      <c r="A651" s="158"/>
      <c r="B651" s="159"/>
      <c r="C651" s="190" t="s">
        <v>80</v>
      </c>
      <c r="D651" s="163"/>
      <c r="E651" s="164">
        <v>1</v>
      </c>
      <c r="F651" s="161"/>
      <c r="G651" s="161"/>
      <c r="H651" s="161"/>
      <c r="I651" s="161"/>
      <c r="J651" s="161"/>
      <c r="K651" s="161"/>
      <c r="L651" s="161"/>
      <c r="M651" s="161"/>
      <c r="N651" s="161"/>
      <c r="O651" s="161"/>
      <c r="P651" s="161"/>
      <c r="Q651" s="161"/>
      <c r="R651" s="161"/>
      <c r="S651" s="161"/>
      <c r="T651" s="161"/>
      <c r="U651" s="161"/>
      <c r="V651" s="161"/>
      <c r="W651" s="161"/>
      <c r="X651" s="161"/>
      <c r="Y651" s="151"/>
      <c r="Z651" s="151"/>
      <c r="AA651" s="151"/>
      <c r="AB651" s="151"/>
      <c r="AC651" s="151"/>
      <c r="AD651" s="151"/>
      <c r="AE651" s="151"/>
      <c r="AF651" s="151"/>
      <c r="AG651" s="151" t="s">
        <v>203</v>
      </c>
      <c r="AH651" s="151">
        <v>0</v>
      </c>
      <c r="AI651" s="151"/>
      <c r="AJ651" s="151"/>
      <c r="AK651" s="151"/>
      <c r="AL651" s="151"/>
      <c r="AM651" s="151"/>
      <c r="AN651" s="151"/>
      <c r="AO651" s="151"/>
      <c r="AP651" s="151"/>
      <c r="AQ651" s="151"/>
      <c r="AR651" s="151"/>
      <c r="AS651" s="151"/>
      <c r="AT651" s="151"/>
      <c r="AU651" s="151"/>
      <c r="AV651" s="151"/>
      <c r="AW651" s="151"/>
      <c r="AX651" s="151"/>
      <c r="AY651" s="151"/>
      <c r="AZ651" s="151"/>
      <c r="BA651" s="151"/>
      <c r="BB651" s="151"/>
      <c r="BC651" s="151"/>
      <c r="BD651" s="151"/>
      <c r="BE651" s="151"/>
      <c r="BF651" s="151"/>
      <c r="BG651" s="151"/>
      <c r="BH651" s="151"/>
    </row>
    <row r="652" spans="1:60" ht="22.5" outlineLevel="1" x14ac:dyDescent="0.2">
      <c r="A652" s="172">
        <v>190</v>
      </c>
      <c r="B652" s="173" t="s">
        <v>817</v>
      </c>
      <c r="C652" s="189" t="s">
        <v>818</v>
      </c>
      <c r="D652" s="174" t="s">
        <v>243</v>
      </c>
      <c r="E652" s="175">
        <v>6</v>
      </c>
      <c r="F652" s="176"/>
      <c r="G652" s="177">
        <f>ROUND(E652*F652,2)</f>
        <v>0</v>
      </c>
      <c r="H652" s="176"/>
      <c r="I652" s="177">
        <f>ROUND(E652*H652,2)</f>
        <v>0</v>
      </c>
      <c r="J652" s="176"/>
      <c r="K652" s="177">
        <f>ROUND(E652*J652,2)</f>
        <v>0</v>
      </c>
      <c r="L652" s="177">
        <v>21</v>
      </c>
      <c r="M652" s="177">
        <f>G652*(1+L652/100)</f>
        <v>0</v>
      </c>
      <c r="N652" s="177">
        <v>0.02</v>
      </c>
      <c r="O652" s="177">
        <f>ROUND(E652*N652,2)</f>
        <v>0.12</v>
      </c>
      <c r="P652" s="177">
        <v>0</v>
      </c>
      <c r="Q652" s="177">
        <f>ROUND(E652*P652,2)</f>
        <v>0</v>
      </c>
      <c r="R652" s="177" t="s">
        <v>296</v>
      </c>
      <c r="S652" s="177" t="s">
        <v>199</v>
      </c>
      <c r="T652" s="178" t="s">
        <v>199</v>
      </c>
      <c r="U652" s="161">
        <v>0</v>
      </c>
      <c r="V652" s="161">
        <f>ROUND(E652*U652,2)</f>
        <v>0</v>
      </c>
      <c r="W652" s="161"/>
      <c r="X652" s="161" t="s">
        <v>297</v>
      </c>
      <c r="Y652" s="151"/>
      <c r="Z652" s="151"/>
      <c r="AA652" s="151"/>
      <c r="AB652" s="151"/>
      <c r="AC652" s="151"/>
      <c r="AD652" s="151"/>
      <c r="AE652" s="151"/>
      <c r="AF652" s="151"/>
      <c r="AG652" s="151" t="s">
        <v>298</v>
      </c>
      <c r="AH652" s="151"/>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x14ac:dyDescent="0.2">
      <c r="A653" s="158"/>
      <c r="B653" s="159"/>
      <c r="C653" s="190" t="s">
        <v>86</v>
      </c>
      <c r="D653" s="163"/>
      <c r="E653" s="164">
        <v>4</v>
      </c>
      <c r="F653" s="161"/>
      <c r="G653" s="161"/>
      <c r="H653" s="161"/>
      <c r="I653" s="161"/>
      <c r="J653" s="161"/>
      <c r="K653" s="161"/>
      <c r="L653" s="161"/>
      <c r="M653" s="161"/>
      <c r="N653" s="161"/>
      <c r="O653" s="161"/>
      <c r="P653" s="161"/>
      <c r="Q653" s="161"/>
      <c r="R653" s="161"/>
      <c r="S653" s="161"/>
      <c r="T653" s="161"/>
      <c r="U653" s="161"/>
      <c r="V653" s="161"/>
      <c r="W653" s="161"/>
      <c r="X653" s="161"/>
      <c r="Y653" s="151"/>
      <c r="Z653" s="151"/>
      <c r="AA653" s="151"/>
      <c r="AB653" s="151"/>
      <c r="AC653" s="151"/>
      <c r="AD653" s="151"/>
      <c r="AE653" s="151"/>
      <c r="AF653" s="151"/>
      <c r="AG653" s="151" t="s">
        <v>203</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x14ac:dyDescent="0.2">
      <c r="A654" s="158"/>
      <c r="B654" s="159"/>
      <c r="C654" s="190" t="s">
        <v>80</v>
      </c>
      <c r="D654" s="163"/>
      <c r="E654" s="164">
        <v>1</v>
      </c>
      <c r="F654" s="161"/>
      <c r="G654" s="161"/>
      <c r="H654" s="161"/>
      <c r="I654" s="161"/>
      <c r="J654" s="161"/>
      <c r="K654" s="161"/>
      <c r="L654" s="161"/>
      <c r="M654" s="161"/>
      <c r="N654" s="161"/>
      <c r="O654" s="161"/>
      <c r="P654" s="161"/>
      <c r="Q654" s="161"/>
      <c r="R654" s="161"/>
      <c r="S654" s="161"/>
      <c r="T654" s="161"/>
      <c r="U654" s="161"/>
      <c r="V654" s="161"/>
      <c r="W654" s="161"/>
      <c r="X654" s="161"/>
      <c r="Y654" s="151"/>
      <c r="Z654" s="151"/>
      <c r="AA654" s="151"/>
      <c r="AB654" s="151"/>
      <c r="AC654" s="151"/>
      <c r="AD654" s="151"/>
      <c r="AE654" s="151"/>
      <c r="AF654" s="151"/>
      <c r="AG654" s="151" t="s">
        <v>203</v>
      </c>
      <c r="AH654" s="151">
        <v>0</v>
      </c>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x14ac:dyDescent="0.2">
      <c r="A655" s="158"/>
      <c r="B655" s="159"/>
      <c r="C655" s="190" t="s">
        <v>80</v>
      </c>
      <c r="D655" s="163"/>
      <c r="E655" s="164">
        <v>1</v>
      </c>
      <c r="F655" s="161"/>
      <c r="G655" s="161"/>
      <c r="H655" s="161"/>
      <c r="I655" s="161"/>
      <c r="J655" s="161"/>
      <c r="K655" s="161"/>
      <c r="L655" s="161"/>
      <c r="M655" s="161"/>
      <c r="N655" s="161"/>
      <c r="O655" s="161"/>
      <c r="P655" s="161"/>
      <c r="Q655" s="161"/>
      <c r="R655" s="161"/>
      <c r="S655" s="161"/>
      <c r="T655" s="161"/>
      <c r="U655" s="161"/>
      <c r="V655" s="161"/>
      <c r="W655" s="161"/>
      <c r="X655" s="161"/>
      <c r="Y655" s="151"/>
      <c r="Z655" s="151"/>
      <c r="AA655" s="151"/>
      <c r="AB655" s="151"/>
      <c r="AC655" s="151"/>
      <c r="AD655" s="151"/>
      <c r="AE655" s="151"/>
      <c r="AF655" s="151"/>
      <c r="AG655" s="151" t="s">
        <v>203</v>
      </c>
      <c r="AH655" s="151">
        <v>0</v>
      </c>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ht="22.5" outlineLevel="1" x14ac:dyDescent="0.2">
      <c r="A656" s="172">
        <v>191</v>
      </c>
      <c r="B656" s="173" t="s">
        <v>819</v>
      </c>
      <c r="C656" s="189" t="s">
        <v>820</v>
      </c>
      <c r="D656" s="174" t="s">
        <v>243</v>
      </c>
      <c r="E656" s="175">
        <v>2</v>
      </c>
      <c r="F656" s="176"/>
      <c r="G656" s="177">
        <f>ROUND(E656*F656,2)</f>
        <v>0</v>
      </c>
      <c r="H656" s="176"/>
      <c r="I656" s="177">
        <f>ROUND(E656*H656,2)</f>
        <v>0</v>
      </c>
      <c r="J656" s="176"/>
      <c r="K656" s="177">
        <f>ROUND(E656*J656,2)</f>
        <v>0</v>
      </c>
      <c r="L656" s="177">
        <v>21</v>
      </c>
      <c r="M656" s="177">
        <f>G656*(1+L656/100)</f>
        <v>0</v>
      </c>
      <c r="N656" s="177">
        <v>3.7999999999999999E-2</v>
      </c>
      <c r="O656" s="177">
        <f>ROUND(E656*N656,2)</f>
        <v>0.08</v>
      </c>
      <c r="P656" s="177">
        <v>0</v>
      </c>
      <c r="Q656" s="177">
        <f>ROUND(E656*P656,2)</f>
        <v>0</v>
      </c>
      <c r="R656" s="177" t="s">
        <v>296</v>
      </c>
      <c r="S656" s="177" t="s">
        <v>199</v>
      </c>
      <c r="T656" s="178" t="s">
        <v>199</v>
      </c>
      <c r="U656" s="161">
        <v>0</v>
      </c>
      <c r="V656" s="161">
        <f>ROUND(E656*U656,2)</f>
        <v>0</v>
      </c>
      <c r="W656" s="161"/>
      <c r="X656" s="161" t="s">
        <v>297</v>
      </c>
      <c r="Y656" s="151"/>
      <c r="Z656" s="151"/>
      <c r="AA656" s="151"/>
      <c r="AB656" s="151"/>
      <c r="AC656" s="151"/>
      <c r="AD656" s="151"/>
      <c r="AE656" s="151"/>
      <c r="AF656" s="151"/>
      <c r="AG656" s="151" t="s">
        <v>298</v>
      </c>
      <c r="AH656" s="151"/>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x14ac:dyDescent="0.2">
      <c r="A657" s="158"/>
      <c r="B657" s="159"/>
      <c r="C657" s="190" t="s">
        <v>82</v>
      </c>
      <c r="D657" s="163"/>
      <c r="E657" s="164">
        <v>2</v>
      </c>
      <c r="F657" s="161"/>
      <c r="G657" s="161"/>
      <c r="H657" s="161"/>
      <c r="I657" s="161"/>
      <c r="J657" s="161"/>
      <c r="K657" s="161"/>
      <c r="L657" s="161"/>
      <c r="M657" s="161"/>
      <c r="N657" s="161"/>
      <c r="O657" s="161"/>
      <c r="P657" s="161"/>
      <c r="Q657" s="161"/>
      <c r="R657" s="161"/>
      <c r="S657" s="161"/>
      <c r="T657" s="161"/>
      <c r="U657" s="161"/>
      <c r="V657" s="161"/>
      <c r="W657" s="161"/>
      <c r="X657" s="161"/>
      <c r="Y657" s="151"/>
      <c r="Z657" s="151"/>
      <c r="AA657" s="151"/>
      <c r="AB657" s="151"/>
      <c r="AC657" s="151"/>
      <c r="AD657" s="151"/>
      <c r="AE657" s="151"/>
      <c r="AF657" s="151"/>
      <c r="AG657" s="151" t="s">
        <v>203</v>
      </c>
      <c r="AH657" s="151">
        <v>0</v>
      </c>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ht="22.5" outlineLevel="1" x14ac:dyDescent="0.2">
      <c r="A658" s="172">
        <v>192</v>
      </c>
      <c r="B658" s="173" t="s">
        <v>821</v>
      </c>
      <c r="C658" s="189" t="s">
        <v>822</v>
      </c>
      <c r="D658" s="174" t="s">
        <v>243</v>
      </c>
      <c r="E658" s="175">
        <v>2</v>
      </c>
      <c r="F658" s="176"/>
      <c r="G658" s="177">
        <f>ROUND(E658*F658,2)</f>
        <v>0</v>
      </c>
      <c r="H658" s="176"/>
      <c r="I658" s="177">
        <f>ROUND(E658*H658,2)</f>
        <v>0</v>
      </c>
      <c r="J658" s="176"/>
      <c r="K658" s="177">
        <f>ROUND(E658*J658,2)</f>
        <v>0</v>
      </c>
      <c r="L658" s="177">
        <v>21</v>
      </c>
      <c r="M658" s="177">
        <f>G658*(1+L658/100)</f>
        <v>0</v>
      </c>
      <c r="N658" s="177">
        <v>4.1000000000000002E-2</v>
      </c>
      <c r="O658" s="177">
        <f>ROUND(E658*N658,2)</f>
        <v>0.08</v>
      </c>
      <c r="P658" s="177">
        <v>0</v>
      </c>
      <c r="Q658" s="177">
        <f>ROUND(E658*P658,2)</f>
        <v>0</v>
      </c>
      <c r="R658" s="177" t="s">
        <v>296</v>
      </c>
      <c r="S658" s="177" t="s">
        <v>199</v>
      </c>
      <c r="T658" s="178" t="s">
        <v>199</v>
      </c>
      <c r="U658" s="161">
        <v>0</v>
      </c>
      <c r="V658" s="161">
        <f>ROUND(E658*U658,2)</f>
        <v>0</v>
      </c>
      <c r="W658" s="161"/>
      <c r="X658" s="161" t="s">
        <v>297</v>
      </c>
      <c r="Y658" s="151"/>
      <c r="Z658" s="151"/>
      <c r="AA658" s="151"/>
      <c r="AB658" s="151"/>
      <c r="AC658" s="151"/>
      <c r="AD658" s="151"/>
      <c r="AE658" s="151"/>
      <c r="AF658" s="151"/>
      <c r="AG658" s="151" t="s">
        <v>298</v>
      </c>
      <c r="AH658" s="151"/>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x14ac:dyDescent="0.2">
      <c r="A659" s="158"/>
      <c r="B659" s="159"/>
      <c r="C659" s="190" t="s">
        <v>82</v>
      </c>
      <c r="D659" s="163"/>
      <c r="E659" s="164">
        <v>2</v>
      </c>
      <c r="F659" s="161"/>
      <c r="G659" s="161"/>
      <c r="H659" s="161"/>
      <c r="I659" s="161"/>
      <c r="J659" s="161"/>
      <c r="K659" s="161"/>
      <c r="L659" s="161"/>
      <c r="M659" s="161"/>
      <c r="N659" s="161"/>
      <c r="O659" s="161"/>
      <c r="P659" s="161"/>
      <c r="Q659" s="161"/>
      <c r="R659" s="161"/>
      <c r="S659" s="161"/>
      <c r="T659" s="161"/>
      <c r="U659" s="161"/>
      <c r="V659" s="161"/>
      <c r="W659" s="161"/>
      <c r="X659" s="161"/>
      <c r="Y659" s="151"/>
      <c r="Z659" s="151"/>
      <c r="AA659" s="151"/>
      <c r="AB659" s="151"/>
      <c r="AC659" s="151"/>
      <c r="AD659" s="151"/>
      <c r="AE659" s="151"/>
      <c r="AF659" s="151"/>
      <c r="AG659" s="151" t="s">
        <v>203</v>
      </c>
      <c r="AH659" s="151">
        <v>0</v>
      </c>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ht="33.75" outlineLevel="1" x14ac:dyDescent="0.2">
      <c r="A660" s="172">
        <v>193</v>
      </c>
      <c r="B660" s="173" t="s">
        <v>823</v>
      </c>
      <c r="C660" s="189" t="s">
        <v>824</v>
      </c>
      <c r="D660" s="174" t="s">
        <v>243</v>
      </c>
      <c r="E660" s="175">
        <v>1</v>
      </c>
      <c r="F660" s="176"/>
      <c r="G660" s="177">
        <f>ROUND(E660*F660,2)</f>
        <v>0</v>
      </c>
      <c r="H660" s="176"/>
      <c r="I660" s="177">
        <f>ROUND(E660*H660,2)</f>
        <v>0</v>
      </c>
      <c r="J660" s="176"/>
      <c r="K660" s="177">
        <f>ROUND(E660*J660,2)</f>
        <v>0</v>
      </c>
      <c r="L660" s="177">
        <v>21</v>
      </c>
      <c r="M660" s="177">
        <f>G660*(1+L660/100)</f>
        <v>0</v>
      </c>
      <c r="N660" s="177">
        <v>5.2999999999999999E-2</v>
      </c>
      <c r="O660" s="177">
        <f>ROUND(E660*N660,2)</f>
        <v>0.05</v>
      </c>
      <c r="P660" s="177">
        <v>0</v>
      </c>
      <c r="Q660" s="177">
        <f>ROUND(E660*P660,2)</f>
        <v>0</v>
      </c>
      <c r="R660" s="177" t="s">
        <v>296</v>
      </c>
      <c r="S660" s="177" t="s">
        <v>199</v>
      </c>
      <c r="T660" s="178" t="s">
        <v>199</v>
      </c>
      <c r="U660" s="161">
        <v>0</v>
      </c>
      <c r="V660" s="161">
        <f>ROUND(E660*U660,2)</f>
        <v>0</v>
      </c>
      <c r="W660" s="161"/>
      <c r="X660" s="161" t="s">
        <v>297</v>
      </c>
      <c r="Y660" s="151"/>
      <c r="Z660" s="151"/>
      <c r="AA660" s="151"/>
      <c r="AB660" s="151"/>
      <c r="AC660" s="151"/>
      <c r="AD660" s="151"/>
      <c r="AE660" s="151"/>
      <c r="AF660" s="151"/>
      <c r="AG660" s="151" t="s">
        <v>298</v>
      </c>
      <c r="AH660" s="151"/>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x14ac:dyDescent="0.2">
      <c r="A661" s="158"/>
      <c r="B661" s="159"/>
      <c r="C661" s="190" t="s">
        <v>80</v>
      </c>
      <c r="D661" s="163"/>
      <c r="E661" s="164">
        <v>1</v>
      </c>
      <c r="F661" s="161"/>
      <c r="G661" s="161"/>
      <c r="H661" s="161"/>
      <c r="I661" s="161"/>
      <c r="J661" s="161"/>
      <c r="K661" s="161"/>
      <c r="L661" s="161"/>
      <c r="M661" s="161"/>
      <c r="N661" s="161"/>
      <c r="O661" s="161"/>
      <c r="P661" s="161"/>
      <c r="Q661" s="161"/>
      <c r="R661" s="161"/>
      <c r="S661" s="161"/>
      <c r="T661" s="161"/>
      <c r="U661" s="161"/>
      <c r="V661" s="161"/>
      <c r="W661" s="161"/>
      <c r="X661" s="161"/>
      <c r="Y661" s="151"/>
      <c r="Z661" s="151"/>
      <c r="AA661" s="151"/>
      <c r="AB661" s="151"/>
      <c r="AC661" s="151"/>
      <c r="AD661" s="151"/>
      <c r="AE661" s="151"/>
      <c r="AF661" s="151"/>
      <c r="AG661" s="151" t="s">
        <v>203</v>
      </c>
      <c r="AH661" s="151">
        <v>0</v>
      </c>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ht="22.5" outlineLevel="1" x14ac:dyDescent="0.2">
      <c r="A662" s="172">
        <v>194</v>
      </c>
      <c r="B662" s="173" t="s">
        <v>825</v>
      </c>
      <c r="C662" s="189" t="s">
        <v>826</v>
      </c>
      <c r="D662" s="174" t="s">
        <v>243</v>
      </c>
      <c r="E662" s="175">
        <v>1</v>
      </c>
      <c r="F662" s="176"/>
      <c r="G662" s="177">
        <f>ROUND(E662*F662,2)</f>
        <v>0</v>
      </c>
      <c r="H662" s="176"/>
      <c r="I662" s="177">
        <f>ROUND(E662*H662,2)</f>
        <v>0</v>
      </c>
      <c r="J662" s="176"/>
      <c r="K662" s="177">
        <f>ROUND(E662*J662,2)</f>
        <v>0</v>
      </c>
      <c r="L662" s="177">
        <v>21</v>
      </c>
      <c r="M662" s="177">
        <f>G662*(1+L662/100)</f>
        <v>0</v>
      </c>
      <c r="N662" s="177">
        <v>0.04</v>
      </c>
      <c r="O662" s="177">
        <f>ROUND(E662*N662,2)</f>
        <v>0.04</v>
      </c>
      <c r="P662" s="177">
        <v>0</v>
      </c>
      <c r="Q662" s="177">
        <f>ROUND(E662*P662,2)</f>
        <v>0</v>
      </c>
      <c r="R662" s="177" t="s">
        <v>296</v>
      </c>
      <c r="S662" s="177" t="s">
        <v>199</v>
      </c>
      <c r="T662" s="178" t="s">
        <v>199</v>
      </c>
      <c r="U662" s="161">
        <v>0</v>
      </c>
      <c r="V662" s="161">
        <f>ROUND(E662*U662,2)</f>
        <v>0</v>
      </c>
      <c r="W662" s="161"/>
      <c r="X662" s="161" t="s">
        <v>297</v>
      </c>
      <c r="Y662" s="151"/>
      <c r="Z662" s="151"/>
      <c r="AA662" s="151"/>
      <c r="AB662" s="151"/>
      <c r="AC662" s="151"/>
      <c r="AD662" s="151"/>
      <c r="AE662" s="151"/>
      <c r="AF662" s="151"/>
      <c r="AG662" s="151" t="s">
        <v>298</v>
      </c>
      <c r="AH662" s="151"/>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outlineLevel="1" x14ac:dyDescent="0.2">
      <c r="A663" s="158"/>
      <c r="B663" s="159"/>
      <c r="C663" s="190" t="s">
        <v>80</v>
      </c>
      <c r="D663" s="163"/>
      <c r="E663" s="164">
        <v>1</v>
      </c>
      <c r="F663" s="161"/>
      <c r="G663" s="161"/>
      <c r="H663" s="161"/>
      <c r="I663" s="161"/>
      <c r="J663" s="161"/>
      <c r="K663" s="161"/>
      <c r="L663" s="161"/>
      <c r="M663" s="161"/>
      <c r="N663" s="161"/>
      <c r="O663" s="161"/>
      <c r="P663" s="161"/>
      <c r="Q663" s="161"/>
      <c r="R663" s="161"/>
      <c r="S663" s="161"/>
      <c r="T663" s="161"/>
      <c r="U663" s="161"/>
      <c r="V663" s="161"/>
      <c r="W663" s="161"/>
      <c r="X663" s="161"/>
      <c r="Y663" s="151"/>
      <c r="Z663" s="151"/>
      <c r="AA663" s="151"/>
      <c r="AB663" s="151"/>
      <c r="AC663" s="151"/>
      <c r="AD663" s="151"/>
      <c r="AE663" s="151"/>
      <c r="AF663" s="151"/>
      <c r="AG663" s="151" t="s">
        <v>203</v>
      </c>
      <c r="AH663" s="151">
        <v>0</v>
      </c>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outlineLevel="1" x14ac:dyDescent="0.2">
      <c r="A664" s="158">
        <v>195</v>
      </c>
      <c r="B664" s="159" t="s">
        <v>827</v>
      </c>
      <c r="C664" s="192" t="s">
        <v>828</v>
      </c>
      <c r="D664" s="160" t="s">
        <v>0</v>
      </c>
      <c r="E664" s="186"/>
      <c r="F664" s="162"/>
      <c r="G664" s="161">
        <f>ROUND(E664*F664,2)</f>
        <v>0</v>
      </c>
      <c r="H664" s="162"/>
      <c r="I664" s="161">
        <f>ROUND(E664*H664,2)</f>
        <v>0</v>
      </c>
      <c r="J664" s="162"/>
      <c r="K664" s="161">
        <f>ROUND(E664*J664,2)</f>
        <v>0</v>
      </c>
      <c r="L664" s="161">
        <v>21</v>
      </c>
      <c r="M664" s="161">
        <f>G664*(1+L664/100)</f>
        <v>0</v>
      </c>
      <c r="N664" s="161">
        <v>0</v>
      </c>
      <c r="O664" s="161">
        <f>ROUND(E664*N664,2)</f>
        <v>0</v>
      </c>
      <c r="P664" s="161">
        <v>0</v>
      </c>
      <c r="Q664" s="161">
        <f>ROUND(E664*P664,2)</f>
        <v>0</v>
      </c>
      <c r="R664" s="161"/>
      <c r="S664" s="161" t="s">
        <v>199</v>
      </c>
      <c r="T664" s="161" t="s">
        <v>199</v>
      </c>
      <c r="U664" s="161">
        <v>0</v>
      </c>
      <c r="V664" s="161">
        <f>ROUND(E664*U664,2)</f>
        <v>0</v>
      </c>
      <c r="W664" s="161"/>
      <c r="X664" s="161" t="s">
        <v>630</v>
      </c>
      <c r="Y664" s="151"/>
      <c r="Z664" s="151"/>
      <c r="AA664" s="151"/>
      <c r="AB664" s="151"/>
      <c r="AC664" s="151"/>
      <c r="AD664" s="151"/>
      <c r="AE664" s="151"/>
      <c r="AF664" s="151"/>
      <c r="AG664" s="151" t="s">
        <v>631</v>
      </c>
      <c r="AH664" s="151"/>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x14ac:dyDescent="0.2">
      <c r="A665" s="166" t="s">
        <v>194</v>
      </c>
      <c r="B665" s="167" t="s">
        <v>140</v>
      </c>
      <c r="C665" s="188" t="s">
        <v>141</v>
      </c>
      <c r="D665" s="168"/>
      <c r="E665" s="169"/>
      <c r="F665" s="170"/>
      <c r="G665" s="170">
        <f>SUMIF(AG666:AG695,"&lt;&gt;NOR",G666:G695)</f>
        <v>0</v>
      </c>
      <c r="H665" s="170"/>
      <c r="I665" s="170">
        <f>SUM(I666:I695)</f>
        <v>0</v>
      </c>
      <c r="J665" s="170"/>
      <c r="K665" s="170">
        <f>SUM(K666:K695)</f>
        <v>0</v>
      </c>
      <c r="L665" s="170"/>
      <c r="M665" s="170">
        <f>SUM(M666:M695)</f>
        <v>0</v>
      </c>
      <c r="N665" s="170"/>
      <c r="O665" s="170">
        <f>SUM(O666:O695)</f>
        <v>0</v>
      </c>
      <c r="P665" s="170"/>
      <c r="Q665" s="170">
        <f>SUM(Q666:Q695)</f>
        <v>0.71</v>
      </c>
      <c r="R665" s="170"/>
      <c r="S665" s="170"/>
      <c r="T665" s="171"/>
      <c r="U665" s="165"/>
      <c r="V665" s="165">
        <f>SUM(V666:V695)</f>
        <v>126.83000000000001</v>
      </c>
      <c r="W665" s="165"/>
      <c r="X665" s="165"/>
      <c r="AG665" t="s">
        <v>195</v>
      </c>
    </row>
    <row r="666" spans="1:60" outlineLevel="1" x14ac:dyDescent="0.2">
      <c r="A666" s="172">
        <v>196</v>
      </c>
      <c r="B666" s="173" t="s">
        <v>829</v>
      </c>
      <c r="C666" s="189" t="s">
        <v>830</v>
      </c>
      <c r="D666" s="174" t="s">
        <v>238</v>
      </c>
      <c r="E666" s="175">
        <v>19.739999999999998</v>
      </c>
      <c r="F666" s="176"/>
      <c r="G666" s="177">
        <f>ROUND(E666*F666,2)</f>
        <v>0</v>
      </c>
      <c r="H666" s="176"/>
      <c r="I666" s="177">
        <f>ROUND(E666*H666,2)</f>
        <v>0</v>
      </c>
      <c r="J666" s="176"/>
      <c r="K666" s="177">
        <f>ROUND(E666*J666,2)</f>
        <v>0</v>
      </c>
      <c r="L666" s="177">
        <v>21</v>
      </c>
      <c r="M666" s="177">
        <f>G666*(1+L666/100)</f>
        <v>0</v>
      </c>
      <c r="N666" s="177">
        <v>0</v>
      </c>
      <c r="O666" s="177">
        <f>ROUND(E666*N666,2)</f>
        <v>0</v>
      </c>
      <c r="P666" s="177">
        <v>1.7999999999999999E-2</v>
      </c>
      <c r="Q666" s="177">
        <f>ROUND(E666*P666,2)</f>
        <v>0.36</v>
      </c>
      <c r="R666" s="177"/>
      <c r="S666" s="177" t="s">
        <v>199</v>
      </c>
      <c r="T666" s="178" t="s">
        <v>199</v>
      </c>
      <c r="U666" s="161">
        <v>0.78100000000000003</v>
      </c>
      <c r="V666" s="161">
        <f>ROUND(E666*U666,2)</f>
        <v>15.42</v>
      </c>
      <c r="W666" s="161"/>
      <c r="X666" s="161" t="s">
        <v>200</v>
      </c>
      <c r="Y666" s="151"/>
      <c r="Z666" s="151"/>
      <c r="AA666" s="151"/>
      <c r="AB666" s="151"/>
      <c r="AC666" s="151"/>
      <c r="AD666" s="151"/>
      <c r="AE666" s="151"/>
      <c r="AF666" s="151"/>
      <c r="AG666" s="151" t="s">
        <v>201</v>
      </c>
      <c r="AH666" s="151"/>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outlineLevel="1" x14ac:dyDescent="0.2">
      <c r="A667" s="158"/>
      <c r="B667" s="159"/>
      <c r="C667" s="190" t="s">
        <v>831</v>
      </c>
      <c r="D667" s="163"/>
      <c r="E667" s="164"/>
      <c r="F667" s="161"/>
      <c r="G667" s="161"/>
      <c r="H667" s="161"/>
      <c r="I667" s="161"/>
      <c r="J667" s="161"/>
      <c r="K667" s="161"/>
      <c r="L667" s="161"/>
      <c r="M667" s="161"/>
      <c r="N667" s="161"/>
      <c r="O667" s="161"/>
      <c r="P667" s="161"/>
      <c r="Q667" s="161"/>
      <c r="R667" s="161"/>
      <c r="S667" s="161"/>
      <c r="T667" s="161"/>
      <c r="U667" s="161"/>
      <c r="V667" s="161"/>
      <c r="W667" s="161"/>
      <c r="X667" s="161"/>
      <c r="Y667" s="151"/>
      <c r="Z667" s="151"/>
      <c r="AA667" s="151"/>
      <c r="AB667" s="151"/>
      <c r="AC667" s="151"/>
      <c r="AD667" s="151"/>
      <c r="AE667" s="151"/>
      <c r="AF667" s="151"/>
      <c r="AG667" s="151" t="s">
        <v>203</v>
      </c>
      <c r="AH667" s="151">
        <v>0</v>
      </c>
      <c r="AI667" s="151"/>
      <c r="AJ667" s="151"/>
      <c r="AK667" s="151"/>
      <c r="AL667" s="151"/>
      <c r="AM667" s="151"/>
      <c r="AN667" s="151"/>
      <c r="AO667" s="151"/>
      <c r="AP667" s="151"/>
      <c r="AQ667" s="151"/>
      <c r="AR667" s="151"/>
      <c r="AS667" s="151"/>
      <c r="AT667" s="151"/>
      <c r="AU667" s="151"/>
      <c r="AV667" s="151"/>
      <c r="AW667" s="151"/>
      <c r="AX667" s="151"/>
      <c r="AY667" s="151"/>
      <c r="AZ667" s="151"/>
      <c r="BA667" s="151"/>
      <c r="BB667" s="151"/>
      <c r="BC667" s="151"/>
      <c r="BD667" s="151"/>
      <c r="BE667" s="151"/>
      <c r="BF667" s="151"/>
      <c r="BG667" s="151"/>
      <c r="BH667" s="151"/>
    </row>
    <row r="668" spans="1:60" outlineLevel="1" x14ac:dyDescent="0.2">
      <c r="A668" s="158"/>
      <c r="B668" s="159"/>
      <c r="C668" s="190" t="s">
        <v>832</v>
      </c>
      <c r="D668" s="163"/>
      <c r="E668" s="164">
        <v>6.3</v>
      </c>
      <c r="F668" s="161"/>
      <c r="G668" s="161"/>
      <c r="H668" s="161"/>
      <c r="I668" s="161"/>
      <c r="J668" s="161"/>
      <c r="K668" s="161"/>
      <c r="L668" s="161"/>
      <c r="M668" s="161"/>
      <c r="N668" s="161"/>
      <c r="O668" s="161"/>
      <c r="P668" s="161"/>
      <c r="Q668" s="161"/>
      <c r="R668" s="161"/>
      <c r="S668" s="161"/>
      <c r="T668" s="161"/>
      <c r="U668" s="161"/>
      <c r="V668" s="161"/>
      <c r="W668" s="161"/>
      <c r="X668" s="161"/>
      <c r="Y668" s="151"/>
      <c r="Z668" s="151"/>
      <c r="AA668" s="151"/>
      <c r="AB668" s="151"/>
      <c r="AC668" s="151"/>
      <c r="AD668" s="151"/>
      <c r="AE668" s="151"/>
      <c r="AF668" s="151"/>
      <c r="AG668" s="151" t="s">
        <v>203</v>
      </c>
      <c r="AH668" s="151">
        <v>0</v>
      </c>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x14ac:dyDescent="0.2">
      <c r="A669" s="158"/>
      <c r="B669" s="159"/>
      <c r="C669" s="190" t="s">
        <v>833</v>
      </c>
      <c r="D669" s="163"/>
      <c r="E669" s="164">
        <v>6.72</v>
      </c>
      <c r="F669" s="161"/>
      <c r="G669" s="161"/>
      <c r="H669" s="161"/>
      <c r="I669" s="161"/>
      <c r="J669" s="161"/>
      <c r="K669" s="161"/>
      <c r="L669" s="161"/>
      <c r="M669" s="161"/>
      <c r="N669" s="161"/>
      <c r="O669" s="161"/>
      <c r="P669" s="161"/>
      <c r="Q669" s="161"/>
      <c r="R669" s="161"/>
      <c r="S669" s="161"/>
      <c r="T669" s="161"/>
      <c r="U669" s="161"/>
      <c r="V669" s="161"/>
      <c r="W669" s="161"/>
      <c r="X669" s="161"/>
      <c r="Y669" s="151"/>
      <c r="Z669" s="151"/>
      <c r="AA669" s="151"/>
      <c r="AB669" s="151"/>
      <c r="AC669" s="151"/>
      <c r="AD669" s="151"/>
      <c r="AE669" s="151"/>
      <c r="AF669" s="151"/>
      <c r="AG669" s="151" t="s">
        <v>203</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outlineLevel="1" x14ac:dyDescent="0.2">
      <c r="A670" s="158"/>
      <c r="B670" s="159"/>
      <c r="C670" s="190" t="s">
        <v>834</v>
      </c>
      <c r="D670" s="163"/>
      <c r="E670" s="164">
        <v>6.72</v>
      </c>
      <c r="F670" s="161"/>
      <c r="G670" s="161"/>
      <c r="H670" s="161"/>
      <c r="I670" s="161"/>
      <c r="J670" s="161"/>
      <c r="K670" s="161"/>
      <c r="L670" s="161"/>
      <c r="M670" s="161"/>
      <c r="N670" s="161"/>
      <c r="O670" s="161"/>
      <c r="P670" s="161"/>
      <c r="Q670" s="161"/>
      <c r="R670" s="161"/>
      <c r="S670" s="161"/>
      <c r="T670" s="161"/>
      <c r="U670" s="161"/>
      <c r="V670" s="161"/>
      <c r="W670" s="161"/>
      <c r="X670" s="161"/>
      <c r="Y670" s="151"/>
      <c r="Z670" s="151"/>
      <c r="AA670" s="151"/>
      <c r="AB670" s="151"/>
      <c r="AC670" s="151"/>
      <c r="AD670" s="151"/>
      <c r="AE670" s="151"/>
      <c r="AF670" s="151"/>
      <c r="AG670" s="151" t="s">
        <v>203</v>
      </c>
      <c r="AH670" s="151">
        <v>0</v>
      </c>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outlineLevel="1" x14ac:dyDescent="0.2">
      <c r="A671" s="172">
        <v>197</v>
      </c>
      <c r="B671" s="173" t="s">
        <v>835</v>
      </c>
      <c r="C671" s="189" t="s">
        <v>836</v>
      </c>
      <c r="D671" s="174" t="s">
        <v>285</v>
      </c>
      <c r="E671" s="175">
        <v>6.7</v>
      </c>
      <c r="F671" s="176"/>
      <c r="G671" s="177">
        <f>ROUND(E671*F671,2)</f>
        <v>0</v>
      </c>
      <c r="H671" s="176"/>
      <c r="I671" s="177">
        <f>ROUND(E671*H671,2)</f>
        <v>0</v>
      </c>
      <c r="J671" s="176"/>
      <c r="K671" s="177">
        <f>ROUND(E671*J671,2)</f>
        <v>0</v>
      </c>
      <c r="L671" s="177">
        <v>21</v>
      </c>
      <c r="M671" s="177">
        <f>G671*(1+L671/100)</f>
        <v>0</v>
      </c>
      <c r="N671" s="177">
        <v>6.0000000000000002E-5</v>
      </c>
      <c r="O671" s="177">
        <f>ROUND(E671*N671,2)</f>
        <v>0</v>
      </c>
      <c r="P671" s="177">
        <v>0</v>
      </c>
      <c r="Q671" s="177">
        <f>ROUND(E671*P671,2)</f>
        <v>0</v>
      </c>
      <c r="R671" s="177"/>
      <c r="S671" s="177" t="s">
        <v>199</v>
      </c>
      <c r="T671" s="178" t="s">
        <v>199</v>
      </c>
      <c r="U671" s="161">
        <v>0.23499999999999999</v>
      </c>
      <c r="V671" s="161">
        <f>ROUND(E671*U671,2)</f>
        <v>1.57</v>
      </c>
      <c r="W671" s="161"/>
      <c r="X671" s="161" t="s">
        <v>200</v>
      </c>
      <c r="Y671" s="151"/>
      <c r="Z671" s="151"/>
      <c r="AA671" s="151"/>
      <c r="AB671" s="151"/>
      <c r="AC671" s="151"/>
      <c r="AD671" s="151"/>
      <c r="AE671" s="151"/>
      <c r="AF671" s="151"/>
      <c r="AG671" s="151" t="s">
        <v>201</v>
      </c>
      <c r="AH671" s="151"/>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outlineLevel="1" x14ac:dyDescent="0.2">
      <c r="A672" s="158"/>
      <c r="B672" s="159"/>
      <c r="C672" s="190" t="s">
        <v>314</v>
      </c>
      <c r="D672" s="163"/>
      <c r="E672" s="164"/>
      <c r="F672" s="161"/>
      <c r="G672" s="161"/>
      <c r="H672" s="161"/>
      <c r="I672" s="161"/>
      <c r="J672" s="161"/>
      <c r="K672" s="161"/>
      <c r="L672" s="161"/>
      <c r="M672" s="161"/>
      <c r="N672" s="161"/>
      <c r="O672" s="161"/>
      <c r="P672" s="161"/>
      <c r="Q672" s="161"/>
      <c r="R672" s="161"/>
      <c r="S672" s="161"/>
      <c r="T672" s="161"/>
      <c r="U672" s="161"/>
      <c r="V672" s="161"/>
      <c r="W672" s="161"/>
      <c r="X672" s="161"/>
      <c r="Y672" s="151"/>
      <c r="Z672" s="151"/>
      <c r="AA672" s="151"/>
      <c r="AB672" s="151"/>
      <c r="AC672" s="151"/>
      <c r="AD672" s="151"/>
      <c r="AE672" s="151"/>
      <c r="AF672" s="151"/>
      <c r="AG672" s="151" t="s">
        <v>203</v>
      </c>
      <c r="AH672" s="151">
        <v>0</v>
      </c>
      <c r="AI672" s="151"/>
      <c r="AJ672" s="151"/>
      <c r="AK672" s="151"/>
      <c r="AL672" s="151"/>
      <c r="AM672" s="151"/>
      <c r="AN672" s="151"/>
      <c r="AO672" s="151"/>
      <c r="AP672" s="151"/>
      <c r="AQ672" s="151"/>
      <c r="AR672" s="151"/>
      <c r="AS672" s="151"/>
      <c r="AT672" s="151"/>
      <c r="AU672" s="151"/>
      <c r="AV672" s="151"/>
      <c r="AW672" s="151"/>
      <c r="AX672" s="151"/>
      <c r="AY672" s="151"/>
      <c r="AZ672" s="151"/>
      <c r="BA672" s="151"/>
      <c r="BB672" s="151"/>
      <c r="BC672" s="151"/>
      <c r="BD672" s="151"/>
      <c r="BE672" s="151"/>
      <c r="BF672" s="151"/>
      <c r="BG672" s="151"/>
      <c r="BH672" s="151"/>
    </row>
    <row r="673" spans="1:60" outlineLevel="1" x14ac:dyDescent="0.2">
      <c r="A673" s="158"/>
      <c r="B673" s="159"/>
      <c r="C673" s="190" t="s">
        <v>837</v>
      </c>
      <c r="D673" s="163"/>
      <c r="E673" s="164">
        <v>6.7</v>
      </c>
      <c r="F673" s="161"/>
      <c r="G673" s="161"/>
      <c r="H673" s="161"/>
      <c r="I673" s="161"/>
      <c r="J673" s="161"/>
      <c r="K673" s="161"/>
      <c r="L673" s="161"/>
      <c r="M673" s="161"/>
      <c r="N673" s="161"/>
      <c r="O673" s="161"/>
      <c r="P673" s="161"/>
      <c r="Q673" s="161"/>
      <c r="R673" s="161"/>
      <c r="S673" s="161"/>
      <c r="T673" s="161"/>
      <c r="U673" s="161"/>
      <c r="V673" s="161"/>
      <c r="W673" s="161"/>
      <c r="X673" s="161"/>
      <c r="Y673" s="151"/>
      <c r="Z673" s="151"/>
      <c r="AA673" s="151"/>
      <c r="AB673" s="151"/>
      <c r="AC673" s="151"/>
      <c r="AD673" s="151"/>
      <c r="AE673" s="151"/>
      <c r="AF673" s="151"/>
      <c r="AG673" s="151" t="s">
        <v>203</v>
      </c>
      <c r="AH673" s="151">
        <v>0</v>
      </c>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outlineLevel="1" x14ac:dyDescent="0.2">
      <c r="A674" s="172">
        <v>198</v>
      </c>
      <c r="B674" s="173" t="s">
        <v>838</v>
      </c>
      <c r="C674" s="189" t="s">
        <v>839</v>
      </c>
      <c r="D674" s="174" t="s">
        <v>285</v>
      </c>
      <c r="E674" s="175">
        <v>2.5</v>
      </c>
      <c r="F674" s="176"/>
      <c r="G674" s="177">
        <f>ROUND(E674*F674,2)</f>
        <v>0</v>
      </c>
      <c r="H674" s="176"/>
      <c r="I674" s="177">
        <f>ROUND(E674*H674,2)</f>
        <v>0</v>
      </c>
      <c r="J674" s="176"/>
      <c r="K674" s="177">
        <f>ROUND(E674*J674,2)</f>
        <v>0</v>
      </c>
      <c r="L674" s="177">
        <v>21</v>
      </c>
      <c r="M674" s="177">
        <f>G674*(1+L674/100)</f>
        <v>0</v>
      </c>
      <c r="N674" s="177">
        <v>0</v>
      </c>
      <c r="O674" s="177">
        <f>ROUND(E674*N674,2)</f>
        <v>0</v>
      </c>
      <c r="P674" s="177">
        <v>0</v>
      </c>
      <c r="Q674" s="177">
        <f>ROUND(E674*P674,2)</f>
        <v>0</v>
      </c>
      <c r="R674" s="177"/>
      <c r="S674" s="177" t="s">
        <v>199</v>
      </c>
      <c r="T674" s="178" t="s">
        <v>199</v>
      </c>
      <c r="U674" s="161">
        <v>0.30599999999999999</v>
      </c>
      <c r="V674" s="161">
        <f>ROUND(E674*U674,2)</f>
        <v>0.77</v>
      </c>
      <c r="W674" s="161"/>
      <c r="X674" s="161" t="s">
        <v>200</v>
      </c>
      <c r="Y674" s="151"/>
      <c r="Z674" s="151"/>
      <c r="AA674" s="151"/>
      <c r="AB674" s="151"/>
      <c r="AC674" s="151"/>
      <c r="AD674" s="151"/>
      <c r="AE674" s="151"/>
      <c r="AF674" s="151"/>
      <c r="AG674" s="151" t="s">
        <v>201</v>
      </c>
      <c r="AH674" s="151"/>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outlineLevel="1" x14ac:dyDescent="0.2">
      <c r="A675" s="158"/>
      <c r="B675" s="159"/>
      <c r="C675" s="190" t="s">
        <v>840</v>
      </c>
      <c r="D675" s="163"/>
      <c r="E675" s="164">
        <v>2.5</v>
      </c>
      <c r="F675" s="161"/>
      <c r="G675" s="161"/>
      <c r="H675" s="161"/>
      <c r="I675" s="161"/>
      <c r="J675" s="161"/>
      <c r="K675" s="161"/>
      <c r="L675" s="161"/>
      <c r="M675" s="161"/>
      <c r="N675" s="161"/>
      <c r="O675" s="161"/>
      <c r="P675" s="161"/>
      <c r="Q675" s="161"/>
      <c r="R675" s="161"/>
      <c r="S675" s="161"/>
      <c r="T675" s="161"/>
      <c r="U675" s="161"/>
      <c r="V675" s="161"/>
      <c r="W675" s="161"/>
      <c r="X675" s="161"/>
      <c r="Y675" s="151"/>
      <c r="Z675" s="151"/>
      <c r="AA675" s="151"/>
      <c r="AB675" s="151"/>
      <c r="AC675" s="151"/>
      <c r="AD675" s="151"/>
      <c r="AE675" s="151"/>
      <c r="AF675" s="151"/>
      <c r="AG675" s="151" t="s">
        <v>203</v>
      </c>
      <c r="AH675" s="151">
        <v>0</v>
      </c>
      <c r="AI675" s="151"/>
      <c r="AJ675" s="151"/>
      <c r="AK675" s="151"/>
      <c r="AL675" s="151"/>
      <c r="AM675" s="151"/>
      <c r="AN675" s="151"/>
      <c r="AO675" s="151"/>
      <c r="AP675" s="151"/>
      <c r="AQ675" s="151"/>
      <c r="AR675" s="151"/>
      <c r="AS675" s="151"/>
      <c r="AT675" s="151"/>
      <c r="AU675" s="151"/>
      <c r="AV675" s="151"/>
      <c r="AW675" s="151"/>
      <c r="AX675" s="151"/>
      <c r="AY675" s="151"/>
      <c r="AZ675" s="151"/>
      <c r="BA675" s="151"/>
      <c r="BB675" s="151"/>
      <c r="BC675" s="151"/>
      <c r="BD675" s="151"/>
      <c r="BE675" s="151"/>
      <c r="BF675" s="151"/>
      <c r="BG675" s="151"/>
      <c r="BH675" s="151"/>
    </row>
    <row r="676" spans="1:60" outlineLevel="1" x14ac:dyDescent="0.2">
      <c r="A676" s="172">
        <v>199</v>
      </c>
      <c r="B676" s="173" t="s">
        <v>841</v>
      </c>
      <c r="C676" s="189" t="s">
        <v>842</v>
      </c>
      <c r="D676" s="174" t="s">
        <v>238</v>
      </c>
      <c r="E676" s="175">
        <v>69.78</v>
      </c>
      <c r="F676" s="176"/>
      <c r="G676" s="177">
        <f>ROUND(E676*F676,2)</f>
        <v>0</v>
      </c>
      <c r="H676" s="176"/>
      <c r="I676" s="177">
        <f>ROUND(E676*H676,2)</f>
        <v>0</v>
      </c>
      <c r="J676" s="176"/>
      <c r="K676" s="177">
        <f>ROUND(E676*J676,2)</f>
        <v>0</v>
      </c>
      <c r="L676" s="177">
        <v>21</v>
      </c>
      <c r="M676" s="177">
        <f>G676*(1+L676/100)</f>
        <v>0</v>
      </c>
      <c r="N676" s="177">
        <v>4.0000000000000003E-5</v>
      </c>
      <c r="O676" s="177">
        <f>ROUND(E676*N676,2)</f>
        <v>0</v>
      </c>
      <c r="P676" s="177">
        <v>0</v>
      </c>
      <c r="Q676" s="177">
        <f>ROUND(E676*P676,2)</f>
        <v>0</v>
      </c>
      <c r="R676" s="177"/>
      <c r="S676" s="177" t="s">
        <v>199</v>
      </c>
      <c r="T676" s="178" t="s">
        <v>199</v>
      </c>
      <c r="U676" s="161">
        <v>1.0529999999999999</v>
      </c>
      <c r="V676" s="161">
        <f>ROUND(E676*U676,2)</f>
        <v>73.48</v>
      </c>
      <c r="W676" s="161"/>
      <c r="X676" s="161" t="s">
        <v>200</v>
      </c>
      <c r="Y676" s="151"/>
      <c r="Z676" s="151"/>
      <c r="AA676" s="151"/>
      <c r="AB676" s="151"/>
      <c r="AC676" s="151"/>
      <c r="AD676" s="151"/>
      <c r="AE676" s="151"/>
      <c r="AF676" s="151"/>
      <c r="AG676" s="151" t="s">
        <v>201</v>
      </c>
      <c r="AH676" s="151"/>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x14ac:dyDescent="0.2">
      <c r="A677" s="158"/>
      <c r="B677" s="159"/>
      <c r="C677" s="190" t="s">
        <v>843</v>
      </c>
      <c r="D677" s="163"/>
      <c r="E677" s="164"/>
      <c r="F677" s="161"/>
      <c r="G677" s="161"/>
      <c r="H677" s="161"/>
      <c r="I677" s="161"/>
      <c r="J677" s="161"/>
      <c r="K677" s="161"/>
      <c r="L677" s="161"/>
      <c r="M677" s="161"/>
      <c r="N677" s="161"/>
      <c r="O677" s="161"/>
      <c r="P677" s="161"/>
      <c r="Q677" s="161"/>
      <c r="R677" s="161"/>
      <c r="S677" s="161"/>
      <c r="T677" s="161"/>
      <c r="U677" s="161"/>
      <c r="V677" s="161"/>
      <c r="W677" s="161"/>
      <c r="X677" s="161"/>
      <c r="Y677" s="151"/>
      <c r="Z677" s="151"/>
      <c r="AA677" s="151"/>
      <c r="AB677" s="151"/>
      <c r="AC677" s="151"/>
      <c r="AD677" s="151"/>
      <c r="AE677" s="151"/>
      <c r="AF677" s="151"/>
      <c r="AG677" s="151" t="s">
        <v>203</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outlineLevel="1" x14ac:dyDescent="0.2">
      <c r="A678" s="158"/>
      <c r="B678" s="159"/>
      <c r="C678" s="190" t="s">
        <v>394</v>
      </c>
      <c r="D678" s="163"/>
      <c r="E678" s="164">
        <v>69.78</v>
      </c>
      <c r="F678" s="161"/>
      <c r="G678" s="161"/>
      <c r="H678" s="161"/>
      <c r="I678" s="161"/>
      <c r="J678" s="161"/>
      <c r="K678" s="161"/>
      <c r="L678" s="161"/>
      <c r="M678" s="161"/>
      <c r="N678" s="161"/>
      <c r="O678" s="161"/>
      <c r="P678" s="161"/>
      <c r="Q678" s="161"/>
      <c r="R678" s="161"/>
      <c r="S678" s="161"/>
      <c r="T678" s="161"/>
      <c r="U678" s="161"/>
      <c r="V678" s="161"/>
      <c r="W678" s="161"/>
      <c r="X678" s="161"/>
      <c r="Y678" s="151"/>
      <c r="Z678" s="151"/>
      <c r="AA678" s="151"/>
      <c r="AB678" s="151"/>
      <c r="AC678" s="151"/>
      <c r="AD678" s="151"/>
      <c r="AE678" s="151"/>
      <c r="AF678" s="151"/>
      <c r="AG678" s="151" t="s">
        <v>203</v>
      </c>
      <c r="AH678" s="151">
        <v>0</v>
      </c>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x14ac:dyDescent="0.2">
      <c r="A679" s="172">
        <v>200</v>
      </c>
      <c r="B679" s="173" t="s">
        <v>844</v>
      </c>
      <c r="C679" s="189" t="s">
        <v>845</v>
      </c>
      <c r="D679" s="174" t="s">
        <v>238</v>
      </c>
      <c r="E679" s="175">
        <v>69.78</v>
      </c>
      <c r="F679" s="176"/>
      <c r="G679" s="177">
        <f>ROUND(E679*F679,2)</f>
        <v>0</v>
      </c>
      <c r="H679" s="176"/>
      <c r="I679" s="177">
        <f>ROUND(E679*H679,2)</f>
        <v>0</v>
      </c>
      <c r="J679" s="176"/>
      <c r="K679" s="177">
        <f>ROUND(E679*J679,2)</f>
        <v>0</v>
      </c>
      <c r="L679" s="177">
        <v>21</v>
      </c>
      <c r="M679" s="177">
        <f>G679*(1+L679/100)</f>
        <v>0</v>
      </c>
      <c r="N679" s="177">
        <v>0</v>
      </c>
      <c r="O679" s="177">
        <f>ROUND(E679*N679,2)</f>
        <v>0</v>
      </c>
      <c r="P679" s="177">
        <v>5.0000000000000001E-3</v>
      </c>
      <c r="Q679" s="177">
        <f>ROUND(E679*P679,2)</f>
        <v>0.35</v>
      </c>
      <c r="R679" s="177"/>
      <c r="S679" s="177" t="s">
        <v>199</v>
      </c>
      <c r="T679" s="178" t="s">
        <v>199</v>
      </c>
      <c r="U679" s="161">
        <v>0.51</v>
      </c>
      <c r="V679" s="161">
        <f>ROUND(E679*U679,2)</f>
        <v>35.590000000000003</v>
      </c>
      <c r="W679" s="161"/>
      <c r="X679" s="161" t="s">
        <v>200</v>
      </c>
      <c r="Y679" s="151"/>
      <c r="Z679" s="151"/>
      <c r="AA679" s="151"/>
      <c r="AB679" s="151"/>
      <c r="AC679" s="151"/>
      <c r="AD679" s="151"/>
      <c r="AE679" s="151"/>
      <c r="AF679" s="151"/>
      <c r="AG679" s="151" t="s">
        <v>201</v>
      </c>
      <c r="AH679" s="151"/>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outlineLevel="1" x14ac:dyDescent="0.2">
      <c r="A680" s="158"/>
      <c r="B680" s="159"/>
      <c r="C680" s="190" t="s">
        <v>843</v>
      </c>
      <c r="D680" s="163"/>
      <c r="E680" s="164"/>
      <c r="F680" s="161"/>
      <c r="G680" s="161"/>
      <c r="H680" s="161"/>
      <c r="I680" s="161"/>
      <c r="J680" s="161"/>
      <c r="K680" s="161"/>
      <c r="L680" s="161"/>
      <c r="M680" s="161"/>
      <c r="N680" s="161"/>
      <c r="O680" s="161"/>
      <c r="P680" s="161"/>
      <c r="Q680" s="161"/>
      <c r="R680" s="161"/>
      <c r="S680" s="161"/>
      <c r="T680" s="161"/>
      <c r="U680" s="161"/>
      <c r="V680" s="161"/>
      <c r="W680" s="161"/>
      <c r="X680" s="161"/>
      <c r="Y680" s="151"/>
      <c r="Z680" s="151"/>
      <c r="AA680" s="151"/>
      <c r="AB680" s="151"/>
      <c r="AC680" s="151"/>
      <c r="AD680" s="151"/>
      <c r="AE680" s="151"/>
      <c r="AF680" s="151"/>
      <c r="AG680" s="151" t="s">
        <v>203</v>
      </c>
      <c r="AH680" s="151">
        <v>0</v>
      </c>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x14ac:dyDescent="0.2">
      <c r="A681" s="158"/>
      <c r="B681" s="159"/>
      <c r="C681" s="190" t="s">
        <v>394</v>
      </c>
      <c r="D681" s="163"/>
      <c r="E681" s="164">
        <v>69.78</v>
      </c>
      <c r="F681" s="161"/>
      <c r="G681" s="161"/>
      <c r="H681" s="161"/>
      <c r="I681" s="161"/>
      <c r="J681" s="161"/>
      <c r="K681" s="161"/>
      <c r="L681" s="161"/>
      <c r="M681" s="161"/>
      <c r="N681" s="161"/>
      <c r="O681" s="161"/>
      <c r="P681" s="161"/>
      <c r="Q681" s="161"/>
      <c r="R681" s="161"/>
      <c r="S681" s="161"/>
      <c r="T681" s="161"/>
      <c r="U681" s="161"/>
      <c r="V681" s="161"/>
      <c r="W681" s="161"/>
      <c r="X681" s="161"/>
      <c r="Y681" s="151"/>
      <c r="Z681" s="151"/>
      <c r="AA681" s="151"/>
      <c r="AB681" s="151"/>
      <c r="AC681" s="151"/>
      <c r="AD681" s="151"/>
      <c r="AE681" s="151"/>
      <c r="AF681" s="151"/>
      <c r="AG681" s="151" t="s">
        <v>203</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ht="22.5" outlineLevel="1" x14ac:dyDescent="0.2">
      <c r="A682" s="172">
        <v>201</v>
      </c>
      <c r="B682" s="173" t="s">
        <v>846</v>
      </c>
      <c r="C682" s="189" t="s">
        <v>847</v>
      </c>
      <c r="D682" s="174" t="s">
        <v>482</v>
      </c>
      <c r="E682" s="175">
        <v>1.6</v>
      </c>
      <c r="F682" s="176"/>
      <c r="G682" s="177">
        <f>ROUND(E682*F682,2)</f>
        <v>0</v>
      </c>
      <c r="H682" s="176"/>
      <c r="I682" s="177">
        <f>ROUND(E682*H682,2)</f>
        <v>0</v>
      </c>
      <c r="J682" s="176"/>
      <c r="K682" s="177">
        <f>ROUND(E682*J682,2)</f>
        <v>0</v>
      </c>
      <c r="L682" s="177">
        <v>21</v>
      </c>
      <c r="M682" s="177">
        <f>G682*(1+L682/100)</f>
        <v>0</v>
      </c>
      <c r="N682" s="177">
        <v>0</v>
      </c>
      <c r="O682" s="177">
        <f>ROUND(E682*N682,2)</f>
        <v>0</v>
      </c>
      <c r="P682" s="177">
        <v>0</v>
      </c>
      <c r="Q682" s="177">
        <f>ROUND(E682*P682,2)</f>
        <v>0</v>
      </c>
      <c r="R682" s="177"/>
      <c r="S682" s="177" t="s">
        <v>307</v>
      </c>
      <c r="T682" s="178" t="s">
        <v>308</v>
      </c>
      <c r="U682" s="161">
        <v>0</v>
      </c>
      <c r="V682" s="161">
        <f>ROUND(E682*U682,2)</f>
        <v>0</v>
      </c>
      <c r="W682" s="161"/>
      <c r="X682" s="161" t="s">
        <v>200</v>
      </c>
      <c r="Y682" s="151"/>
      <c r="Z682" s="151"/>
      <c r="AA682" s="151"/>
      <c r="AB682" s="151"/>
      <c r="AC682" s="151"/>
      <c r="AD682" s="151"/>
      <c r="AE682" s="151"/>
      <c r="AF682" s="151"/>
      <c r="AG682" s="151" t="s">
        <v>201</v>
      </c>
      <c r="AH682" s="151"/>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outlineLevel="1" x14ac:dyDescent="0.2">
      <c r="A683" s="158"/>
      <c r="B683" s="159"/>
      <c r="C683" s="190" t="s">
        <v>848</v>
      </c>
      <c r="D683" s="163"/>
      <c r="E683" s="164">
        <v>1.6</v>
      </c>
      <c r="F683" s="161"/>
      <c r="G683" s="161"/>
      <c r="H683" s="161"/>
      <c r="I683" s="161"/>
      <c r="J683" s="161"/>
      <c r="K683" s="161"/>
      <c r="L683" s="161"/>
      <c r="M683" s="161"/>
      <c r="N683" s="161"/>
      <c r="O683" s="161"/>
      <c r="P683" s="161"/>
      <c r="Q683" s="161"/>
      <c r="R683" s="161"/>
      <c r="S683" s="161"/>
      <c r="T683" s="161"/>
      <c r="U683" s="161"/>
      <c r="V683" s="161"/>
      <c r="W683" s="161"/>
      <c r="X683" s="161"/>
      <c r="Y683" s="151"/>
      <c r="Z683" s="151"/>
      <c r="AA683" s="151"/>
      <c r="AB683" s="151"/>
      <c r="AC683" s="151"/>
      <c r="AD683" s="151"/>
      <c r="AE683" s="151"/>
      <c r="AF683" s="151"/>
      <c r="AG683" s="151" t="s">
        <v>203</v>
      </c>
      <c r="AH683" s="151">
        <v>0</v>
      </c>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outlineLevel="1" x14ac:dyDescent="0.2">
      <c r="A684" s="172">
        <v>202</v>
      </c>
      <c r="B684" s="173" t="s">
        <v>849</v>
      </c>
      <c r="C684" s="189" t="s">
        <v>850</v>
      </c>
      <c r="D684" s="174" t="s">
        <v>482</v>
      </c>
      <c r="E684" s="175">
        <v>69.78</v>
      </c>
      <c r="F684" s="176"/>
      <c r="G684" s="177">
        <f>ROUND(E684*F684,2)</f>
        <v>0</v>
      </c>
      <c r="H684" s="176"/>
      <c r="I684" s="177">
        <f>ROUND(E684*H684,2)</f>
        <v>0</v>
      </c>
      <c r="J684" s="176"/>
      <c r="K684" s="177">
        <f>ROUND(E684*J684,2)</f>
        <v>0</v>
      </c>
      <c r="L684" s="177">
        <v>21</v>
      </c>
      <c r="M684" s="177">
        <f>G684*(1+L684/100)</f>
        <v>0</v>
      </c>
      <c r="N684" s="177">
        <v>0</v>
      </c>
      <c r="O684" s="177">
        <f>ROUND(E684*N684,2)</f>
        <v>0</v>
      </c>
      <c r="P684" s="177">
        <v>0</v>
      </c>
      <c r="Q684" s="177">
        <f>ROUND(E684*P684,2)</f>
        <v>0</v>
      </c>
      <c r="R684" s="177"/>
      <c r="S684" s="177" t="s">
        <v>307</v>
      </c>
      <c r="T684" s="178" t="s">
        <v>308</v>
      </c>
      <c r="U684" s="161">
        <v>0</v>
      </c>
      <c r="V684" s="161">
        <f>ROUND(E684*U684,2)</f>
        <v>0</v>
      </c>
      <c r="W684" s="161"/>
      <c r="X684" s="161" t="s">
        <v>200</v>
      </c>
      <c r="Y684" s="151"/>
      <c r="Z684" s="151"/>
      <c r="AA684" s="151"/>
      <c r="AB684" s="151"/>
      <c r="AC684" s="151"/>
      <c r="AD684" s="151"/>
      <c r="AE684" s="151"/>
      <c r="AF684" s="151"/>
      <c r="AG684" s="151" t="s">
        <v>201</v>
      </c>
      <c r="AH684" s="151"/>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x14ac:dyDescent="0.2">
      <c r="A685" s="158"/>
      <c r="B685" s="159"/>
      <c r="C685" s="190" t="s">
        <v>843</v>
      </c>
      <c r="D685" s="163"/>
      <c r="E685" s="164"/>
      <c r="F685" s="161"/>
      <c r="G685" s="161"/>
      <c r="H685" s="161"/>
      <c r="I685" s="161"/>
      <c r="J685" s="161"/>
      <c r="K685" s="161"/>
      <c r="L685" s="161"/>
      <c r="M685" s="161"/>
      <c r="N685" s="161"/>
      <c r="O685" s="161"/>
      <c r="P685" s="161"/>
      <c r="Q685" s="161"/>
      <c r="R685" s="161"/>
      <c r="S685" s="161"/>
      <c r="T685" s="161"/>
      <c r="U685" s="161"/>
      <c r="V685" s="161"/>
      <c r="W685" s="161"/>
      <c r="X685" s="161"/>
      <c r="Y685" s="151"/>
      <c r="Z685" s="151"/>
      <c r="AA685" s="151"/>
      <c r="AB685" s="151"/>
      <c r="AC685" s="151"/>
      <c r="AD685" s="151"/>
      <c r="AE685" s="151"/>
      <c r="AF685" s="151"/>
      <c r="AG685" s="151" t="s">
        <v>203</v>
      </c>
      <c r="AH685" s="151">
        <v>0</v>
      </c>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outlineLevel="1" x14ac:dyDescent="0.2">
      <c r="A686" s="158"/>
      <c r="B686" s="159"/>
      <c r="C686" s="190" t="s">
        <v>394</v>
      </c>
      <c r="D686" s="163"/>
      <c r="E686" s="164">
        <v>69.78</v>
      </c>
      <c r="F686" s="161"/>
      <c r="G686" s="161"/>
      <c r="H686" s="161"/>
      <c r="I686" s="161"/>
      <c r="J686" s="161"/>
      <c r="K686" s="161"/>
      <c r="L686" s="161"/>
      <c r="M686" s="161"/>
      <c r="N686" s="161"/>
      <c r="O686" s="161"/>
      <c r="P686" s="161"/>
      <c r="Q686" s="161"/>
      <c r="R686" s="161"/>
      <c r="S686" s="161"/>
      <c r="T686" s="161"/>
      <c r="U686" s="161"/>
      <c r="V686" s="161"/>
      <c r="W686" s="161"/>
      <c r="X686" s="161"/>
      <c r="Y686" s="151"/>
      <c r="Z686" s="151"/>
      <c r="AA686" s="151"/>
      <c r="AB686" s="151"/>
      <c r="AC686" s="151"/>
      <c r="AD686" s="151"/>
      <c r="AE686" s="151"/>
      <c r="AF686" s="151"/>
      <c r="AG686" s="151" t="s">
        <v>203</v>
      </c>
      <c r="AH686" s="151">
        <v>0</v>
      </c>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ht="22.5" outlineLevel="1" x14ac:dyDescent="0.2">
      <c r="A687" s="172">
        <v>203</v>
      </c>
      <c r="B687" s="173" t="s">
        <v>851</v>
      </c>
      <c r="C687" s="189" t="s">
        <v>852</v>
      </c>
      <c r="D687" s="174" t="s">
        <v>243</v>
      </c>
      <c r="E687" s="175">
        <v>2</v>
      </c>
      <c r="F687" s="176"/>
      <c r="G687" s="177">
        <f>ROUND(E687*F687,2)</f>
        <v>0</v>
      </c>
      <c r="H687" s="176"/>
      <c r="I687" s="177">
        <f>ROUND(E687*H687,2)</f>
        <v>0</v>
      </c>
      <c r="J687" s="176"/>
      <c r="K687" s="177">
        <f>ROUND(E687*J687,2)</f>
        <v>0</v>
      </c>
      <c r="L687" s="177">
        <v>21</v>
      </c>
      <c r="M687" s="177">
        <f>G687*(1+L687/100)</f>
        <v>0</v>
      </c>
      <c r="N687" s="177">
        <v>0</v>
      </c>
      <c r="O687" s="177">
        <f>ROUND(E687*N687,2)</f>
        <v>0</v>
      </c>
      <c r="P687" s="177">
        <v>0</v>
      </c>
      <c r="Q687" s="177">
        <f>ROUND(E687*P687,2)</f>
        <v>0</v>
      </c>
      <c r="R687" s="177"/>
      <c r="S687" s="177" t="s">
        <v>307</v>
      </c>
      <c r="T687" s="178" t="s">
        <v>308</v>
      </c>
      <c r="U687" s="161">
        <v>0</v>
      </c>
      <c r="V687" s="161">
        <f>ROUND(E687*U687,2)</f>
        <v>0</v>
      </c>
      <c r="W687" s="161"/>
      <c r="X687" s="161" t="s">
        <v>200</v>
      </c>
      <c r="Y687" s="151"/>
      <c r="Z687" s="151"/>
      <c r="AA687" s="151"/>
      <c r="AB687" s="151"/>
      <c r="AC687" s="151"/>
      <c r="AD687" s="151"/>
      <c r="AE687" s="151"/>
      <c r="AF687" s="151"/>
      <c r="AG687" s="151" t="s">
        <v>201</v>
      </c>
      <c r="AH687" s="151"/>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outlineLevel="1" x14ac:dyDescent="0.2">
      <c r="A688" s="158"/>
      <c r="B688" s="159"/>
      <c r="C688" s="190" t="s">
        <v>853</v>
      </c>
      <c r="D688" s="163"/>
      <c r="E688" s="164"/>
      <c r="F688" s="161"/>
      <c r="G688" s="161"/>
      <c r="H688" s="161"/>
      <c r="I688" s="161"/>
      <c r="J688" s="161"/>
      <c r="K688" s="161"/>
      <c r="L688" s="161"/>
      <c r="M688" s="161"/>
      <c r="N688" s="161"/>
      <c r="O688" s="161"/>
      <c r="P688" s="161"/>
      <c r="Q688" s="161"/>
      <c r="R688" s="161"/>
      <c r="S688" s="161"/>
      <c r="T688" s="161"/>
      <c r="U688" s="161"/>
      <c r="V688" s="161"/>
      <c r="W688" s="161"/>
      <c r="X688" s="161"/>
      <c r="Y688" s="151"/>
      <c r="Z688" s="151"/>
      <c r="AA688" s="151"/>
      <c r="AB688" s="151"/>
      <c r="AC688" s="151"/>
      <c r="AD688" s="151"/>
      <c r="AE688" s="151"/>
      <c r="AF688" s="151"/>
      <c r="AG688" s="151" t="s">
        <v>203</v>
      </c>
      <c r="AH688" s="151">
        <v>0</v>
      </c>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x14ac:dyDescent="0.2">
      <c r="A689" s="158"/>
      <c r="B689" s="159"/>
      <c r="C689" s="190" t="s">
        <v>82</v>
      </c>
      <c r="D689" s="163"/>
      <c r="E689" s="164">
        <v>2</v>
      </c>
      <c r="F689" s="161"/>
      <c r="G689" s="161"/>
      <c r="H689" s="161"/>
      <c r="I689" s="161"/>
      <c r="J689" s="161"/>
      <c r="K689" s="161"/>
      <c r="L689" s="161"/>
      <c r="M689" s="161"/>
      <c r="N689" s="161"/>
      <c r="O689" s="161"/>
      <c r="P689" s="161"/>
      <c r="Q689" s="161"/>
      <c r="R689" s="161"/>
      <c r="S689" s="161"/>
      <c r="T689" s="161"/>
      <c r="U689" s="161"/>
      <c r="V689" s="161"/>
      <c r="W689" s="161"/>
      <c r="X689" s="161"/>
      <c r="Y689" s="151"/>
      <c r="Z689" s="151"/>
      <c r="AA689" s="151"/>
      <c r="AB689" s="151"/>
      <c r="AC689" s="151"/>
      <c r="AD689" s="151"/>
      <c r="AE689" s="151"/>
      <c r="AF689" s="151"/>
      <c r="AG689" s="151" t="s">
        <v>203</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ht="22.5" outlineLevel="1" x14ac:dyDescent="0.2">
      <c r="A690" s="172">
        <v>204</v>
      </c>
      <c r="B690" s="173" t="s">
        <v>854</v>
      </c>
      <c r="C690" s="189" t="s">
        <v>855</v>
      </c>
      <c r="D690" s="174" t="s">
        <v>490</v>
      </c>
      <c r="E690" s="175">
        <v>2.5</v>
      </c>
      <c r="F690" s="176"/>
      <c r="G690" s="177">
        <f>ROUND(E690*F690,2)</f>
        <v>0</v>
      </c>
      <c r="H690" s="176"/>
      <c r="I690" s="177">
        <f>ROUND(E690*H690,2)</f>
        <v>0</v>
      </c>
      <c r="J690" s="176"/>
      <c r="K690" s="177">
        <f>ROUND(E690*J690,2)</f>
        <v>0</v>
      </c>
      <c r="L690" s="177">
        <v>21</v>
      </c>
      <c r="M690" s="177">
        <f>G690*(1+L690/100)</f>
        <v>0</v>
      </c>
      <c r="N690" s="177">
        <v>0</v>
      </c>
      <c r="O690" s="177">
        <f>ROUND(E690*N690,2)</f>
        <v>0</v>
      </c>
      <c r="P690" s="177">
        <v>0</v>
      </c>
      <c r="Q690" s="177">
        <f>ROUND(E690*P690,2)</f>
        <v>0</v>
      </c>
      <c r="R690" s="177"/>
      <c r="S690" s="177" t="s">
        <v>307</v>
      </c>
      <c r="T690" s="178" t="s">
        <v>308</v>
      </c>
      <c r="U690" s="161">
        <v>0</v>
      </c>
      <c r="V690" s="161">
        <f>ROUND(E690*U690,2)</f>
        <v>0</v>
      </c>
      <c r="W690" s="161"/>
      <c r="X690" s="161" t="s">
        <v>297</v>
      </c>
      <c r="Y690" s="151"/>
      <c r="Z690" s="151"/>
      <c r="AA690" s="151"/>
      <c r="AB690" s="151"/>
      <c r="AC690" s="151"/>
      <c r="AD690" s="151"/>
      <c r="AE690" s="151"/>
      <c r="AF690" s="151"/>
      <c r="AG690" s="151" t="s">
        <v>298</v>
      </c>
      <c r="AH690" s="151"/>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x14ac:dyDescent="0.2">
      <c r="A691" s="158"/>
      <c r="B691" s="159"/>
      <c r="C691" s="190" t="s">
        <v>856</v>
      </c>
      <c r="D691" s="163"/>
      <c r="E691" s="164">
        <v>2.5</v>
      </c>
      <c r="F691" s="161"/>
      <c r="G691" s="161"/>
      <c r="H691" s="161"/>
      <c r="I691" s="161"/>
      <c r="J691" s="161"/>
      <c r="K691" s="161"/>
      <c r="L691" s="161"/>
      <c r="M691" s="161"/>
      <c r="N691" s="161"/>
      <c r="O691" s="161"/>
      <c r="P691" s="161"/>
      <c r="Q691" s="161"/>
      <c r="R691" s="161"/>
      <c r="S691" s="161"/>
      <c r="T691" s="161"/>
      <c r="U691" s="161"/>
      <c r="V691" s="161"/>
      <c r="W691" s="161"/>
      <c r="X691" s="161"/>
      <c r="Y691" s="151"/>
      <c r="Z691" s="151"/>
      <c r="AA691" s="151"/>
      <c r="AB691" s="151"/>
      <c r="AC691" s="151"/>
      <c r="AD691" s="151"/>
      <c r="AE691" s="151"/>
      <c r="AF691" s="151"/>
      <c r="AG691" s="151" t="s">
        <v>203</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ht="22.5" outlineLevel="1" x14ac:dyDescent="0.2">
      <c r="A692" s="172">
        <v>205</v>
      </c>
      <c r="B692" s="173" t="s">
        <v>857</v>
      </c>
      <c r="C692" s="189" t="s">
        <v>858</v>
      </c>
      <c r="D692" s="174" t="s">
        <v>490</v>
      </c>
      <c r="E692" s="175">
        <v>6.7</v>
      </c>
      <c r="F692" s="176"/>
      <c r="G692" s="177">
        <f>ROUND(E692*F692,2)</f>
        <v>0</v>
      </c>
      <c r="H692" s="176"/>
      <c r="I692" s="177">
        <f>ROUND(E692*H692,2)</f>
        <v>0</v>
      </c>
      <c r="J692" s="176"/>
      <c r="K692" s="177">
        <f>ROUND(E692*J692,2)</f>
        <v>0</v>
      </c>
      <c r="L692" s="177">
        <v>21</v>
      </c>
      <c r="M692" s="177">
        <f>G692*(1+L692/100)</f>
        <v>0</v>
      </c>
      <c r="N692" s="177">
        <v>0</v>
      </c>
      <c r="O692" s="177">
        <f>ROUND(E692*N692,2)</f>
        <v>0</v>
      </c>
      <c r="P692" s="177">
        <v>0</v>
      </c>
      <c r="Q692" s="177">
        <f>ROUND(E692*P692,2)</f>
        <v>0</v>
      </c>
      <c r="R692" s="177"/>
      <c r="S692" s="177" t="s">
        <v>307</v>
      </c>
      <c r="T692" s="178" t="s">
        <v>308</v>
      </c>
      <c r="U692" s="161">
        <v>0</v>
      </c>
      <c r="V692" s="161">
        <f>ROUND(E692*U692,2)</f>
        <v>0</v>
      </c>
      <c r="W692" s="161"/>
      <c r="X692" s="161" t="s">
        <v>297</v>
      </c>
      <c r="Y692" s="151"/>
      <c r="Z692" s="151"/>
      <c r="AA692" s="151"/>
      <c r="AB692" s="151"/>
      <c r="AC692" s="151"/>
      <c r="AD692" s="151"/>
      <c r="AE692" s="151"/>
      <c r="AF692" s="151"/>
      <c r="AG692" s="151" t="s">
        <v>298</v>
      </c>
      <c r="AH692" s="151"/>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outlineLevel="1" x14ac:dyDescent="0.2">
      <c r="A693" s="158"/>
      <c r="B693" s="159"/>
      <c r="C693" s="190" t="s">
        <v>314</v>
      </c>
      <c r="D693" s="163"/>
      <c r="E693" s="164"/>
      <c r="F693" s="161"/>
      <c r="G693" s="161"/>
      <c r="H693" s="161"/>
      <c r="I693" s="161"/>
      <c r="J693" s="161"/>
      <c r="K693" s="161"/>
      <c r="L693" s="161"/>
      <c r="M693" s="161"/>
      <c r="N693" s="161"/>
      <c r="O693" s="161"/>
      <c r="P693" s="161"/>
      <c r="Q693" s="161"/>
      <c r="R693" s="161"/>
      <c r="S693" s="161"/>
      <c r="T693" s="161"/>
      <c r="U693" s="161"/>
      <c r="V693" s="161"/>
      <c r="W693" s="161"/>
      <c r="X693" s="161"/>
      <c r="Y693" s="151"/>
      <c r="Z693" s="151"/>
      <c r="AA693" s="151"/>
      <c r="AB693" s="151"/>
      <c r="AC693" s="151"/>
      <c r="AD693" s="151"/>
      <c r="AE693" s="151"/>
      <c r="AF693" s="151"/>
      <c r="AG693" s="151" t="s">
        <v>203</v>
      </c>
      <c r="AH693" s="151">
        <v>0</v>
      </c>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x14ac:dyDescent="0.2">
      <c r="A694" s="158"/>
      <c r="B694" s="159"/>
      <c r="C694" s="190" t="s">
        <v>837</v>
      </c>
      <c r="D694" s="163"/>
      <c r="E694" s="164">
        <v>6.7</v>
      </c>
      <c r="F694" s="161"/>
      <c r="G694" s="161"/>
      <c r="H694" s="161"/>
      <c r="I694" s="161"/>
      <c r="J694" s="161"/>
      <c r="K694" s="161"/>
      <c r="L694" s="161"/>
      <c r="M694" s="161"/>
      <c r="N694" s="161"/>
      <c r="O694" s="161"/>
      <c r="P694" s="161"/>
      <c r="Q694" s="161"/>
      <c r="R694" s="161"/>
      <c r="S694" s="161"/>
      <c r="T694" s="161"/>
      <c r="U694" s="161"/>
      <c r="V694" s="161"/>
      <c r="W694" s="161"/>
      <c r="X694" s="161"/>
      <c r="Y694" s="151"/>
      <c r="Z694" s="151"/>
      <c r="AA694" s="151"/>
      <c r="AB694" s="151"/>
      <c r="AC694" s="151"/>
      <c r="AD694" s="151"/>
      <c r="AE694" s="151"/>
      <c r="AF694" s="151"/>
      <c r="AG694" s="151" t="s">
        <v>203</v>
      </c>
      <c r="AH694" s="151">
        <v>0</v>
      </c>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x14ac:dyDescent="0.2">
      <c r="A695" s="158">
        <v>206</v>
      </c>
      <c r="B695" s="159" t="s">
        <v>859</v>
      </c>
      <c r="C695" s="192" t="s">
        <v>860</v>
      </c>
      <c r="D695" s="160" t="s">
        <v>0</v>
      </c>
      <c r="E695" s="186"/>
      <c r="F695" s="162"/>
      <c r="G695" s="161">
        <f>ROUND(E695*F695,2)</f>
        <v>0</v>
      </c>
      <c r="H695" s="162"/>
      <c r="I695" s="161">
        <f>ROUND(E695*H695,2)</f>
        <v>0</v>
      </c>
      <c r="J695" s="162"/>
      <c r="K695" s="161">
        <f>ROUND(E695*J695,2)</f>
        <v>0</v>
      </c>
      <c r="L695" s="161">
        <v>21</v>
      </c>
      <c r="M695" s="161">
        <f>G695*(1+L695/100)</f>
        <v>0</v>
      </c>
      <c r="N695" s="161">
        <v>0</v>
      </c>
      <c r="O695" s="161">
        <f>ROUND(E695*N695,2)</f>
        <v>0</v>
      </c>
      <c r="P695" s="161">
        <v>0</v>
      </c>
      <c r="Q695" s="161">
        <f>ROUND(E695*P695,2)</f>
        <v>0</v>
      </c>
      <c r="R695" s="161"/>
      <c r="S695" s="161" t="s">
        <v>199</v>
      </c>
      <c r="T695" s="161" t="s">
        <v>199</v>
      </c>
      <c r="U695" s="161">
        <v>0</v>
      </c>
      <c r="V695" s="161">
        <f>ROUND(E695*U695,2)</f>
        <v>0</v>
      </c>
      <c r="W695" s="161"/>
      <c r="X695" s="161" t="s">
        <v>630</v>
      </c>
      <c r="Y695" s="151"/>
      <c r="Z695" s="151"/>
      <c r="AA695" s="151"/>
      <c r="AB695" s="151"/>
      <c r="AC695" s="151"/>
      <c r="AD695" s="151"/>
      <c r="AE695" s="151"/>
      <c r="AF695" s="151"/>
      <c r="AG695" s="151" t="s">
        <v>631</v>
      </c>
      <c r="AH695" s="151"/>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x14ac:dyDescent="0.2">
      <c r="A696" s="166" t="s">
        <v>194</v>
      </c>
      <c r="B696" s="167" t="s">
        <v>142</v>
      </c>
      <c r="C696" s="188" t="s">
        <v>143</v>
      </c>
      <c r="D696" s="168"/>
      <c r="E696" s="169"/>
      <c r="F696" s="170"/>
      <c r="G696" s="170">
        <f>SUMIF(AG697:AG735,"&lt;&gt;NOR",G697:G735)</f>
        <v>0</v>
      </c>
      <c r="H696" s="170"/>
      <c r="I696" s="170">
        <f>SUM(I697:I735)</f>
        <v>0</v>
      </c>
      <c r="J696" s="170"/>
      <c r="K696" s="170">
        <f>SUM(K697:K735)</f>
        <v>0</v>
      </c>
      <c r="L696" s="170"/>
      <c r="M696" s="170">
        <f>SUM(M697:M735)</f>
        <v>0</v>
      </c>
      <c r="N696" s="170"/>
      <c r="O696" s="170">
        <f>SUM(O697:O735)</f>
        <v>1.28</v>
      </c>
      <c r="P696" s="170"/>
      <c r="Q696" s="170">
        <f>SUM(Q697:Q735)</f>
        <v>0</v>
      </c>
      <c r="R696" s="170"/>
      <c r="S696" s="170"/>
      <c r="T696" s="171"/>
      <c r="U696" s="165"/>
      <c r="V696" s="165">
        <f>SUM(V697:V735)</f>
        <v>97.16</v>
      </c>
      <c r="W696" s="165"/>
      <c r="X696" s="165"/>
      <c r="AG696" t="s">
        <v>195</v>
      </c>
    </row>
    <row r="697" spans="1:60" outlineLevel="1" x14ac:dyDescent="0.2">
      <c r="A697" s="172">
        <v>207</v>
      </c>
      <c r="B697" s="173" t="s">
        <v>861</v>
      </c>
      <c r="C697" s="189" t="s">
        <v>862</v>
      </c>
      <c r="D697" s="174" t="s">
        <v>238</v>
      </c>
      <c r="E697" s="175">
        <v>61.65</v>
      </c>
      <c r="F697" s="176"/>
      <c r="G697" s="177">
        <f>ROUND(E697*F697,2)</f>
        <v>0</v>
      </c>
      <c r="H697" s="176"/>
      <c r="I697" s="177">
        <f>ROUND(E697*H697,2)</f>
        <v>0</v>
      </c>
      <c r="J697" s="176"/>
      <c r="K697" s="177">
        <f>ROUND(E697*J697,2)</f>
        <v>0</v>
      </c>
      <c r="L697" s="177">
        <v>21</v>
      </c>
      <c r="M697" s="177">
        <f>G697*(1+L697/100)</f>
        <v>0</v>
      </c>
      <c r="N697" s="177">
        <v>2.1000000000000001E-4</v>
      </c>
      <c r="O697" s="177">
        <f>ROUND(E697*N697,2)</f>
        <v>0.01</v>
      </c>
      <c r="P697" s="177">
        <v>0</v>
      </c>
      <c r="Q697" s="177">
        <f>ROUND(E697*P697,2)</f>
        <v>0</v>
      </c>
      <c r="R697" s="177"/>
      <c r="S697" s="177" t="s">
        <v>199</v>
      </c>
      <c r="T697" s="178" t="s">
        <v>199</v>
      </c>
      <c r="U697" s="161">
        <v>0.05</v>
      </c>
      <c r="V697" s="161">
        <f>ROUND(E697*U697,2)</f>
        <v>3.08</v>
      </c>
      <c r="W697" s="161"/>
      <c r="X697" s="161" t="s">
        <v>200</v>
      </c>
      <c r="Y697" s="151"/>
      <c r="Z697" s="151"/>
      <c r="AA697" s="151"/>
      <c r="AB697" s="151"/>
      <c r="AC697" s="151"/>
      <c r="AD697" s="151"/>
      <c r="AE697" s="151"/>
      <c r="AF697" s="151"/>
      <c r="AG697" s="151" t="s">
        <v>201</v>
      </c>
      <c r="AH697" s="151"/>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x14ac:dyDescent="0.2">
      <c r="A698" s="158"/>
      <c r="B698" s="159"/>
      <c r="C698" s="190" t="s">
        <v>519</v>
      </c>
      <c r="D698" s="163"/>
      <c r="E698" s="164">
        <v>20.68</v>
      </c>
      <c r="F698" s="161"/>
      <c r="G698" s="161"/>
      <c r="H698" s="161"/>
      <c r="I698" s="161"/>
      <c r="J698" s="161"/>
      <c r="K698" s="161"/>
      <c r="L698" s="161"/>
      <c r="M698" s="161"/>
      <c r="N698" s="161"/>
      <c r="O698" s="161"/>
      <c r="P698" s="161"/>
      <c r="Q698" s="161"/>
      <c r="R698" s="161"/>
      <c r="S698" s="161"/>
      <c r="T698" s="161"/>
      <c r="U698" s="161"/>
      <c r="V698" s="161"/>
      <c r="W698" s="161"/>
      <c r="X698" s="161"/>
      <c r="Y698" s="151"/>
      <c r="Z698" s="151"/>
      <c r="AA698" s="151"/>
      <c r="AB698" s="151"/>
      <c r="AC698" s="151"/>
      <c r="AD698" s="151"/>
      <c r="AE698" s="151"/>
      <c r="AF698" s="151"/>
      <c r="AG698" s="151" t="s">
        <v>203</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x14ac:dyDescent="0.2">
      <c r="A699" s="158"/>
      <c r="B699" s="159"/>
      <c r="C699" s="190" t="s">
        <v>863</v>
      </c>
      <c r="D699" s="163"/>
      <c r="E699" s="164">
        <v>7.69</v>
      </c>
      <c r="F699" s="161"/>
      <c r="G699" s="161"/>
      <c r="H699" s="161"/>
      <c r="I699" s="161"/>
      <c r="J699" s="161"/>
      <c r="K699" s="161"/>
      <c r="L699" s="161"/>
      <c r="M699" s="161"/>
      <c r="N699" s="161"/>
      <c r="O699" s="161"/>
      <c r="P699" s="161"/>
      <c r="Q699" s="161"/>
      <c r="R699" s="161"/>
      <c r="S699" s="161"/>
      <c r="T699" s="161"/>
      <c r="U699" s="161"/>
      <c r="V699" s="161"/>
      <c r="W699" s="161"/>
      <c r="X699" s="161"/>
      <c r="Y699" s="151"/>
      <c r="Z699" s="151"/>
      <c r="AA699" s="151"/>
      <c r="AB699" s="151"/>
      <c r="AC699" s="151"/>
      <c r="AD699" s="151"/>
      <c r="AE699" s="151"/>
      <c r="AF699" s="151"/>
      <c r="AG699" s="151" t="s">
        <v>203</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x14ac:dyDescent="0.2">
      <c r="A700" s="158"/>
      <c r="B700" s="159"/>
      <c r="C700" s="190" t="s">
        <v>521</v>
      </c>
      <c r="D700" s="163"/>
      <c r="E700" s="164">
        <v>17.64</v>
      </c>
      <c r="F700" s="161"/>
      <c r="G700" s="161"/>
      <c r="H700" s="161"/>
      <c r="I700" s="161"/>
      <c r="J700" s="161"/>
      <c r="K700" s="161"/>
      <c r="L700" s="161"/>
      <c r="M700" s="161"/>
      <c r="N700" s="161"/>
      <c r="O700" s="161"/>
      <c r="P700" s="161"/>
      <c r="Q700" s="161"/>
      <c r="R700" s="161"/>
      <c r="S700" s="161"/>
      <c r="T700" s="161"/>
      <c r="U700" s="161"/>
      <c r="V700" s="161"/>
      <c r="W700" s="161"/>
      <c r="X700" s="161"/>
      <c r="Y700" s="151"/>
      <c r="Z700" s="151"/>
      <c r="AA700" s="151"/>
      <c r="AB700" s="151"/>
      <c r="AC700" s="151"/>
      <c r="AD700" s="151"/>
      <c r="AE700" s="151"/>
      <c r="AF700" s="151"/>
      <c r="AG700" s="151" t="s">
        <v>203</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x14ac:dyDescent="0.2">
      <c r="A701" s="158"/>
      <c r="B701" s="159"/>
      <c r="C701" s="190" t="s">
        <v>522</v>
      </c>
      <c r="D701" s="163"/>
      <c r="E701" s="164">
        <v>3.87</v>
      </c>
      <c r="F701" s="161"/>
      <c r="G701" s="161"/>
      <c r="H701" s="161"/>
      <c r="I701" s="161"/>
      <c r="J701" s="161"/>
      <c r="K701" s="161"/>
      <c r="L701" s="161"/>
      <c r="M701" s="161"/>
      <c r="N701" s="161"/>
      <c r="O701" s="161"/>
      <c r="P701" s="161"/>
      <c r="Q701" s="161"/>
      <c r="R701" s="161"/>
      <c r="S701" s="161"/>
      <c r="T701" s="161"/>
      <c r="U701" s="161"/>
      <c r="V701" s="161"/>
      <c r="W701" s="161"/>
      <c r="X701" s="161"/>
      <c r="Y701" s="151"/>
      <c r="Z701" s="151"/>
      <c r="AA701" s="151"/>
      <c r="AB701" s="151"/>
      <c r="AC701" s="151"/>
      <c r="AD701" s="151"/>
      <c r="AE701" s="151"/>
      <c r="AF701" s="151"/>
      <c r="AG701" s="151" t="s">
        <v>203</v>
      </c>
      <c r="AH701" s="151">
        <v>0</v>
      </c>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outlineLevel="1" x14ac:dyDescent="0.2">
      <c r="A702" s="158"/>
      <c r="B702" s="159"/>
      <c r="C702" s="190" t="s">
        <v>467</v>
      </c>
      <c r="D702" s="163"/>
      <c r="E702" s="164">
        <v>3.24</v>
      </c>
      <c r="F702" s="161"/>
      <c r="G702" s="161"/>
      <c r="H702" s="161"/>
      <c r="I702" s="161"/>
      <c r="J702" s="161"/>
      <c r="K702" s="161"/>
      <c r="L702" s="161"/>
      <c r="M702" s="161"/>
      <c r="N702" s="161"/>
      <c r="O702" s="161"/>
      <c r="P702" s="161"/>
      <c r="Q702" s="161"/>
      <c r="R702" s="161"/>
      <c r="S702" s="161"/>
      <c r="T702" s="161"/>
      <c r="U702" s="161"/>
      <c r="V702" s="161"/>
      <c r="W702" s="161"/>
      <c r="X702" s="161"/>
      <c r="Y702" s="151"/>
      <c r="Z702" s="151"/>
      <c r="AA702" s="151"/>
      <c r="AB702" s="151"/>
      <c r="AC702" s="151"/>
      <c r="AD702" s="151"/>
      <c r="AE702" s="151"/>
      <c r="AF702" s="151"/>
      <c r="AG702" s="151" t="s">
        <v>203</v>
      </c>
      <c r="AH702" s="151">
        <v>0</v>
      </c>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x14ac:dyDescent="0.2">
      <c r="A703" s="158"/>
      <c r="B703" s="159"/>
      <c r="C703" s="190" t="s">
        <v>523</v>
      </c>
      <c r="D703" s="163"/>
      <c r="E703" s="164">
        <v>8.5299999999999994</v>
      </c>
      <c r="F703" s="161"/>
      <c r="G703" s="161"/>
      <c r="H703" s="161"/>
      <c r="I703" s="161"/>
      <c r="J703" s="161"/>
      <c r="K703" s="161"/>
      <c r="L703" s="161"/>
      <c r="M703" s="161"/>
      <c r="N703" s="161"/>
      <c r="O703" s="161"/>
      <c r="P703" s="161"/>
      <c r="Q703" s="161"/>
      <c r="R703" s="161"/>
      <c r="S703" s="161"/>
      <c r="T703" s="161"/>
      <c r="U703" s="161"/>
      <c r="V703" s="161"/>
      <c r="W703" s="161"/>
      <c r="X703" s="161"/>
      <c r="Y703" s="151"/>
      <c r="Z703" s="151"/>
      <c r="AA703" s="151"/>
      <c r="AB703" s="151"/>
      <c r="AC703" s="151"/>
      <c r="AD703" s="151"/>
      <c r="AE703" s="151"/>
      <c r="AF703" s="151"/>
      <c r="AG703" s="151" t="s">
        <v>203</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outlineLevel="1" x14ac:dyDescent="0.2">
      <c r="A704" s="172">
        <v>208</v>
      </c>
      <c r="B704" s="173" t="s">
        <v>864</v>
      </c>
      <c r="C704" s="189" t="s">
        <v>865</v>
      </c>
      <c r="D704" s="174" t="s">
        <v>285</v>
      </c>
      <c r="E704" s="175">
        <v>46.87</v>
      </c>
      <c r="F704" s="176"/>
      <c r="G704" s="177">
        <f>ROUND(E704*F704,2)</f>
        <v>0</v>
      </c>
      <c r="H704" s="176"/>
      <c r="I704" s="177">
        <f>ROUND(E704*H704,2)</f>
        <v>0</v>
      </c>
      <c r="J704" s="176"/>
      <c r="K704" s="177">
        <f>ROUND(E704*J704,2)</f>
        <v>0</v>
      </c>
      <c r="L704" s="177">
        <v>21</v>
      </c>
      <c r="M704" s="177">
        <f>G704*(1+L704/100)</f>
        <v>0</v>
      </c>
      <c r="N704" s="177">
        <v>3.2000000000000003E-4</v>
      </c>
      <c r="O704" s="177">
        <f>ROUND(E704*N704,2)</f>
        <v>0.01</v>
      </c>
      <c r="P704" s="177">
        <v>0</v>
      </c>
      <c r="Q704" s="177">
        <f>ROUND(E704*P704,2)</f>
        <v>0</v>
      </c>
      <c r="R704" s="177"/>
      <c r="S704" s="177" t="s">
        <v>199</v>
      </c>
      <c r="T704" s="178" t="s">
        <v>199</v>
      </c>
      <c r="U704" s="161">
        <v>0.23599999999999999</v>
      </c>
      <c r="V704" s="161">
        <f>ROUND(E704*U704,2)</f>
        <v>11.06</v>
      </c>
      <c r="W704" s="161"/>
      <c r="X704" s="161" t="s">
        <v>200</v>
      </c>
      <c r="Y704" s="151"/>
      <c r="Z704" s="151"/>
      <c r="AA704" s="151"/>
      <c r="AB704" s="151"/>
      <c r="AC704" s="151"/>
      <c r="AD704" s="151"/>
      <c r="AE704" s="151"/>
      <c r="AF704" s="151"/>
      <c r="AG704" s="151" t="s">
        <v>201</v>
      </c>
      <c r="AH704" s="151"/>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x14ac:dyDescent="0.2">
      <c r="A705" s="158"/>
      <c r="B705" s="159"/>
      <c r="C705" s="190" t="s">
        <v>853</v>
      </c>
      <c r="D705" s="163"/>
      <c r="E705" s="164"/>
      <c r="F705" s="161"/>
      <c r="G705" s="161"/>
      <c r="H705" s="161"/>
      <c r="I705" s="161"/>
      <c r="J705" s="161"/>
      <c r="K705" s="161"/>
      <c r="L705" s="161"/>
      <c r="M705" s="161"/>
      <c r="N705" s="161"/>
      <c r="O705" s="161"/>
      <c r="P705" s="161"/>
      <c r="Q705" s="161"/>
      <c r="R705" s="161"/>
      <c r="S705" s="161"/>
      <c r="T705" s="161"/>
      <c r="U705" s="161"/>
      <c r="V705" s="161"/>
      <c r="W705" s="161"/>
      <c r="X705" s="161"/>
      <c r="Y705" s="151"/>
      <c r="Z705" s="151"/>
      <c r="AA705" s="151"/>
      <c r="AB705" s="151"/>
      <c r="AC705" s="151"/>
      <c r="AD705" s="151"/>
      <c r="AE705" s="151"/>
      <c r="AF705" s="151"/>
      <c r="AG705" s="151" t="s">
        <v>203</v>
      </c>
      <c r="AH705" s="151">
        <v>0</v>
      </c>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outlineLevel="1" x14ac:dyDescent="0.2">
      <c r="A706" s="158"/>
      <c r="B706" s="159"/>
      <c r="C706" s="190" t="s">
        <v>866</v>
      </c>
      <c r="D706" s="163"/>
      <c r="E706" s="164">
        <v>17.45</v>
      </c>
      <c r="F706" s="161"/>
      <c r="G706" s="161"/>
      <c r="H706" s="161"/>
      <c r="I706" s="161"/>
      <c r="J706" s="161"/>
      <c r="K706" s="161"/>
      <c r="L706" s="161"/>
      <c r="M706" s="161"/>
      <c r="N706" s="161"/>
      <c r="O706" s="161"/>
      <c r="P706" s="161"/>
      <c r="Q706" s="161"/>
      <c r="R706" s="161"/>
      <c r="S706" s="161"/>
      <c r="T706" s="161"/>
      <c r="U706" s="161"/>
      <c r="V706" s="161"/>
      <c r="W706" s="161"/>
      <c r="X706" s="161"/>
      <c r="Y706" s="151"/>
      <c r="Z706" s="151"/>
      <c r="AA706" s="151"/>
      <c r="AB706" s="151"/>
      <c r="AC706" s="151"/>
      <c r="AD706" s="151"/>
      <c r="AE706" s="151"/>
      <c r="AF706" s="151"/>
      <c r="AG706" s="151" t="s">
        <v>203</v>
      </c>
      <c r="AH706" s="151">
        <v>0</v>
      </c>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x14ac:dyDescent="0.2">
      <c r="A707" s="158"/>
      <c r="B707" s="159"/>
      <c r="C707" s="190" t="s">
        <v>867</v>
      </c>
      <c r="D707" s="163"/>
      <c r="E707" s="164"/>
      <c r="F707" s="161"/>
      <c r="G707" s="161"/>
      <c r="H707" s="161"/>
      <c r="I707" s="161"/>
      <c r="J707" s="161"/>
      <c r="K707" s="161"/>
      <c r="L707" s="161"/>
      <c r="M707" s="161"/>
      <c r="N707" s="161"/>
      <c r="O707" s="161"/>
      <c r="P707" s="161"/>
      <c r="Q707" s="161"/>
      <c r="R707" s="161"/>
      <c r="S707" s="161"/>
      <c r="T707" s="161"/>
      <c r="U707" s="161"/>
      <c r="V707" s="161"/>
      <c r="W707" s="161"/>
      <c r="X707" s="161"/>
      <c r="Y707" s="151"/>
      <c r="Z707" s="151"/>
      <c r="AA707" s="151"/>
      <c r="AB707" s="151"/>
      <c r="AC707" s="151"/>
      <c r="AD707" s="151"/>
      <c r="AE707" s="151"/>
      <c r="AF707" s="151"/>
      <c r="AG707" s="151" t="s">
        <v>203</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outlineLevel="1" x14ac:dyDescent="0.2">
      <c r="A708" s="158"/>
      <c r="B708" s="159"/>
      <c r="C708" s="190" t="s">
        <v>868</v>
      </c>
      <c r="D708" s="163"/>
      <c r="E708" s="164">
        <v>24.42</v>
      </c>
      <c r="F708" s="161"/>
      <c r="G708" s="161"/>
      <c r="H708" s="161"/>
      <c r="I708" s="161"/>
      <c r="J708" s="161"/>
      <c r="K708" s="161"/>
      <c r="L708" s="161"/>
      <c r="M708" s="161"/>
      <c r="N708" s="161"/>
      <c r="O708" s="161"/>
      <c r="P708" s="161"/>
      <c r="Q708" s="161"/>
      <c r="R708" s="161"/>
      <c r="S708" s="161"/>
      <c r="T708" s="161"/>
      <c r="U708" s="161"/>
      <c r="V708" s="161"/>
      <c r="W708" s="161"/>
      <c r="X708" s="161"/>
      <c r="Y708" s="151"/>
      <c r="Z708" s="151"/>
      <c r="AA708" s="151"/>
      <c r="AB708" s="151"/>
      <c r="AC708" s="151"/>
      <c r="AD708" s="151"/>
      <c r="AE708" s="151"/>
      <c r="AF708" s="151"/>
      <c r="AG708" s="151" t="s">
        <v>203</v>
      </c>
      <c r="AH708" s="151">
        <v>0</v>
      </c>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x14ac:dyDescent="0.2">
      <c r="A709" s="158"/>
      <c r="B709" s="159"/>
      <c r="C709" s="190" t="s">
        <v>233</v>
      </c>
      <c r="D709" s="163"/>
      <c r="E709" s="164"/>
      <c r="F709" s="161"/>
      <c r="G709" s="161"/>
      <c r="H709" s="161"/>
      <c r="I709" s="161"/>
      <c r="J709" s="161"/>
      <c r="K709" s="161"/>
      <c r="L709" s="161"/>
      <c r="M709" s="161"/>
      <c r="N709" s="161"/>
      <c r="O709" s="161"/>
      <c r="P709" s="161"/>
      <c r="Q709" s="161"/>
      <c r="R709" s="161"/>
      <c r="S709" s="161"/>
      <c r="T709" s="161"/>
      <c r="U709" s="161"/>
      <c r="V709" s="161"/>
      <c r="W709" s="161"/>
      <c r="X709" s="161"/>
      <c r="Y709" s="151"/>
      <c r="Z709" s="151"/>
      <c r="AA709" s="151"/>
      <c r="AB709" s="151"/>
      <c r="AC709" s="151"/>
      <c r="AD709" s="151"/>
      <c r="AE709" s="151"/>
      <c r="AF709" s="151"/>
      <c r="AG709" s="151" t="s">
        <v>203</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outlineLevel="1" x14ac:dyDescent="0.2">
      <c r="A710" s="158"/>
      <c r="B710" s="159"/>
      <c r="C710" s="190" t="s">
        <v>869</v>
      </c>
      <c r="D710" s="163"/>
      <c r="E710" s="164"/>
      <c r="F710" s="161"/>
      <c r="G710" s="161"/>
      <c r="H710" s="161"/>
      <c r="I710" s="161"/>
      <c r="J710" s="161"/>
      <c r="K710" s="161"/>
      <c r="L710" s="161"/>
      <c r="M710" s="161"/>
      <c r="N710" s="161"/>
      <c r="O710" s="161"/>
      <c r="P710" s="161"/>
      <c r="Q710" s="161"/>
      <c r="R710" s="161"/>
      <c r="S710" s="161"/>
      <c r="T710" s="161"/>
      <c r="U710" s="161"/>
      <c r="V710" s="161"/>
      <c r="W710" s="161"/>
      <c r="X710" s="161"/>
      <c r="Y710" s="151"/>
      <c r="Z710" s="151"/>
      <c r="AA710" s="151"/>
      <c r="AB710" s="151"/>
      <c r="AC710" s="151"/>
      <c r="AD710" s="151"/>
      <c r="AE710" s="151"/>
      <c r="AF710" s="151"/>
      <c r="AG710" s="151" t="s">
        <v>203</v>
      </c>
      <c r="AH710" s="151">
        <v>0</v>
      </c>
      <c r="AI710" s="151"/>
      <c r="AJ710" s="151"/>
      <c r="AK710" s="151"/>
      <c r="AL710" s="151"/>
      <c r="AM710" s="151"/>
      <c r="AN710" s="151"/>
      <c r="AO710" s="151"/>
      <c r="AP710" s="151"/>
      <c r="AQ710" s="151"/>
      <c r="AR710" s="151"/>
      <c r="AS710" s="151"/>
      <c r="AT710" s="151"/>
      <c r="AU710" s="151"/>
      <c r="AV710" s="151"/>
      <c r="AW710" s="151"/>
      <c r="AX710" s="151"/>
      <c r="AY710" s="151"/>
      <c r="AZ710" s="151"/>
      <c r="BA710" s="151"/>
      <c r="BB710" s="151"/>
      <c r="BC710" s="151"/>
      <c r="BD710" s="151"/>
      <c r="BE710" s="151"/>
      <c r="BF710" s="151"/>
      <c r="BG710" s="151"/>
      <c r="BH710" s="151"/>
    </row>
    <row r="711" spans="1:60" outlineLevel="1" x14ac:dyDescent="0.2">
      <c r="A711" s="158"/>
      <c r="B711" s="159"/>
      <c r="C711" s="190" t="s">
        <v>92</v>
      </c>
      <c r="D711" s="163"/>
      <c r="E711" s="164">
        <v>5</v>
      </c>
      <c r="F711" s="161"/>
      <c r="G711" s="161"/>
      <c r="H711" s="161"/>
      <c r="I711" s="161"/>
      <c r="J711" s="161"/>
      <c r="K711" s="161"/>
      <c r="L711" s="161"/>
      <c r="M711" s="161"/>
      <c r="N711" s="161"/>
      <c r="O711" s="161"/>
      <c r="P711" s="161"/>
      <c r="Q711" s="161"/>
      <c r="R711" s="161"/>
      <c r="S711" s="161"/>
      <c r="T711" s="161"/>
      <c r="U711" s="161"/>
      <c r="V711" s="161"/>
      <c r="W711" s="161"/>
      <c r="X711" s="161"/>
      <c r="Y711" s="151"/>
      <c r="Z711" s="151"/>
      <c r="AA711" s="151"/>
      <c r="AB711" s="151"/>
      <c r="AC711" s="151"/>
      <c r="AD711" s="151"/>
      <c r="AE711" s="151"/>
      <c r="AF711" s="151"/>
      <c r="AG711" s="151" t="s">
        <v>203</v>
      </c>
      <c r="AH711" s="151">
        <v>0</v>
      </c>
      <c r="AI711" s="151"/>
      <c r="AJ711" s="151"/>
      <c r="AK711" s="151"/>
      <c r="AL711" s="151"/>
      <c r="AM711" s="151"/>
      <c r="AN711" s="151"/>
      <c r="AO711" s="151"/>
      <c r="AP711" s="151"/>
      <c r="AQ711" s="151"/>
      <c r="AR711" s="151"/>
      <c r="AS711" s="151"/>
      <c r="AT711" s="151"/>
      <c r="AU711" s="151"/>
      <c r="AV711" s="151"/>
      <c r="AW711" s="151"/>
      <c r="AX711" s="151"/>
      <c r="AY711" s="151"/>
      <c r="AZ711" s="151"/>
      <c r="BA711" s="151"/>
      <c r="BB711" s="151"/>
      <c r="BC711" s="151"/>
      <c r="BD711" s="151"/>
      <c r="BE711" s="151"/>
      <c r="BF711" s="151"/>
      <c r="BG711" s="151"/>
      <c r="BH711" s="151"/>
    </row>
    <row r="712" spans="1:60" outlineLevel="1" x14ac:dyDescent="0.2">
      <c r="A712" s="172">
        <v>209</v>
      </c>
      <c r="B712" s="173" t="s">
        <v>870</v>
      </c>
      <c r="C712" s="189" t="s">
        <v>871</v>
      </c>
      <c r="D712" s="174" t="s">
        <v>238</v>
      </c>
      <c r="E712" s="175">
        <v>61.65</v>
      </c>
      <c r="F712" s="176"/>
      <c r="G712" s="177">
        <f>ROUND(E712*F712,2)</f>
        <v>0</v>
      </c>
      <c r="H712" s="176"/>
      <c r="I712" s="177">
        <f>ROUND(E712*H712,2)</f>
        <v>0</v>
      </c>
      <c r="J712" s="176"/>
      <c r="K712" s="177">
        <f>ROUND(E712*J712,2)</f>
        <v>0</v>
      </c>
      <c r="L712" s="177">
        <v>21</v>
      </c>
      <c r="M712" s="177">
        <f>G712*(1+L712/100)</f>
        <v>0</v>
      </c>
      <c r="N712" s="177">
        <v>6.9300000000000004E-3</v>
      </c>
      <c r="O712" s="177">
        <f>ROUND(E712*N712,2)</f>
        <v>0.43</v>
      </c>
      <c r="P712" s="177">
        <v>0</v>
      </c>
      <c r="Q712" s="177">
        <f>ROUND(E712*P712,2)</f>
        <v>0</v>
      </c>
      <c r="R712" s="177"/>
      <c r="S712" s="177" t="s">
        <v>199</v>
      </c>
      <c r="T712" s="178" t="s">
        <v>199</v>
      </c>
      <c r="U712" s="161">
        <v>1.3466</v>
      </c>
      <c r="V712" s="161">
        <f>ROUND(E712*U712,2)</f>
        <v>83.02</v>
      </c>
      <c r="W712" s="161"/>
      <c r="X712" s="161" t="s">
        <v>200</v>
      </c>
      <c r="Y712" s="151"/>
      <c r="Z712" s="151"/>
      <c r="AA712" s="151"/>
      <c r="AB712" s="151"/>
      <c r="AC712" s="151"/>
      <c r="AD712" s="151"/>
      <c r="AE712" s="151"/>
      <c r="AF712" s="151"/>
      <c r="AG712" s="151" t="s">
        <v>201</v>
      </c>
      <c r="AH712" s="151"/>
      <c r="AI712" s="151"/>
      <c r="AJ712" s="151"/>
      <c r="AK712" s="151"/>
      <c r="AL712" s="151"/>
      <c r="AM712" s="151"/>
      <c r="AN712" s="151"/>
      <c r="AO712" s="151"/>
      <c r="AP712" s="151"/>
      <c r="AQ712" s="151"/>
      <c r="AR712" s="151"/>
      <c r="AS712" s="151"/>
      <c r="AT712" s="151"/>
      <c r="AU712" s="151"/>
      <c r="AV712" s="151"/>
      <c r="AW712" s="151"/>
      <c r="AX712" s="151"/>
      <c r="AY712" s="151"/>
      <c r="AZ712" s="151"/>
      <c r="BA712" s="151"/>
      <c r="BB712" s="151"/>
      <c r="BC712" s="151"/>
      <c r="BD712" s="151"/>
      <c r="BE712" s="151"/>
      <c r="BF712" s="151"/>
      <c r="BG712" s="151"/>
      <c r="BH712" s="151"/>
    </row>
    <row r="713" spans="1:60" outlineLevel="1" x14ac:dyDescent="0.2">
      <c r="A713" s="158"/>
      <c r="B713" s="159"/>
      <c r="C713" s="190" t="s">
        <v>519</v>
      </c>
      <c r="D713" s="163"/>
      <c r="E713" s="164">
        <v>20.68</v>
      </c>
      <c r="F713" s="161"/>
      <c r="G713" s="161"/>
      <c r="H713" s="161"/>
      <c r="I713" s="161"/>
      <c r="J713" s="161"/>
      <c r="K713" s="161"/>
      <c r="L713" s="161"/>
      <c r="M713" s="161"/>
      <c r="N713" s="161"/>
      <c r="O713" s="161"/>
      <c r="P713" s="161"/>
      <c r="Q713" s="161"/>
      <c r="R713" s="161"/>
      <c r="S713" s="161"/>
      <c r="T713" s="161"/>
      <c r="U713" s="161"/>
      <c r="V713" s="161"/>
      <c r="W713" s="161"/>
      <c r="X713" s="161"/>
      <c r="Y713" s="151"/>
      <c r="Z713" s="151"/>
      <c r="AA713" s="151"/>
      <c r="AB713" s="151"/>
      <c r="AC713" s="151"/>
      <c r="AD713" s="151"/>
      <c r="AE713" s="151"/>
      <c r="AF713" s="151"/>
      <c r="AG713" s="151" t="s">
        <v>203</v>
      </c>
      <c r="AH713" s="151">
        <v>0</v>
      </c>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outlineLevel="1" x14ac:dyDescent="0.2">
      <c r="A714" s="158"/>
      <c r="B714" s="159"/>
      <c r="C714" s="190" t="s">
        <v>863</v>
      </c>
      <c r="D714" s="163"/>
      <c r="E714" s="164">
        <v>7.69</v>
      </c>
      <c r="F714" s="161"/>
      <c r="G714" s="161"/>
      <c r="H714" s="161"/>
      <c r="I714" s="161"/>
      <c r="J714" s="161"/>
      <c r="K714" s="161"/>
      <c r="L714" s="161"/>
      <c r="M714" s="161"/>
      <c r="N714" s="161"/>
      <c r="O714" s="161"/>
      <c r="P714" s="161"/>
      <c r="Q714" s="161"/>
      <c r="R714" s="161"/>
      <c r="S714" s="161"/>
      <c r="T714" s="161"/>
      <c r="U714" s="161"/>
      <c r="V714" s="161"/>
      <c r="W714" s="161"/>
      <c r="X714" s="161"/>
      <c r="Y714" s="151"/>
      <c r="Z714" s="151"/>
      <c r="AA714" s="151"/>
      <c r="AB714" s="151"/>
      <c r="AC714" s="151"/>
      <c r="AD714" s="151"/>
      <c r="AE714" s="151"/>
      <c r="AF714" s="151"/>
      <c r="AG714" s="151" t="s">
        <v>203</v>
      </c>
      <c r="AH714" s="151">
        <v>0</v>
      </c>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x14ac:dyDescent="0.2">
      <c r="A715" s="158"/>
      <c r="B715" s="159"/>
      <c r="C715" s="190" t="s">
        <v>521</v>
      </c>
      <c r="D715" s="163"/>
      <c r="E715" s="164">
        <v>17.64</v>
      </c>
      <c r="F715" s="161"/>
      <c r="G715" s="161"/>
      <c r="H715" s="161"/>
      <c r="I715" s="161"/>
      <c r="J715" s="161"/>
      <c r="K715" s="161"/>
      <c r="L715" s="161"/>
      <c r="M715" s="161"/>
      <c r="N715" s="161"/>
      <c r="O715" s="161"/>
      <c r="P715" s="161"/>
      <c r="Q715" s="161"/>
      <c r="R715" s="161"/>
      <c r="S715" s="161"/>
      <c r="T715" s="161"/>
      <c r="U715" s="161"/>
      <c r="V715" s="161"/>
      <c r="W715" s="161"/>
      <c r="X715" s="161"/>
      <c r="Y715" s="151"/>
      <c r="Z715" s="151"/>
      <c r="AA715" s="151"/>
      <c r="AB715" s="151"/>
      <c r="AC715" s="151"/>
      <c r="AD715" s="151"/>
      <c r="AE715" s="151"/>
      <c r="AF715" s="151"/>
      <c r="AG715" s="151" t="s">
        <v>203</v>
      </c>
      <c r="AH715" s="151">
        <v>0</v>
      </c>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outlineLevel="1" x14ac:dyDescent="0.2">
      <c r="A716" s="158"/>
      <c r="B716" s="159"/>
      <c r="C716" s="190" t="s">
        <v>522</v>
      </c>
      <c r="D716" s="163"/>
      <c r="E716" s="164">
        <v>3.87</v>
      </c>
      <c r="F716" s="161"/>
      <c r="G716" s="161"/>
      <c r="H716" s="161"/>
      <c r="I716" s="161"/>
      <c r="J716" s="161"/>
      <c r="K716" s="161"/>
      <c r="L716" s="161"/>
      <c r="M716" s="161"/>
      <c r="N716" s="161"/>
      <c r="O716" s="161"/>
      <c r="P716" s="161"/>
      <c r="Q716" s="161"/>
      <c r="R716" s="161"/>
      <c r="S716" s="161"/>
      <c r="T716" s="161"/>
      <c r="U716" s="161"/>
      <c r="V716" s="161"/>
      <c r="W716" s="161"/>
      <c r="X716" s="161"/>
      <c r="Y716" s="151"/>
      <c r="Z716" s="151"/>
      <c r="AA716" s="151"/>
      <c r="AB716" s="151"/>
      <c r="AC716" s="151"/>
      <c r="AD716" s="151"/>
      <c r="AE716" s="151"/>
      <c r="AF716" s="151"/>
      <c r="AG716" s="151" t="s">
        <v>203</v>
      </c>
      <c r="AH716" s="151">
        <v>0</v>
      </c>
      <c r="AI716" s="151"/>
      <c r="AJ716" s="151"/>
      <c r="AK716" s="151"/>
      <c r="AL716" s="151"/>
      <c r="AM716" s="151"/>
      <c r="AN716" s="151"/>
      <c r="AO716" s="151"/>
      <c r="AP716" s="151"/>
      <c r="AQ716" s="151"/>
      <c r="AR716" s="151"/>
      <c r="AS716" s="151"/>
      <c r="AT716" s="151"/>
      <c r="AU716" s="151"/>
      <c r="AV716" s="151"/>
      <c r="AW716" s="151"/>
      <c r="AX716" s="151"/>
      <c r="AY716" s="151"/>
      <c r="AZ716" s="151"/>
      <c r="BA716" s="151"/>
      <c r="BB716" s="151"/>
      <c r="BC716" s="151"/>
      <c r="BD716" s="151"/>
      <c r="BE716" s="151"/>
      <c r="BF716" s="151"/>
      <c r="BG716" s="151"/>
      <c r="BH716" s="151"/>
    </row>
    <row r="717" spans="1:60" outlineLevel="1" x14ac:dyDescent="0.2">
      <c r="A717" s="158"/>
      <c r="B717" s="159"/>
      <c r="C717" s="190" t="s">
        <v>467</v>
      </c>
      <c r="D717" s="163"/>
      <c r="E717" s="164">
        <v>3.24</v>
      </c>
      <c r="F717" s="161"/>
      <c r="G717" s="161"/>
      <c r="H717" s="161"/>
      <c r="I717" s="161"/>
      <c r="J717" s="161"/>
      <c r="K717" s="161"/>
      <c r="L717" s="161"/>
      <c r="M717" s="161"/>
      <c r="N717" s="161"/>
      <c r="O717" s="161"/>
      <c r="P717" s="161"/>
      <c r="Q717" s="161"/>
      <c r="R717" s="161"/>
      <c r="S717" s="161"/>
      <c r="T717" s="161"/>
      <c r="U717" s="161"/>
      <c r="V717" s="161"/>
      <c r="W717" s="161"/>
      <c r="X717" s="161"/>
      <c r="Y717" s="151"/>
      <c r="Z717" s="151"/>
      <c r="AA717" s="151"/>
      <c r="AB717" s="151"/>
      <c r="AC717" s="151"/>
      <c r="AD717" s="151"/>
      <c r="AE717" s="151"/>
      <c r="AF717" s="151"/>
      <c r="AG717" s="151" t="s">
        <v>203</v>
      </c>
      <c r="AH717" s="151">
        <v>0</v>
      </c>
      <c r="AI717" s="151"/>
      <c r="AJ717" s="151"/>
      <c r="AK717" s="151"/>
      <c r="AL717" s="151"/>
      <c r="AM717" s="151"/>
      <c r="AN717" s="151"/>
      <c r="AO717" s="151"/>
      <c r="AP717" s="151"/>
      <c r="AQ717" s="151"/>
      <c r="AR717" s="151"/>
      <c r="AS717" s="151"/>
      <c r="AT717" s="151"/>
      <c r="AU717" s="151"/>
      <c r="AV717" s="151"/>
      <c r="AW717" s="151"/>
      <c r="AX717" s="151"/>
      <c r="AY717" s="151"/>
      <c r="AZ717" s="151"/>
      <c r="BA717" s="151"/>
      <c r="BB717" s="151"/>
      <c r="BC717" s="151"/>
      <c r="BD717" s="151"/>
      <c r="BE717" s="151"/>
      <c r="BF717" s="151"/>
      <c r="BG717" s="151"/>
      <c r="BH717" s="151"/>
    </row>
    <row r="718" spans="1:60" outlineLevel="1" x14ac:dyDescent="0.2">
      <c r="A718" s="158"/>
      <c r="B718" s="159"/>
      <c r="C718" s="190" t="s">
        <v>523</v>
      </c>
      <c r="D718" s="163"/>
      <c r="E718" s="164">
        <v>8.5299999999999994</v>
      </c>
      <c r="F718" s="161"/>
      <c r="G718" s="161"/>
      <c r="H718" s="161"/>
      <c r="I718" s="161"/>
      <c r="J718" s="161"/>
      <c r="K718" s="161"/>
      <c r="L718" s="161"/>
      <c r="M718" s="161"/>
      <c r="N718" s="161"/>
      <c r="O718" s="161"/>
      <c r="P718" s="161"/>
      <c r="Q718" s="161"/>
      <c r="R718" s="161"/>
      <c r="S718" s="161"/>
      <c r="T718" s="161"/>
      <c r="U718" s="161"/>
      <c r="V718" s="161"/>
      <c r="W718" s="161"/>
      <c r="X718" s="161"/>
      <c r="Y718" s="151"/>
      <c r="Z718" s="151"/>
      <c r="AA718" s="151"/>
      <c r="AB718" s="151"/>
      <c r="AC718" s="151"/>
      <c r="AD718" s="151"/>
      <c r="AE718" s="151"/>
      <c r="AF718" s="151"/>
      <c r="AG718" s="151" t="s">
        <v>203</v>
      </c>
      <c r="AH718" s="151">
        <v>0</v>
      </c>
      <c r="AI718" s="151"/>
      <c r="AJ718" s="151"/>
      <c r="AK718" s="151"/>
      <c r="AL718" s="151"/>
      <c r="AM718" s="151"/>
      <c r="AN718" s="151"/>
      <c r="AO718" s="151"/>
      <c r="AP718" s="151"/>
      <c r="AQ718" s="151"/>
      <c r="AR718" s="151"/>
      <c r="AS718" s="151"/>
      <c r="AT718" s="151"/>
      <c r="AU718" s="151"/>
      <c r="AV718" s="151"/>
      <c r="AW718" s="151"/>
      <c r="AX718" s="151"/>
      <c r="AY718" s="151"/>
      <c r="AZ718" s="151"/>
      <c r="BA718" s="151"/>
      <c r="BB718" s="151"/>
      <c r="BC718" s="151"/>
      <c r="BD718" s="151"/>
      <c r="BE718" s="151"/>
      <c r="BF718" s="151"/>
      <c r="BG718" s="151"/>
      <c r="BH718" s="151"/>
    </row>
    <row r="719" spans="1:60" outlineLevel="1" x14ac:dyDescent="0.2">
      <c r="A719" s="172">
        <v>210</v>
      </c>
      <c r="B719" s="173" t="s">
        <v>872</v>
      </c>
      <c r="C719" s="189" t="s">
        <v>873</v>
      </c>
      <c r="D719" s="174" t="s">
        <v>482</v>
      </c>
      <c r="E719" s="175">
        <v>67.814999999999998</v>
      </c>
      <c r="F719" s="176"/>
      <c r="G719" s="177">
        <f>ROUND(E719*F719,2)</f>
        <v>0</v>
      </c>
      <c r="H719" s="176"/>
      <c r="I719" s="177">
        <f>ROUND(E719*H719,2)</f>
        <v>0</v>
      </c>
      <c r="J719" s="176"/>
      <c r="K719" s="177">
        <f>ROUND(E719*J719,2)</f>
        <v>0</v>
      </c>
      <c r="L719" s="177">
        <v>21</v>
      </c>
      <c r="M719" s="177">
        <f>G719*(1+L719/100)</f>
        <v>0</v>
      </c>
      <c r="N719" s="177">
        <v>1.2E-2</v>
      </c>
      <c r="O719" s="177">
        <f>ROUND(E719*N719,2)</f>
        <v>0.81</v>
      </c>
      <c r="P719" s="177">
        <v>0</v>
      </c>
      <c r="Q719" s="177">
        <f>ROUND(E719*P719,2)</f>
        <v>0</v>
      </c>
      <c r="R719" s="177"/>
      <c r="S719" s="177" t="s">
        <v>307</v>
      </c>
      <c r="T719" s="178" t="s">
        <v>308</v>
      </c>
      <c r="U719" s="161">
        <v>0</v>
      </c>
      <c r="V719" s="161">
        <f>ROUND(E719*U719,2)</f>
        <v>0</v>
      </c>
      <c r="W719" s="161"/>
      <c r="X719" s="161" t="s">
        <v>297</v>
      </c>
      <c r="Y719" s="151"/>
      <c r="Z719" s="151"/>
      <c r="AA719" s="151"/>
      <c r="AB719" s="151"/>
      <c r="AC719" s="151"/>
      <c r="AD719" s="151"/>
      <c r="AE719" s="151"/>
      <c r="AF719" s="151"/>
      <c r="AG719" s="151" t="s">
        <v>298</v>
      </c>
      <c r="AH719" s="151"/>
      <c r="AI719" s="151"/>
      <c r="AJ719" s="151"/>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51"/>
    </row>
    <row r="720" spans="1:60" outlineLevel="1" x14ac:dyDescent="0.2">
      <c r="A720" s="158"/>
      <c r="B720" s="159"/>
      <c r="C720" s="190" t="s">
        <v>519</v>
      </c>
      <c r="D720" s="163"/>
      <c r="E720" s="164">
        <v>20.68</v>
      </c>
      <c r="F720" s="161"/>
      <c r="G720" s="161"/>
      <c r="H720" s="161"/>
      <c r="I720" s="161"/>
      <c r="J720" s="161"/>
      <c r="K720" s="161"/>
      <c r="L720" s="161"/>
      <c r="M720" s="161"/>
      <c r="N720" s="161"/>
      <c r="O720" s="161"/>
      <c r="P720" s="161"/>
      <c r="Q720" s="161"/>
      <c r="R720" s="161"/>
      <c r="S720" s="161"/>
      <c r="T720" s="161"/>
      <c r="U720" s="161"/>
      <c r="V720" s="161"/>
      <c r="W720" s="161"/>
      <c r="X720" s="161"/>
      <c r="Y720" s="151"/>
      <c r="Z720" s="151"/>
      <c r="AA720" s="151"/>
      <c r="AB720" s="151"/>
      <c r="AC720" s="151"/>
      <c r="AD720" s="151"/>
      <c r="AE720" s="151"/>
      <c r="AF720" s="151"/>
      <c r="AG720" s="151" t="s">
        <v>203</v>
      </c>
      <c r="AH720" s="151">
        <v>0</v>
      </c>
      <c r="AI720" s="151"/>
      <c r="AJ720" s="151"/>
      <c r="AK720" s="151"/>
      <c r="AL720" s="151"/>
      <c r="AM720" s="151"/>
      <c r="AN720" s="151"/>
      <c r="AO720" s="151"/>
      <c r="AP720" s="151"/>
      <c r="AQ720" s="151"/>
      <c r="AR720" s="151"/>
      <c r="AS720" s="151"/>
      <c r="AT720" s="151"/>
      <c r="AU720" s="151"/>
      <c r="AV720" s="151"/>
      <c r="AW720" s="151"/>
      <c r="AX720" s="151"/>
      <c r="AY720" s="151"/>
      <c r="AZ720" s="151"/>
      <c r="BA720" s="151"/>
      <c r="BB720" s="151"/>
      <c r="BC720" s="151"/>
      <c r="BD720" s="151"/>
      <c r="BE720" s="151"/>
      <c r="BF720" s="151"/>
      <c r="BG720" s="151"/>
      <c r="BH720" s="151"/>
    </row>
    <row r="721" spans="1:60" outlineLevel="1" x14ac:dyDescent="0.2">
      <c r="A721" s="158"/>
      <c r="B721" s="159"/>
      <c r="C721" s="190" t="s">
        <v>863</v>
      </c>
      <c r="D721" s="163"/>
      <c r="E721" s="164">
        <v>7.69</v>
      </c>
      <c r="F721" s="161"/>
      <c r="G721" s="161"/>
      <c r="H721" s="161"/>
      <c r="I721" s="161"/>
      <c r="J721" s="161"/>
      <c r="K721" s="161"/>
      <c r="L721" s="161"/>
      <c r="M721" s="161"/>
      <c r="N721" s="161"/>
      <c r="O721" s="161"/>
      <c r="P721" s="161"/>
      <c r="Q721" s="161"/>
      <c r="R721" s="161"/>
      <c r="S721" s="161"/>
      <c r="T721" s="161"/>
      <c r="U721" s="161"/>
      <c r="V721" s="161"/>
      <c r="W721" s="161"/>
      <c r="X721" s="161"/>
      <c r="Y721" s="151"/>
      <c r="Z721" s="151"/>
      <c r="AA721" s="151"/>
      <c r="AB721" s="151"/>
      <c r="AC721" s="151"/>
      <c r="AD721" s="151"/>
      <c r="AE721" s="151"/>
      <c r="AF721" s="151"/>
      <c r="AG721" s="151" t="s">
        <v>203</v>
      </c>
      <c r="AH721" s="151">
        <v>0</v>
      </c>
      <c r="AI721" s="151"/>
      <c r="AJ721" s="151"/>
      <c r="AK721" s="151"/>
      <c r="AL721" s="151"/>
      <c r="AM721" s="151"/>
      <c r="AN721" s="151"/>
      <c r="AO721" s="151"/>
      <c r="AP721" s="151"/>
      <c r="AQ721" s="151"/>
      <c r="AR721" s="151"/>
      <c r="AS721" s="151"/>
      <c r="AT721" s="151"/>
      <c r="AU721" s="151"/>
      <c r="AV721" s="151"/>
      <c r="AW721" s="151"/>
      <c r="AX721" s="151"/>
      <c r="AY721" s="151"/>
      <c r="AZ721" s="151"/>
      <c r="BA721" s="151"/>
      <c r="BB721" s="151"/>
      <c r="BC721" s="151"/>
      <c r="BD721" s="151"/>
      <c r="BE721" s="151"/>
      <c r="BF721" s="151"/>
      <c r="BG721" s="151"/>
      <c r="BH721" s="151"/>
    </row>
    <row r="722" spans="1:60" outlineLevel="1" x14ac:dyDescent="0.2">
      <c r="A722" s="158"/>
      <c r="B722" s="159"/>
      <c r="C722" s="190" t="s">
        <v>521</v>
      </c>
      <c r="D722" s="163"/>
      <c r="E722" s="164">
        <v>17.64</v>
      </c>
      <c r="F722" s="161"/>
      <c r="G722" s="161"/>
      <c r="H722" s="161"/>
      <c r="I722" s="161"/>
      <c r="J722" s="161"/>
      <c r="K722" s="161"/>
      <c r="L722" s="161"/>
      <c r="M722" s="161"/>
      <c r="N722" s="161"/>
      <c r="O722" s="161"/>
      <c r="P722" s="161"/>
      <c r="Q722" s="161"/>
      <c r="R722" s="161"/>
      <c r="S722" s="161"/>
      <c r="T722" s="161"/>
      <c r="U722" s="161"/>
      <c r="V722" s="161"/>
      <c r="W722" s="161"/>
      <c r="X722" s="161"/>
      <c r="Y722" s="151"/>
      <c r="Z722" s="151"/>
      <c r="AA722" s="151"/>
      <c r="AB722" s="151"/>
      <c r="AC722" s="151"/>
      <c r="AD722" s="151"/>
      <c r="AE722" s="151"/>
      <c r="AF722" s="151"/>
      <c r="AG722" s="151" t="s">
        <v>203</v>
      </c>
      <c r="AH722" s="151">
        <v>0</v>
      </c>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c r="BD722" s="151"/>
      <c r="BE722" s="151"/>
      <c r="BF722" s="151"/>
      <c r="BG722" s="151"/>
      <c r="BH722" s="151"/>
    </row>
    <row r="723" spans="1:60" outlineLevel="1" x14ac:dyDescent="0.2">
      <c r="A723" s="158"/>
      <c r="B723" s="159"/>
      <c r="C723" s="190" t="s">
        <v>522</v>
      </c>
      <c r="D723" s="163"/>
      <c r="E723" s="164">
        <v>3.87</v>
      </c>
      <c r="F723" s="161"/>
      <c r="G723" s="161"/>
      <c r="H723" s="161"/>
      <c r="I723" s="161"/>
      <c r="J723" s="161"/>
      <c r="K723" s="161"/>
      <c r="L723" s="161"/>
      <c r="M723" s="161"/>
      <c r="N723" s="161"/>
      <c r="O723" s="161"/>
      <c r="P723" s="161"/>
      <c r="Q723" s="161"/>
      <c r="R723" s="161"/>
      <c r="S723" s="161"/>
      <c r="T723" s="161"/>
      <c r="U723" s="161"/>
      <c r="V723" s="161"/>
      <c r="W723" s="161"/>
      <c r="X723" s="161"/>
      <c r="Y723" s="151"/>
      <c r="Z723" s="151"/>
      <c r="AA723" s="151"/>
      <c r="AB723" s="151"/>
      <c r="AC723" s="151"/>
      <c r="AD723" s="151"/>
      <c r="AE723" s="151"/>
      <c r="AF723" s="151"/>
      <c r="AG723" s="151" t="s">
        <v>203</v>
      </c>
      <c r="AH723" s="151">
        <v>0</v>
      </c>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c r="BD723" s="151"/>
      <c r="BE723" s="151"/>
      <c r="BF723" s="151"/>
      <c r="BG723" s="151"/>
      <c r="BH723" s="151"/>
    </row>
    <row r="724" spans="1:60" outlineLevel="1" x14ac:dyDescent="0.2">
      <c r="A724" s="158"/>
      <c r="B724" s="159"/>
      <c r="C724" s="190" t="s">
        <v>467</v>
      </c>
      <c r="D724" s="163"/>
      <c r="E724" s="164">
        <v>3.24</v>
      </c>
      <c r="F724" s="161"/>
      <c r="G724" s="161"/>
      <c r="H724" s="161"/>
      <c r="I724" s="161"/>
      <c r="J724" s="161"/>
      <c r="K724" s="161"/>
      <c r="L724" s="161"/>
      <c r="M724" s="161"/>
      <c r="N724" s="161"/>
      <c r="O724" s="161"/>
      <c r="P724" s="161"/>
      <c r="Q724" s="161"/>
      <c r="R724" s="161"/>
      <c r="S724" s="161"/>
      <c r="T724" s="161"/>
      <c r="U724" s="161"/>
      <c r="V724" s="161"/>
      <c r="W724" s="161"/>
      <c r="X724" s="161"/>
      <c r="Y724" s="151"/>
      <c r="Z724" s="151"/>
      <c r="AA724" s="151"/>
      <c r="AB724" s="151"/>
      <c r="AC724" s="151"/>
      <c r="AD724" s="151"/>
      <c r="AE724" s="151"/>
      <c r="AF724" s="151"/>
      <c r="AG724" s="151" t="s">
        <v>203</v>
      </c>
      <c r="AH724" s="151">
        <v>0</v>
      </c>
      <c r="AI724" s="151"/>
      <c r="AJ724" s="151"/>
      <c r="AK724" s="151"/>
      <c r="AL724" s="151"/>
      <c r="AM724" s="151"/>
      <c r="AN724" s="151"/>
      <c r="AO724" s="151"/>
      <c r="AP724" s="151"/>
      <c r="AQ724" s="151"/>
      <c r="AR724" s="151"/>
      <c r="AS724" s="151"/>
      <c r="AT724" s="151"/>
      <c r="AU724" s="151"/>
      <c r="AV724" s="151"/>
      <c r="AW724" s="151"/>
      <c r="AX724" s="151"/>
      <c r="AY724" s="151"/>
      <c r="AZ724" s="151"/>
      <c r="BA724" s="151"/>
      <c r="BB724" s="151"/>
      <c r="BC724" s="151"/>
      <c r="BD724" s="151"/>
      <c r="BE724" s="151"/>
      <c r="BF724" s="151"/>
      <c r="BG724" s="151"/>
      <c r="BH724" s="151"/>
    </row>
    <row r="725" spans="1:60" outlineLevel="1" x14ac:dyDescent="0.2">
      <c r="A725" s="158"/>
      <c r="B725" s="159"/>
      <c r="C725" s="190" t="s">
        <v>523</v>
      </c>
      <c r="D725" s="163"/>
      <c r="E725" s="164">
        <v>8.5299999999999994</v>
      </c>
      <c r="F725" s="161"/>
      <c r="G725" s="161"/>
      <c r="H725" s="161"/>
      <c r="I725" s="161"/>
      <c r="J725" s="161"/>
      <c r="K725" s="161"/>
      <c r="L725" s="161"/>
      <c r="M725" s="161"/>
      <c r="N725" s="161"/>
      <c r="O725" s="161"/>
      <c r="P725" s="161"/>
      <c r="Q725" s="161"/>
      <c r="R725" s="161"/>
      <c r="S725" s="161"/>
      <c r="T725" s="161"/>
      <c r="U725" s="161"/>
      <c r="V725" s="161"/>
      <c r="W725" s="161"/>
      <c r="X725" s="161"/>
      <c r="Y725" s="151"/>
      <c r="Z725" s="151"/>
      <c r="AA725" s="151"/>
      <c r="AB725" s="151"/>
      <c r="AC725" s="151"/>
      <c r="AD725" s="151"/>
      <c r="AE725" s="151"/>
      <c r="AF725" s="151"/>
      <c r="AG725" s="151" t="s">
        <v>203</v>
      </c>
      <c r="AH725" s="151">
        <v>0</v>
      </c>
      <c r="AI725" s="151"/>
      <c r="AJ725" s="151"/>
      <c r="AK725" s="151"/>
      <c r="AL725" s="151"/>
      <c r="AM725" s="151"/>
      <c r="AN725" s="151"/>
      <c r="AO725" s="151"/>
      <c r="AP725" s="151"/>
      <c r="AQ725" s="151"/>
      <c r="AR725" s="151"/>
      <c r="AS725" s="151"/>
      <c r="AT725" s="151"/>
      <c r="AU725" s="151"/>
      <c r="AV725" s="151"/>
      <c r="AW725" s="151"/>
      <c r="AX725" s="151"/>
      <c r="AY725" s="151"/>
      <c r="AZ725" s="151"/>
      <c r="BA725" s="151"/>
      <c r="BB725" s="151"/>
      <c r="BC725" s="151"/>
      <c r="BD725" s="151"/>
      <c r="BE725" s="151"/>
      <c r="BF725" s="151"/>
      <c r="BG725" s="151"/>
      <c r="BH725" s="151"/>
    </row>
    <row r="726" spans="1:60" outlineLevel="1" x14ac:dyDescent="0.2">
      <c r="A726" s="158"/>
      <c r="B726" s="159"/>
      <c r="C726" s="190" t="s">
        <v>811</v>
      </c>
      <c r="D726" s="163"/>
      <c r="E726" s="164"/>
      <c r="F726" s="161"/>
      <c r="G726" s="161"/>
      <c r="H726" s="161"/>
      <c r="I726" s="161"/>
      <c r="J726" s="161"/>
      <c r="K726" s="161"/>
      <c r="L726" s="161"/>
      <c r="M726" s="161"/>
      <c r="N726" s="161"/>
      <c r="O726" s="161"/>
      <c r="P726" s="161"/>
      <c r="Q726" s="161"/>
      <c r="R726" s="161"/>
      <c r="S726" s="161"/>
      <c r="T726" s="161"/>
      <c r="U726" s="161"/>
      <c r="V726" s="161"/>
      <c r="W726" s="161"/>
      <c r="X726" s="161"/>
      <c r="Y726" s="151"/>
      <c r="Z726" s="151"/>
      <c r="AA726" s="151"/>
      <c r="AB726" s="151"/>
      <c r="AC726" s="151"/>
      <c r="AD726" s="151"/>
      <c r="AE726" s="151"/>
      <c r="AF726" s="151"/>
      <c r="AG726" s="151" t="s">
        <v>203</v>
      </c>
      <c r="AH726" s="151">
        <v>0</v>
      </c>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51"/>
      <c r="BD726" s="151"/>
      <c r="BE726" s="151"/>
      <c r="BF726" s="151"/>
      <c r="BG726" s="151"/>
      <c r="BH726" s="151"/>
    </row>
    <row r="727" spans="1:60" outlineLevel="1" x14ac:dyDescent="0.2">
      <c r="A727" s="158"/>
      <c r="B727" s="159"/>
      <c r="C727" s="190" t="s">
        <v>874</v>
      </c>
      <c r="D727" s="163"/>
      <c r="E727" s="164">
        <v>6.165</v>
      </c>
      <c r="F727" s="161"/>
      <c r="G727" s="161"/>
      <c r="H727" s="161"/>
      <c r="I727" s="161"/>
      <c r="J727" s="161"/>
      <c r="K727" s="161"/>
      <c r="L727" s="161"/>
      <c r="M727" s="161"/>
      <c r="N727" s="161"/>
      <c r="O727" s="161"/>
      <c r="P727" s="161"/>
      <c r="Q727" s="161"/>
      <c r="R727" s="161"/>
      <c r="S727" s="161"/>
      <c r="T727" s="161"/>
      <c r="U727" s="161"/>
      <c r="V727" s="161"/>
      <c r="W727" s="161"/>
      <c r="X727" s="161"/>
      <c r="Y727" s="151"/>
      <c r="Z727" s="151"/>
      <c r="AA727" s="151"/>
      <c r="AB727" s="151"/>
      <c r="AC727" s="151"/>
      <c r="AD727" s="151"/>
      <c r="AE727" s="151"/>
      <c r="AF727" s="151"/>
      <c r="AG727" s="151" t="s">
        <v>203</v>
      </c>
      <c r="AH727" s="151">
        <v>0</v>
      </c>
      <c r="AI727" s="151"/>
      <c r="AJ727" s="151"/>
      <c r="AK727" s="151"/>
      <c r="AL727" s="151"/>
      <c r="AM727" s="151"/>
      <c r="AN727" s="151"/>
      <c r="AO727" s="151"/>
      <c r="AP727" s="151"/>
      <c r="AQ727" s="151"/>
      <c r="AR727" s="151"/>
      <c r="AS727" s="151"/>
      <c r="AT727" s="151"/>
      <c r="AU727" s="151"/>
      <c r="AV727" s="151"/>
      <c r="AW727" s="151"/>
      <c r="AX727" s="151"/>
      <c r="AY727" s="151"/>
      <c r="AZ727" s="151"/>
      <c r="BA727" s="151"/>
      <c r="BB727" s="151"/>
      <c r="BC727" s="151"/>
      <c r="BD727" s="151"/>
      <c r="BE727" s="151"/>
      <c r="BF727" s="151"/>
      <c r="BG727" s="151"/>
      <c r="BH727" s="151"/>
    </row>
    <row r="728" spans="1:60" outlineLevel="1" x14ac:dyDescent="0.2">
      <c r="A728" s="172">
        <v>211</v>
      </c>
      <c r="B728" s="173" t="s">
        <v>875</v>
      </c>
      <c r="C728" s="189" t="s">
        <v>876</v>
      </c>
      <c r="D728" s="174" t="s">
        <v>490</v>
      </c>
      <c r="E728" s="175">
        <v>50.619599999999998</v>
      </c>
      <c r="F728" s="176"/>
      <c r="G728" s="177">
        <f>ROUND(E728*F728,2)</f>
        <v>0</v>
      </c>
      <c r="H728" s="176"/>
      <c r="I728" s="177">
        <f>ROUND(E728*H728,2)</f>
        <v>0</v>
      </c>
      <c r="J728" s="176"/>
      <c r="K728" s="177">
        <f>ROUND(E728*J728,2)</f>
        <v>0</v>
      </c>
      <c r="L728" s="177">
        <v>21</v>
      </c>
      <c r="M728" s="177">
        <f>G728*(1+L728/100)</f>
        <v>0</v>
      </c>
      <c r="N728" s="177">
        <v>4.4999999999999999E-4</v>
      </c>
      <c r="O728" s="177">
        <f>ROUND(E728*N728,2)</f>
        <v>0.02</v>
      </c>
      <c r="P728" s="177">
        <v>0</v>
      </c>
      <c r="Q728" s="177">
        <f>ROUND(E728*P728,2)</f>
        <v>0</v>
      </c>
      <c r="R728" s="177" t="s">
        <v>296</v>
      </c>
      <c r="S728" s="177" t="s">
        <v>199</v>
      </c>
      <c r="T728" s="178" t="s">
        <v>308</v>
      </c>
      <c r="U728" s="161">
        <v>0</v>
      </c>
      <c r="V728" s="161">
        <f>ROUND(E728*U728,2)</f>
        <v>0</v>
      </c>
      <c r="W728" s="161"/>
      <c r="X728" s="161" t="s">
        <v>297</v>
      </c>
      <c r="Y728" s="151"/>
      <c r="Z728" s="151"/>
      <c r="AA728" s="151"/>
      <c r="AB728" s="151"/>
      <c r="AC728" s="151"/>
      <c r="AD728" s="151"/>
      <c r="AE728" s="151"/>
      <c r="AF728" s="151"/>
      <c r="AG728" s="151" t="s">
        <v>298</v>
      </c>
      <c r="AH728" s="151"/>
      <c r="AI728" s="151"/>
      <c r="AJ728" s="151"/>
      <c r="AK728" s="151"/>
      <c r="AL728" s="151"/>
      <c r="AM728" s="151"/>
      <c r="AN728" s="151"/>
      <c r="AO728" s="151"/>
      <c r="AP728" s="151"/>
      <c r="AQ728" s="151"/>
      <c r="AR728" s="151"/>
      <c r="AS728" s="151"/>
      <c r="AT728" s="151"/>
      <c r="AU728" s="151"/>
      <c r="AV728" s="151"/>
      <c r="AW728" s="151"/>
      <c r="AX728" s="151"/>
      <c r="AY728" s="151"/>
      <c r="AZ728" s="151"/>
      <c r="BA728" s="151"/>
      <c r="BB728" s="151"/>
      <c r="BC728" s="151"/>
      <c r="BD728" s="151"/>
      <c r="BE728" s="151"/>
      <c r="BF728" s="151"/>
      <c r="BG728" s="151"/>
      <c r="BH728" s="151"/>
    </row>
    <row r="729" spans="1:60" outlineLevel="1" x14ac:dyDescent="0.2">
      <c r="A729" s="158"/>
      <c r="B729" s="159"/>
      <c r="C729" s="190" t="s">
        <v>853</v>
      </c>
      <c r="D729" s="163"/>
      <c r="E729" s="164"/>
      <c r="F729" s="161"/>
      <c r="G729" s="161"/>
      <c r="H729" s="161"/>
      <c r="I729" s="161"/>
      <c r="J729" s="161"/>
      <c r="K729" s="161"/>
      <c r="L729" s="161"/>
      <c r="M729" s="161"/>
      <c r="N729" s="161"/>
      <c r="O729" s="161"/>
      <c r="P729" s="161"/>
      <c r="Q729" s="161"/>
      <c r="R729" s="161"/>
      <c r="S729" s="161"/>
      <c r="T729" s="161"/>
      <c r="U729" s="161"/>
      <c r="V729" s="161"/>
      <c r="W729" s="161"/>
      <c r="X729" s="161"/>
      <c r="Y729" s="151"/>
      <c r="Z729" s="151"/>
      <c r="AA729" s="151"/>
      <c r="AB729" s="151"/>
      <c r="AC729" s="151"/>
      <c r="AD729" s="151"/>
      <c r="AE729" s="151"/>
      <c r="AF729" s="151"/>
      <c r="AG729" s="151" t="s">
        <v>203</v>
      </c>
      <c r="AH729" s="151">
        <v>0</v>
      </c>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c r="BD729" s="151"/>
      <c r="BE729" s="151"/>
      <c r="BF729" s="151"/>
      <c r="BG729" s="151"/>
      <c r="BH729" s="151"/>
    </row>
    <row r="730" spans="1:60" outlineLevel="1" x14ac:dyDescent="0.2">
      <c r="A730" s="158"/>
      <c r="B730" s="159"/>
      <c r="C730" s="190" t="s">
        <v>877</v>
      </c>
      <c r="D730" s="163"/>
      <c r="E730" s="164">
        <v>18.846</v>
      </c>
      <c r="F730" s="161"/>
      <c r="G730" s="161"/>
      <c r="H730" s="161"/>
      <c r="I730" s="161"/>
      <c r="J730" s="161"/>
      <c r="K730" s="161"/>
      <c r="L730" s="161"/>
      <c r="M730" s="161"/>
      <c r="N730" s="161"/>
      <c r="O730" s="161"/>
      <c r="P730" s="161"/>
      <c r="Q730" s="161"/>
      <c r="R730" s="161"/>
      <c r="S730" s="161"/>
      <c r="T730" s="161"/>
      <c r="U730" s="161"/>
      <c r="V730" s="161"/>
      <c r="W730" s="161"/>
      <c r="X730" s="161"/>
      <c r="Y730" s="151"/>
      <c r="Z730" s="151"/>
      <c r="AA730" s="151"/>
      <c r="AB730" s="151"/>
      <c r="AC730" s="151"/>
      <c r="AD730" s="151"/>
      <c r="AE730" s="151"/>
      <c r="AF730" s="151"/>
      <c r="AG730" s="151" t="s">
        <v>203</v>
      </c>
      <c r="AH730" s="151">
        <v>0</v>
      </c>
      <c r="AI730" s="151"/>
      <c r="AJ730" s="151"/>
      <c r="AK730" s="151"/>
      <c r="AL730" s="151"/>
      <c r="AM730" s="151"/>
      <c r="AN730" s="151"/>
      <c r="AO730" s="151"/>
      <c r="AP730" s="151"/>
      <c r="AQ730" s="151"/>
      <c r="AR730" s="151"/>
      <c r="AS730" s="151"/>
      <c r="AT730" s="151"/>
      <c r="AU730" s="151"/>
      <c r="AV730" s="151"/>
      <c r="AW730" s="151"/>
      <c r="AX730" s="151"/>
      <c r="AY730" s="151"/>
      <c r="AZ730" s="151"/>
      <c r="BA730" s="151"/>
      <c r="BB730" s="151"/>
      <c r="BC730" s="151"/>
      <c r="BD730" s="151"/>
      <c r="BE730" s="151"/>
      <c r="BF730" s="151"/>
      <c r="BG730" s="151"/>
      <c r="BH730" s="151"/>
    </row>
    <row r="731" spans="1:60" outlineLevel="1" x14ac:dyDescent="0.2">
      <c r="A731" s="158"/>
      <c r="B731" s="159"/>
      <c r="C731" s="190" t="s">
        <v>867</v>
      </c>
      <c r="D731" s="163"/>
      <c r="E731" s="164"/>
      <c r="F731" s="161"/>
      <c r="G731" s="161"/>
      <c r="H731" s="161"/>
      <c r="I731" s="161"/>
      <c r="J731" s="161"/>
      <c r="K731" s="161"/>
      <c r="L731" s="161"/>
      <c r="M731" s="161"/>
      <c r="N731" s="161"/>
      <c r="O731" s="161"/>
      <c r="P731" s="161"/>
      <c r="Q731" s="161"/>
      <c r="R731" s="161"/>
      <c r="S731" s="161"/>
      <c r="T731" s="161"/>
      <c r="U731" s="161"/>
      <c r="V731" s="161"/>
      <c r="W731" s="161"/>
      <c r="X731" s="161"/>
      <c r="Y731" s="151"/>
      <c r="Z731" s="151"/>
      <c r="AA731" s="151"/>
      <c r="AB731" s="151"/>
      <c r="AC731" s="151"/>
      <c r="AD731" s="151"/>
      <c r="AE731" s="151"/>
      <c r="AF731" s="151"/>
      <c r="AG731" s="151" t="s">
        <v>203</v>
      </c>
      <c r="AH731" s="151">
        <v>0</v>
      </c>
      <c r="AI731" s="151"/>
      <c r="AJ731" s="151"/>
      <c r="AK731" s="151"/>
      <c r="AL731" s="151"/>
      <c r="AM731" s="151"/>
      <c r="AN731" s="151"/>
      <c r="AO731" s="151"/>
      <c r="AP731" s="151"/>
      <c r="AQ731" s="151"/>
      <c r="AR731" s="151"/>
      <c r="AS731" s="151"/>
      <c r="AT731" s="151"/>
      <c r="AU731" s="151"/>
      <c r="AV731" s="151"/>
      <c r="AW731" s="151"/>
      <c r="AX731" s="151"/>
      <c r="AY731" s="151"/>
      <c r="AZ731" s="151"/>
      <c r="BA731" s="151"/>
      <c r="BB731" s="151"/>
      <c r="BC731" s="151"/>
      <c r="BD731" s="151"/>
      <c r="BE731" s="151"/>
      <c r="BF731" s="151"/>
      <c r="BG731" s="151"/>
      <c r="BH731" s="151"/>
    </row>
    <row r="732" spans="1:60" outlineLevel="1" x14ac:dyDescent="0.2">
      <c r="A732" s="158"/>
      <c r="B732" s="159"/>
      <c r="C732" s="190" t="s">
        <v>878</v>
      </c>
      <c r="D732" s="163"/>
      <c r="E732" s="164">
        <v>26.3736</v>
      </c>
      <c r="F732" s="161"/>
      <c r="G732" s="161"/>
      <c r="H732" s="161"/>
      <c r="I732" s="161"/>
      <c r="J732" s="161"/>
      <c r="K732" s="161"/>
      <c r="L732" s="161"/>
      <c r="M732" s="161"/>
      <c r="N732" s="161"/>
      <c r="O732" s="161"/>
      <c r="P732" s="161"/>
      <c r="Q732" s="161"/>
      <c r="R732" s="161"/>
      <c r="S732" s="161"/>
      <c r="T732" s="161"/>
      <c r="U732" s="161"/>
      <c r="V732" s="161"/>
      <c r="W732" s="161"/>
      <c r="X732" s="161"/>
      <c r="Y732" s="151"/>
      <c r="Z732" s="151"/>
      <c r="AA732" s="151"/>
      <c r="AB732" s="151"/>
      <c r="AC732" s="151"/>
      <c r="AD732" s="151"/>
      <c r="AE732" s="151"/>
      <c r="AF732" s="151"/>
      <c r="AG732" s="151" t="s">
        <v>203</v>
      </c>
      <c r="AH732" s="151">
        <v>0</v>
      </c>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row>
    <row r="733" spans="1:60" outlineLevel="1" x14ac:dyDescent="0.2">
      <c r="A733" s="158"/>
      <c r="B733" s="159"/>
      <c r="C733" s="190" t="s">
        <v>869</v>
      </c>
      <c r="D733" s="163"/>
      <c r="E733" s="164"/>
      <c r="F733" s="161"/>
      <c r="G733" s="161"/>
      <c r="H733" s="161"/>
      <c r="I733" s="161"/>
      <c r="J733" s="161"/>
      <c r="K733" s="161"/>
      <c r="L733" s="161"/>
      <c r="M733" s="161"/>
      <c r="N733" s="161"/>
      <c r="O733" s="161"/>
      <c r="P733" s="161"/>
      <c r="Q733" s="161"/>
      <c r="R733" s="161"/>
      <c r="S733" s="161"/>
      <c r="T733" s="161"/>
      <c r="U733" s="161"/>
      <c r="V733" s="161"/>
      <c r="W733" s="161"/>
      <c r="X733" s="161"/>
      <c r="Y733" s="151"/>
      <c r="Z733" s="151"/>
      <c r="AA733" s="151"/>
      <c r="AB733" s="151"/>
      <c r="AC733" s="151"/>
      <c r="AD733" s="151"/>
      <c r="AE733" s="151"/>
      <c r="AF733" s="151"/>
      <c r="AG733" s="151" t="s">
        <v>203</v>
      </c>
      <c r="AH733" s="151">
        <v>0</v>
      </c>
      <c r="AI733" s="151"/>
      <c r="AJ733" s="151"/>
      <c r="AK733" s="151"/>
      <c r="AL733" s="151"/>
      <c r="AM733" s="151"/>
      <c r="AN733" s="151"/>
      <c r="AO733" s="151"/>
      <c r="AP733" s="151"/>
      <c r="AQ733" s="151"/>
      <c r="AR733" s="151"/>
      <c r="AS733" s="151"/>
      <c r="AT733" s="151"/>
      <c r="AU733" s="151"/>
      <c r="AV733" s="151"/>
      <c r="AW733" s="151"/>
      <c r="AX733" s="151"/>
      <c r="AY733" s="151"/>
      <c r="AZ733" s="151"/>
      <c r="BA733" s="151"/>
      <c r="BB733" s="151"/>
      <c r="BC733" s="151"/>
      <c r="BD733" s="151"/>
      <c r="BE733" s="151"/>
      <c r="BF733" s="151"/>
      <c r="BG733" s="151"/>
      <c r="BH733" s="151"/>
    </row>
    <row r="734" spans="1:60" outlineLevel="1" x14ac:dyDescent="0.2">
      <c r="A734" s="158"/>
      <c r="B734" s="159"/>
      <c r="C734" s="190" t="s">
        <v>879</v>
      </c>
      <c r="D734" s="163"/>
      <c r="E734" s="164">
        <v>5.4</v>
      </c>
      <c r="F734" s="161"/>
      <c r="G734" s="161"/>
      <c r="H734" s="161"/>
      <c r="I734" s="161"/>
      <c r="J734" s="161"/>
      <c r="K734" s="161"/>
      <c r="L734" s="161"/>
      <c r="M734" s="161"/>
      <c r="N734" s="161"/>
      <c r="O734" s="161"/>
      <c r="P734" s="161"/>
      <c r="Q734" s="161"/>
      <c r="R734" s="161"/>
      <c r="S734" s="161"/>
      <c r="T734" s="161"/>
      <c r="U734" s="161"/>
      <c r="V734" s="161"/>
      <c r="W734" s="161"/>
      <c r="X734" s="161"/>
      <c r="Y734" s="151"/>
      <c r="Z734" s="151"/>
      <c r="AA734" s="151"/>
      <c r="AB734" s="151"/>
      <c r="AC734" s="151"/>
      <c r="AD734" s="151"/>
      <c r="AE734" s="151"/>
      <c r="AF734" s="151"/>
      <c r="AG734" s="151" t="s">
        <v>203</v>
      </c>
      <c r="AH734" s="151">
        <v>0</v>
      </c>
      <c r="AI734" s="151"/>
      <c r="AJ734" s="151"/>
      <c r="AK734" s="151"/>
      <c r="AL734" s="151"/>
      <c r="AM734" s="151"/>
      <c r="AN734" s="151"/>
      <c r="AO734" s="151"/>
      <c r="AP734" s="151"/>
      <c r="AQ734" s="151"/>
      <c r="AR734" s="151"/>
      <c r="AS734" s="151"/>
      <c r="AT734" s="151"/>
      <c r="AU734" s="151"/>
      <c r="AV734" s="151"/>
      <c r="AW734" s="151"/>
      <c r="AX734" s="151"/>
      <c r="AY734" s="151"/>
      <c r="AZ734" s="151"/>
      <c r="BA734" s="151"/>
      <c r="BB734" s="151"/>
      <c r="BC734" s="151"/>
      <c r="BD734" s="151"/>
      <c r="BE734" s="151"/>
      <c r="BF734" s="151"/>
      <c r="BG734" s="151"/>
      <c r="BH734" s="151"/>
    </row>
    <row r="735" spans="1:60" outlineLevel="1" x14ac:dyDescent="0.2">
      <c r="A735" s="158">
        <v>212</v>
      </c>
      <c r="B735" s="159" t="s">
        <v>880</v>
      </c>
      <c r="C735" s="192" t="s">
        <v>881</v>
      </c>
      <c r="D735" s="160" t="s">
        <v>0</v>
      </c>
      <c r="E735" s="186"/>
      <c r="F735" s="162"/>
      <c r="G735" s="161">
        <f>ROUND(E735*F735,2)</f>
        <v>0</v>
      </c>
      <c r="H735" s="162"/>
      <c r="I735" s="161">
        <f>ROUND(E735*H735,2)</f>
        <v>0</v>
      </c>
      <c r="J735" s="162"/>
      <c r="K735" s="161">
        <f>ROUND(E735*J735,2)</f>
        <v>0</v>
      </c>
      <c r="L735" s="161">
        <v>21</v>
      </c>
      <c r="M735" s="161">
        <f>G735*(1+L735/100)</f>
        <v>0</v>
      </c>
      <c r="N735" s="161">
        <v>0</v>
      </c>
      <c r="O735" s="161">
        <f>ROUND(E735*N735,2)</f>
        <v>0</v>
      </c>
      <c r="P735" s="161">
        <v>0</v>
      </c>
      <c r="Q735" s="161">
        <f>ROUND(E735*P735,2)</f>
        <v>0</v>
      </c>
      <c r="R735" s="161"/>
      <c r="S735" s="161" t="s">
        <v>199</v>
      </c>
      <c r="T735" s="161" t="s">
        <v>199</v>
      </c>
      <c r="U735" s="161">
        <v>0</v>
      </c>
      <c r="V735" s="161">
        <f>ROUND(E735*U735,2)</f>
        <v>0</v>
      </c>
      <c r="W735" s="161"/>
      <c r="X735" s="161" t="s">
        <v>630</v>
      </c>
      <c r="Y735" s="151"/>
      <c r="Z735" s="151"/>
      <c r="AA735" s="151"/>
      <c r="AB735" s="151"/>
      <c r="AC735" s="151"/>
      <c r="AD735" s="151"/>
      <c r="AE735" s="151"/>
      <c r="AF735" s="151"/>
      <c r="AG735" s="151" t="s">
        <v>631</v>
      </c>
      <c r="AH735" s="151"/>
      <c r="AI735" s="151"/>
      <c r="AJ735" s="151"/>
      <c r="AK735" s="151"/>
      <c r="AL735" s="151"/>
      <c r="AM735" s="151"/>
      <c r="AN735" s="151"/>
      <c r="AO735" s="151"/>
      <c r="AP735" s="151"/>
      <c r="AQ735" s="151"/>
      <c r="AR735" s="151"/>
      <c r="AS735" s="151"/>
      <c r="AT735" s="151"/>
      <c r="AU735" s="151"/>
      <c r="AV735" s="151"/>
      <c r="AW735" s="151"/>
      <c r="AX735" s="151"/>
      <c r="AY735" s="151"/>
      <c r="AZ735" s="151"/>
      <c r="BA735" s="151"/>
      <c r="BB735" s="151"/>
      <c r="BC735" s="151"/>
      <c r="BD735" s="151"/>
      <c r="BE735" s="151"/>
      <c r="BF735" s="151"/>
      <c r="BG735" s="151"/>
      <c r="BH735" s="151"/>
    </row>
    <row r="736" spans="1:60" x14ac:dyDescent="0.2">
      <c r="A736" s="166" t="s">
        <v>194</v>
      </c>
      <c r="B736" s="167" t="s">
        <v>144</v>
      </c>
      <c r="C736" s="188" t="s">
        <v>145</v>
      </c>
      <c r="D736" s="168"/>
      <c r="E736" s="169"/>
      <c r="F736" s="170"/>
      <c r="G736" s="170">
        <f>SUMIF(AG737:AG754,"&lt;&gt;NOR",G737:G754)</f>
        <v>0</v>
      </c>
      <c r="H736" s="170"/>
      <c r="I736" s="170">
        <f>SUM(I737:I754)</f>
        <v>0</v>
      </c>
      <c r="J736" s="170"/>
      <c r="K736" s="170">
        <f>SUM(K737:K754)</f>
        <v>0</v>
      </c>
      <c r="L736" s="170"/>
      <c r="M736" s="170">
        <f>SUM(M737:M754)</f>
        <v>0</v>
      </c>
      <c r="N736" s="170"/>
      <c r="O736" s="170">
        <f>SUM(O737:O754)</f>
        <v>19.820000000000004</v>
      </c>
      <c r="P736" s="170"/>
      <c r="Q736" s="170">
        <f>SUM(Q737:Q754)</f>
        <v>0</v>
      </c>
      <c r="R736" s="170"/>
      <c r="S736" s="170"/>
      <c r="T736" s="171"/>
      <c r="U736" s="165"/>
      <c r="V736" s="165">
        <f>SUM(V737:V754)</f>
        <v>203.82</v>
      </c>
      <c r="W736" s="165"/>
      <c r="X736" s="165"/>
      <c r="AG736" t="s">
        <v>195</v>
      </c>
    </row>
    <row r="737" spans="1:60" outlineLevel="1" x14ac:dyDescent="0.2">
      <c r="A737" s="172">
        <v>213</v>
      </c>
      <c r="B737" s="173" t="s">
        <v>882</v>
      </c>
      <c r="C737" s="189" t="s">
        <v>883</v>
      </c>
      <c r="D737" s="174" t="s">
        <v>285</v>
      </c>
      <c r="E737" s="175">
        <v>69.323999999999998</v>
      </c>
      <c r="F737" s="176"/>
      <c r="G737" s="177">
        <f>ROUND(E737*F737,2)</f>
        <v>0</v>
      </c>
      <c r="H737" s="176"/>
      <c r="I737" s="177">
        <f>ROUND(E737*H737,2)</f>
        <v>0</v>
      </c>
      <c r="J737" s="176"/>
      <c r="K737" s="177">
        <f>ROUND(E737*J737,2)</f>
        <v>0</v>
      </c>
      <c r="L737" s="177">
        <v>21</v>
      </c>
      <c r="M737" s="177">
        <f>G737*(1+L737/100)</f>
        <v>0</v>
      </c>
      <c r="N737" s="177">
        <v>1.5970000000000002E-2</v>
      </c>
      <c r="O737" s="177">
        <f>ROUND(E737*N737,2)</f>
        <v>1.1100000000000001</v>
      </c>
      <c r="P737" s="177">
        <v>0</v>
      </c>
      <c r="Q737" s="177">
        <f>ROUND(E737*P737,2)</f>
        <v>0</v>
      </c>
      <c r="R737" s="177"/>
      <c r="S737" s="177" t="s">
        <v>199</v>
      </c>
      <c r="T737" s="178" t="s">
        <v>199</v>
      </c>
      <c r="U737" s="161">
        <v>0.441</v>
      </c>
      <c r="V737" s="161">
        <f>ROUND(E737*U737,2)</f>
        <v>30.57</v>
      </c>
      <c r="W737" s="161"/>
      <c r="X737" s="161" t="s">
        <v>200</v>
      </c>
      <c r="Y737" s="151"/>
      <c r="Z737" s="151"/>
      <c r="AA737" s="151"/>
      <c r="AB737" s="151"/>
      <c r="AC737" s="151"/>
      <c r="AD737" s="151"/>
      <c r="AE737" s="151"/>
      <c r="AF737" s="151"/>
      <c r="AG737" s="151" t="s">
        <v>201</v>
      </c>
      <c r="AH737" s="151"/>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row>
    <row r="738" spans="1:60" outlineLevel="1" x14ac:dyDescent="0.2">
      <c r="A738" s="158"/>
      <c r="B738" s="159"/>
      <c r="C738" s="190" t="s">
        <v>884</v>
      </c>
      <c r="D738" s="163"/>
      <c r="E738" s="164">
        <v>41</v>
      </c>
      <c r="F738" s="161"/>
      <c r="G738" s="161"/>
      <c r="H738" s="161"/>
      <c r="I738" s="161"/>
      <c r="J738" s="161"/>
      <c r="K738" s="161"/>
      <c r="L738" s="161"/>
      <c r="M738" s="161"/>
      <c r="N738" s="161"/>
      <c r="O738" s="161"/>
      <c r="P738" s="161"/>
      <c r="Q738" s="161"/>
      <c r="R738" s="161"/>
      <c r="S738" s="161"/>
      <c r="T738" s="161"/>
      <c r="U738" s="161"/>
      <c r="V738" s="161"/>
      <c r="W738" s="161"/>
      <c r="X738" s="161"/>
      <c r="Y738" s="151"/>
      <c r="Z738" s="151"/>
      <c r="AA738" s="151"/>
      <c r="AB738" s="151"/>
      <c r="AC738" s="151"/>
      <c r="AD738" s="151"/>
      <c r="AE738" s="151"/>
      <c r="AF738" s="151"/>
      <c r="AG738" s="151" t="s">
        <v>203</v>
      </c>
      <c r="AH738" s="151">
        <v>0</v>
      </c>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row>
    <row r="739" spans="1:60" outlineLevel="1" x14ac:dyDescent="0.2">
      <c r="A739" s="158"/>
      <c r="B739" s="159"/>
      <c r="C739" s="190" t="s">
        <v>885</v>
      </c>
      <c r="D739" s="163"/>
      <c r="E739" s="164">
        <v>28.324000000000002</v>
      </c>
      <c r="F739" s="161"/>
      <c r="G739" s="161"/>
      <c r="H739" s="161"/>
      <c r="I739" s="161"/>
      <c r="J739" s="161"/>
      <c r="K739" s="161"/>
      <c r="L739" s="161"/>
      <c r="M739" s="161"/>
      <c r="N739" s="161"/>
      <c r="O739" s="161"/>
      <c r="P739" s="161"/>
      <c r="Q739" s="161"/>
      <c r="R739" s="161"/>
      <c r="S739" s="161"/>
      <c r="T739" s="161"/>
      <c r="U739" s="161"/>
      <c r="V739" s="161"/>
      <c r="W739" s="161"/>
      <c r="X739" s="161"/>
      <c r="Y739" s="151"/>
      <c r="Z739" s="151"/>
      <c r="AA739" s="151"/>
      <c r="AB739" s="151"/>
      <c r="AC739" s="151"/>
      <c r="AD739" s="151"/>
      <c r="AE739" s="151"/>
      <c r="AF739" s="151"/>
      <c r="AG739" s="151" t="s">
        <v>203</v>
      </c>
      <c r="AH739" s="151">
        <v>0</v>
      </c>
      <c r="AI739" s="151"/>
      <c r="AJ739" s="151"/>
      <c r="AK739" s="151"/>
      <c r="AL739" s="151"/>
      <c r="AM739" s="151"/>
      <c r="AN739" s="151"/>
      <c r="AO739" s="151"/>
      <c r="AP739" s="151"/>
      <c r="AQ739" s="151"/>
      <c r="AR739" s="151"/>
      <c r="AS739" s="151"/>
      <c r="AT739" s="151"/>
      <c r="AU739" s="151"/>
      <c r="AV739" s="151"/>
      <c r="AW739" s="151"/>
      <c r="AX739" s="151"/>
      <c r="AY739" s="151"/>
      <c r="AZ739" s="151"/>
      <c r="BA739" s="151"/>
      <c r="BB739" s="151"/>
      <c r="BC739" s="151"/>
      <c r="BD739" s="151"/>
      <c r="BE739" s="151"/>
      <c r="BF739" s="151"/>
      <c r="BG739" s="151"/>
      <c r="BH739" s="151"/>
    </row>
    <row r="740" spans="1:60" outlineLevel="1" x14ac:dyDescent="0.2">
      <c r="A740" s="172">
        <v>214</v>
      </c>
      <c r="B740" s="173" t="s">
        <v>886</v>
      </c>
      <c r="C740" s="189" t="s">
        <v>887</v>
      </c>
      <c r="D740" s="174" t="s">
        <v>238</v>
      </c>
      <c r="E740" s="175">
        <v>124.04</v>
      </c>
      <c r="F740" s="176"/>
      <c r="G740" s="177">
        <f>ROUND(E740*F740,2)</f>
        <v>0</v>
      </c>
      <c r="H740" s="176"/>
      <c r="I740" s="177">
        <f>ROUND(E740*H740,2)</f>
        <v>0</v>
      </c>
      <c r="J740" s="176"/>
      <c r="K740" s="177">
        <f>ROUND(E740*J740,2)</f>
        <v>0</v>
      </c>
      <c r="L740" s="177">
        <v>21</v>
      </c>
      <c r="M740" s="177">
        <f>G740*(1+L740/100)</f>
        <v>0</v>
      </c>
      <c r="N740" s="177">
        <v>8.2699999999999996E-3</v>
      </c>
      <c r="O740" s="177">
        <f>ROUND(E740*N740,2)</f>
        <v>1.03</v>
      </c>
      <c r="P740" s="177">
        <v>0</v>
      </c>
      <c r="Q740" s="177">
        <f>ROUND(E740*P740,2)</f>
        <v>0</v>
      </c>
      <c r="R740" s="177"/>
      <c r="S740" s="177" t="s">
        <v>199</v>
      </c>
      <c r="T740" s="178" t="s">
        <v>199</v>
      </c>
      <c r="U740" s="161">
        <v>1.1299999999999999</v>
      </c>
      <c r="V740" s="161">
        <f>ROUND(E740*U740,2)</f>
        <v>140.16999999999999</v>
      </c>
      <c r="W740" s="161"/>
      <c r="X740" s="161" t="s">
        <v>200</v>
      </c>
      <c r="Y740" s="151"/>
      <c r="Z740" s="151"/>
      <c r="AA740" s="151"/>
      <c r="AB740" s="151"/>
      <c r="AC740" s="151"/>
      <c r="AD740" s="151"/>
      <c r="AE740" s="151"/>
      <c r="AF740" s="151"/>
      <c r="AG740" s="151" t="s">
        <v>201</v>
      </c>
      <c r="AH740" s="151"/>
      <c r="AI740" s="151"/>
      <c r="AJ740" s="151"/>
      <c r="AK740" s="151"/>
      <c r="AL740" s="151"/>
      <c r="AM740" s="151"/>
      <c r="AN740" s="151"/>
      <c r="AO740" s="151"/>
      <c r="AP740" s="151"/>
      <c r="AQ740" s="151"/>
      <c r="AR740" s="151"/>
      <c r="AS740" s="151"/>
      <c r="AT740" s="151"/>
      <c r="AU740" s="151"/>
      <c r="AV740" s="151"/>
      <c r="AW740" s="151"/>
      <c r="AX740" s="151"/>
      <c r="AY740" s="151"/>
      <c r="AZ740" s="151"/>
      <c r="BA740" s="151"/>
      <c r="BB740" s="151"/>
      <c r="BC740" s="151"/>
      <c r="BD740" s="151"/>
      <c r="BE740" s="151"/>
      <c r="BF740" s="151"/>
      <c r="BG740" s="151"/>
      <c r="BH740" s="151"/>
    </row>
    <row r="741" spans="1:60" outlineLevel="1" x14ac:dyDescent="0.2">
      <c r="A741" s="158"/>
      <c r="B741" s="159"/>
      <c r="C741" s="190" t="s">
        <v>393</v>
      </c>
      <c r="D741" s="163"/>
      <c r="E741" s="164"/>
      <c r="F741" s="161"/>
      <c r="G741" s="161"/>
      <c r="H741" s="161"/>
      <c r="I741" s="161"/>
      <c r="J741" s="161"/>
      <c r="K741" s="161"/>
      <c r="L741" s="161"/>
      <c r="M741" s="161"/>
      <c r="N741" s="161"/>
      <c r="O741" s="161"/>
      <c r="P741" s="161"/>
      <c r="Q741" s="161"/>
      <c r="R741" s="161"/>
      <c r="S741" s="161"/>
      <c r="T741" s="161"/>
      <c r="U741" s="161"/>
      <c r="V741" s="161"/>
      <c r="W741" s="161"/>
      <c r="X741" s="161"/>
      <c r="Y741" s="151"/>
      <c r="Z741" s="151"/>
      <c r="AA741" s="151"/>
      <c r="AB741" s="151"/>
      <c r="AC741" s="151"/>
      <c r="AD741" s="151"/>
      <c r="AE741" s="151"/>
      <c r="AF741" s="151"/>
      <c r="AG741" s="151" t="s">
        <v>203</v>
      </c>
      <c r="AH741" s="151">
        <v>0</v>
      </c>
      <c r="AI741" s="151"/>
      <c r="AJ741" s="151"/>
      <c r="AK741" s="151"/>
      <c r="AL741" s="151"/>
      <c r="AM741" s="151"/>
      <c r="AN741" s="151"/>
      <c r="AO741" s="151"/>
      <c r="AP741" s="151"/>
      <c r="AQ741" s="151"/>
      <c r="AR741" s="151"/>
      <c r="AS741" s="151"/>
      <c r="AT741" s="151"/>
      <c r="AU741" s="151"/>
      <c r="AV741" s="151"/>
      <c r="AW741" s="151"/>
      <c r="AX741" s="151"/>
      <c r="AY741" s="151"/>
      <c r="AZ741" s="151"/>
      <c r="BA741" s="151"/>
      <c r="BB741" s="151"/>
      <c r="BC741" s="151"/>
      <c r="BD741" s="151"/>
      <c r="BE741" s="151"/>
      <c r="BF741" s="151"/>
      <c r="BG741" s="151"/>
      <c r="BH741" s="151"/>
    </row>
    <row r="742" spans="1:60" outlineLevel="1" x14ac:dyDescent="0.2">
      <c r="A742" s="158"/>
      <c r="B742" s="159"/>
      <c r="C742" s="190" t="s">
        <v>394</v>
      </c>
      <c r="D742" s="163"/>
      <c r="E742" s="164">
        <v>69.78</v>
      </c>
      <c r="F742" s="161"/>
      <c r="G742" s="161"/>
      <c r="H742" s="161"/>
      <c r="I742" s="161"/>
      <c r="J742" s="161"/>
      <c r="K742" s="161"/>
      <c r="L742" s="161"/>
      <c r="M742" s="161"/>
      <c r="N742" s="161"/>
      <c r="O742" s="161"/>
      <c r="P742" s="161"/>
      <c r="Q742" s="161"/>
      <c r="R742" s="161"/>
      <c r="S742" s="161"/>
      <c r="T742" s="161"/>
      <c r="U742" s="161"/>
      <c r="V742" s="161"/>
      <c r="W742" s="161"/>
      <c r="X742" s="161"/>
      <c r="Y742" s="151"/>
      <c r="Z742" s="151"/>
      <c r="AA742" s="151"/>
      <c r="AB742" s="151"/>
      <c r="AC742" s="151"/>
      <c r="AD742" s="151"/>
      <c r="AE742" s="151"/>
      <c r="AF742" s="151"/>
      <c r="AG742" s="151" t="s">
        <v>203</v>
      </c>
      <c r="AH742" s="151">
        <v>0</v>
      </c>
      <c r="AI742" s="151"/>
      <c r="AJ742" s="151"/>
      <c r="AK742" s="151"/>
      <c r="AL742" s="151"/>
      <c r="AM742" s="151"/>
      <c r="AN742" s="151"/>
      <c r="AO742" s="151"/>
      <c r="AP742" s="151"/>
      <c r="AQ742" s="151"/>
      <c r="AR742" s="151"/>
      <c r="AS742" s="151"/>
      <c r="AT742" s="151"/>
      <c r="AU742" s="151"/>
      <c r="AV742" s="151"/>
      <c r="AW742" s="151"/>
      <c r="AX742" s="151"/>
      <c r="AY742" s="151"/>
      <c r="AZ742" s="151"/>
      <c r="BA742" s="151"/>
      <c r="BB742" s="151"/>
      <c r="BC742" s="151"/>
      <c r="BD742" s="151"/>
      <c r="BE742" s="151"/>
      <c r="BF742" s="151"/>
      <c r="BG742" s="151"/>
      <c r="BH742" s="151"/>
    </row>
    <row r="743" spans="1:60" outlineLevel="1" x14ac:dyDescent="0.2">
      <c r="A743" s="158"/>
      <c r="B743" s="159"/>
      <c r="C743" s="190" t="s">
        <v>233</v>
      </c>
      <c r="D743" s="163"/>
      <c r="E743" s="164"/>
      <c r="F743" s="161"/>
      <c r="G743" s="161"/>
      <c r="H743" s="161"/>
      <c r="I743" s="161"/>
      <c r="J743" s="161"/>
      <c r="K743" s="161"/>
      <c r="L743" s="161"/>
      <c r="M743" s="161"/>
      <c r="N743" s="161"/>
      <c r="O743" s="161"/>
      <c r="P743" s="161"/>
      <c r="Q743" s="161"/>
      <c r="R743" s="161"/>
      <c r="S743" s="161"/>
      <c r="T743" s="161"/>
      <c r="U743" s="161"/>
      <c r="V743" s="161"/>
      <c r="W743" s="161"/>
      <c r="X743" s="161"/>
      <c r="Y743" s="151"/>
      <c r="Z743" s="151"/>
      <c r="AA743" s="151"/>
      <c r="AB743" s="151"/>
      <c r="AC743" s="151"/>
      <c r="AD743" s="151"/>
      <c r="AE743" s="151"/>
      <c r="AF743" s="151"/>
      <c r="AG743" s="151" t="s">
        <v>203</v>
      </c>
      <c r="AH743" s="151">
        <v>0</v>
      </c>
      <c r="AI743" s="151"/>
      <c r="AJ743" s="151"/>
      <c r="AK743" s="151"/>
      <c r="AL743" s="151"/>
      <c r="AM743" s="151"/>
      <c r="AN743" s="151"/>
      <c r="AO743" s="151"/>
      <c r="AP743" s="151"/>
      <c r="AQ743" s="151"/>
      <c r="AR743" s="151"/>
      <c r="AS743" s="151"/>
      <c r="AT743" s="151"/>
      <c r="AU743" s="151"/>
      <c r="AV743" s="151"/>
      <c r="AW743" s="151"/>
      <c r="AX743" s="151"/>
      <c r="AY743" s="151"/>
      <c r="AZ743" s="151"/>
      <c r="BA743" s="151"/>
      <c r="BB743" s="151"/>
      <c r="BC743" s="151"/>
      <c r="BD743" s="151"/>
      <c r="BE743" s="151"/>
      <c r="BF743" s="151"/>
      <c r="BG743" s="151"/>
      <c r="BH743" s="151"/>
    </row>
    <row r="744" spans="1:60" outlineLevel="1" x14ac:dyDescent="0.2">
      <c r="A744" s="158"/>
      <c r="B744" s="159"/>
      <c r="C744" s="190" t="s">
        <v>395</v>
      </c>
      <c r="D744" s="163"/>
      <c r="E744" s="164"/>
      <c r="F744" s="161"/>
      <c r="G744" s="161"/>
      <c r="H744" s="161"/>
      <c r="I744" s="161"/>
      <c r="J744" s="161"/>
      <c r="K744" s="161"/>
      <c r="L744" s="161"/>
      <c r="M744" s="161"/>
      <c r="N744" s="161"/>
      <c r="O744" s="161"/>
      <c r="P744" s="161"/>
      <c r="Q744" s="161"/>
      <c r="R744" s="161"/>
      <c r="S744" s="161"/>
      <c r="T744" s="161"/>
      <c r="U744" s="161"/>
      <c r="V744" s="161"/>
      <c r="W744" s="161"/>
      <c r="X744" s="161"/>
      <c r="Y744" s="151"/>
      <c r="Z744" s="151"/>
      <c r="AA744" s="151"/>
      <c r="AB744" s="151"/>
      <c r="AC744" s="151"/>
      <c r="AD744" s="151"/>
      <c r="AE744" s="151"/>
      <c r="AF744" s="151"/>
      <c r="AG744" s="151" t="s">
        <v>203</v>
      </c>
      <c r="AH744" s="151">
        <v>0</v>
      </c>
      <c r="AI744" s="151"/>
      <c r="AJ744" s="151"/>
      <c r="AK744" s="151"/>
      <c r="AL744" s="151"/>
      <c r="AM744" s="151"/>
      <c r="AN744" s="151"/>
      <c r="AO744" s="151"/>
      <c r="AP744" s="151"/>
      <c r="AQ744" s="151"/>
      <c r="AR744" s="151"/>
      <c r="AS744" s="151"/>
      <c r="AT744" s="151"/>
      <c r="AU744" s="151"/>
      <c r="AV744" s="151"/>
      <c r="AW744" s="151"/>
      <c r="AX744" s="151"/>
      <c r="AY744" s="151"/>
      <c r="AZ744" s="151"/>
      <c r="BA744" s="151"/>
      <c r="BB744" s="151"/>
      <c r="BC744" s="151"/>
      <c r="BD744" s="151"/>
      <c r="BE744" s="151"/>
      <c r="BF744" s="151"/>
      <c r="BG744" s="151"/>
      <c r="BH744" s="151"/>
    </row>
    <row r="745" spans="1:60" outlineLevel="1" x14ac:dyDescent="0.2">
      <c r="A745" s="158"/>
      <c r="B745" s="159"/>
      <c r="C745" s="190" t="s">
        <v>396</v>
      </c>
      <c r="D745" s="163"/>
      <c r="E745" s="164">
        <v>54.26</v>
      </c>
      <c r="F745" s="161"/>
      <c r="G745" s="161"/>
      <c r="H745" s="161"/>
      <c r="I745" s="161"/>
      <c r="J745" s="161"/>
      <c r="K745" s="161"/>
      <c r="L745" s="161"/>
      <c r="M745" s="161"/>
      <c r="N745" s="161"/>
      <c r="O745" s="161"/>
      <c r="P745" s="161"/>
      <c r="Q745" s="161"/>
      <c r="R745" s="161"/>
      <c r="S745" s="161"/>
      <c r="T745" s="161"/>
      <c r="U745" s="161"/>
      <c r="V745" s="161"/>
      <c r="W745" s="161"/>
      <c r="X745" s="161"/>
      <c r="Y745" s="151"/>
      <c r="Z745" s="151"/>
      <c r="AA745" s="151"/>
      <c r="AB745" s="151"/>
      <c r="AC745" s="151"/>
      <c r="AD745" s="151"/>
      <c r="AE745" s="151"/>
      <c r="AF745" s="151"/>
      <c r="AG745" s="151" t="s">
        <v>203</v>
      </c>
      <c r="AH745" s="151">
        <v>0</v>
      </c>
      <c r="AI745" s="151"/>
      <c r="AJ745" s="151"/>
      <c r="AK745" s="151"/>
      <c r="AL745" s="151"/>
      <c r="AM745" s="151"/>
      <c r="AN745" s="151"/>
      <c r="AO745" s="151"/>
      <c r="AP745" s="151"/>
      <c r="AQ745" s="151"/>
      <c r="AR745" s="151"/>
      <c r="AS745" s="151"/>
      <c r="AT745" s="151"/>
      <c r="AU745" s="151"/>
      <c r="AV745" s="151"/>
      <c r="AW745" s="151"/>
      <c r="AX745" s="151"/>
      <c r="AY745" s="151"/>
      <c r="AZ745" s="151"/>
      <c r="BA745" s="151"/>
      <c r="BB745" s="151"/>
      <c r="BC745" s="151"/>
      <c r="BD745" s="151"/>
      <c r="BE745" s="151"/>
      <c r="BF745" s="151"/>
      <c r="BG745" s="151"/>
      <c r="BH745" s="151"/>
    </row>
    <row r="746" spans="1:60" ht="22.5" outlineLevel="1" x14ac:dyDescent="0.2">
      <c r="A746" s="172">
        <v>215</v>
      </c>
      <c r="B746" s="173" t="s">
        <v>888</v>
      </c>
      <c r="C746" s="189" t="s">
        <v>889</v>
      </c>
      <c r="D746" s="174" t="s">
        <v>238</v>
      </c>
      <c r="E746" s="175">
        <v>129.0016</v>
      </c>
      <c r="F746" s="176"/>
      <c r="G746" s="177">
        <f>ROUND(E746*F746,2)</f>
        <v>0</v>
      </c>
      <c r="H746" s="176"/>
      <c r="I746" s="177">
        <f>ROUND(E746*H746,2)</f>
        <v>0</v>
      </c>
      <c r="J746" s="176"/>
      <c r="K746" s="177">
        <f>ROUND(E746*J746,2)</f>
        <v>0</v>
      </c>
      <c r="L746" s="177">
        <v>21</v>
      </c>
      <c r="M746" s="177">
        <f>G746*(1+L746/100)</f>
        <v>0</v>
      </c>
      <c r="N746" s="177">
        <v>0.13500000000000001</v>
      </c>
      <c r="O746" s="177">
        <f>ROUND(E746*N746,2)</f>
        <v>17.420000000000002</v>
      </c>
      <c r="P746" s="177">
        <v>0</v>
      </c>
      <c r="Q746" s="177">
        <f>ROUND(E746*P746,2)</f>
        <v>0</v>
      </c>
      <c r="R746" s="177" t="s">
        <v>296</v>
      </c>
      <c r="S746" s="177" t="s">
        <v>199</v>
      </c>
      <c r="T746" s="178" t="s">
        <v>199</v>
      </c>
      <c r="U746" s="161">
        <v>0</v>
      </c>
      <c r="V746" s="161">
        <f>ROUND(E746*U746,2)</f>
        <v>0</v>
      </c>
      <c r="W746" s="161"/>
      <c r="X746" s="161" t="s">
        <v>297</v>
      </c>
      <c r="Y746" s="151"/>
      <c r="Z746" s="151"/>
      <c r="AA746" s="151"/>
      <c r="AB746" s="151"/>
      <c r="AC746" s="151"/>
      <c r="AD746" s="151"/>
      <c r="AE746" s="151"/>
      <c r="AF746" s="151"/>
      <c r="AG746" s="151" t="s">
        <v>298</v>
      </c>
      <c r="AH746" s="151"/>
      <c r="AI746" s="151"/>
      <c r="AJ746" s="151"/>
      <c r="AK746" s="151"/>
      <c r="AL746" s="151"/>
      <c r="AM746" s="151"/>
      <c r="AN746" s="151"/>
      <c r="AO746" s="151"/>
      <c r="AP746" s="151"/>
      <c r="AQ746" s="151"/>
      <c r="AR746" s="151"/>
      <c r="AS746" s="151"/>
      <c r="AT746" s="151"/>
      <c r="AU746" s="151"/>
      <c r="AV746" s="151"/>
      <c r="AW746" s="151"/>
      <c r="AX746" s="151"/>
      <c r="AY746" s="151"/>
      <c r="AZ746" s="151"/>
      <c r="BA746" s="151"/>
      <c r="BB746" s="151"/>
      <c r="BC746" s="151"/>
      <c r="BD746" s="151"/>
      <c r="BE746" s="151"/>
      <c r="BF746" s="151"/>
      <c r="BG746" s="151"/>
      <c r="BH746" s="151"/>
    </row>
    <row r="747" spans="1:60" outlineLevel="1" x14ac:dyDescent="0.2">
      <c r="A747" s="158"/>
      <c r="B747" s="159"/>
      <c r="C747" s="190" t="s">
        <v>393</v>
      </c>
      <c r="D747" s="163"/>
      <c r="E747" s="164"/>
      <c r="F747" s="161"/>
      <c r="G747" s="161"/>
      <c r="H747" s="161"/>
      <c r="I747" s="161"/>
      <c r="J747" s="161"/>
      <c r="K747" s="161"/>
      <c r="L747" s="161"/>
      <c r="M747" s="161"/>
      <c r="N747" s="161"/>
      <c r="O747" s="161"/>
      <c r="P747" s="161"/>
      <c r="Q747" s="161"/>
      <c r="R747" s="161"/>
      <c r="S747" s="161"/>
      <c r="T747" s="161"/>
      <c r="U747" s="161"/>
      <c r="V747" s="161"/>
      <c r="W747" s="161"/>
      <c r="X747" s="161"/>
      <c r="Y747" s="151"/>
      <c r="Z747" s="151"/>
      <c r="AA747" s="151"/>
      <c r="AB747" s="151"/>
      <c r="AC747" s="151"/>
      <c r="AD747" s="151"/>
      <c r="AE747" s="151"/>
      <c r="AF747" s="151"/>
      <c r="AG747" s="151" t="s">
        <v>203</v>
      </c>
      <c r="AH747" s="151">
        <v>0</v>
      </c>
      <c r="AI747" s="151"/>
      <c r="AJ747" s="151"/>
      <c r="AK747" s="151"/>
      <c r="AL747" s="151"/>
      <c r="AM747" s="151"/>
      <c r="AN747" s="151"/>
      <c r="AO747" s="151"/>
      <c r="AP747" s="151"/>
      <c r="AQ747" s="151"/>
      <c r="AR747" s="151"/>
      <c r="AS747" s="151"/>
      <c r="AT747" s="151"/>
      <c r="AU747" s="151"/>
      <c r="AV747" s="151"/>
      <c r="AW747" s="151"/>
      <c r="AX747" s="151"/>
      <c r="AY747" s="151"/>
      <c r="AZ747" s="151"/>
      <c r="BA747" s="151"/>
      <c r="BB747" s="151"/>
      <c r="BC747" s="151"/>
      <c r="BD747" s="151"/>
      <c r="BE747" s="151"/>
      <c r="BF747" s="151"/>
      <c r="BG747" s="151"/>
      <c r="BH747" s="151"/>
    </row>
    <row r="748" spans="1:60" outlineLevel="1" x14ac:dyDescent="0.2">
      <c r="A748" s="158"/>
      <c r="B748" s="159"/>
      <c r="C748" s="190" t="s">
        <v>890</v>
      </c>
      <c r="D748" s="163"/>
      <c r="E748" s="164">
        <v>72.571200000000005</v>
      </c>
      <c r="F748" s="161"/>
      <c r="G748" s="161"/>
      <c r="H748" s="161"/>
      <c r="I748" s="161"/>
      <c r="J748" s="161"/>
      <c r="K748" s="161"/>
      <c r="L748" s="161"/>
      <c r="M748" s="161"/>
      <c r="N748" s="161"/>
      <c r="O748" s="161"/>
      <c r="P748" s="161"/>
      <c r="Q748" s="161"/>
      <c r="R748" s="161"/>
      <c r="S748" s="161"/>
      <c r="T748" s="161"/>
      <c r="U748" s="161"/>
      <c r="V748" s="161"/>
      <c r="W748" s="161"/>
      <c r="X748" s="161"/>
      <c r="Y748" s="151"/>
      <c r="Z748" s="151"/>
      <c r="AA748" s="151"/>
      <c r="AB748" s="151"/>
      <c r="AC748" s="151"/>
      <c r="AD748" s="151"/>
      <c r="AE748" s="151"/>
      <c r="AF748" s="151"/>
      <c r="AG748" s="151" t="s">
        <v>203</v>
      </c>
      <c r="AH748" s="151">
        <v>0</v>
      </c>
      <c r="AI748" s="151"/>
      <c r="AJ748" s="151"/>
      <c r="AK748" s="151"/>
      <c r="AL748" s="151"/>
      <c r="AM748" s="151"/>
      <c r="AN748" s="151"/>
      <c r="AO748" s="151"/>
      <c r="AP748" s="151"/>
      <c r="AQ748" s="151"/>
      <c r="AR748" s="151"/>
      <c r="AS748" s="151"/>
      <c r="AT748" s="151"/>
      <c r="AU748" s="151"/>
      <c r="AV748" s="151"/>
      <c r="AW748" s="151"/>
      <c r="AX748" s="151"/>
      <c r="AY748" s="151"/>
      <c r="AZ748" s="151"/>
      <c r="BA748" s="151"/>
      <c r="BB748" s="151"/>
      <c r="BC748" s="151"/>
      <c r="BD748" s="151"/>
      <c r="BE748" s="151"/>
      <c r="BF748" s="151"/>
      <c r="BG748" s="151"/>
      <c r="BH748" s="151"/>
    </row>
    <row r="749" spans="1:60" outlineLevel="1" x14ac:dyDescent="0.2">
      <c r="A749" s="158"/>
      <c r="B749" s="159"/>
      <c r="C749" s="190" t="s">
        <v>233</v>
      </c>
      <c r="D749" s="163"/>
      <c r="E749" s="164"/>
      <c r="F749" s="161"/>
      <c r="G749" s="161"/>
      <c r="H749" s="161"/>
      <c r="I749" s="161"/>
      <c r="J749" s="161"/>
      <c r="K749" s="161"/>
      <c r="L749" s="161"/>
      <c r="M749" s="161"/>
      <c r="N749" s="161"/>
      <c r="O749" s="161"/>
      <c r="P749" s="161"/>
      <c r="Q749" s="161"/>
      <c r="R749" s="161"/>
      <c r="S749" s="161"/>
      <c r="T749" s="161"/>
      <c r="U749" s="161"/>
      <c r="V749" s="161"/>
      <c r="W749" s="161"/>
      <c r="X749" s="161"/>
      <c r="Y749" s="151"/>
      <c r="Z749" s="151"/>
      <c r="AA749" s="151"/>
      <c r="AB749" s="151"/>
      <c r="AC749" s="151"/>
      <c r="AD749" s="151"/>
      <c r="AE749" s="151"/>
      <c r="AF749" s="151"/>
      <c r="AG749" s="151" t="s">
        <v>203</v>
      </c>
      <c r="AH749" s="151">
        <v>0</v>
      </c>
      <c r="AI749" s="151"/>
      <c r="AJ749" s="151"/>
      <c r="AK749" s="151"/>
      <c r="AL749" s="151"/>
      <c r="AM749" s="151"/>
      <c r="AN749" s="151"/>
      <c r="AO749" s="151"/>
      <c r="AP749" s="151"/>
      <c r="AQ749" s="151"/>
      <c r="AR749" s="151"/>
      <c r="AS749" s="151"/>
      <c r="AT749" s="151"/>
      <c r="AU749" s="151"/>
      <c r="AV749" s="151"/>
      <c r="AW749" s="151"/>
      <c r="AX749" s="151"/>
      <c r="AY749" s="151"/>
      <c r="AZ749" s="151"/>
      <c r="BA749" s="151"/>
      <c r="BB749" s="151"/>
      <c r="BC749" s="151"/>
      <c r="BD749" s="151"/>
      <c r="BE749" s="151"/>
      <c r="BF749" s="151"/>
      <c r="BG749" s="151"/>
      <c r="BH749" s="151"/>
    </row>
    <row r="750" spans="1:60" outlineLevel="1" x14ac:dyDescent="0.2">
      <c r="A750" s="158"/>
      <c r="B750" s="159"/>
      <c r="C750" s="190" t="s">
        <v>395</v>
      </c>
      <c r="D750" s="163"/>
      <c r="E750" s="164"/>
      <c r="F750" s="161"/>
      <c r="G750" s="161"/>
      <c r="H750" s="161"/>
      <c r="I750" s="161"/>
      <c r="J750" s="161"/>
      <c r="K750" s="161"/>
      <c r="L750" s="161"/>
      <c r="M750" s="161"/>
      <c r="N750" s="161"/>
      <c r="O750" s="161"/>
      <c r="P750" s="161"/>
      <c r="Q750" s="161"/>
      <c r="R750" s="161"/>
      <c r="S750" s="161"/>
      <c r="T750" s="161"/>
      <c r="U750" s="161"/>
      <c r="V750" s="161"/>
      <c r="W750" s="161"/>
      <c r="X750" s="161"/>
      <c r="Y750" s="151"/>
      <c r="Z750" s="151"/>
      <c r="AA750" s="151"/>
      <c r="AB750" s="151"/>
      <c r="AC750" s="151"/>
      <c r="AD750" s="151"/>
      <c r="AE750" s="151"/>
      <c r="AF750" s="151"/>
      <c r="AG750" s="151" t="s">
        <v>203</v>
      </c>
      <c r="AH750" s="151">
        <v>0</v>
      </c>
      <c r="AI750" s="151"/>
      <c r="AJ750" s="151"/>
      <c r="AK750" s="151"/>
      <c r="AL750" s="151"/>
      <c r="AM750" s="151"/>
      <c r="AN750" s="151"/>
      <c r="AO750" s="151"/>
      <c r="AP750" s="151"/>
      <c r="AQ750" s="151"/>
      <c r="AR750" s="151"/>
      <c r="AS750" s="151"/>
      <c r="AT750" s="151"/>
      <c r="AU750" s="151"/>
      <c r="AV750" s="151"/>
      <c r="AW750" s="151"/>
      <c r="AX750" s="151"/>
      <c r="AY750" s="151"/>
      <c r="AZ750" s="151"/>
      <c r="BA750" s="151"/>
      <c r="BB750" s="151"/>
      <c r="BC750" s="151"/>
      <c r="BD750" s="151"/>
      <c r="BE750" s="151"/>
      <c r="BF750" s="151"/>
      <c r="BG750" s="151"/>
      <c r="BH750" s="151"/>
    </row>
    <row r="751" spans="1:60" outlineLevel="1" x14ac:dyDescent="0.2">
      <c r="A751" s="158"/>
      <c r="B751" s="159"/>
      <c r="C751" s="190" t="s">
        <v>891</v>
      </c>
      <c r="D751" s="163"/>
      <c r="E751" s="164">
        <v>56.430399999999999</v>
      </c>
      <c r="F751" s="161"/>
      <c r="G751" s="161"/>
      <c r="H751" s="161"/>
      <c r="I751" s="161"/>
      <c r="J751" s="161"/>
      <c r="K751" s="161"/>
      <c r="L751" s="161"/>
      <c r="M751" s="161"/>
      <c r="N751" s="161"/>
      <c r="O751" s="161"/>
      <c r="P751" s="161"/>
      <c r="Q751" s="161"/>
      <c r="R751" s="161"/>
      <c r="S751" s="161"/>
      <c r="T751" s="161"/>
      <c r="U751" s="161"/>
      <c r="V751" s="161"/>
      <c r="W751" s="161"/>
      <c r="X751" s="161"/>
      <c r="Y751" s="151"/>
      <c r="Z751" s="151"/>
      <c r="AA751" s="151"/>
      <c r="AB751" s="151"/>
      <c r="AC751" s="151"/>
      <c r="AD751" s="151"/>
      <c r="AE751" s="151"/>
      <c r="AF751" s="151"/>
      <c r="AG751" s="151" t="s">
        <v>203</v>
      </c>
      <c r="AH751" s="151">
        <v>0</v>
      </c>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c r="BD751" s="151"/>
      <c r="BE751" s="151"/>
      <c r="BF751" s="151"/>
      <c r="BG751" s="151"/>
      <c r="BH751" s="151"/>
    </row>
    <row r="752" spans="1:60" outlineLevel="1" x14ac:dyDescent="0.2">
      <c r="A752" s="172">
        <v>216</v>
      </c>
      <c r="B752" s="173" t="s">
        <v>892</v>
      </c>
      <c r="C752" s="189" t="s">
        <v>893</v>
      </c>
      <c r="D752" s="174" t="s">
        <v>285</v>
      </c>
      <c r="E752" s="175">
        <v>43.46</v>
      </c>
      <c r="F752" s="176"/>
      <c r="G752" s="177">
        <f>ROUND(E752*F752,2)</f>
        <v>0</v>
      </c>
      <c r="H752" s="176"/>
      <c r="I752" s="177">
        <f>ROUND(E752*H752,2)</f>
        <v>0</v>
      </c>
      <c r="J752" s="176"/>
      <c r="K752" s="177">
        <f>ROUND(E752*J752,2)</f>
        <v>0</v>
      </c>
      <c r="L752" s="177">
        <v>21</v>
      </c>
      <c r="M752" s="177">
        <f>G752*(1+L752/100)</f>
        <v>0</v>
      </c>
      <c r="N752" s="177">
        <v>6.0000000000000001E-3</v>
      </c>
      <c r="O752" s="177">
        <f>ROUND(E752*N752,2)</f>
        <v>0.26</v>
      </c>
      <c r="P752" s="177">
        <v>0</v>
      </c>
      <c r="Q752" s="177">
        <f>ROUND(E752*P752,2)</f>
        <v>0</v>
      </c>
      <c r="R752" s="177" t="s">
        <v>296</v>
      </c>
      <c r="S752" s="177" t="s">
        <v>199</v>
      </c>
      <c r="T752" s="178" t="s">
        <v>199</v>
      </c>
      <c r="U752" s="161">
        <v>0</v>
      </c>
      <c r="V752" s="161">
        <f>ROUND(E752*U752,2)</f>
        <v>0</v>
      </c>
      <c r="W752" s="161"/>
      <c r="X752" s="161" t="s">
        <v>297</v>
      </c>
      <c r="Y752" s="151"/>
      <c r="Z752" s="151"/>
      <c r="AA752" s="151"/>
      <c r="AB752" s="151"/>
      <c r="AC752" s="151"/>
      <c r="AD752" s="151"/>
      <c r="AE752" s="151"/>
      <c r="AF752" s="151"/>
      <c r="AG752" s="151" t="s">
        <v>298</v>
      </c>
      <c r="AH752" s="151"/>
      <c r="AI752" s="151"/>
      <c r="AJ752" s="151"/>
      <c r="AK752" s="151"/>
      <c r="AL752" s="151"/>
      <c r="AM752" s="151"/>
      <c r="AN752" s="151"/>
      <c r="AO752" s="151"/>
      <c r="AP752" s="151"/>
      <c r="AQ752" s="151"/>
      <c r="AR752" s="151"/>
      <c r="AS752" s="151"/>
      <c r="AT752" s="151"/>
      <c r="AU752" s="151"/>
      <c r="AV752" s="151"/>
      <c r="AW752" s="151"/>
      <c r="AX752" s="151"/>
      <c r="AY752" s="151"/>
      <c r="AZ752" s="151"/>
      <c r="BA752" s="151"/>
      <c r="BB752" s="151"/>
      <c r="BC752" s="151"/>
      <c r="BD752" s="151"/>
      <c r="BE752" s="151"/>
      <c r="BF752" s="151"/>
      <c r="BG752" s="151"/>
      <c r="BH752" s="151"/>
    </row>
    <row r="753" spans="1:60" outlineLevel="1" x14ac:dyDescent="0.2">
      <c r="A753" s="158"/>
      <c r="B753" s="159"/>
      <c r="C753" s="190" t="s">
        <v>894</v>
      </c>
      <c r="D753" s="163"/>
      <c r="E753" s="164">
        <v>43.46</v>
      </c>
      <c r="F753" s="161"/>
      <c r="G753" s="161"/>
      <c r="H753" s="161"/>
      <c r="I753" s="161"/>
      <c r="J753" s="161"/>
      <c r="K753" s="161"/>
      <c r="L753" s="161"/>
      <c r="M753" s="161"/>
      <c r="N753" s="161"/>
      <c r="O753" s="161"/>
      <c r="P753" s="161"/>
      <c r="Q753" s="161"/>
      <c r="R753" s="161"/>
      <c r="S753" s="161"/>
      <c r="T753" s="161"/>
      <c r="U753" s="161"/>
      <c r="V753" s="161"/>
      <c r="W753" s="161"/>
      <c r="X753" s="161"/>
      <c r="Y753" s="151"/>
      <c r="Z753" s="151"/>
      <c r="AA753" s="151"/>
      <c r="AB753" s="151"/>
      <c r="AC753" s="151"/>
      <c r="AD753" s="151"/>
      <c r="AE753" s="151"/>
      <c r="AF753" s="151"/>
      <c r="AG753" s="151" t="s">
        <v>203</v>
      </c>
      <c r="AH753" s="151">
        <v>0</v>
      </c>
      <c r="AI753" s="151"/>
      <c r="AJ753" s="151"/>
      <c r="AK753" s="151"/>
      <c r="AL753" s="151"/>
      <c r="AM753" s="151"/>
      <c r="AN753" s="151"/>
      <c r="AO753" s="151"/>
      <c r="AP753" s="151"/>
      <c r="AQ753" s="151"/>
      <c r="AR753" s="151"/>
      <c r="AS753" s="151"/>
      <c r="AT753" s="151"/>
      <c r="AU753" s="151"/>
      <c r="AV753" s="151"/>
      <c r="AW753" s="151"/>
      <c r="AX753" s="151"/>
      <c r="AY753" s="151"/>
      <c r="AZ753" s="151"/>
      <c r="BA753" s="151"/>
      <c r="BB753" s="151"/>
      <c r="BC753" s="151"/>
      <c r="BD753" s="151"/>
      <c r="BE753" s="151"/>
      <c r="BF753" s="151"/>
      <c r="BG753" s="151"/>
      <c r="BH753" s="151"/>
    </row>
    <row r="754" spans="1:60" outlineLevel="1" x14ac:dyDescent="0.2">
      <c r="A754" s="179">
        <v>217</v>
      </c>
      <c r="B754" s="180" t="s">
        <v>895</v>
      </c>
      <c r="C754" s="191" t="s">
        <v>896</v>
      </c>
      <c r="D754" s="181" t="s">
        <v>256</v>
      </c>
      <c r="E754" s="182">
        <v>19.808890000000002</v>
      </c>
      <c r="F754" s="183"/>
      <c r="G754" s="184">
        <f>ROUND(E754*F754,2)</f>
        <v>0</v>
      </c>
      <c r="H754" s="183"/>
      <c r="I754" s="184">
        <f>ROUND(E754*H754,2)</f>
        <v>0</v>
      </c>
      <c r="J754" s="183"/>
      <c r="K754" s="184">
        <f>ROUND(E754*J754,2)</f>
        <v>0</v>
      </c>
      <c r="L754" s="184">
        <v>21</v>
      </c>
      <c r="M754" s="184">
        <f>G754*(1+L754/100)</f>
        <v>0</v>
      </c>
      <c r="N754" s="184">
        <v>0</v>
      </c>
      <c r="O754" s="184">
        <f>ROUND(E754*N754,2)</f>
        <v>0</v>
      </c>
      <c r="P754" s="184">
        <v>0</v>
      </c>
      <c r="Q754" s="184">
        <f>ROUND(E754*P754,2)</f>
        <v>0</v>
      </c>
      <c r="R754" s="184"/>
      <c r="S754" s="184" t="s">
        <v>199</v>
      </c>
      <c r="T754" s="185" t="s">
        <v>199</v>
      </c>
      <c r="U754" s="161">
        <v>1.67</v>
      </c>
      <c r="V754" s="161">
        <f>ROUND(E754*U754,2)</f>
        <v>33.08</v>
      </c>
      <c r="W754" s="161"/>
      <c r="X754" s="161" t="s">
        <v>630</v>
      </c>
      <c r="Y754" s="151"/>
      <c r="Z754" s="151"/>
      <c r="AA754" s="151"/>
      <c r="AB754" s="151"/>
      <c r="AC754" s="151"/>
      <c r="AD754" s="151"/>
      <c r="AE754" s="151"/>
      <c r="AF754" s="151"/>
      <c r="AG754" s="151" t="s">
        <v>631</v>
      </c>
      <c r="AH754" s="151"/>
      <c r="AI754" s="151"/>
      <c r="AJ754" s="151"/>
      <c r="AK754" s="151"/>
      <c r="AL754" s="151"/>
      <c r="AM754" s="151"/>
      <c r="AN754" s="151"/>
      <c r="AO754" s="151"/>
      <c r="AP754" s="151"/>
      <c r="AQ754" s="151"/>
      <c r="AR754" s="151"/>
      <c r="AS754" s="151"/>
      <c r="AT754" s="151"/>
      <c r="AU754" s="151"/>
      <c r="AV754" s="151"/>
      <c r="AW754" s="151"/>
      <c r="AX754" s="151"/>
      <c r="AY754" s="151"/>
      <c r="AZ754" s="151"/>
      <c r="BA754" s="151"/>
      <c r="BB754" s="151"/>
      <c r="BC754" s="151"/>
      <c r="BD754" s="151"/>
      <c r="BE754" s="151"/>
      <c r="BF754" s="151"/>
      <c r="BG754" s="151"/>
      <c r="BH754" s="151"/>
    </row>
    <row r="755" spans="1:60" x14ac:dyDescent="0.2">
      <c r="A755" s="166" t="s">
        <v>194</v>
      </c>
      <c r="B755" s="167" t="s">
        <v>146</v>
      </c>
      <c r="C755" s="188" t="s">
        <v>147</v>
      </c>
      <c r="D755" s="168"/>
      <c r="E755" s="169"/>
      <c r="F755" s="170"/>
      <c r="G755" s="170">
        <f>SUMIF(AG756:AG768,"&lt;&gt;NOR",G756:G768)</f>
        <v>0</v>
      </c>
      <c r="H755" s="170"/>
      <c r="I755" s="170">
        <f>SUM(I756:I768)</f>
        <v>0</v>
      </c>
      <c r="J755" s="170"/>
      <c r="K755" s="170">
        <f>SUM(K756:K768)</f>
        <v>0</v>
      </c>
      <c r="L755" s="170"/>
      <c r="M755" s="170">
        <f>SUM(M756:M768)</f>
        <v>0</v>
      </c>
      <c r="N755" s="170"/>
      <c r="O755" s="170">
        <f>SUM(O756:O768)</f>
        <v>2</v>
      </c>
      <c r="P755" s="170"/>
      <c r="Q755" s="170">
        <f>SUM(Q756:Q768)</f>
        <v>0</v>
      </c>
      <c r="R755" s="170"/>
      <c r="S755" s="170"/>
      <c r="T755" s="171"/>
      <c r="U755" s="165"/>
      <c r="V755" s="165">
        <f>SUM(V756:V768)</f>
        <v>51.699999999999996</v>
      </c>
      <c r="W755" s="165"/>
      <c r="X755" s="165"/>
      <c r="AG755" t="s">
        <v>195</v>
      </c>
    </row>
    <row r="756" spans="1:60" outlineLevel="1" x14ac:dyDescent="0.2">
      <c r="A756" s="172">
        <v>218</v>
      </c>
      <c r="B756" s="173" t="s">
        <v>897</v>
      </c>
      <c r="C756" s="189" t="s">
        <v>898</v>
      </c>
      <c r="D756" s="174" t="s">
        <v>285</v>
      </c>
      <c r="E756" s="175">
        <v>13</v>
      </c>
      <c r="F756" s="176"/>
      <c r="G756" s="177">
        <f>ROUND(E756*F756,2)</f>
        <v>0</v>
      </c>
      <c r="H756" s="176"/>
      <c r="I756" s="177">
        <f>ROUND(E756*H756,2)</f>
        <v>0</v>
      </c>
      <c r="J756" s="176"/>
      <c r="K756" s="177">
        <f>ROUND(E756*J756,2)</f>
        <v>0</v>
      </c>
      <c r="L756" s="177">
        <v>21</v>
      </c>
      <c r="M756" s="177">
        <f>G756*(1+L756/100)</f>
        <v>0</v>
      </c>
      <c r="N756" s="177">
        <v>8.2400000000000008E-3</v>
      </c>
      <c r="O756" s="177">
        <f>ROUND(E756*N756,2)</f>
        <v>0.11</v>
      </c>
      <c r="P756" s="177">
        <v>0</v>
      </c>
      <c r="Q756" s="177">
        <f>ROUND(E756*P756,2)</f>
        <v>0</v>
      </c>
      <c r="R756" s="177"/>
      <c r="S756" s="177" t="s">
        <v>199</v>
      </c>
      <c r="T756" s="178" t="s">
        <v>199</v>
      </c>
      <c r="U756" s="161">
        <v>0.29199999999999998</v>
      </c>
      <c r="V756" s="161">
        <f>ROUND(E756*U756,2)</f>
        <v>3.8</v>
      </c>
      <c r="W756" s="161"/>
      <c r="X756" s="161" t="s">
        <v>200</v>
      </c>
      <c r="Y756" s="151"/>
      <c r="Z756" s="151"/>
      <c r="AA756" s="151"/>
      <c r="AB756" s="151"/>
      <c r="AC756" s="151"/>
      <c r="AD756" s="151"/>
      <c r="AE756" s="151"/>
      <c r="AF756" s="151"/>
      <c r="AG756" s="151" t="s">
        <v>201</v>
      </c>
      <c r="AH756" s="151"/>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row>
    <row r="757" spans="1:60" outlineLevel="1" x14ac:dyDescent="0.2">
      <c r="A757" s="158"/>
      <c r="B757" s="159"/>
      <c r="C757" s="190" t="s">
        <v>899</v>
      </c>
      <c r="D757" s="163"/>
      <c r="E757" s="164">
        <v>13</v>
      </c>
      <c r="F757" s="161"/>
      <c r="G757" s="161"/>
      <c r="H757" s="161"/>
      <c r="I757" s="161"/>
      <c r="J757" s="161"/>
      <c r="K757" s="161"/>
      <c r="L757" s="161"/>
      <c r="M757" s="161"/>
      <c r="N757" s="161"/>
      <c r="O757" s="161"/>
      <c r="P757" s="161"/>
      <c r="Q757" s="161"/>
      <c r="R757" s="161"/>
      <c r="S757" s="161"/>
      <c r="T757" s="161"/>
      <c r="U757" s="161"/>
      <c r="V757" s="161"/>
      <c r="W757" s="161"/>
      <c r="X757" s="161"/>
      <c r="Y757" s="151"/>
      <c r="Z757" s="151"/>
      <c r="AA757" s="151"/>
      <c r="AB757" s="151"/>
      <c r="AC757" s="151"/>
      <c r="AD757" s="151"/>
      <c r="AE757" s="151"/>
      <c r="AF757" s="151"/>
      <c r="AG757" s="151" t="s">
        <v>203</v>
      </c>
      <c r="AH757" s="151">
        <v>0</v>
      </c>
      <c r="AI757" s="151"/>
      <c r="AJ757" s="151"/>
      <c r="AK757" s="151"/>
      <c r="AL757" s="151"/>
      <c r="AM757" s="151"/>
      <c r="AN757" s="151"/>
      <c r="AO757" s="151"/>
      <c r="AP757" s="151"/>
      <c r="AQ757" s="151"/>
      <c r="AR757" s="151"/>
      <c r="AS757" s="151"/>
      <c r="AT757" s="151"/>
      <c r="AU757" s="151"/>
      <c r="AV757" s="151"/>
      <c r="AW757" s="151"/>
      <c r="AX757" s="151"/>
      <c r="AY757" s="151"/>
      <c r="AZ757" s="151"/>
      <c r="BA757" s="151"/>
      <c r="BB757" s="151"/>
      <c r="BC757" s="151"/>
      <c r="BD757" s="151"/>
      <c r="BE757" s="151"/>
      <c r="BF757" s="151"/>
      <c r="BG757" s="151"/>
      <c r="BH757" s="151"/>
    </row>
    <row r="758" spans="1:60" outlineLevel="1" x14ac:dyDescent="0.2">
      <c r="A758" s="172">
        <v>219</v>
      </c>
      <c r="B758" s="173" t="s">
        <v>900</v>
      </c>
      <c r="C758" s="189" t="s">
        <v>901</v>
      </c>
      <c r="D758" s="174" t="s">
        <v>238</v>
      </c>
      <c r="E758" s="175">
        <v>26.99</v>
      </c>
      <c r="F758" s="176"/>
      <c r="G758" s="177">
        <f>ROUND(E758*F758,2)</f>
        <v>0</v>
      </c>
      <c r="H758" s="176"/>
      <c r="I758" s="177">
        <f>ROUND(E758*H758,2)</f>
        <v>0</v>
      </c>
      <c r="J758" s="176"/>
      <c r="K758" s="177">
        <f>ROUND(E758*J758,2)</f>
        <v>0</v>
      </c>
      <c r="L758" s="177">
        <v>21</v>
      </c>
      <c r="M758" s="177">
        <f>G758*(1+L758/100)</f>
        <v>0</v>
      </c>
      <c r="N758" s="177">
        <v>7.0099999999999996E-2</v>
      </c>
      <c r="O758" s="177">
        <f>ROUND(E758*N758,2)</f>
        <v>1.89</v>
      </c>
      <c r="P758" s="177">
        <v>0</v>
      </c>
      <c r="Q758" s="177">
        <f>ROUND(E758*P758,2)</f>
        <v>0</v>
      </c>
      <c r="R758" s="177"/>
      <c r="S758" s="177" t="s">
        <v>199</v>
      </c>
      <c r="T758" s="178" t="s">
        <v>199</v>
      </c>
      <c r="U758" s="161">
        <v>1.6635</v>
      </c>
      <c r="V758" s="161">
        <f>ROUND(E758*U758,2)</f>
        <v>44.9</v>
      </c>
      <c r="W758" s="161"/>
      <c r="X758" s="161" t="s">
        <v>200</v>
      </c>
      <c r="Y758" s="151"/>
      <c r="Z758" s="151"/>
      <c r="AA758" s="151"/>
      <c r="AB758" s="151"/>
      <c r="AC758" s="151"/>
      <c r="AD758" s="151"/>
      <c r="AE758" s="151"/>
      <c r="AF758" s="151"/>
      <c r="AG758" s="151" t="s">
        <v>201</v>
      </c>
      <c r="AH758" s="151"/>
      <c r="AI758" s="151"/>
      <c r="AJ758" s="151"/>
      <c r="AK758" s="151"/>
      <c r="AL758" s="151"/>
      <c r="AM758" s="151"/>
      <c r="AN758" s="151"/>
      <c r="AO758" s="151"/>
      <c r="AP758" s="151"/>
      <c r="AQ758" s="151"/>
      <c r="AR758" s="151"/>
      <c r="AS758" s="151"/>
      <c r="AT758" s="151"/>
      <c r="AU758" s="151"/>
      <c r="AV758" s="151"/>
      <c r="AW758" s="151"/>
      <c r="AX758" s="151"/>
      <c r="AY758" s="151"/>
      <c r="AZ758" s="151"/>
      <c r="BA758" s="151"/>
      <c r="BB758" s="151"/>
      <c r="BC758" s="151"/>
      <c r="BD758" s="151"/>
      <c r="BE758" s="151"/>
      <c r="BF758" s="151"/>
      <c r="BG758" s="151"/>
      <c r="BH758" s="151"/>
    </row>
    <row r="759" spans="1:60" outlineLevel="1" x14ac:dyDescent="0.2">
      <c r="A759" s="158"/>
      <c r="B759" s="159"/>
      <c r="C759" s="190" t="s">
        <v>312</v>
      </c>
      <c r="D759" s="163"/>
      <c r="E759" s="164"/>
      <c r="F759" s="161"/>
      <c r="G759" s="161"/>
      <c r="H759" s="161"/>
      <c r="I759" s="161"/>
      <c r="J759" s="161"/>
      <c r="K759" s="161"/>
      <c r="L759" s="161"/>
      <c r="M759" s="161"/>
      <c r="N759" s="161"/>
      <c r="O759" s="161"/>
      <c r="P759" s="161"/>
      <c r="Q759" s="161"/>
      <c r="R759" s="161"/>
      <c r="S759" s="161"/>
      <c r="T759" s="161"/>
      <c r="U759" s="161"/>
      <c r="V759" s="161"/>
      <c r="W759" s="161"/>
      <c r="X759" s="161"/>
      <c r="Y759" s="151"/>
      <c r="Z759" s="151"/>
      <c r="AA759" s="151"/>
      <c r="AB759" s="151"/>
      <c r="AC759" s="151"/>
      <c r="AD759" s="151"/>
      <c r="AE759" s="151"/>
      <c r="AF759" s="151"/>
      <c r="AG759" s="151" t="s">
        <v>203</v>
      </c>
      <c r="AH759" s="151">
        <v>0</v>
      </c>
      <c r="AI759" s="151"/>
      <c r="AJ759" s="151"/>
      <c r="AK759" s="151"/>
      <c r="AL759" s="151"/>
      <c r="AM759" s="151"/>
      <c r="AN759" s="151"/>
      <c r="AO759" s="151"/>
      <c r="AP759" s="151"/>
      <c r="AQ759" s="151"/>
      <c r="AR759" s="151"/>
      <c r="AS759" s="151"/>
      <c r="AT759" s="151"/>
      <c r="AU759" s="151"/>
      <c r="AV759" s="151"/>
      <c r="AW759" s="151"/>
      <c r="AX759" s="151"/>
      <c r="AY759" s="151"/>
      <c r="AZ759" s="151"/>
      <c r="BA759" s="151"/>
      <c r="BB759" s="151"/>
      <c r="BC759" s="151"/>
      <c r="BD759" s="151"/>
      <c r="BE759" s="151"/>
      <c r="BF759" s="151"/>
      <c r="BG759" s="151"/>
      <c r="BH759" s="151"/>
    </row>
    <row r="760" spans="1:60" outlineLevel="1" x14ac:dyDescent="0.2">
      <c r="A760" s="158"/>
      <c r="B760" s="159"/>
      <c r="C760" s="190" t="s">
        <v>902</v>
      </c>
      <c r="D760" s="163"/>
      <c r="E760" s="164">
        <v>2.25</v>
      </c>
      <c r="F760" s="161"/>
      <c r="G760" s="161"/>
      <c r="H760" s="161"/>
      <c r="I760" s="161"/>
      <c r="J760" s="161"/>
      <c r="K760" s="161"/>
      <c r="L760" s="161"/>
      <c r="M760" s="161"/>
      <c r="N760" s="161"/>
      <c r="O760" s="161"/>
      <c r="P760" s="161"/>
      <c r="Q760" s="161"/>
      <c r="R760" s="161"/>
      <c r="S760" s="161"/>
      <c r="T760" s="161"/>
      <c r="U760" s="161"/>
      <c r="V760" s="161"/>
      <c r="W760" s="161"/>
      <c r="X760" s="161"/>
      <c r="Y760" s="151"/>
      <c r="Z760" s="151"/>
      <c r="AA760" s="151"/>
      <c r="AB760" s="151"/>
      <c r="AC760" s="151"/>
      <c r="AD760" s="151"/>
      <c r="AE760" s="151"/>
      <c r="AF760" s="151"/>
      <c r="AG760" s="151" t="s">
        <v>203</v>
      </c>
      <c r="AH760" s="151">
        <v>0</v>
      </c>
      <c r="AI760" s="151"/>
      <c r="AJ760" s="151"/>
      <c r="AK760" s="151"/>
      <c r="AL760" s="151"/>
      <c r="AM760" s="151"/>
      <c r="AN760" s="151"/>
      <c r="AO760" s="151"/>
      <c r="AP760" s="151"/>
      <c r="AQ760" s="151"/>
      <c r="AR760" s="151"/>
      <c r="AS760" s="151"/>
      <c r="AT760" s="151"/>
      <c r="AU760" s="151"/>
      <c r="AV760" s="151"/>
      <c r="AW760" s="151"/>
      <c r="AX760" s="151"/>
      <c r="AY760" s="151"/>
      <c r="AZ760" s="151"/>
      <c r="BA760" s="151"/>
      <c r="BB760" s="151"/>
      <c r="BC760" s="151"/>
      <c r="BD760" s="151"/>
      <c r="BE760" s="151"/>
      <c r="BF760" s="151"/>
      <c r="BG760" s="151"/>
      <c r="BH760" s="151"/>
    </row>
    <row r="761" spans="1:60" outlineLevel="1" x14ac:dyDescent="0.2">
      <c r="A761" s="158"/>
      <c r="B761" s="159"/>
      <c r="C761" s="190" t="s">
        <v>233</v>
      </c>
      <c r="D761" s="163"/>
      <c r="E761" s="164"/>
      <c r="F761" s="161"/>
      <c r="G761" s="161"/>
      <c r="H761" s="161"/>
      <c r="I761" s="161"/>
      <c r="J761" s="161"/>
      <c r="K761" s="161"/>
      <c r="L761" s="161"/>
      <c r="M761" s="161"/>
      <c r="N761" s="161"/>
      <c r="O761" s="161"/>
      <c r="P761" s="161"/>
      <c r="Q761" s="161"/>
      <c r="R761" s="161"/>
      <c r="S761" s="161"/>
      <c r="T761" s="161"/>
      <c r="U761" s="161"/>
      <c r="V761" s="161"/>
      <c r="W761" s="161"/>
      <c r="X761" s="161"/>
      <c r="Y761" s="151"/>
      <c r="Z761" s="151"/>
      <c r="AA761" s="151"/>
      <c r="AB761" s="151"/>
      <c r="AC761" s="151"/>
      <c r="AD761" s="151"/>
      <c r="AE761" s="151"/>
      <c r="AF761" s="151"/>
      <c r="AG761" s="151" t="s">
        <v>203</v>
      </c>
      <c r="AH761" s="151">
        <v>0</v>
      </c>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c r="BD761" s="151"/>
      <c r="BE761" s="151"/>
      <c r="BF761" s="151"/>
      <c r="BG761" s="151"/>
      <c r="BH761" s="151"/>
    </row>
    <row r="762" spans="1:60" outlineLevel="1" x14ac:dyDescent="0.2">
      <c r="A762" s="158"/>
      <c r="B762" s="159"/>
      <c r="C762" s="190" t="s">
        <v>314</v>
      </c>
      <c r="D762" s="163"/>
      <c r="E762" s="164"/>
      <c r="F762" s="161"/>
      <c r="G762" s="161"/>
      <c r="H762" s="161"/>
      <c r="I762" s="161"/>
      <c r="J762" s="161"/>
      <c r="K762" s="161"/>
      <c r="L762" s="161"/>
      <c r="M762" s="161"/>
      <c r="N762" s="161"/>
      <c r="O762" s="161"/>
      <c r="P762" s="161"/>
      <c r="Q762" s="161"/>
      <c r="R762" s="161"/>
      <c r="S762" s="161"/>
      <c r="T762" s="161"/>
      <c r="U762" s="161"/>
      <c r="V762" s="161"/>
      <c r="W762" s="161"/>
      <c r="X762" s="161"/>
      <c r="Y762" s="151"/>
      <c r="Z762" s="151"/>
      <c r="AA762" s="151"/>
      <c r="AB762" s="151"/>
      <c r="AC762" s="151"/>
      <c r="AD762" s="151"/>
      <c r="AE762" s="151"/>
      <c r="AF762" s="151"/>
      <c r="AG762" s="151" t="s">
        <v>203</v>
      </c>
      <c r="AH762" s="151">
        <v>0</v>
      </c>
      <c r="AI762" s="151"/>
      <c r="AJ762" s="151"/>
      <c r="AK762" s="151"/>
      <c r="AL762" s="151"/>
      <c r="AM762" s="151"/>
      <c r="AN762" s="151"/>
      <c r="AO762" s="151"/>
      <c r="AP762" s="151"/>
      <c r="AQ762" s="151"/>
      <c r="AR762" s="151"/>
      <c r="AS762" s="151"/>
      <c r="AT762" s="151"/>
      <c r="AU762" s="151"/>
      <c r="AV762" s="151"/>
      <c r="AW762" s="151"/>
      <c r="AX762" s="151"/>
      <c r="AY762" s="151"/>
      <c r="AZ762" s="151"/>
      <c r="BA762" s="151"/>
      <c r="BB762" s="151"/>
      <c r="BC762" s="151"/>
      <c r="BD762" s="151"/>
      <c r="BE762" s="151"/>
      <c r="BF762" s="151"/>
      <c r="BG762" s="151"/>
      <c r="BH762" s="151"/>
    </row>
    <row r="763" spans="1:60" outlineLevel="1" x14ac:dyDescent="0.2">
      <c r="A763" s="158"/>
      <c r="B763" s="159"/>
      <c r="C763" s="190" t="s">
        <v>903</v>
      </c>
      <c r="D763" s="163"/>
      <c r="E763" s="164">
        <v>3.84</v>
      </c>
      <c r="F763" s="161"/>
      <c r="G763" s="161"/>
      <c r="H763" s="161"/>
      <c r="I763" s="161"/>
      <c r="J763" s="161"/>
      <c r="K763" s="161"/>
      <c r="L763" s="161"/>
      <c r="M763" s="161"/>
      <c r="N763" s="161"/>
      <c r="O763" s="161"/>
      <c r="P763" s="161"/>
      <c r="Q763" s="161"/>
      <c r="R763" s="161"/>
      <c r="S763" s="161"/>
      <c r="T763" s="161"/>
      <c r="U763" s="161"/>
      <c r="V763" s="161"/>
      <c r="W763" s="161"/>
      <c r="X763" s="161"/>
      <c r="Y763" s="151"/>
      <c r="Z763" s="151"/>
      <c r="AA763" s="151"/>
      <c r="AB763" s="151"/>
      <c r="AC763" s="151"/>
      <c r="AD763" s="151"/>
      <c r="AE763" s="151"/>
      <c r="AF763" s="151"/>
      <c r="AG763" s="151" t="s">
        <v>203</v>
      </c>
      <c r="AH763" s="151">
        <v>0</v>
      </c>
      <c r="AI763" s="151"/>
      <c r="AJ763" s="151"/>
      <c r="AK763" s="151"/>
      <c r="AL763" s="151"/>
      <c r="AM763" s="151"/>
      <c r="AN763" s="151"/>
      <c r="AO763" s="151"/>
      <c r="AP763" s="151"/>
      <c r="AQ763" s="151"/>
      <c r="AR763" s="151"/>
      <c r="AS763" s="151"/>
      <c r="AT763" s="151"/>
      <c r="AU763" s="151"/>
      <c r="AV763" s="151"/>
      <c r="AW763" s="151"/>
      <c r="AX763" s="151"/>
      <c r="AY763" s="151"/>
      <c r="AZ763" s="151"/>
      <c r="BA763" s="151"/>
      <c r="BB763" s="151"/>
      <c r="BC763" s="151"/>
      <c r="BD763" s="151"/>
      <c r="BE763" s="151"/>
      <c r="BF763" s="151"/>
      <c r="BG763" s="151"/>
      <c r="BH763" s="151"/>
    </row>
    <row r="764" spans="1:60" outlineLevel="1" x14ac:dyDescent="0.2">
      <c r="A764" s="158"/>
      <c r="B764" s="159"/>
      <c r="C764" s="190" t="s">
        <v>233</v>
      </c>
      <c r="D764" s="163"/>
      <c r="E764" s="164"/>
      <c r="F764" s="161"/>
      <c r="G764" s="161"/>
      <c r="H764" s="161"/>
      <c r="I764" s="161"/>
      <c r="J764" s="161"/>
      <c r="K764" s="161"/>
      <c r="L764" s="161"/>
      <c r="M764" s="161"/>
      <c r="N764" s="161"/>
      <c r="O764" s="161"/>
      <c r="P764" s="161"/>
      <c r="Q764" s="161"/>
      <c r="R764" s="161"/>
      <c r="S764" s="161"/>
      <c r="T764" s="161"/>
      <c r="U764" s="161"/>
      <c r="V764" s="161"/>
      <c r="W764" s="161"/>
      <c r="X764" s="161"/>
      <c r="Y764" s="151"/>
      <c r="Z764" s="151"/>
      <c r="AA764" s="151"/>
      <c r="AB764" s="151"/>
      <c r="AC764" s="151"/>
      <c r="AD764" s="151"/>
      <c r="AE764" s="151"/>
      <c r="AF764" s="151"/>
      <c r="AG764" s="151" t="s">
        <v>203</v>
      </c>
      <c r="AH764" s="151">
        <v>0</v>
      </c>
      <c r="AI764" s="151"/>
      <c r="AJ764" s="151"/>
      <c r="AK764" s="151"/>
      <c r="AL764" s="151"/>
      <c r="AM764" s="151"/>
      <c r="AN764" s="151"/>
      <c r="AO764" s="151"/>
      <c r="AP764" s="151"/>
      <c r="AQ764" s="151"/>
      <c r="AR764" s="151"/>
      <c r="AS764" s="151"/>
      <c r="AT764" s="151"/>
      <c r="AU764" s="151"/>
      <c r="AV764" s="151"/>
      <c r="AW764" s="151"/>
      <c r="AX764" s="151"/>
      <c r="AY764" s="151"/>
      <c r="AZ764" s="151"/>
      <c r="BA764" s="151"/>
      <c r="BB764" s="151"/>
      <c r="BC764" s="151"/>
      <c r="BD764" s="151"/>
      <c r="BE764" s="151"/>
      <c r="BF764" s="151"/>
      <c r="BG764" s="151"/>
      <c r="BH764" s="151"/>
    </row>
    <row r="765" spans="1:60" outlineLevel="1" x14ac:dyDescent="0.2">
      <c r="A765" s="158"/>
      <c r="B765" s="159"/>
      <c r="C765" s="190" t="s">
        <v>904</v>
      </c>
      <c r="D765" s="163"/>
      <c r="E765" s="164"/>
      <c r="F765" s="161"/>
      <c r="G765" s="161"/>
      <c r="H765" s="161"/>
      <c r="I765" s="161"/>
      <c r="J765" s="161"/>
      <c r="K765" s="161"/>
      <c r="L765" s="161"/>
      <c r="M765" s="161"/>
      <c r="N765" s="161"/>
      <c r="O765" s="161"/>
      <c r="P765" s="161"/>
      <c r="Q765" s="161"/>
      <c r="R765" s="161"/>
      <c r="S765" s="161"/>
      <c r="T765" s="161"/>
      <c r="U765" s="161"/>
      <c r="V765" s="161"/>
      <c r="W765" s="161"/>
      <c r="X765" s="161"/>
      <c r="Y765" s="151"/>
      <c r="Z765" s="151"/>
      <c r="AA765" s="151"/>
      <c r="AB765" s="151"/>
      <c r="AC765" s="151"/>
      <c r="AD765" s="151"/>
      <c r="AE765" s="151"/>
      <c r="AF765" s="151"/>
      <c r="AG765" s="151" t="s">
        <v>203</v>
      </c>
      <c r="AH765" s="151">
        <v>0</v>
      </c>
      <c r="AI765" s="151"/>
      <c r="AJ765" s="151"/>
      <c r="AK765" s="151"/>
      <c r="AL765" s="151"/>
      <c r="AM765" s="151"/>
      <c r="AN765" s="151"/>
      <c r="AO765" s="151"/>
      <c r="AP765" s="151"/>
      <c r="AQ765" s="151"/>
      <c r="AR765" s="151"/>
      <c r="AS765" s="151"/>
      <c r="AT765" s="151"/>
      <c r="AU765" s="151"/>
      <c r="AV765" s="151"/>
      <c r="AW765" s="151"/>
      <c r="AX765" s="151"/>
      <c r="AY765" s="151"/>
      <c r="AZ765" s="151"/>
      <c r="BA765" s="151"/>
      <c r="BB765" s="151"/>
      <c r="BC765" s="151"/>
      <c r="BD765" s="151"/>
      <c r="BE765" s="151"/>
      <c r="BF765" s="151"/>
      <c r="BG765" s="151"/>
      <c r="BH765" s="151"/>
    </row>
    <row r="766" spans="1:60" outlineLevel="1" x14ac:dyDescent="0.2">
      <c r="A766" s="158"/>
      <c r="B766" s="159"/>
      <c r="C766" s="190" t="s">
        <v>905</v>
      </c>
      <c r="D766" s="163"/>
      <c r="E766" s="164">
        <v>16.2</v>
      </c>
      <c r="F766" s="161"/>
      <c r="G766" s="161"/>
      <c r="H766" s="161"/>
      <c r="I766" s="161"/>
      <c r="J766" s="161"/>
      <c r="K766" s="161"/>
      <c r="L766" s="161"/>
      <c r="M766" s="161"/>
      <c r="N766" s="161"/>
      <c r="O766" s="161"/>
      <c r="P766" s="161"/>
      <c r="Q766" s="161"/>
      <c r="R766" s="161"/>
      <c r="S766" s="161"/>
      <c r="T766" s="161"/>
      <c r="U766" s="161"/>
      <c r="V766" s="161"/>
      <c r="W766" s="161"/>
      <c r="X766" s="161"/>
      <c r="Y766" s="151"/>
      <c r="Z766" s="151"/>
      <c r="AA766" s="151"/>
      <c r="AB766" s="151"/>
      <c r="AC766" s="151"/>
      <c r="AD766" s="151"/>
      <c r="AE766" s="151"/>
      <c r="AF766" s="151"/>
      <c r="AG766" s="151" t="s">
        <v>203</v>
      </c>
      <c r="AH766" s="151">
        <v>0</v>
      </c>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row>
    <row r="767" spans="1:60" outlineLevel="1" x14ac:dyDescent="0.2">
      <c r="A767" s="158"/>
      <c r="B767" s="159"/>
      <c r="C767" s="190" t="s">
        <v>906</v>
      </c>
      <c r="D767" s="163"/>
      <c r="E767" s="164">
        <v>4.7</v>
      </c>
      <c r="F767" s="161"/>
      <c r="G767" s="161"/>
      <c r="H767" s="161"/>
      <c r="I767" s="161"/>
      <c r="J767" s="161"/>
      <c r="K767" s="161"/>
      <c r="L767" s="161"/>
      <c r="M767" s="161"/>
      <c r="N767" s="161"/>
      <c r="O767" s="161"/>
      <c r="P767" s="161"/>
      <c r="Q767" s="161"/>
      <c r="R767" s="161"/>
      <c r="S767" s="161"/>
      <c r="T767" s="161"/>
      <c r="U767" s="161"/>
      <c r="V767" s="161"/>
      <c r="W767" s="161"/>
      <c r="X767" s="161"/>
      <c r="Y767" s="151"/>
      <c r="Z767" s="151"/>
      <c r="AA767" s="151"/>
      <c r="AB767" s="151"/>
      <c r="AC767" s="151"/>
      <c r="AD767" s="151"/>
      <c r="AE767" s="151"/>
      <c r="AF767" s="151"/>
      <c r="AG767" s="151" t="s">
        <v>203</v>
      </c>
      <c r="AH767" s="151">
        <v>0</v>
      </c>
      <c r="AI767" s="151"/>
      <c r="AJ767" s="151"/>
      <c r="AK767" s="151"/>
      <c r="AL767" s="151"/>
      <c r="AM767" s="151"/>
      <c r="AN767" s="151"/>
      <c r="AO767" s="151"/>
      <c r="AP767" s="151"/>
      <c r="AQ767" s="151"/>
      <c r="AR767" s="151"/>
      <c r="AS767" s="151"/>
      <c r="AT767" s="151"/>
      <c r="AU767" s="151"/>
      <c r="AV767" s="151"/>
      <c r="AW767" s="151"/>
      <c r="AX767" s="151"/>
      <c r="AY767" s="151"/>
      <c r="AZ767" s="151"/>
      <c r="BA767" s="151"/>
      <c r="BB767" s="151"/>
      <c r="BC767" s="151"/>
      <c r="BD767" s="151"/>
      <c r="BE767" s="151"/>
      <c r="BF767" s="151"/>
      <c r="BG767" s="151"/>
      <c r="BH767" s="151"/>
    </row>
    <row r="768" spans="1:60" outlineLevel="1" x14ac:dyDescent="0.2">
      <c r="A768" s="179">
        <v>220</v>
      </c>
      <c r="B768" s="180" t="s">
        <v>907</v>
      </c>
      <c r="C768" s="191" t="s">
        <v>908</v>
      </c>
      <c r="D768" s="181" t="s">
        <v>256</v>
      </c>
      <c r="E768" s="182">
        <v>1.99912</v>
      </c>
      <c r="F768" s="183"/>
      <c r="G768" s="184">
        <f>ROUND(E768*F768,2)</f>
        <v>0</v>
      </c>
      <c r="H768" s="183"/>
      <c r="I768" s="184">
        <f>ROUND(E768*H768,2)</f>
        <v>0</v>
      </c>
      <c r="J768" s="183"/>
      <c r="K768" s="184">
        <f>ROUND(E768*J768,2)</f>
        <v>0</v>
      </c>
      <c r="L768" s="184">
        <v>21</v>
      </c>
      <c r="M768" s="184">
        <f>G768*(1+L768/100)</f>
        <v>0</v>
      </c>
      <c r="N768" s="184">
        <v>0</v>
      </c>
      <c r="O768" s="184">
        <f>ROUND(E768*N768,2)</f>
        <v>0</v>
      </c>
      <c r="P768" s="184">
        <v>0</v>
      </c>
      <c r="Q768" s="184">
        <f>ROUND(E768*P768,2)</f>
        <v>0</v>
      </c>
      <c r="R768" s="184"/>
      <c r="S768" s="184" t="s">
        <v>199</v>
      </c>
      <c r="T768" s="185" t="s">
        <v>199</v>
      </c>
      <c r="U768" s="161">
        <v>1.4990000000000001</v>
      </c>
      <c r="V768" s="161">
        <f>ROUND(E768*U768,2)</f>
        <v>3</v>
      </c>
      <c r="W768" s="161"/>
      <c r="X768" s="161" t="s">
        <v>630</v>
      </c>
      <c r="Y768" s="151"/>
      <c r="Z768" s="151"/>
      <c r="AA768" s="151"/>
      <c r="AB768" s="151"/>
      <c r="AC768" s="151"/>
      <c r="AD768" s="151"/>
      <c r="AE768" s="151"/>
      <c r="AF768" s="151"/>
      <c r="AG768" s="151" t="s">
        <v>631</v>
      </c>
      <c r="AH768" s="151"/>
      <c r="AI768" s="151"/>
      <c r="AJ768" s="151"/>
      <c r="AK768" s="151"/>
      <c r="AL768" s="151"/>
      <c r="AM768" s="151"/>
      <c r="AN768" s="151"/>
      <c r="AO768" s="151"/>
      <c r="AP768" s="151"/>
      <c r="AQ768" s="151"/>
      <c r="AR768" s="151"/>
      <c r="AS768" s="151"/>
      <c r="AT768" s="151"/>
      <c r="AU768" s="151"/>
      <c r="AV768" s="151"/>
      <c r="AW768" s="151"/>
      <c r="AX768" s="151"/>
      <c r="AY768" s="151"/>
      <c r="AZ768" s="151"/>
      <c r="BA768" s="151"/>
      <c r="BB768" s="151"/>
      <c r="BC768" s="151"/>
      <c r="BD768" s="151"/>
      <c r="BE768" s="151"/>
      <c r="BF768" s="151"/>
      <c r="BG768" s="151"/>
      <c r="BH768" s="151"/>
    </row>
    <row r="769" spans="1:60" x14ac:dyDescent="0.2">
      <c r="A769" s="166" t="s">
        <v>194</v>
      </c>
      <c r="B769" s="167" t="s">
        <v>148</v>
      </c>
      <c r="C769" s="188" t="s">
        <v>149</v>
      </c>
      <c r="D769" s="168"/>
      <c r="E769" s="169"/>
      <c r="F769" s="170"/>
      <c r="G769" s="170">
        <f>SUMIF(AG770:AG787,"&lt;&gt;NOR",G770:G787)</f>
        <v>0</v>
      </c>
      <c r="H769" s="170"/>
      <c r="I769" s="170">
        <f>SUM(I770:I787)</f>
        <v>0</v>
      </c>
      <c r="J769" s="170"/>
      <c r="K769" s="170">
        <f>SUM(K770:K787)</f>
        <v>0</v>
      </c>
      <c r="L769" s="170"/>
      <c r="M769" s="170">
        <f>SUM(M770:M787)</f>
        <v>0</v>
      </c>
      <c r="N769" s="170"/>
      <c r="O769" s="170">
        <f>SUM(O770:O787)</f>
        <v>2.27</v>
      </c>
      <c r="P769" s="170"/>
      <c r="Q769" s="170">
        <f>SUM(Q770:Q787)</f>
        <v>0.4</v>
      </c>
      <c r="R769" s="170"/>
      <c r="S769" s="170"/>
      <c r="T769" s="171"/>
      <c r="U769" s="165"/>
      <c r="V769" s="165">
        <f>SUM(V770:V787)</f>
        <v>201.64</v>
      </c>
      <c r="W769" s="165"/>
      <c r="X769" s="165"/>
      <c r="AG769" t="s">
        <v>195</v>
      </c>
    </row>
    <row r="770" spans="1:60" ht="22.5" outlineLevel="1" x14ac:dyDescent="0.2">
      <c r="A770" s="172">
        <v>221</v>
      </c>
      <c r="B770" s="173" t="s">
        <v>909</v>
      </c>
      <c r="C770" s="189" t="s">
        <v>910</v>
      </c>
      <c r="D770" s="174" t="s">
        <v>238</v>
      </c>
      <c r="E770" s="175">
        <v>123.77500000000001</v>
      </c>
      <c r="F770" s="176"/>
      <c r="G770" s="177">
        <f>ROUND(E770*F770,2)</f>
        <v>0</v>
      </c>
      <c r="H770" s="176"/>
      <c r="I770" s="177">
        <f>ROUND(E770*H770,2)</f>
        <v>0</v>
      </c>
      <c r="J770" s="176"/>
      <c r="K770" s="177">
        <f>ROUND(E770*J770,2)</f>
        <v>0</v>
      </c>
      <c r="L770" s="177">
        <v>21</v>
      </c>
      <c r="M770" s="177">
        <f>G770*(1+L770/100)</f>
        <v>0</v>
      </c>
      <c r="N770" s="177">
        <v>0</v>
      </c>
      <c r="O770" s="177">
        <f>ROUND(E770*N770,2)</f>
        <v>0</v>
      </c>
      <c r="P770" s="177">
        <v>0</v>
      </c>
      <c r="Q770" s="177">
        <f>ROUND(E770*P770,2)</f>
        <v>0</v>
      </c>
      <c r="R770" s="177"/>
      <c r="S770" s="177" t="s">
        <v>199</v>
      </c>
      <c r="T770" s="178" t="s">
        <v>199</v>
      </c>
      <c r="U770" s="161">
        <v>1.6E-2</v>
      </c>
      <c r="V770" s="161">
        <f>ROUND(E770*U770,2)</f>
        <v>1.98</v>
      </c>
      <c r="W770" s="161"/>
      <c r="X770" s="161" t="s">
        <v>200</v>
      </c>
      <c r="Y770" s="151"/>
      <c r="Z770" s="151"/>
      <c r="AA770" s="151"/>
      <c r="AB770" s="151"/>
      <c r="AC770" s="151"/>
      <c r="AD770" s="151"/>
      <c r="AE770" s="151"/>
      <c r="AF770" s="151"/>
      <c r="AG770" s="151" t="s">
        <v>201</v>
      </c>
      <c r="AH770" s="151"/>
      <c r="AI770" s="151"/>
      <c r="AJ770" s="151"/>
      <c r="AK770" s="151"/>
      <c r="AL770" s="151"/>
      <c r="AM770" s="151"/>
      <c r="AN770" s="151"/>
      <c r="AO770" s="151"/>
      <c r="AP770" s="151"/>
      <c r="AQ770" s="151"/>
      <c r="AR770" s="151"/>
      <c r="AS770" s="151"/>
      <c r="AT770" s="151"/>
      <c r="AU770" s="151"/>
      <c r="AV770" s="151"/>
      <c r="AW770" s="151"/>
      <c r="AX770" s="151"/>
      <c r="AY770" s="151"/>
      <c r="AZ770" s="151"/>
      <c r="BA770" s="151"/>
      <c r="BB770" s="151"/>
      <c r="BC770" s="151"/>
      <c r="BD770" s="151"/>
      <c r="BE770" s="151"/>
      <c r="BF770" s="151"/>
      <c r="BG770" s="151"/>
      <c r="BH770" s="151"/>
    </row>
    <row r="771" spans="1:60" outlineLevel="1" x14ac:dyDescent="0.2">
      <c r="A771" s="158"/>
      <c r="B771" s="159"/>
      <c r="C771" s="190" t="s">
        <v>731</v>
      </c>
      <c r="D771" s="163"/>
      <c r="E771" s="164">
        <v>22.015000000000001</v>
      </c>
      <c r="F771" s="161"/>
      <c r="G771" s="161"/>
      <c r="H771" s="161"/>
      <c r="I771" s="161"/>
      <c r="J771" s="161"/>
      <c r="K771" s="161"/>
      <c r="L771" s="161"/>
      <c r="M771" s="161"/>
      <c r="N771" s="161"/>
      <c r="O771" s="161"/>
      <c r="P771" s="161"/>
      <c r="Q771" s="161"/>
      <c r="R771" s="161"/>
      <c r="S771" s="161"/>
      <c r="T771" s="161"/>
      <c r="U771" s="161"/>
      <c r="V771" s="161"/>
      <c r="W771" s="161"/>
      <c r="X771" s="161"/>
      <c r="Y771" s="151"/>
      <c r="Z771" s="151"/>
      <c r="AA771" s="151"/>
      <c r="AB771" s="151"/>
      <c r="AC771" s="151"/>
      <c r="AD771" s="151"/>
      <c r="AE771" s="151"/>
      <c r="AF771" s="151"/>
      <c r="AG771" s="151" t="s">
        <v>203</v>
      </c>
      <c r="AH771" s="151">
        <v>0</v>
      </c>
      <c r="AI771" s="151"/>
      <c r="AJ771" s="151"/>
      <c r="AK771" s="151"/>
      <c r="AL771" s="151"/>
      <c r="AM771" s="151"/>
      <c r="AN771" s="151"/>
      <c r="AO771" s="151"/>
      <c r="AP771" s="151"/>
      <c r="AQ771" s="151"/>
      <c r="AR771" s="151"/>
      <c r="AS771" s="151"/>
      <c r="AT771" s="151"/>
      <c r="AU771" s="151"/>
      <c r="AV771" s="151"/>
      <c r="AW771" s="151"/>
      <c r="AX771" s="151"/>
      <c r="AY771" s="151"/>
      <c r="AZ771" s="151"/>
      <c r="BA771" s="151"/>
      <c r="BB771" s="151"/>
      <c r="BC771" s="151"/>
      <c r="BD771" s="151"/>
      <c r="BE771" s="151"/>
      <c r="BF771" s="151"/>
      <c r="BG771" s="151"/>
      <c r="BH771" s="151"/>
    </row>
    <row r="772" spans="1:60" outlineLevel="1" x14ac:dyDescent="0.2">
      <c r="A772" s="158"/>
      <c r="B772" s="159"/>
      <c r="C772" s="190" t="s">
        <v>635</v>
      </c>
      <c r="D772" s="163"/>
      <c r="E772" s="164">
        <v>101.76</v>
      </c>
      <c r="F772" s="161"/>
      <c r="G772" s="161"/>
      <c r="H772" s="161"/>
      <c r="I772" s="161"/>
      <c r="J772" s="161"/>
      <c r="K772" s="161"/>
      <c r="L772" s="161"/>
      <c r="M772" s="161"/>
      <c r="N772" s="161"/>
      <c r="O772" s="161"/>
      <c r="P772" s="161"/>
      <c r="Q772" s="161"/>
      <c r="R772" s="161"/>
      <c r="S772" s="161"/>
      <c r="T772" s="161"/>
      <c r="U772" s="161"/>
      <c r="V772" s="161"/>
      <c r="W772" s="161"/>
      <c r="X772" s="161"/>
      <c r="Y772" s="151"/>
      <c r="Z772" s="151"/>
      <c r="AA772" s="151"/>
      <c r="AB772" s="151"/>
      <c r="AC772" s="151"/>
      <c r="AD772" s="151"/>
      <c r="AE772" s="151"/>
      <c r="AF772" s="151"/>
      <c r="AG772" s="151" t="s">
        <v>203</v>
      </c>
      <c r="AH772" s="151">
        <v>0</v>
      </c>
      <c r="AI772" s="151"/>
      <c r="AJ772" s="151"/>
      <c r="AK772" s="151"/>
      <c r="AL772" s="151"/>
      <c r="AM772" s="151"/>
      <c r="AN772" s="151"/>
      <c r="AO772" s="151"/>
      <c r="AP772" s="151"/>
      <c r="AQ772" s="151"/>
      <c r="AR772" s="151"/>
      <c r="AS772" s="151"/>
      <c r="AT772" s="151"/>
      <c r="AU772" s="151"/>
      <c r="AV772" s="151"/>
      <c r="AW772" s="151"/>
      <c r="AX772" s="151"/>
      <c r="AY772" s="151"/>
      <c r="AZ772" s="151"/>
      <c r="BA772" s="151"/>
      <c r="BB772" s="151"/>
      <c r="BC772" s="151"/>
      <c r="BD772" s="151"/>
      <c r="BE772" s="151"/>
      <c r="BF772" s="151"/>
      <c r="BG772" s="151"/>
      <c r="BH772" s="151"/>
    </row>
    <row r="773" spans="1:60" outlineLevel="1" x14ac:dyDescent="0.2">
      <c r="A773" s="172">
        <v>222</v>
      </c>
      <c r="B773" s="173" t="s">
        <v>911</v>
      </c>
      <c r="C773" s="189" t="s">
        <v>912</v>
      </c>
      <c r="D773" s="174" t="s">
        <v>285</v>
      </c>
      <c r="E773" s="175">
        <v>44.07</v>
      </c>
      <c r="F773" s="176"/>
      <c r="G773" s="177">
        <f>ROUND(E773*F773,2)</f>
        <v>0</v>
      </c>
      <c r="H773" s="176"/>
      <c r="I773" s="177">
        <f>ROUND(E773*H773,2)</f>
        <v>0</v>
      </c>
      <c r="J773" s="176"/>
      <c r="K773" s="177">
        <f>ROUND(E773*J773,2)</f>
        <v>0</v>
      </c>
      <c r="L773" s="177">
        <v>21</v>
      </c>
      <c r="M773" s="177">
        <f>G773*(1+L773/100)</f>
        <v>0</v>
      </c>
      <c r="N773" s="177">
        <v>7.2999999999999996E-4</v>
      </c>
      <c r="O773" s="177">
        <f>ROUND(E773*N773,2)</f>
        <v>0.03</v>
      </c>
      <c r="P773" s="177">
        <v>0</v>
      </c>
      <c r="Q773" s="177">
        <f>ROUND(E773*P773,2)</f>
        <v>0</v>
      </c>
      <c r="R773" s="177"/>
      <c r="S773" s="177" t="s">
        <v>199</v>
      </c>
      <c r="T773" s="178" t="s">
        <v>199</v>
      </c>
      <c r="U773" s="161">
        <v>0.18</v>
      </c>
      <c r="V773" s="161">
        <f>ROUND(E773*U773,2)</f>
        <v>7.93</v>
      </c>
      <c r="W773" s="161"/>
      <c r="X773" s="161" t="s">
        <v>200</v>
      </c>
      <c r="Y773" s="151"/>
      <c r="Z773" s="151"/>
      <c r="AA773" s="151"/>
      <c r="AB773" s="151"/>
      <c r="AC773" s="151"/>
      <c r="AD773" s="151"/>
      <c r="AE773" s="151"/>
      <c r="AF773" s="151"/>
      <c r="AG773" s="151" t="s">
        <v>201</v>
      </c>
      <c r="AH773" s="151"/>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row>
    <row r="774" spans="1:60" outlineLevel="1" x14ac:dyDescent="0.2">
      <c r="A774" s="158"/>
      <c r="B774" s="159"/>
      <c r="C774" s="190" t="s">
        <v>645</v>
      </c>
      <c r="D774" s="163"/>
      <c r="E774" s="164">
        <v>44.07</v>
      </c>
      <c r="F774" s="161"/>
      <c r="G774" s="161"/>
      <c r="H774" s="161"/>
      <c r="I774" s="161"/>
      <c r="J774" s="161"/>
      <c r="K774" s="161"/>
      <c r="L774" s="161"/>
      <c r="M774" s="161"/>
      <c r="N774" s="161"/>
      <c r="O774" s="161"/>
      <c r="P774" s="161"/>
      <c r="Q774" s="161"/>
      <c r="R774" s="161"/>
      <c r="S774" s="161"/>
      <c r="T774" s="161"/>
      <c r="U774" s="161"/>
      <c r="V774" s="161"/>
      <c r="W774" s="161"/>
      <c r="X774" s="161"/>
      <c r="Y774" s="151"/>
      <c r="Z774" s="151"/>
      <c r="AA774" s="151"/>
      <c r="AB774" s="151"/>
      <c r="AC774" s="151"/>
      <c r="AD774" s="151"/>
      <c r="AE774" s="151"/>
      <c r="AF774" s="151"/>
      <c r="AG774" s="151" t="s">
        <v>203</v>
      </c>
      <c r="AH774" s="151">
        <v>0</v>
      </c>
      <c r="AI774" s="151"/>
      <c r="AJ774" s="151"/>
      <c r="AK774" s="151"/>
      <c r="AL774" s="151"/>
      <c r="AM774" s="151"/>
      <c r="AN774" s="151"/>
      <c r="AO774" s="151"/>
      <c r="AP774" s="151"/>
      <c r="AQ774" s="151"/>
      <c r="AR774" s="151"/>
      <c r="AS774" s="151"/>
      <c r="AT774" s="151"/>
      <c r="AU774" s="151"/>
      <c r="AV774" s="151"/>
      <c r="AW774" s="151"/>
      <c r="AX774" s="151"/>
      <c r="AY774" s="151"/>
      <c r="AZ774" s="151"/>
      <c r="BA774" s="151"/>
      <c r="BB774" s="151"/>
      <c r="BC774" s="151"/>
      <c r="BD774" s="151"/>
      <c r="BE774" s="151"/>
      <c r="BF774" s="151"/>
      <c r="BG774" s="151"/>
      <c r="BH774" s="151"/>
    </row>
    <row r="775" spans="1:60" outlineLevel="1" x14ac:dyDescent="0.2">
      <c r="A775" s="172">
        <v>223</v>
      </c>
      <c r="B775" s="173" t="s">
        <v>913</v>
      </c>
      <c r="C775" s="189" t="s">
        <v>914</v>
      </c>
      <c r="D775" s="174" t="s">
        <v>238</v>
      </c>
      <c r="E775" s="175">
        <v>123.77500000000001</v>
      </c>
      <c r="F775" s="176"/>
      <c r="G775" s="177">
        <f>ROUND(E775*F775,2)</f>
        <v>0</v>
      </c>
      <c r="H775" s="176"/>
      <c r="I775" s="177">
        <f>ROUND(E775*H775,2)</f>
        <v>0</v>
      </c>
      <c r="J775" s="176"/>
      <c r="K775" s="177">
        <f>ROUND(E775*J775,2)</f>
        <v>0</v>
      </c>
      <c r="L775" s="177">
        <v>21</v>
      </c>
      <c r="M775" s="177">
        <f>G775*(1+L775/100)</f>
        <v>0</v>
      </c>
      <c r="N775" s="177">
        <v>1.7809999999999999E-2</v>
      </c>
      <c r="O775" s="177">
        <f>ROUND(E775*N775,2)</f>
        <v>2.2000000000000002</v>
      </c>
      <c r="P775" s="177">
        <v>0</v>
      </c>
      <c r="Q775" s="177">
        <f>ROUND(E775*P775,2)</f>
        <v>0</v>
      </c>
      <c r="R775" s="177"/>
      <c r="S775" s="177" t="s">
        <v>199</v>
      </c>
      <c r="T775" s="178" t="s">
        <v>199</v>
      </c>
      <c r="U775" s="161">
        <v>0.85</v>
      </c>
      <c r="V775" s="161">
        <f>ROUND(E775*U775,2)</f>
        <v>105.21</v>
      </c>
      <c r="W775" s="161"/>
      <c r="X775" s="161" t="s">
        <v>200</v>
      </c>
      <c r="Y775" s="151"/>
      <c r="Z775" s="151"/>
      <c r="AA775" s="151"/>
      <c r="AB775" s="151"/>
      <c r="AC775" s="151"/>
      <c r="AD775" s="151"/>
      <c r="AE775" s="151"/>
      <c r="AF775" s="151"/>
      <c r="AG775" s="151" t="s">
        <v>201</v>
      </c>
      <c r="AH775" s="151"/>
      <c r="AI775" s="151"/>
      <c r="AJ775" s="151"/>
      <c r="AK775" s="151"/>
      <c r="AL775" s="151"/>
      <c r="AM775" s="151"/>
      <c r="AN775" s="151"/>
      <c r="AO775" s="151"/>
      <c r="AP775" s="151"/>
      <c r="AQ775" s="151"/>
      <c r="AR775" s="151"/>
      <c r="AS775" s="151"/>
      <c r="AT775" s="151"/>
      <c r="AU775" s="151"/>
      <c r="AV775" s="151"/>
      <c r="AW775" s="151"/>
      <c r="AX775" s="151"/>
      <c r="AY775" s="151"/>
      <c r="AZ775" s="151"/>
      <c r="BA775" s="151"/>
      <c r="BB775" s="151"/>
      <c r="BC775" s="151"/>
      <c r="BD775" s="151"/>
      <c r="BE775" s="151"/>
      <c r="BF775" s="151"/>
      <c r="BG775" s="151"/>
      <c r="BH775" s="151"/>
    </row>
    <row r="776" spans="1:60" outlineLevel="1" x14ac:dyDescent="0.2">
      <c r="A776" s="158"/>
      <c r="B776" s="159"/>
      <c r="C776" s="190" t="s">
        <v>731</v>
      </c>
      <c r="D776" s="163"/>
      <c r="E776" s="164">
        <v>22.015000000000001</v>
      </c>
      <c r="F776" s="161"/>
      <c r="G776" s="161"/>
      <c r="H776" s="161"/>
      <c r="I776" s="161"/>
      <c r="J776" s="161"/>
      <c r="K776" s="161"/>
      <c r="L776" s="161"/>
      <c r="M776" s="161"/>
      <c r="N776" s="161"/>
      <c r="O776" s="161"/>
      <c r="P776" s="161"/>
      <c r="Q776" s="161"/>
      <c r="R776" s="161"/>
      <c r="S776" s="161"/>
      <c r="T776" s="161"/>
      <c r="U776" s="161"/>
      <c r="V776" s="161"/>
      <c r="W776" s="161"/>
      <c r="X776" s="161"/>
      <c r="Y776" s="151"/>
      <c r="Z776" s="151"/>
      <c r="AA776" s="151"/>
      <c r="AB776" s="151"/>
      <c r="AC776" s="151"/>
      <c r="AD776" s="151"/>
      <c r="AE776" s="151"/>
      <c r="AF776" s="151"/>
      <c r="AG776" s="151" t="s">
        <v>203</v>
      </c>
      <c r="AH776" s="151">
        <v>0</v>
      </c>
      <c r="AI776" s="151"/>
      <c r="AJ776" s="151"/>
      <c r="AK776" s="151"/>
      <c r="AL776" s="151"/>
      <c r="AM776" s="151"/>
      <c r="AN776" s="151"/>
      <c r="AO776" s="151"/>
      <c r="AP776" s="151"/>
      <c r="AQ776" s="151"/>
      <c r="AR776" s="151"/>
      <c r="AS776" s="151"/>
      <c r="AT776" s="151"/>
      <c r="AU776" s="151"/>
      <c r="AV776" s="151"/>
      <c r="AW776" s="151"/>
      <c r="AX776" s="151"/>
      <c r="AY776" s="151"/>
      <c r="AZ776" s="151"/>
      <c r="BA776" s="151"/>
      <c r="BB776" s="151"/>
      <c r="BC776" s="151"/>
      <c r="BD776" s="151"/>
      <c r="BE776" s="151"/>
      <c r="BF776" s="151"/>
      <c r="BG776" s="151"/>
      <c r="BH776" s="151"/>
    </row>
    <row r="777" spans="1:60" outlineLevel="1" x14ac:dyDescent="0.2">
      <c r="A777" s="158"/>
      <c r="B777" s="159"/>
      <c r="C777" s="190" t="s">
        <v>233</v>
      </c>
      <c r="D777" s="163"/>
      <c r="E777" s="164"/>
      <c r="F777" s="161"/>
      <c r="G777" s="161"/>
      <c r="H777" s="161"/>
      <c r="I777" s="161"/>
      <c r="J777" s="161"/>
      <c r="K777" s="161"/>
      <c r="L777" s="161"/>
      <c r="M777" s="161"/>
      <c r="N777" s="161"/>
      <c r="O777" s="161"/>
      <c r="P777" s="161"/>
      <c r="Q777" s="161"/>
      <c r="R777" s="161"/>
      <c r="S777" s="161"/>
      <c r="T777" s="161"/>
      <c r="U777" s="161"/>
      <c r="V777" s="161"/>
      <c r="W777" s="161"/>
      <c r="X777" s="161"/>
      <c r="Y777" s="151"/>
      <c r="Z777" s="151"/>
      <c r="AA777" s="151"/>
      <c r="AB777" s="151"/>
      <c r="AC777" s="151"/>
      <c r="AD777" s="151"/>
      <c r="AE777" s="151"/>
      <c r="AF777" s="151"/>
      <c r="AG777" s="151" t="s">
        <v>203</v>
      </c>
      <c r="AH777" s="151">
        <v>0</v>
      </c>
      <c r="AI777" s="151"/>
      <c r="AJ777" s="151"/>
      <c r="AK777" s="151"/>
      <c r="AL777" s="151"/>
      <c r="AM777" s="151"/>
      <c r="AN777" s="151"/>
      <c r="AO777" s="151"/>
      <c r="AP777" s="151"/>
      <c r="AQ777" s="151"/>
      <c r="AR777" s="151"/>
      <c r="AS777" s="151"/>
      <c r="AT777" s="151"/>
      <c r="AU777" s="151"/>
      <c r="AV777" s="151"/>
      <c r="AW777" s="151"/>
      <c r="AX777" s="151"/>
      <c r="AY777" s="151"/>
      <c r="AZ777" s="151"/>
      <c r="BA777" s="151"/>
      <c r="BB777" s="151"/>
      <c r="BC777" s="151"/>
      <c r="BD777" s="151"/>
      <c r="BE777" s="151"/>
      <c r="BF777" s="151"/>
      <c r="BG777" s="151"/>
      <c r="BH777" s="151"/>
    </row>
    <row r="778" spans="1:60" outlineLevel="1" x14ac:dyDescent="0.2">
      <c r="A778" s="158"/>
      <c r="B778" s="159"/>
      <c r="C778" s="190" t="s">
        <v>635</v>
      </c>
      <c r="D778" s="163"/>
      <c r="E778" s="164">
        <v>101.76</v>
      </c>
      <c r="F778" s="161"/>
      <c r="G778" s="161"/>
      <c r="H778" s="161"/>
      <c r="I778" s="161"/>
      <c r="J778" s="161"/>
      <c r="K778" s="161"/>
      <c r="L778" s="161"/>
      <c r="M778" s="161"/>
      <c r="N778" s="161"/>
      <c r="O778" s="161"/>
      <c r="P778" s="161"/>
      <c r="Q778" s="161"/>
      <c r="R778" s="161"/>
      <c r="S778" s="161"/>
      <c r="T778" s="161"/>
      <c r="U778" s="161"/>
      <c r="V778" s="161"/>
      <c r="W778" s="161"/>
      <c r="X778" s="161"/>
      <c r="Y778" s="151"/>
      <c r="Z778" s="151"/>
      <c r="AA778" s="151"/>
      <c r="AB778" s="151"/>
      <c r="AC778" s="151"/>
      <c r="AD778" s="151"/>
      <c r="AE778" s="151"/>
      <c r="AF778" s="151"/>
      <c r="AG778" s="151" t="s">
        <v>203</v>
      </c>
      <c r="AH778" s="151">
        <v>0</v>
      </c>
      <c r="AI778" s="151"/>
      <c r="AJ778" s="151"/>
      <c r="AK778" s="151"/>
      <c r="AL778" s="151"/>
      <c r="AM778" s="151"/>
      <c r="AN778" s="151"/>
      <c r="AO778" s="151"/>
      <c r="AP778" s="151"/>
      <c r="AQ778" s="151"/>
      <c r="AR778" s="151"/>
      <c r="AS778" s="151"/>
      <c r="AT778" s="151"/>
      <c r="AU778" s="151"/>
      <c r="AV778" s="151"/>
      <c r="AW778" s="151"/>
      <c r="AX778" s="151"/>
      <c r="AY778" s="151"/>
      <c r="AZ778" s="151"/>
      <c r="BA778" s="151"/>
      <c r="BB778" s="151"/>
      <c r="BC778" s="151"/>
      <c r="BD778" s="151"/>
      <c r="BE778" s="151"/>
      <c r="BF778" s="151"/>
      <c r="BG778" s="151"/>
      <c r="BH778" s="151"/>
    </row>
    <row r="779" spans="1:60" outlineLevel="1" x14ac:dyDescent="0.2">
      <c r="A779" s="172">
        <v>224</v>
      </c>
      <c r="B779" s="173" t="s">
        <v>915</v>
      </c>
      <c r="C779" s="189" t="s">
        <v>916</v>
      </c>
      <c r="D779" s="174" t="s">
        <v>238</v>
      </c>
      <c r="E779" s="175">
        <v>20.13</v>
      </c>
      <c r="F779" s="176"/>
      <c r="G779" s="177">
        <f>ROUND(E779*F779,2)</f>
        <v>0</v>
      </c>
      <c r="H779" s="176"/>
      <c r="I779" s="177">
        <f>ROUND(E779*H779,2)</f>
        <v>0</v>
      </c>
      <c r="J779" s="176"/>
      <c r="K779" s="177">
        <f>ROUND(E779*J779,2)</f>
        <v>0</v>
      </c>
      <c r="L779" s="177">
        <v>21</v>
      </c>
      <c r="M779" s="177">
        <f>G779*(1+L779/100)</f>
        <v>0</v>
      </c>
      <c r="N779" s="177">
        <v>0</v>
      </c>
      <c r="O779" s="177">
        <f>ROUND(E779*N779,2)</f>
        <v>0</v>
      </c>
      <c r="P779" s="177">
        <v>0.02</v>
      </c>
      <c r="Q779" s="177">
        <f>ROUND(E779*P779,2)</f>
        <v>0.4</v>
      </c>
      <c r="R779" s="177"/>
      <c r="S779" s="177" t="s">
        <v>199</v>
      </c>
      <c r="T779" s="178" t="s">
        <v>199</v>
      </c>
      <c r="U779" s="161">
        <v>0.24</v>
      </c>
      <c r="V779" s="161">
        <f>ROUND(E779*U779,2)</f>
        <v>4.83</v>
      </c>
      <c r="W779" s="161"/>
      <c r="X779" s="161" t="s">
        <v>200</v>
      </c>
      <c r="Y779" s="151"/>
      <c r="Z779" s="151"/>
      <c r="AA779" s="151"/>
      <c r="AB779" s="151"/>
      <c r="AC779" s="151"/>
      <c r="AD779" s="151"/>
      <c r="AE779" s="151"/>
      <c r="AF779" s="151"/>
      <c r="AG779" s="151" t="s">
        <v>201</v>
      </c>
      <c r="AH779" s="151"/>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c r="BD779" s="151"/>
      <c r="BE779" s="151"/>
      <c r="BF779" s="151"/>
      <c r="BG779" s="151"/>
      <c r="BH779" s="151"/>
    </row>
    <row r="780" spans="1:60" outlineLevel="1" x14ac:dyDescent="0.2">
      <c r="A780" s="158"/>
      <c r="B780" s="159"/>
      <c r="C780" s="190" t="s">
        <v>917</v>
      </c>
      <c r="D780" s="163"/>
      <c r="E780" s="164">
        <v>20.13</v>
      </c>
      <c r="F780" s="161"/>
      <c r="G780" s="161"/>
      <c r="H780" s="161"/>
      <c r="I780" s="161"/>
      <c r="J780" s="161"/>
      <c r="K780" s="161"/>
      <c r="L780" s="161"/>
      <c r="M780" s="161"/>
      <c r="N780" s="161"/>
      <c r="O780" s="161"/>
      <c r="P780" s="161"/>
      <c r="Q780" s="161"/>
      <c r="R780" s="161"/>
      <c r="S780" s="161"/>
      <c r="T780" s="161"/>
      <c r="U780" s="161"/>
      <c r="V780" s="161"/>
      <c r="W780" s="161"/>
      <c r="X780" s="161"/>
      <c r="Y780" s="151"/>
      <c r="Z780" s="151"/>
      <c r="AA780" s="151"/>
      <c r="AB780" s="151"/>
      <c r="AC780" s="151"/>
      <c r="AD780" s="151"/>
      <c r="AE780" s="151"/>
      <c r="AF780" s="151"/>
      <c r="AG780" s="151" t="s">
        <v>203</v>
      </c>
      <c r="AH780" s="151">
        <v>0</v>
      </c>
      <c r="AI780" s="151"/>
      <c r="AJ780" s="151"/>
      <c r="AK780" s="151"/>
      <c r="AL780" s="151"/>
      <c r="AM780" s="151"/>
      <c r="AN780" s="151"/>
      <c r="AO780" s="151"/>
      <c r="AP780" s="151"/>
      <c r="AQ780" s="151"/>
      <c r="AR780" s="151"/>
      <c r="AS780" s="151"/>
      <c r="AT780" s="151"/>
      <c r="AU780" s="151"/>
      <c r="AV780" s="151"/>
      <c r="AW780" s="151"/>
      <c r="AX780" s="151"/>
      <c r="AY780" s="151"/>
      <c r="AZ780" s="151"/>
      <c r="BA780" s="151"/>
      <c r="BB780" s="151"/>
      <c r="BC780" s="151"/>
      <c r="BD780" s="151"/>
      <c r="BE780" s="151"/>
      <c r="BF780" s="151"/>
      <c r="BG780" s="151"/>
      <c r="BH780" s="151"/>
    </row>
    <row r="781" spans="1:60" outlineLevel="1" x14ac:dyDescent="0.2">
      <c r="A781" s="172">
        <v>225</v>
      </c>
      <c r="B781" s="173" t="s">
        <v>918</v>
      </c>
      <c r="C781" s="189" t="s">
        <v>919</v>
      </c>
      <c r="D781" s="174" t="s">
        <v>238</v>
      </c>
      <c r="E781" s="175">
        <v>123.77500000000001</v>
      </c>
      <c r="F781" s="176"/>
      <c r="G781" s="177">
        <f>ROUND(E781*F781,2)</f>
        <v>0</v>
      </c>
      <c r="H781" s="176"/>
      <c r="I781" s="177">
        <f>ROUND(E781*H781,2)</f>
        <v>0</v>
      </c>
      <c r="J781" s="176"/>
      <c r="K781" s="177">
        <f>ROUND(E781*J781,2)</f>
        <v>0</v>
      </c>
      <c r="L781" s="177">
        <v>21</v>
      </c>
      <c r="M781" s="177">
        <f>G781*(1+L781/100)</f>
        <v>0</v>
      </c>
      <c r="N781" s="177">
        <v>0</v>
      </c>
      <c r="O781" s="177">
        <f>ROUND(E781*N781,2)</f>
        <v>0</v>
      </c>
      <c r="P781" s="177">
        <v>0</v>
      </c>
      <c r="Q781" s="177">
        <f>ROUND(E781*P781,2)</f>
        <v>0</v>
      </c>
      <c r="R781" s="177"/>
      <c r="S781" s="177" t="s">
        <v>199</v>
      </c>
      <c r="T781" s="178" t="s">
        <v>199</v>
      </c>
      <c r="U781" s="161">
        <v>0.09</v>
      </c>
      <c r="V781" s="161">
        <f>ROUND(E781*U781,2)</f>
        <v>11.14</v>
      </c>
      <c r="W781" s="161"/>
      <c r="X781" s="161" t="s">
        <v>200</v>
      </c>
      <c r="Y781" s="151"/>
      <c r="Z781" s="151"/>
      <c r="AA781" s="151"/>
      <c r="AB781" s="151"/>
      <c r="AC781" s="151"/>
      <c r="AD781" s="151"/>
      <c r="AE781" s="151"/>
      <c r="AF781" s="151"/>
      <c r="AG781" s="151" t="s">
        <v>201</v>
      </c>
      <c r="AH781" s="151"/>
      <c r="AI781" s="151"/>
      <c r="AJ781" s="151"/>
      <c r="AK781" s="151"/>
      <c r="AL781" s="151"/>
      <c r="AM781" s="151"/>
      <c r="AN781" s="151"/>
      <c r="AO781" s="151"/>
      <c r="AP781" s="151"/>
      <c r="AQ781" s="151"/>
      <c r="AR781" s="151"/>
      <c r="AS781" s="151"/>
      <c r="AT781" s="151"/>
      <c r="AU781" s="151"/>
      <c r="AV781" s="151"/>
      <c r="AW781" s="151"/>
      <c r="AX781" s="151"/>
      <c r="AY781" s="151"/>
      <c r="AZ781" s="151"/>
      <c r="BA781" s="151"/>
      <c r="BB781" s="151"/>
      <c r="BC781" s="151"/>
      <c r="BD781" s="151"/>
      <c r="BE781" s="151"/>
      <c r="BF781" s="151"/>
      <c r="BG781" s="151"/>
      <c r="BH781" s="151"/>
    </row>
    <row r="782" spans="1:60" outlineLevel="1" x14ac:dyDescent="0.2">
      <c r="A782" s="158"/>
      <c r="B782" s="159"/>
      <c r="C782" s="190" t="s">
        <v>731</v>
      </c>
      <c r="D782" s="163"/>
      <c r="E782" s="164">
        <v>22.015000000000001</v>
      </c>
      <c r="F782" s="161"/>
      <c r="G782" s="161"/>
      <c r="H782" s="161"/>
      <c r="I782" s="161"/>
      <c r="J782" s="161"/>
      <c r="K782" s="161"/>
      <c r="L782" s="161"/>
      <c r="M782" s="161"/>
      <c r="N782" s="161"/>
      <c r="O782" s="161"/>
      <c r="P782" s="161"/>
      <c r="Q782" s="161"/>
      <c r="R782" s="161"/>
      <c r="S782" s="161"/>
      <c r="T782" s="161"/>
      <c r="U782" s="161"/>
      <c r="V782" s="161"/>
      <c r="W782" s="161"/>
      <c r="X782" s="161"/>
      <c r="Y782" s="151"/>
      <c r="Z782" s="151"/>
      <c r="AA782" s="151"/>
      <c r="AB782" s="151"/>
      <c r="AC782" s="151"/>
      <c r="AD782" s="151"/>
      <c r="AE782" s="151"/>
      <c r="AF782" s="151"/>
      <c r="AG782" s="151" t="s">
        <v>203</v>
      </c>
      <c r="AH782" s="151">
        <v>0</v>
      </c>
      <c r="AI782" s="151"/>
      <c r="AJ782" s="151"/>
      <c r="AK782" s="151"/>
      <c r="AL782" s="151"/>
      <c r="AM782" s="151"/>
      <c r="AN782" s="151"/>
      <c r="AO782" s="151"/>
      <c r="AP782" s="151"/>
      <c r="AQ782" s="151"/>
      <c r="AR782" s="151"/>
      <c r="AS782" s="151"/>
      <c r="AT782" s="151"/>
      <c r="AU782" s="151"/>
      <c r="AV782" s="151"/>
      <c r="AW782" s="151"/>
      <c r="AX782" s="151"/>
      <c r="AY782" s="151"/>
      <c r="AZ782" s="151"/>
      <c r="BA782" s="151"/>
      <c r="BB782" s="151"/>
      <c r="BC782" s="151"/>
      <c r="BD782" s="151"/>
      <c r="BE782" s="151"/>
      <c r="BF782" s="151"/>
      <c r="BG782" s="151"/>
      <c r="BH782" s="151"/>
    </row>
    <row r="783" spans="1:60" outlineLevel="1" x14ac:dyDescent="0.2">
      <c r="A783" s="158"/>
      <c r="B783" s="159"/>
      <c r="C783" s="190" t="s">
        <v>635</v>
      </c>
      <c r="D783" s="163"/>
      <c r="E783" s="164">
        <v>101.76</v>
      </c>
      <c r="F783" s="161"/>
      <c r="G783" s="161"/>
      <c r="H783" s="161"/>
      <c r="I783" s="161"/>
      <c r="J783" s="161"/>
      <c r="K783" s="161"/>
      <c r="L783" s="161"/>
      <c r="M783" s="161"/>
      <c r="N783" s="161"/>
      <c r="O783" s="161"/>
      <c r="P783" s="161"/>
      <c r="Q783" s="161"/>
      <c r="R783" s="161"/>
      <c r="S783" s="161"/>
      <c r="T783" s="161"/>
      <c r="U783" s="161"/>
      <c r="V783" s="161"/>
      <c r="W783" s="161"/>
      <c r="X783" s="161"/>
      <c r="Y783" s="151"/>
      <c r="Z783" s="151"/>
      <c r="AA783" s="151"/>
      <c r="AB783" s="151"/>
      <c r="AC783" s="151"/>
      <c r="AD783" s="151"/>
      <c r="AE783" s="151"/>
      <c r="AF783" s="151"/>
      <c r="AG783" s="151" t="s">
        <v>203</v>
      </c>
      <c r="AH783" s="151">
        <v>0</v>
      </c>
      <c r="AI783" s="151"/>
      <c r="AJ783" s="151"/>
      <c r="AK783" s="151"/>
      <c r="AL783" s="151"/>
      <c r="AM783" s="151"/>
      <c r="AN783" s="151"/>
      <c r="AO783" s="151"/>
      <c r="AP783" s="151"/>
      <c r="AQ783" s="151"/>
      <c r="AR783" s="151"/>
      <c r="AS783" s="151"/>
      <c r="AT783" s="151"/>
      <c r="AU783" s="151"/>
      <c r="AV783" s="151"/>
      <c r="AW783" s="151"/>
      <c r="AX783" s="151"/>
      <c r="AY783" s="151"/>
      <c r="AZ783" s="151"/>
      <c r="BA783" s="151"/>
      <c r="BB783" s="151"/>
      <c r="BC783" s="151"/>
      <c r="BD783" s="151"/>
      <c r="BE783" s="151"/>
      <c r="BF783" s="151"/>
      <c r="BG783" s="151"/>
      <c r="BH783" s="151"/>
    </row>
    <row r="784" spans="1:60" outlineLevel="1" x14ac:dyDescent="0.2">
      <c r="A784" s="172">
        <v>226</v>
      </c>
      <c r="B784" s="173" t="s">
        <v>920</v>
      </c>
      <c r="C784" s="189" t="s">
        <v>921</v>
      </c>
      <c r="D784" s="174" t="s">
        <v>238</v>
      </c>
      <c r="E784" s="175">
        <v>123.77500000000001</v>
      </c>
      <c r="F784" s="176"/>
      <c r="G784" s="177">
        <f>ROUND(E784*F784,2)</f>
        <v>0</v>
      </c>
      <c r="H784" s="176"/>
      <c r="I784" s="177">
        <f>ROUND(E784*H784,2)</f>
        <v>0</v>
      </c>
      <c r="J784" s="176"/>
      <c r="K784" s="177">
        <f>ROUND(E784*J784,2)</f>
        <v>0</v>
      </c>
      <c r="L784" s="177">
        <v>21</v>
      </c>
      <c r="M784" s="177">
        <f>G784*(1+L784/100)</f>
        <v>0</v>
      </c>
      <c r="N784" s="177">
        <v>3.5E-4</v>
      </c>
      <c r="O784" s="177">
        <f>ROUND(E784*N784,2)</f>
        <v>0.04</v>
      </c>
      <c r="P784" s="177">
        <v>0</v>
      </c>
      <c r="Q784" s="177">
        <f>ROUND(E784*P784,2)</f>
        <v>0</v>
      </c>
      <c r="R784" s="177"/>
      <c r="S784" s="177" t="s">
        <v>199</v>
      </c>
      <c r="T784" s="178" t="s">
        <v>199</v>
      </c>
      <c r="U784" s="161">
        <v>0.56999999999999995</v>
      </c>
      <c r="V784" s="161">
        <f>ROUND(E784*U784,2)</f>
        <v>70.55</v>
      </c>
      <c r="W784" s="161"/>
      <c r="X784" s="161" t="s">
        <v>200</v>
      </c>
      <c r="Y784" s="151"/>
      <c r="Z784" s="151"/>
      <c r="AA784" s="151"/>
      <c r="AB784" s="151"/>
      <c r="AC784" s="151"/>
      <c r="AD784" s="151"/>
      <c r="AE784" s="151"/>
      <c r="AF784" s="151"/>
      <c r="AG784" s="151" t="s">
        <v>201</v>
      </c>
      <c r="AH784" s="151"/>
      <c r="AI784" s="151"/>
      <c r="AJ784" s="151"/>
      <c r="AK784" s="151"/>
      <c r="AL784" s="151"/>
      <c r="AM784" s="151"/>
      <c r="AN784" s="151"/>
      <c r="AO784" s="151"/>
      <c r="AP784" s="151"/>
      <c r="AQ784" s="151"/>
      <c r="AR784" s="151"/>
      <c r="AS784" s="151"/>
      <c r="AT784" s="151"/>
      <c r="AU784" s="151"/>
      <c r="AV784" s="151"/>
      <c r="AW784" s="151"/>
      <c r="AX784" s="151"/>
      <c r="AY784" s="151"/>
      <c r="AZ784" s="151"/>
      <c r="BA784" s="151"/>
      <c r="BB784" s="151"/>
      <c r="BC784" s="151"/>
      <c r="BD784" s="151"/>
      <c r="BE784" s="151"/>
      <c r="BF784" s="151"/>
      <c r="BG784" s="151"/>
      <c r="BH784" s="151"/>
    </row>
    <row r="785" spans="1:60" outlineLevel="1" x14ac:dyDescent="0.2">
      <c r="A785" s="158"/>
      <c r="B785" s="159"/>
      <c r="C785" s="190" t="s">
        <v>731</v>
      </c>
      <c r="D785" s="163"/>
      <c r="E785" s="164">
        <v>22.015000000000001</v>
      </c>
      <c r="F785" s="161"/>
      <c r="G785" s="161"/>
      <c r="H785" s="161"/>
      <c r="I785" s="161"/>
      <c r="J785" s="161"/>
      <c r="K785" s="161"/>
      <c r="L785" s="161"/>
      <c r="M785" s="161"/>
      <c r="N785" s="161"/>
      <c r="O785" s="161"/>
      <c r="P785" s="161"/>
      <c r="Q785" s="161"/>
      <c r="R785" s="161"/>
      <c r="S785" s="161"/>
      <c r="T785" s="161"/>
      <c r="U785" s="161"/>
      <c r="V785" s="161"/>
      <c r="W785" s="161"/>
      <c r="X785" s="161"/>
      <c r="Y785" s="151"/>
      <c r="Z785" s="151"/>
      <c r="AA785" s="151"/>
      <c r="AB785" s="151"/>
      <c r="AC785" s="151"/>
      <c r="AD785" s="151"/>
      <c r="AE785" s="151"/>
      <c r="AF785" s="151"/>
      <c r="AG785" s="151" t="s">
        <v>203</v>
      </c>
      <c r="AH785" s="151">
        <v>0</v>
      </c>
      <c r="AI785" s="151"/>
      <c r="AJ785" s="151"/>
      <c r="AK785" s="151"/>
      <c r="AL785" s="151"/>
      <c r="AM785" s="151"/>
      <c r="AN785" s="151"/>
      <c r="AO785" s="151"/>
      <c r="AP785" s="151"/>
      <c r="AQ785" s="151"/>
      <c r="AR785" s="151"/>
      <c r="AS785" s="151"/>
      <c r="AT785" s="151"/>
      <c r="AU785" s="151"/>
      <c r="AV785" s="151"/>
      <c r="AW785" s="151"/>
      <c r="AX785" s="151"/>
      <c r="AY785" s="151"/>
      <c r="AZ785" s="151"/>
      <c r="BA785" s="151"/>
      <c r="BB785" s="151"/>
      <c r="BC785" s="151"/>
      <c r="BD785" s="151"/>
      <c r="BE785" s="151"/>
      <c r="BF785" s="151"/>
      <c r="BG785" s="151"/>
      <c r="BH785" s="151"/>
    </row>
    <row r="786" spans="1:60" outlineLevel="1" x14ac:dyDescent="0.2">
      <c r="A786" s="158"/>
      <c r="B786" s="159"/>
      <c r="C786" s="190" t="s">
        <v>635</v>
      </c>
      <c r="D786" s="163"/>
      <c r="E786" s="164">
        <v>101.76</v>
      </c>
      <c r="F786" s="161"/>
      <c r="G786" s="161"/>
      <c r="H786" s="161"/>
      <c r="I786" s="161"/>
      <c r="J786" s="161"/>
      <c r="K786" s="161"/>
      <c r="L786" s="161"/>
      <c r="M786" s="161"/>
      <c r="N786" s="161"/>
      <c r="O786" s="161"/>
      <c r="P786" s="161"/>
      <c r="Q786" s="161"/>
      <c r="R786" s="161"/>
      <c r="S786" s="161"/>
      <c r="T786" s="161"/>
      <c r="U786" s="161"/>
      <c r="V786" s="161"/>
      <c r="W786" s="161"/>
      <c r="X786" s="161"/>
      <c r="Y786" s="151"/>
      <c r="Z786" s="151"/>
      <c r="AA786" s="151"/>
      <c r="AB786" s="151"/>
      <c r="AC786" s="151"/>
      <c r="AD786" s="151"/>
      <c r="AE786" s="151"/>
      <c r="AF786" s="151"/>
      <c r="AG786" s="151" t="s">
        <v>203</v>
      </c>
      <c r="AH786" s="151">
        <v>0</v>
      </c>
      <c r="AI786" s="151"/>
      <c r="AJ786" s="151"/>
      <c r="AK786" s="151"/>
      <c r="AL786" s="151"/>
      <c r="AM786" s="151"/>
      <c r="AN786" s="151"/>
      <c r="AO786" s="151"/>
      <c r="AP786" s="151"/>
      <c r="AQ786" s="151"/>
      <c r="AR786" s="151"/>
      <c r="AS786" s="151"/>
      <c r="AT786" s="151"/>
      <c r="AU786" s="151"/>
      <c r="AV786" s="151"/>
      <c r="AW786" s="151"/>
      <c r="AX786" s="151"/>
      <c r="AY786" s="151"/>
      <c r="AZ786" s="151"/>
      <c r="BA786" s="151"/>
      <c r="BB786" s="151"/>
      <c r="BC786" s="151"/>
      <c r="BD786" s="151"/>
      <c r="BE786" s="151"/>
      <c r="BF786" s="151"/>
      <c r="BG786" s="151"/>
      <c r="BH786" s="151"/>
    </row>
    <row r="787" spans="1:60" outlineLevel="1" x14ac:dyDescent="0.2">
      <c r="A787" s="158">
        <v>227</v>
      </c>
      <c r="B787" s="159" t="s">
        <v>922</v>
      </c>
      <c r="C787" s="192" t="s">
        <v>923</v>
      </c>
      <c r="D787" s="160" t="s">
        <v>0</v>
      </c>
      <c r="E787" s="186"/>
      <c r="F787" s="162"/>
      <c r="G787" s="161">
        <f>ROUND(E787*F787,2)</f>
        <v>0</v>
      </c>
      <c r="H787" s="162"/>
      <c r="I787" s="161">
        <f>ROUND(E787*H787,2)</f>
        <v>0</v>
      </c>
      <c r="J787" s="162"/>
      <c r="K787" s="161">
        <f>ROUND(E787*J787,2)</f>
        <v>0</v>
      </c>
      <c r="L787" s="161">
        <v>21</v>
      </c>
      <c r="M787" s="161">
        <f>G787*(1+L787/100)</f>
        <v>0</v>
      </c>
      <c r="N787" s="161">
        <v>0</v>
      </c>
      <c r="O787" s="161">
        <f>ROUND(E787*N787,2)</f>
        <v>0</v>
      </c>
      <c r="P787" s="161">
        <v>0</v>
      </c>
      <c r="Q787" s="161">
        <f>ROUND(E787*P787,2)</f>
        <v>0</v>
      </c>
      <c r="R787" s="161"/>
      <c r="S787" s="161" t="s">
        <v>199</v>
      </c>
      <c r="T787" s="161" t="s">
        <v>199</v>
      </c>
      <c r="U787" s="161">
        <v>0</v>
      </c>
      <c r="V787" s="161">
        <f>ROUND(E787*U787,2)</f>
        <v>0</v>
      </c>
      <c r="W787" s="161"/>
      <c r="X787" s="161" t="s">
        <v>630</v>
      </c>
      <c r="Y787" s="151"/>
      <c r="Z787" s="151"/>
      <c r="AA787" s="151"/>
      <c r="AB787" s="151"/>
      <c r="AC787" s="151"/>
      <c r="AD787" s="151"/>
      <c r="AE787" s="151"/>
      <c r="AF787" s="151"/>
      <c r="AG787" s="151" t="s">
        <v>631</v>
      </c>
      <c r="AH787" s="151"/>
      <c r="AI787" s="151"/>
      <c r="AJ787" s="151"/>
      <c r="AK787" s="151"/>
      <c r="AL787" s="151"/>
      <c r="AM787" s="151"/>
      <c r="AN787" s="151"/>
      <c r="AO787" s="151"/>
      <c r="AP787" s="151"/>
      <c r="AQ787" s="151"/>
      <c r="AR787" s="151"/>
      <c r="AS787" s="151"/>
      <c r="AT787" s="151"/>
      <c r="AU787" s="151"/>
      <c r="AV787" s="151"/>
      <c r="AW787" s="151"/>
      <c r="AX787" s="151"/>
      <c r="AY787" s="151"/>
      <c r="AZ787" s="151"/>
      <c r="BA787" s="151"/>
      <c r="BB787" s="151"/>
      <c r="BC787" s="151"/>
      <c r="BD787" s="151"/>
      <c r="BE787" s="151"/>
      <c r="BF787" s="151"/>
      <c r="BG787" s="151"/>
      <c r="BH787" s="151"/>
    </row>
    <row r="788" spans="1:60" x14ac:dyDescent="0.2">
      <c r="A788" s="166" t="s">
        <v>194</v>
      </c>
      <c r="B788" s="167" t="s">
        <v>150</v>
      </c>
      <c r="C788" s="188" t="s">
        <v>151</v>
      </c>
      <c r="D788" s="168"/>
      <c r="E788" s="169"/>
      <c r="F788" s="170"/>
      <c r="G788" s="170">
        <f>SUMIF(AG789:AG798,"&lt;&gt;NOR",G789:G798)</f>
        <v>0</v>
      </c>
      <c r="H788" s="170"/>
      <c r="I788" s="170">
        <f>SUM(I789:I798)</f>
        <v>0</v>
      </c>
      <c r="J788" s="170"/>
      <c r="K788" s="170">
        <f>SUM(K789:K798)</f>
        <v>0</v>
      </c>
      <c r="L788" s="170"/>
      <c r="M788" s="170">
        <f>SUM(M789:M798)</f>
        <v>0</v>
      </c>
      <c r="N788" s="170"/>
      <c r="O788" s="170">
        <f>SUM(O789:O798)</f>
        <v>0.22999999999999998</v>
      </c>
      <c r="P788" s="170"/>
      <c r="Q788" s="170">
        <f>SUM(Q789:Q798)</f>
        <v>0</v>
      </c>
      <c r="R788" s="170"/>
      <c r="S788" s="170"/>
      <c r="T788" s="171"/>
      <c r="U788" s="165"/>
      <c r="V788" s="165">
        <f>SUM(V789:V798)</f>
        <v>20.099999999999998</v>
      </c>
      <c r="W788" s="165"/>
      <c r="X788" s="165"/>
      <c r="AG788" t="s">
        <v>195</v>
      </c>
    </row>
    <row r="789" spans="1:60" ht="22.5" outlineLevel="1" x14ac:dyDescent="0.2">
      <c r="A789" s="172">
        <v>228</v>
      </c>
      <c r="B789" s="173" t="s">
        <v>924</v>
      </c>
      <c r="C789" s="189" t="s">
        <v>925</v>
      </c>
      <c r="D789" s="174" t="s">
        <v>238</v>
      </c>
      <c r="E789" s="175">
        <v>50.76</v>
      </c>
      <c r="F789" s="176"/>
      <c r="G789" s="177">
        <f>ROUND(E789*F789,2)</f>
        <v>0</v>
      </c>
      <c r="H789" s="176"/>
      <c r="I789" s="177">
        <f>ROUND(E789*H789,2)</f>
        <v>0</v>
      </c>
      <c r="J789" s="176"/>
      <c r="K789" s="177">
        <f>ROUND(E789*J789,2)</f>
        <v>0</v>
      </c>
      <c r="L789" s="177">
        <v>21</v>
      </c>
      <c r="M789" s="177">
        <f>G789*(1+L789/100)</f>
        <v>0</v>
      </c>
      <c r="N789" s="177">
        <v>0</v>
      </c>
      <c r="O789" s="177">
        <f>ROUND(E789*N789,2)</f>
        <v>0</v>
      </c>
      <c r="P789" s="177">
        <v>0</v>
      </c>
      <c r="Q789" s="177">
        <f>ROUND(E789*P789,2)</f>
        <v>0</v>
      </c>
      <c r="R789" s="177"/>
      <c r="S789" s="177" t="s">
        <v>199</v>
      </c>
      <c r="T789" s="178" t="s">
        <v>199</v>
      </c>
      <c r="U789" s="161">
        <v>1.6E-2</v>
      </c>
      <c r="V789" s="161">
        <f>ROUND(E789*U789,2)</f>
        <v>0.81</v>
      </c>
      <c r="W789" s="161"/>
      <c r="X789" s="161" t="s">
        <v>200</v>
      </c>
      <c r="Y789" s="151"/>
      <c r="Z789" s="151"/>
      <c r="AA789" s="151"/>
      <c r="AB789" s="151"/>
      <c r="AC789" s="151"/>
      <c r="AD789" s="151"/>
      <c r="AE789" s="151"/>
      <c r="AF789" s="151"/>
      <c r="AG789" s="151" t="s">
        <v>201</v>
      </c>
      <c r="AH789" s="151"/>
      <c r="AI789" s="151"/>
      <c r="AJ789" s="151"/>
      <c r="AK789" s="151"/>
      <c r="AL789" s="151"/>
      <c r="AM789" s="151"/>
      <c r="AN789" s="151"/>
      <c r="AO789" s="151"/>
      <c r="AP789" s="151"/>
      <c r="AQ789" s="151"/>
      <c r="AR789" s="151"/>
      <c r="AS789" s="151"/>
      <c r="AT789" s="151"/>
      <c r="AU789" s="151"/>
      <c r="AV789" s="151"/>
      <c r="AW789" s="151"/>
      <c r="AX789" s="151"/>
      <c r="AY789" s="151"/>
      <c r="AZ789" s="151"/>
      <c r="BA789" s="151"/>
      <c r="BB789" s="151"/>
      <c r="BC789" s="151"/>
      <c r="BD789" s="151"/>
      <c r="BE789" s="151"/>
      <c r="BF789" s="151"/>
      <c r="BG789" s="151"/>
      <c r="BH789" s="151"/>
    </row>
    <row r="790" spans="1:60" outlineLevel="1" x14ac:dyDescent="0.2">
      <c r="A790" s="158"/>
      <c r="B790" s="159"/>
      <c r="C790" s="190" t="s">
        <v>926</v>
      </c>
      <c r="D790" s="163"/>
      <c r="E790" s="164">
        <v>50.76</v>
      </c>
      <c r="F790" s="161"/>
      <c r="G790" s="161"/>
      <c r="H790" s="161"/>
      <c r="I790" s="161"/>
      <c r="J790" s="161"/>
      <c r="K790" s="161"/>
      <c r="L790" s="161"/>
      <c r="M790" s="161"/>
      <c r="N790" s="161"/>
      <c r="O790" s="161"/>
      <c r="P790" s="161"/>
      <c r="Q790" s="161"/>
      <c r="R790" s="161"/>
      <c r="S790" s="161"/>
      <c r="T790" s="161"/>
      <c r="U790" s="161"/>
      <c r="V790" s="161"/>
      <c r="W790" s="161"/>
      <c r="X790" s="161"/>
      <c r="Y790" s="151"/>
      <c r="Z790" s="151"/>
      <c r="AA790" s="151"/>
      <c r="AB790" s="151"/>
      <c r="AC790" s="151"/>
      <c r="AD790" s="151"/>
      <c r="AE790" s="151"/>
      <c r="AF790" s="151"/>
      <c r="AG790" s="151" t="s">
        <v>203</v>
      </c>
      <c r="AH790" s="151">
        <v>0</v>
      </c>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row>
    <row r="791" spans="1:60" ht="33.75" outlineLevel="1" x14ac:dyDescent="0.2">
      <c r="A791" s="172">
        <v>229</v>
      </c>
      <c r="B791" s="173" t="s">
        <v>927</v>
      </c>
      <c r="C791" s="189" t="s">
        <v>928</v>
      </c>
      <c r="D791" s="174" t="s">
        <v>238</v>
      </c>
      <c r="E791" s="175">
        <v>50.76</v>
      </c>
      <c r="F791" s="176"/>
      <c r="G791" s="177">
        <f>ROUND(E791*F791,2)</f>
        <v>0</v>
      </c>
      <c r="H791" s="176"/>
      <c r="I791" s="177">
        <f>ROUND(E791*H791,2)</f>
        <v>0</v>
      </c>
      <c r="J791" s="176"/>
      <c r="K791" s="177">
        <f>ROUND(E791*J791,2)</f>
        <v>0</v>
      </c>
      <c r="L791" s="177">
        <v>21</v>
      </c>
      <c r="M791" s="177">
        <f>G791*(1+L791/100)</f>
        <v>0</v>
      </c>
      <c r="N791" s="177">
        <v>3.63E-3</v>
      </c>
      <c r="O791" s="177">
        <f>ROUND(E791*N791,2)</f>
        <v>0.18</v>
      </c>
      <c r="P791" s="177">
        <v>0</v>
      </c>
      <c r="Q791" s="177">
        <f>ROUND(E791*P791,2)</f>
        <v>0</v>
      </c>
      <c r="R791" s="177"/>
      <c r="S791" s="177" t="s">
        <v>199</v>
      </c>
      <c r="T791" s="178" t="s">
        <v>199</v>
      </c>
      <c r="U791" s="161">
        <v>0.38</v>
      </c>
      <c r="V791" s="161">
        <f>ROUND(E791*U791,2)</f>
        <v>19.29</v>
      </c>
      <c r="W791" s="161"/>
      <c r="X791" s="161" t="s">
        <v>200</v>
      </c>
      <c r="Y791" s="151"/>
      <c r="Z791" s="151"/>
      <c r="AA791" s="151"/>
      <c r="AB791" s="151"/>
      <c r="AC791" s="151"/>
      <c r="AD791" s="151"/>
      <c r="AE791" s="151"/>
      <c r="AF791" s="151"/>
      <c r="AG791" s="151" t="s">
        <v>201</v>
      </c>
      <c r="AH791" s="151"/>
      <c r="AI791" s="151"/>
      <c r="AJ791" s="151"/>
      <c r="AK791" s="151"/>
      <c r="AL791" s="151"/>
      <c r="AM791" s="151"/>
      <c r="AN791" s="151"/>
      <c r="AO791" s="151"/>
      <c r="AP791" s="151"/>
      <c r="AQ791" s="151"/>
      <c r="AR791" s="151"/>
      <c r="AS791" s="151"/>
      <c r="AT791" s="151"/>
      <c r="AU791" s="151"/>
      <c r="AV791" s="151"/>
      <c r="AW791" s="151"/>
      <c r="AX791" s="151"/>
      <c r="AY791" s="151"/>
      <c r="AZ791" s="151"/>
      <c r="BA791" s="151"/>
      <c r="BB791" s="151"/>
      <c r="BC791" s="151"/>
      <c r="BD791" s="151"/>
      <c r="BE791" s="151"/>
      <c r="BF791" s="151"/>
      <c r="BG791" s="151"/>
      <c r="BH791" s="151"/>
    </row>
    <row r="792" spans="1:60" outlineLevel="1" x14ac:dyDescent="0.2">
      <c r="A792" s="158"/>
      <c r="B792" s="159"/>
      <c r="C792" s="190" t="s">
        <v>929</v>
      </c>
      <c r="D792" s="163"/>
      <c r="E792" s="164">
        <v>50.76</v>
      </c>
      <c r="F792" s="161"/>
      <c r="G792" s="161"/>
      <c r="H792" s="161"/>
      <c r="I792" s="161"/>
      <c r="J792" s="161"/>
      <c r="K792" s="161"/>
      <c r="L792" s="161"/>
      <c r="M792" s="161"/>
      <c r="N792" s="161"/>
      <c r="O792" s="161"/>
      <c r="P792" s="161"/>
      <c r="Q792" s="161"/>
      <c r="R792" s="161"/>
      <c r="S792" s="161"/>
      <c r="T792" s="161"/>
      <c r="U792" s="161"/>
      <c r="V792" s="161"/>
      <c r="W792" s="161"/>
      <c r="X792" s="161"/>
      <c r="Y792" s="151"/>
      <c r="Z792" s="151"/>
      <c r="AA792" s="151"/>
      <c r="AB792" s="151"/>
      <c r="AC792" s="151"/>
      <c r="AD792" s="151"/>
      <c r="AE792" s="151"/>
      <c r="AF792" s="151"/>
      <c r="AG792" s="151" t="s">
        <v>203</v>
      </c>
      <c r="AH792" s="151">
        <v>0</v>
      </c>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c r="BD792" s="151"/>
      <c r="BE792" s="151"/>
      <c r="BF792" s="151"/>
      <c r="BG792" s="151"/>
      <c r="BH792" s="151"/>
    </row>
    <row r="793" spans="1:60" outlineLevel="1" x14ac:dyDescent="0.2">
      <c r="A793" s="158"/>
      <c r="B793" s="159"/>
      <c r="C793" s="190" t="s">
        <v>930</v>
      </c>
      <c r="D793" s="163"/>
      <c r="E793" s="164"/>
      <c r="F793" s="161"/>
      <c r="G793" s="161"/>
      <c r="H793" s="161"/>
      <c r="I793" s="161"/>
      <c r="J793" s="161"/>
      <c r="K793" s="161"/>
      <c r="L793" s="161"/>
      <c r="M793" s="161"/>
      <c r="N793" s="161"/>
      <c r="O793" s="161"/>
      <c r="P793" s="161"/>
      <c r="Q793" s="161"/>
      <c r="R793" s="161"/>
      <c r="S793" s="161"/>
      <c r="T793" s="161"/>
      <c r="U793" s="161"/>
      <c r="V793" s="161"/>
      <c r="W793" s="161"/>
      <c r="X793" s="161"/>
      <c r="Y793" s="151"/>
      <c r="Z793" s="151"/>
      <c r="AA793" s="151"/>
      <c r="AB793" s="151"/>
      <c r="AC793" s="151"/>
      <c r="AD793" s="151"/>
      <c r="AE793" s="151"/>
      <c r="AF793" s="151"/>
      <c r="AG793" s="151" t="s">
        <v>203</v>
      </c>
      <c r="AH793" s="151">
        <v>0</v>
      </c>
      <c r="AI793" s="151"/>
      <c r="AJ793" s="151"/>
      <c r="AK793" s="151"/>
      <c r="AL793" s="151"/>
      <c r="AM793" s="151"/>
      <c r="AN793" s="151"/>
      <c r="AO793" s="151"/>
      <c r="AP793" s="151"/>
      <c r="AQ793" s="151"/>
      <c r="AR793" s="151"/>
      <c r="AS793" s="151"/>
      <c r="AT793" s="151"/>
      <c r="AU793" s="151"/>
      <c r="AV793" s="151"/>
      <c r="AW793" s="151"/>
      <c r="AX793" s="151"/>
      <c r="AY793" s="151"/>
      <c r="AZ793" s="151"/>
      <c r="BA793" s="151"/>
      <c r="BB793" s="151"/>
      <c r="BC793" s="151"/>
      <c r="BD793" s="151"/>
      <c r="BE793" s="151"/>
      <c r="BF793" s="151"/>
      <c r="BG793" s="151"/>
      <c r="BH793" s="151"/>
    </row>
    <row r="794" spans="1:60" outlineLevel="1" x14ac:dyDescent="0.2">
      <c r="A794" s="158"/>
      <c r="B794" s="159"/>
      <c r="C794" s="190" t="s">
        <v>931</v>
      </c>
      <c r="D794" s="163"/>
      <c r="E794" s="164"/>
      <c r="F794" s="161"/>
      <c r="G794" s="161"/>
      <c r="H794" s="161"/>
      <c r="I794" s="161"/>
      <c r="J794" s="161"/>
      <c r="K794" s="161"/>
      <c r="L794" s="161"/>
      <c r="M794" s="161"/>
      <c r="N794" s="161"/>
      <c r="O794" s="161"/>
      <c r="P794" s="161"/>
      <c r="Q794" s="161"/>
      <c r="R794" s="161"/>
      <c r="S794" s="161"/>
      <c r="T794" s="161"/>
      <c r="U794" s="161"/>
      <c r="V794" s="161"/>
      <c r="W794" s="161"/>
      <c r="X794" s="161"/>
      <c r="Y794" s="151"/>
      <c r="Z794" s="151"/>
      <c r="AA794" s="151"/>
      <c r="AB794" s="151"/>
      <c r="AC794" s="151"/>
      <c r="AD794" s="151"/>
      <c r="AE794" s="151"/>
      <c r="AF794" s="151"/>
      <c r="AG794" s="151" t="s">
        <v>203</v>
      </c>
      <c r="AH794" s="151">
        <v>0</v>
      </c>
      <c r="AI794" s="151"/>
      <c r="AJ794" s="151"/>
      <c r="AK794" s="151"/>
      <c r="AL794" s="151"/>
      <c r="AM794" s="151"/>
      <c r="AN794" s="151"/>
      <c r="AO794" s="151"/>
      <c r="AP794" s="151"/>
      <c r="AQ794" s="151"/>
      <c r="AR794" s="151"/>
      <c r="AS794" s="151"/>
      <c r="AT794" s="151"/>
      <c r="AU794" s="151"/>
      <c r="AV794" s="151"/>
      <c r="AW794" s="151"/>
      <c r="AX794" s="151"/>
      <c r="AY794" s="151"/>
      <c r="AZ794" s="151"/>
      <c r="BA794" s="151"/>
      <c r="BB794" s="151"/>
      <c r="BC794" s="151"/>
      <c r="BD794" s="151"/>
      <c r="BE794" s="151"/>
      <c r="BF794" s="151"/>
      <c r="BG794" s="151"/>
      <c r="BH794" s="151"/>
    </row>
    <row r="795" spans="1:60" outlineLevel="1" x14ac:dyDescent="0.2">
      <c r="A795" s="158"/>
      <c r="B795" s="159"/>
      <c r="C795" s="190" t="s">
        <v>932</v>
      </c>
      <c r="D795" s="163"/>
      <c r="E795" s="164"/>
      <c r="F795" s="161"/>
      <c r="G795" s="161"/>
      <c r="H795" s="161"/>
      <c r="I795" s="161"/>
      <c r="J795" s="161"/>
      <c r="K795" s="161"/>
      <c r="L795" s="161"/>
      <c r="M795" s="161"/>
      <c r="N795" s="161"/>
      <c r="O795" s="161"/>
      <c r="P795" s="161"/>
      <c r="Q795" s="161"/>
      <c r="R795" s="161"/>
      <c r="S795" s="161"/>
      <c r="T795" s="161"/>
      <c r="U795" s="161"/>
      <c r="V795" s="161"/>
      <c r="W795" s="161"/>
      <c r="X795" s="161"/>
      <c r="Y795" s="151"/>
      <c r="Z795" s="151"/>
      <c r="AA795" s="151"/>
      <c r="AB795" s="151"/>
      <c r="AC795" s="151"/>
      <c r="AD795" s="151"/>
      <c r="AE795" s="151"/>
      <c r="AF795" s="151"/>
      <c r="AG795" s="151" t="s">
        <v>203</v>
      </c>
      <c r="AH795" s="151">
        <v>0</v>
      </c>
      <c r="AI795" s="151"/>
      <c r="AJ795" s="151"/>
      <c r="AK795" s="151"/>
      <c r="AL795" s="151"/>
      <c r="AM795" s="151"/>
      <c r="AN795" s="151"/>
      <c r="AO795" s="151"/>
      <c r="AP795" s="151"/>
      <c r="AQ795" s="151"/>
      <c r="AR795" s="151"/>
      <c r="AS795" s="151"/>
      <c r="AT795" s="151"/>
      <c r="AU795" s="151"/>
      <c r="AV795" s="151"/>
      <c r="AW795" s="151"/>
      <c r="AX795" s="151"/>
      <c r="AY795" s="151"/>
      <c r="AZ795" s="151"/>
      <c r="BA795" s="151"/>
      <c r="BB795" s="151"/>
      <c r="BC795" s="151"/>
      <c r="BD795" s="151"/>
      <c r="BE795" s="151"/>
      <c r="BF795" s="151"/>
      <c r="BG795" s="151"/>
      <c r="BH795" s="151"/>
    </row>
    <row r="796" spans="1:60" outlineLevel="1" x14ac:dyDescent="0.2">
      <c r="A796" s="172">
        <v>230</v>
      </c>
      <c r="B796" s="173" t="s">
        <v>933</v>
      </c>
      <c r="C796" s="189" t="s">
        <v>934</v>
      </c>
      <c r="D796" s="174" t="s">
        <v>482</v>
      </c>
      <c r="E796" s="175">
        <v>50.76</v>
      </c>
      <c r="F796" s="176"/>
      <c r="G796" s="177">
        <f>ROUND(E796*F796,2)</f>
        <v>0</v>
      </c>
      <c r="H796" s="176"/>
      <c r="I796" s="177">
        <f>ROUND(E796*H796,2)</f>
        <v>0</v>
      </c>
      <c r="J796" s="176"/>
      <c r="K796" s="177">
        <f>ROUND(E796*J796,2)</f>
        <v>0</v>
      </c>
      <c r="L796" s="177">
        <v>21</v>
      </c>
      <c r="M796" s="177">
        <f>G796*(1+L796/100)</f>
        <v>0</v>
      </c>
      <c r="N796" s="177">
        <v>1E-3</v>
      </c>
      <c r="O796" s="177">
        <f>ROUND(E796*N796,2)</f>
        <v>0.05</v>
      </c>
      <c r="P796" s="177">
        <v>0</v>
      </c>
      <c r="Q796" s="177">
        <f>ROUND(E796*P796,2)</f>
        <v>0</v>
      </c>
      <c r="R796" s="177"/>
      <c r="S796" s="177" t="s">
        <v>307</v>
      </c>
      <c r="T796" s="178" t="s">
        <v>935</v>
      </c>
      <c r="U796" s="161">
        <v>0</v>
      </c>
      <c r="V796" s="161">
        <f>ROUND(E796*U796,2)</f>
        <v>0</v>
      </c>
      <c r="W796" s="161"/>
      <c r="X796" s="161" t="s">
        <v>200</v>
      </c>
      <c r="Y796" s="151"/>
      <c r="Z796" s="151"/>
      <c r="AA796" s="151"/>
      <c r="AB796" s="151"/>
      <c r="AC796" s="151"/>
      <c r="AD796" s="151"/>
      <c r="AE796" s="151"/>
      <c r="AF796" s="151"/>
      <c r="AG796" s="151" t="s">
        <v>201</v>
      </c>
      <c r="AH796" s="151"/>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row>
    <row r="797" spans="1:60" outlineLevel="1" x14ac:dyDescent="0.2">
      <c r="A797" s="158"/>
      <c r="B797" s="159"/>
      <c r="C797" s="190" t="s">
        <v>926</v>
      </c>
      <c r="D797" s="163"/>
      <c r="E797" s="164">
        <v>50.76</v>
      </c>
      <c r="F797" s="161"/>
      <c r="G797" s="161"/>
      <c r="H797" s="161"/>
      <c r="I797" s="161"/>
      <c r="J797" s="161"/>
      <c r="K797" s="161"/>
      <c r="L797" s="161"/>
      <c r="M797" s="161"/>
      <c r="N797" s="161"/>
      <c r="O797" s="161"/>
      <c r="P797" s="161"/>
      <c r="Q797" s="161"/>
      <c r="R797" s="161"/>
      <c r="S797" s="161"/>
      <c r="T797" s="161"/>
      <c r="U797" s="161"/>
      <c r="V797" s="161"/>
      <c r="W797" s="161"/>
      <c r="X797" s="161"/>
      <c r="Y797" s="151"/>
      <c r="Z797" s="151"/>
      <c r="AA797" s="151"/>
      <c r="AB797" s="151"/>
      <c r="AC797" s="151"/>
      <c r="AD797" s="151"/>
      <c r="AE797" s="151"/>
      <c r="AF797" s="151"/>
      <c r="AG797" s="151" t="s">
        <v>203</v>
      </c>
      <c r="AH797" s="151">
        <v>0</v>
      </c>
      <c r="AI797" s="151"/>
      <c r="AJ797" s="151"/>
      <c r="AK797" s="151"/>
      <c r="AL797" s="151"/>
      <c r="AM797" s="151"/>
      <c r="AN797" s="151"/>
      <c r="AO797" s="151"/>
      <c r="AP797" s="151"/>
      <c r="AQ797" s="151"/>
      <c r="AR797" s="151"/>
      <c r="AS797" s="151"/>
      <c r="AT797" s="151"/>
      <c r="AU797" s="151"/>
      <c r="AV797" s="151"/>
      <c r="AW797" s="151"/>
      <c r="AX797" s="151"/>
      <c r="AY797" s="151"/>
      <c r="AZ797" s="151"/>
      <c r="BA797" s="151"/>
      <c r="BB797" s="151"/>
      <c r="BC797" s="151"/>
      <c r="BD797" s="151"/>
      <c r="BE797" s="151"/>
      <c r="BF797" s="151"/>
      <c r="BG797" s="151"/>
      <c r="BH797" s="151"/>
    </row>
    <row r="798" spans="1:60" outlineLevel="1" x14ac:dyDescent="0.2">
      <c r="A798" s="158">
        <v>231</v>
      </c>
      <c r="B798" s="159" t="s">
        <v>936</v>
      </c>
      <c r="C798" s="192" t="s">
        <v>937</v>
      </c>
      <c r="D798" s="160" t="s">
        <v>0</v>
      </c>
      <c r="E798" s="186"/>
      <c r="F798" s="162"/>
      <c r="G798" s="161">
        <f>ROUND(E798*F798,2)</f>
        <v>0</v>
      </c>
      <c r="H798" s="162"/>
      <c r="I798" s="161">
        <f>ROUND(E798*H798,2)</f>
        <v>0</v>
      </c>
      <c r="J798" s="162"/>
      <c r="K798" s="161">
        <f>ROUND(E798*J798,2)</f>
        <v>0</v>
      </c>
      <c r="L798" s="161">
        <v>21</v>
      </c>
      <c r="M798" s="161">
        <f>G798*(1+L798/100)</f>
        <v>0</v>
      </c>
      <c r="N798" s="161">
        <v>0</v>
      </c>
      <c r="O798" s="161">
        <f>ROUND(E798*N798,2)</f>
        <v>0</v>
      </c>
      <c r="P798" s="161">
        <v>0</v>
      </c>
      <c r="Q798" s="161">
        <f>ROUND(E798*P798,2)</f>
        <v>0</v>
      </c>
      <c r="R798" s="161"/>
      <c r="S798" s="161" t="s">
        <v>199</v>
      </c>
      <c r="T798" s="161" t="s">
        <v>199</v>
      </c>
      <c r="U798" s="161">
        <v>0</v>
      </c>
      <c r="V798" s="161">
        <f>ROUND(E798*U798,2)</f>
        <v>0</v>
      </c>
      <c r="W798" s="161"/>
      <c r="X798" s="161" t="s">
        <v>630</v>
      </c>
      <c r="Y798" s="151"/>
      <c r="Z798" s="151"/>
      <c r="AA798" s="151"/>
      <c r="AB798" s="151"/>
      <c r="AC798" s="151"/>
      <c r="AD798" s="151"/>
      <c r="AE798" s="151"/>
      <c r="AF798" s="151"/>
      <c r="AG798" s="151" t="s">
        <v>631</v>
      </c>
      <c r="AH798" s="151"/>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c r="BD798" s="151"/>
      <c r="BE798" s="151"/>
      <c r="BF798" s="151"/>
      <c r="BG798" s="151"/>
      <c r="BH798" s="151"/>
    </row>
    <row r="799" spans="1:60" x14ac:dyDescent="0.2">
      <c r="A799" s="166" t="s">
        <v>194</v>
      </c>
      <c r="B799" s="167" t="s">
        <v>152</v>
      </c>
      <c r="C799" s="188" t="s">
        <v>153</v>
      </c>
      <c r="D799" s="168"/>
      <c r="E799" s="169"/>
      <c r="F799" s="170"/>
      <c r="G799" s="170">
        <f>SUMIF(AG800:AG828,"&lt;&gt;NOR",G800:G828)</f>
        <v>0</v>
      </c>
      <c r="H799" s="170"/>
      <c r="I799" s="170">
        <f>SUM(I800:I828)</f>
        <v>0</v>
      </c>
      <c r="J799" s="170"/>
      <c r="K799" s="170">
        <f>SUM(K800:K828)</f>
        <v>0</v>
      </c>
      <c r="L799" s="170"/>
      <c r="M799" s="170">
        <f>SUM(M800:M828)</f>
        <v>0</v>
      </c>
      <c r="N799" s="170"/>
      <c r="O799" s="170">
        <f>SUM(O800:O828)</f>
        <v>1.2800000000000002</v>
      </c>
      <c r="P799" s="170"/>
      <c r="Q799" s="170">
        <f>SUM(Q800:Q828)</f>
        <v>0</v>
      </c>
      <c r="R799" s="170"/>
      <c r="S799" s="170"/>
      <c r="T799" s="171"/>
      <c r="U799" s="165"/>
      <c r="V799" s="165">
        <f>SUM(V800:V828)</f>
        <v>172.41</v>
      </c>
      <c r="W799" s="165"/>
      <c r="X799" s="165"/>
      <c r="AG799" t="s">
        <v>195</v>
      </c>
    </row>
    <row r="800" spans="1:60" outlineLevel="1" x14ac:dyDescent="0.2">
      <c r="A800" s="172">
        <v>232</v>
      </c>
      <c r="B800" s="173" t="s">
        <v>938</v>
      </c>
      <c r="C800" s="189" t="s">
        <v>939</v>
      </c>
      <c r="D800" s="174" t="s">
        <v>238</v>
      </c>
      <c r="E800" s="175">
        <v>126.34</v>
      </c>
      <c r="F800" s="176"/>
      <c r="G800" s="177">
        <f>ROUND(E800*F800,2)</f>
        <v>0</v>
      </c>
      <c r="H800" s="176"/>
      <c r="I800" s="177">
        <f>ROUND(E800*H800,2)</f>
        <v>0</v>
      </c>
      <c r="J800" s="176"/>
      <c r="K800" s="177">
        <f>ROUND(E800*J800,2)</f>
        <v>0</v>
      </c>
      <c r="L800" s="177">
        <v>21</v>
      </c>
      <c r="M800" s="177">
        <f>G800*(1+L800/100)</f>
        <v>0</v>
      </c>
      <c r="N800" s="177">
        <v>2.1000000000000001E-4</v>
      </c>
      <c r="O800" s="177">
        <f>ROUND(E800*N800,2)</f>
        <v>0.03</v>
      </c>
      <c r="P800" s="177">
        <v>0</v>
      </c>
      <c r="Q800" s="177">
        <f>ROUND(E800*P800,2)</f>
        <v>0</v>
      </c>
      <c r="R800" s="177"/>
      <c r="S800" s="177" t="s">
        <v>199</v>
      </c>
      <c r="T800" s="178" t="s">
        <v>199</v>
      </c>
      <c r="U800" s="161">
        <v>0.05</v>
      </c>
      <c r="V800" s="161">
        <f>ROUND(E800*U800,2)</f>
        <v>6.32</v>
      </c>
      <c r="W800" s="161"/>
      <c r="X800" s="161" t="s">
        <v>200</v>
      </c>
      <c r="Y800" s="151"/>
      <c r="Z800" s="151"/>
      <c r="AA800" s="151"/>
      <c r="AB800" s="151"/>
      <c r="AC800" s="151"/>
      <c r="AD800" s="151"/>
      <c r="AE800" s="151"/>
      <c r="AF800" s="151"/>
      <c r="AG800" s="151" t="s">
        <v>201</v>
      </c>
      <c r="AH800" s="151"/>
      <c r="AI800" s="151"/>
      <c r="AJ800" s="151"/>
      <c r="AK800" s="151"/>
      <c r="AL800" s="151"/>
      <c r="AM800" s="151"/>
      <c r="AN800" s="151"/>
      <c r="AO800" s="151"/>
      <c r="AP800" s="151"/>
      <c r="AQ800" s="151"/>
      <c r="AR800" s="151"/>
      <c r="AS800" s="151"/>
      <c r="AT800" s="151"/>
      <c r="AU800" s="151"/>
      <c r="AV800" s="151"/>
      <c r="AW800" s="151"/>
      <c r="AX800" s="151"/>
      <c r="AY800" s="151"/>
      <c r="AZ800" s="151"/>
      <c r="BA800" s="151"/>
      <c r="BB800" s="151"/>
      <c r="BC800" s="151"/>
      <c r="BD800" s="151"/>
      <c r="BE800" s="151"/>
      <c r="BF800" s="151"/>
      <c r="BG800" s="151"/>
      <c r="BH800" s="151"/>
    </row>
    <row r="801" spans="1:60" outlineLevel="1" x14ac:dyDescent="0.2">
      <c r="A801" s="158"/>
      <c r="B801" s="159"/>
      <c r="C801" s="190" t="s">
        <v>940</v>
      </c>
      <c r="D801" s="163"/>
      <c r="E801" s="164">
        <v>30.74</v>
      </c>
      <c r="F801" s="161"/>
      <c r="G801" s="161"/>
      <c r="H801" s="161"/>
      <c r="I801" s="161"/>
      <c r="J801" s="161"/>
      <c r="K801" s="161"/>
      <c r="L801" s="161"/>
      <c r="M801" s="161"/>
      <c r="N801" s="161"/>
      <c r="O801" s="161"/>
      <c r="P801" s="161"/>
      <c r="Q801" s="161"/>
      <c r="R801" s="161"/>
      <c r="S801" s="161"/>
      <c r="T801" s="161"/>
      <c r="U801" s="161"/>
      <c r="V801" s="161"/>
      <c r="W801" s="161"/>
      <c r="X801" s="161"/>
      <c r="Y801" s="151"/>
      <c r="Z801" s="151"/>
      <c r="AA801" s="151"/>
      <c r="AB801" s="151"/>
      <c r="AC801" s="151"/>
      <c r="AD801" s="151"/>
      <c r="AE801" s="151"/>
      <c r="AF801" s="151"/>
      <c r="AG801" s="151" t="s">
        <v>203</v>
      </c>
      <c r="AH801" s="151">
        <v>0</v>
      </c>
      <c r="AI801" s="151"/>
      <c r="AJ801" s="151"/>
      <c r="AK801" s="151"/>
      <c r="AL801" s="151"/>
      <c r="AM801" s="151"/>
      <c r="AN801" s="151"/>
      <c r="AO801" s="151"/>
      <c r="AP801" s="151"/>
      <c r="AQ801" s="151"/>
      <c r="AR801" s="151"/>
      <c r="AS801" s="151"/>
      <c r="AT801" s="151"/>
      <c r="AU801" s="151"/>
      <c r="AV801" s="151"/>
      <c r="AW801" s="151"/>
      <c r="AX801" s="151"/>
      <c r="AY801" s="151"/>
      <c r="AZ801" s="151"/>
      <c r="BA801" s="151"/>
      <c r="BB801" s="151"/>
      <c r="BC801" s="151"/>
      <c r="BD801" s="151"/>
      <c r="BE801" s="151"/>
      <c r="BF801" s="151"/>
      <c r="BG801" s="151"/>
      <c r="BH801" s="151"/>
    </row>
    <row r="802" spans="1:60" outlineLevel="1" x14ac:dyDescent="0.2">
      <c r="A802" s="158"/>
      <c r="B802" s="159"/>
      <c r="C802" s="190" t="s">
        <v>941</v>
      </c>
      <c r="D802" s="163"/>
      <c r="E802" s="164">
        <v>15.4</v>
      </c>
      <c r="F802" s="161"/>
      <c r="G802" s="161"/>
      <c r="H802" s="161"/>
      <c r="I802" s="161"/>
      <c r="J802" s="161"/>
      <c r="K802" s="161"/>
      <c r="L802" s="161"/>
      <c r="M802" s="161"/>
      <c r="N802" s="161"/>
      <c r="O802" s="161"/>
      <c r="P802" s="161"/>
      <c r="Q802" s="161"/>
      <c r="R802" s="161"/>
      <c r="S802" s="161"/>
      <c r="T802" s="161"/>
      <c r="U802" s="161"/>
      <c r="V802" s="161"/>
      <c r="W802" s="161"/>
      <c r="X802" s="161"/>
      <c r="Y802" s="151"/>
      <c r="Z802" s="151"/>
      <c r="AA802" s="151"/>
      <c r="AB802" s="151"/>
      <c r="AC802" s="151"/>
      <c r="AD802" s="151"/>
      <c r="AE802" s="151"/>
      <c r="AF802" s="151"/>
      <c r="AG802" s="151" t="s">
        <v>203</v>
      </c>
      <c r="AH802" s="151">
        <v>0</v>
      </c>
      <c r="AI802" s="151"/>
      <c r="AJ802" s="151"/>
      <c r="AK802" s="151"/>
      <c r="AL802" s="151"/>
      <c r="AM802" s="151"/>
      <c r="AN802" s="151"/>
      <c r="AO802" s="151"/>
      <c r="AP802" s="151"/>
      <c r="AQ802" s="151"/>
      <c r="AR802" s="151"/>
      <c r="AS802" s="151"/>
      <c r="AT802" s="151"/>
      <c r="AU802" s="151"/>
      <c r="AV802" s="151"/>
      <c r="AW802" s="151"/>
      <c r="AX802" s="151"/>
      <c r="AY802" s="151"/>
      <c r="AZ802" s="151"/>
      <c r="BA802" s="151"/>
      <c r="BB802" s="151"/>
      <c r="BC802" s="151"/>
      <c r="BD802" s="151"/>
      <c r="BE802" s="151"/>
      <c r="BF802" s="151"/>
      <c r="BG802" s="151"/>
      <c r="BH802" s="151"/>
    </row>
    <row r="803" spans="1:60" outlineLevel="1" x14ac:dyDescent="0.2">
      <c r="A803" s="158"/>
      <c r="B803" s="159"/>
      <c r="C803" s="190" t="s">
        <v>942</v>
      </c>
      <c r="D803" s="163"/>
      <c r="E803" s="164">
        <v>39</v>
      </c>
      <c r="F803" s="161"/>
      <c r="G803" s="161"/>
      <c r="H803" s="161"/>
      <c r="I803" s="161"/>
      <c r="J803" s="161"/>
      <c r="K803" s="161"/>
      <c r="L803" s="161"/>
      <c r="M803" s="161"/>
      <c r="N803" s="161"/>
      <c r="O803" s="161"/>
      <c r="P803" s="161"/>
      <c r="Q803" s="161"/>
      <c r="R803" s="161"/>
      <c r="S803" s="161"/>
      <c r="T803" s="161"/>
      <c r="U803" s="161"/>
      <c r="V803" s="161"/>
      <c r="W803" s="161"/>
      <c r="X803" s="161"/>
      <c r="Y803" s="151"/>
      <c r="Z803" s="151"/>
      <c r="AA803" s="151"/>
      <c r="AB803" s="151"/>
      <c r="AC803" s="151"/>
      <c r="AD803" s="151"/>
      <c r="AE803" s="151"/>
      <c r="AF803" s="151"/>
      <c r="AG803" s="151" t="s">
        <v>203</v>
      </c>
      <c r="AH803" s="151">
        <v>0</v>
      </c>
      <c r="AI803" s="151"/>
      <c r="AJ803" s="151"/>
      <c r="AK803" s="151"/>
      <c r="AL803" s="151"/>
      <c r="AM803" s="151"/>
      <c r="AN803" s="151"/>
      <c r="AO803" s="151"/>
      <c r="AP803" s="151"/>
      <c r="AQ803" s="151"/>
      <c r="AR803" s="151"/>
      <c r="AS803" s="151"/>
      <c r="AT803" s="151"/>
      <c r="AU803" s="151"/>
      <c r="AV803" s="151"/>
      <c r="AW803" s="151"/>
      <c r="AX803" s="151"/>
      <c r="AY803" s="151"/>
      <c r="AZ803" s="151"/>
      <c r="BA803" s="151"/>
      <c r="BB803" s="151"/>
      <c r="BC803" s="151"/>
      <c r="BD803" s="151"/>
      <c r="BE803" s="151"/>
      <c r="BF803" s="151"/>
      <c r="BG803" s="151"/>
      <c r="BH803" s="151"/>
    </row>
    <row r="804" spans="1:60" outlineLevel="1" x14ac:dyDescent="0.2">
      <c r="A804" s="158"/>
      <c r="B804" s="159"/>
      <c r="C804" s="190" t="s">
        <v>943</v>
      </c>
      <c r="D804" s="163"/>
      <c r="E804" s="164">
        <v>30.8</v>
      </c>
      <c r="F804" s="161"/>
      <c r="G804" s="161"/>
      <c r="H804" s="161"/>
      <c r="I804" s="161"/>
      <c r="J804" s="161"/>
      <c r="K804" s="161"/>
      <c r="L804" s="161"/>
      <c r="M804" s="161"/>
      <c r="N804" s="161"/>
      <c r="O804" s="161"/>
      <c r="P804" s="161"/>
      <c r="Q804" s="161"/>
      <c r="R804" s="161"/>
      <c r="S804" s="161"/>
      <c r="T804" s="161"/>
      <c r="U804" s="161"/>
      <c r="V804" s="161"/>
      <c r="W804" s="161"/>
      <c r="X804" s="161"/>
      <c r="Y804" s="151"/>
      <c r="Z804" s="151"/>
      <c r="AA804" s="151"/>
      <c r="AB804" s="151"/>
      <c r="AC804" s="151"/>
      <c r="AD804" s="151"/>
      <c r="AE804" s="151"/>
      <c r="AF804" s="151"/>
      <c r="AG804" s="151" t="s">
        <v>203</v>
      </c>
      <c r="AH804" s="151">
        <v>0</v>
      </c>
      <c r="AI804" s="151"/>
      <c r="AJ804" s="151"/>
      <c r="AK804" s="151"/>
      <c r="AL804" s="151"/>
      <c r="AM804" s="151"/>
      <c r="AN804" s="151"/>
      <c r="AO804" s="151"/>
      <c r="AP804" s="151"/>
      <c r="AQ804" s="151"/>
      <c r="AR804" s="151"/>
      <c r="AS804" s="151"/>
      <c r="AT804" s="151"/>
      <c r="AU804" s="151"/>
      <c r="AV804" s="151"/>
      <c r="AW804" s="151"/>
      <c r="AX804" s="151"/>
      <c r="AY804" s="151"/>
      <c r="AZ804" s="151"/>
      <c r="BA804" s="151"/>
      <c r="BB804" s="151"/>
      <c r="BC804" s="151"/>
      <c r="BD804" s="151"/>
      <c r="BE804" s="151"/>
      <c r="BF804" s="151"/>
      <c r="BG804" s="151"/>
      <c r="BH804" s="151"/>
    </row>
    <row r="805" spans="1:60" outlineLevel="1" x14ac:dyDescent="0.2">
      <c r="A805" s="158"/>
      <c r="B805" s="159"/>
      <c r="C805" s="190" t="s">
        <v>944</v>
      </c>
      <c r="D805" s="163"/>
      <c r="E805" s="164">
        <v>10.4</v>
      </c>
      <c r="F805" s="161"/>
      <c r="G805" s="161"/>
      <c r="H805" s="161"/>
      <c r="I805" s="161"/>
      <c r="J805" s="161"/>
      <c r="K805" s="161"/>
      <c r="L805" s="161"/>
      <c r="M805" s="161"/>
      <c r="N805" s="161"/>
      <c r="O805" s="161"/>
      <c r="P805" s="161"/>
      <c r="Q805" s="161"/>
      <c r="R805" s="161"/>
      <c r="S805" s="161"/>
      <c r="T805" s="161"/>
      <c r="U805" s="161"/>
      <c r="V805" s="161"/>
      <c r="W805" s="161"/>
      <c r="X805" s="161"/>
      <c r="Y805" s="151"/>
      <c r="Z805" s="151"/>
      <c r="AA805" s="151"/>
      <c r="AB805" s="151"/>
      <c r="AC805" s="151"/>
      <c r="AD805" s="151"/>
      <c r="AE805" s="151"/>
      <c r="AF805" s="151"/>
      <c r="AG805" s="151" t="s">
        <v>203</v>
      </c>
      <c r="AH805" s="151">
        <v>0</v>
      </c>
      <c r="AI805" s="151"/>
      <c r="AJ805" s="151"/>
      <c r="AK805" s="151"/>
      <c r="AL805" s="151"/>
      <c r="AM805" s="151"/>
      <c r="AN805" s="151"/>
      <c r="AO805" s="151"/>
      <c r="AP805" s="151"/>
      <c r="AQ805" s="151"/>
      <c r="AR805" s="151"/>
      <c r="AS805" s="151"/>
      <c r="AT805" s="151"/>
      <c r="AU805" s="151"/>
      <c r="AV805" s="151"/>
      <c r="AW805" s="151"/>
      <c r="AX805" s="151"/>
      <c r="AY805" s="151"/>
      <c r="AZ805" s="151"/>
      <c r="BA805" s="151"/>
      <c r="BB805" s="151"/>
      <c r="BC805" s="151"/>
      <c r="BD805" s="151"/>
      <c r="BE805" s="151"/>
      <c r="BF805" s="151"/>
      <c r="BG805" s="151"/>
      <c r="BH805" s="151"/>
    </row>
    <row r="806" spans="1:60" outlineLevel="1" x14ac:dyDescent="0.2">
      <c r="A806" s="172">
        <v>233</v>
      </c>
      <c r="B806" s="173" t="s">
        <v>945</v>
      </c>
      <c r="C806" s="189" t="s">
        <v>946</v>
      </c>
      <c r="D806" s="174" t="s">
        <v>238</v>
      </c>
      <c r="E806" s="175">
        <v>126.34</v>
      </c>
      <c r="F806" s="176"/>
      <c r="G806" s="177">
        <f>ROUND(E806*F806,2)</f>
        <v>0</v>
      </c>
      <c r="H806" s="176"/>
      <c r="I806" s="177">
        <f>ROUND(E806*H806,2)</f>
        <v>0</v>
      </c>
      <c r="J806" s="176"/>
      <c r="K806" s="177">
        <f>ROUND(E806*J806,2)</f>
        <v>0</v>
      </c>
      <c r="L806" s="177">
        <v>21</v>
      </c>
      <c r="M806" s="177">
        <f>G806*(1+L806/100)</f>
        <v>0</v>
      </c>
      <c r="N806" s="177">
        <v>5.3499999999999997E-3</v>
      </c>
      <c r="O806" s="177">
        <f>ROUND(E806*N806,2)</f>
        <v>0.68</v>
      </c>
      <c r="P806" s="177">
        <v>0</v>
      </c>
      <c r="Q806" s="177">
        <f>ROUND(E806*P806,2)</f>
        <v>0</v>
      </c>
      <c r="R806" s="177"/>
      <c r="S806" s="177" t="s">
        <v>199</v>
      </c>
      <c r="T806" s="178" t="s">
        <v>199</v>
      </c>
      <c r="U806" s="161">
        <v>1.288</v>
      </c>
      <c r="V806" s="161">
        <f>ROUND(E806*U806,2)</f>
        <v>162.72999999999999</v>
      </c>
      <c r="W806" s="161"/>
      <c r="X806" s="161" t="s">
        <v>200</v>
      </c>
      <c r="Y806" s="151"/>
      <c r="Z806" s="151"/>
      <c r="AA806" s="151"/>
      <c r="AB806" s="151"/>
      <c r="AC806" s="151"/>
      <c r="AD806" s="151"/>
      <c r="AE806" s="151"/>
      <c r="AF806" s="151"/>
      <c r="AG806" s="151" t="s">
        <v>201</v>
      </c>
      <c r="AH806" s="151"/>
      <c r="AI806" s="151"/>
      <c r="AJ806" s="151"/>
      <c r="AK806" s="151"/>
      <c r="AL806" s="151"/>
      <c r="AM806" s="151"/>
      <c r="AN806" s="151"/>
      <c r="AO806" s="151"/>
      <c r="AP806" s="151"/>
      <c r="AQ806" s="151"/>
      <c r="AR806" s="151"/>
      <c r="AS806" s="151"/>
      <c r="AT806" s="151"/>
      <c r="AU806" s="151"/>
      <c r="AV806" s="151"/>
      <c r="AW806" s="151"/>
      <c r="AX806" s="151"/>
      <c r="AY806" s="151"/>
      <c r="AZ806" s="151"/>
      <c r="BA806" s="151"/>
      <c r="BB806" s="151"/>
      <c r="BC806" s="151"/>
      <c r="BD806" s="151"/>
      <c r="BE806" s="151"/>
      <c r="BF806" s="151"/>
      <c r="BG806" s="151"/>
      <c r="BH806" s="151"/>
    </row>
    <row r="807" spans="1:60" outlineLevel="1" x14ac:dyDescent="0.2">
      <c r="A807" s="158"/>
      <c r="B807" s="159"/>
      <c r="C807" s="190" t="s">
        <v>940</v>
      </c>
      <c r="D807" s="163"/>
      <c r="E807" s="164">
        <v>30.74</v>
      </c>
      <c r="F807" s="161"/>
      <c r="G807" s="161"/>
      <c r="H807" s="161"/>
      <c r="I807" s="161"/>
      <c r="J807" s="161"/>
      <c r="K807" s="161"/>
      <c r="L807" s="161"/>
      <c r="M807" s="161"/>
      <c r="N807" s="161"/>
      <c r="O807" s="161"/>
      <c r="P807" s="161"/>
      <c r="Q807" s="161"/>
      <c r="R807" s="161"/>
      <c r="S807" s="161"/>
      <c r="T807" s="161"/>
      <c r="U807" s="161"/>
      <c r="V807" s="161"/>
      <c r="W807" s="161"/>
      <c r="X807" s="161"/>
      <c r="Y807" s="151"/>
      <c r="Z807" s="151"/>
      <c r="AA807" s="151"/>
      <c r="AB807" s="151"/>
      <c r="AC807" s="151"/>
      <c r="AD807" s="151"/>
      <c r="AE807" s="151"/>
      <c r="AF807" s="151"/>
      <c r="AG807" s="151" t="s">
        <v>203</v>
      </c>
      <c r="AH807" s="151">
        <v>0</v>
      </c>
      <c r="AI807" s="151"/>
      <c r="AJ807" s="151"/>
      <c r="AK807" s="151"/>
      <c r="AL807" s="151"/>
      <c r="AM807" s="151"/>
      <c r="AN807" s="151"/>
      <c r="AO807" s="151"/>
      <c r="AP807" s="151"/>
      <c r="AQ807" s="151"/>
      <c r="AR807" s="151"/>
      <c r="AS807" s="151"/>
      <c r="AT807" s="151"/>
      <c r="AU807" s="151"/>
      <c r="AV807" s="151"/>
      <c r="AW807" s="151"/>
      <c r="AX807" s="151"/>
      <c r="AY807" s="151"/>
      <c r="AZ807" s="151"/>
      <c r="BA807" s="151"/>
      <c r="BB807" s="151"/>
      <c r="BC807" s="151"/>
      <c r="BD807" s="151"/>
      <c r="BE807" s="151"/>
      <c r="BF807" s="151"/>
      <c r="BG807" s="151"/>
      <c r="BH807" s="151"/>
    </row>
    <row r="808" spans="1:60" outlineLevel="1" x14ac:dyDescent="0.2">
      <c r="A808" s="158"/>
      <c r="B808" s="159"/>
      <c r="C808" s="190" t="s">
        <v>941</v>
      </c>
      <c r="D808" s="163"/>
      <c r="E808" s="164">
        <v>15.4</v>
      </c>
      <c r="F808" s="161"/>
      <c r="G808" s="161"/>
      <c r="H808" s="161"/>
      <c r="I808" s="161"/>
      <c r="J808" s="161"/>
      <c r="K808" s="161"/>
      <c r="L808" s="161"/>
      <c r="M808" s="161"/>
      <c r="N808" s="161"/>
      <c r="O808" s="161"/>
      <c r="P808" s="161"/>
      <c r="Q808" s="161"/>
      <c r="R808" s="161"/>
      <c r="S808" s="161"/>
      <c r="T808" s="161"/>
      <c r="U808" s="161"/>
      <c r="V808" s="161"/>
      <c r="W808" s="161"/>
      <c r="X808" s="161"/>
      <c r="Y808" s="151"/>
      <c r="Z808" s="151"/>
      <c r="AA808" s="151"/>
      <c r="AB808" s="151"/>
      <c r="AC808" s="151"/>
      <c r="AD808" s="151"/>
      <c r="AE808" s="151"/>
      <c r="AF808" s="151"/>
      <c r="AG808" s="151" t="s">
        <v>203</v>
      </c>
      <c r="AH808" s="151">
        <v>0</v>
      </c>
      <c r="AI808" s="151"/>
      <c r="AJ808" s="151"/>
      <c r="AK808" s="151"/>
      <c r="AL808" s="151"/>
      <c r="AM808" s="151"/>
      <c r="AN808" s="151"/>
      <c r="AO808" s="151"/>
      <c r="AP808" s="151"/>
      <c r="AQ808" s="151"/>
      <c r="AR808" s="151"/>
      <c r="AS808" s="151"/>
      <c r="AT808" s="151"/>
      <c r="AU808" s="151"/>
      <c r="AV808" s="151"/>
      <c r="AW808" s="151"/>
      <c r="AX808" s="151"/>
      <c r="AY808" s="151"/>
      <c r="AZ808" s="151"/>
      <c r="BA808" s="151"/>
      <c r="BB808" s="151"/>
      <c r="BC808" s="151"/>
      <c r="BD808" s="151"/>
      <c r="BE808" s="151"/>
      <c r="BF808" s="151"/>
      <c r="BG808" s="151"/>
      <c r="BH808" s="151"/>
    </row>
    <row r="809" spans="1:60" outlineLevel="1" x14ac:dyDescent="0.2">
      <c r="A809" s="158"/>
      <c r="B809" s="159"/>
      <c r="C809" s="190" t="s">
        <v>942</v>
      </c>
      <c r="D809" s="163"/>
      <c r="E809" s="164">
        <v>39</v>
      </c>
      <c r="F809" s="161"/>
      <c r="G809" s="161"/>
      <c r="H809" s="161"/>
      <c r="I809" s="161"/>
      <c r="J809" s="161"/>
      <c r="K809" s="161"/>
      <c r="L809" s="161"/>
      <c r="M809" s="161"/>
      <c r="N809" s="161"/>
      <c r="O809" s="161"/>
      <c r="P809" s="161"/>
      <c r="Q809" s="161"/>
      <c r="R809" s="161"/>
      <c r="S809" s="161"/>
      <c r="T809" s="161"/>
      <c r="U809" s="161"/>
      <c r="V809" s="161"/>
      <c r="W809" s="161"/>
      <c r="X809" s="161"/>
      <c r="Y809" s="151"/>
      <c r="Z809" s="151"/>
      <c r="AA809" s="151"/>
      <c r="AB809" s="151"/>
      <c r="AC809" s="151"/>
      <c r="AD809" s="151"/>
      <c r="AE809" s="151"/>
      <c r="AF809" s="151"/>
      <c r="AG809" s="151" t="s">
        <v>203</v>
      </c>
      <c r="AH809" s="151">
        <v>0</v>
      </c>
      <c r="AI809" s="151"/>
      <c r="AJ809" s="151"/>
      <c r="AK809" s="151"/>
      <c r="AL809" s="151"/>
      <c r="AM809" s="151"/>
      <c r="AN809" s="151"/>
      <c r="AO809" s="151"/>
      <c r="AP809" s="151"/>
      <c r="AQ809" s="151"/>
      <c r="AR809" s="151"/>
      <c r="AS809" s="151"/>
      <c r="AT809" s="151"/>
      <c r="AU809" s="151"/>
      <c r="AV809" s="151"/>
      <c r="AW809" s="151"/>
      <c r="AX809" s="151"/>
      <c r="AY809" s="151"/>
      <c r="AZ809" s="151"/>
      <c r="BA809" s="151"/>
      <c r="BB809" s="151"/>
      <c r="BC809" s="151"/>
      <c r="BD809" s="151"/>
      <c r="BE809" s="151"/>
      <c r="BF809" s="151"/>
      <c r="BG809" s="151"/>
      <c r="BH809" s="151"/>
    </row>
    <row r="810" spans="1:60" outlineLevel="1" x14ac:dyDescent="0.2">
      <c r="A810" s="158"/>
      <c r="B810" s="159"/>
      <c r="C810" s="190" t="s">
        <v>943</v>
      </c>
      <c r="D810" s="163"/>
      <c r="E810" s="164">
        <v>30.8</v>
      </c>
      <c r="F810" s="161"/>
      <c r="G810" s="161"/>
      <c r="H810" s="161"/>
      <c r="I810" s="161"/>
      <c r="J810" s="161"/>
      <c r="K810" s="161"/>
      <c r="L810" s="161"/>
      <c r="M810" s="161"/>
      <c r="N810" s="161"/>
      <c r="O810" s="161"/>
      <c r="P810" s="161"/>
      <c r="Q810" s="161"/>
      <c r="R810" s="161"/>
      <c r="S810" s="161"/>
      <c r="T810" s="161"/>
      <c r="U810" s="161"/>
      <c r="V810" s="161"/>
      <c r="W810" s="161"/>
      <c r="X810" s="161"/>
      <c r="Y810" s="151"/>
      <c r="Z810" s="151"/>
      <c r="AA810" s="151"/>
      <c r="AB810" s="151"/>
      <c r="AC810" s="151"/>
      <c r="AD810" s="151"/>
      <c r="AE810" s="151"/>
      <c r="AF810" s="151"/>
      <c r="AG810" s="151" t="s">
        <v>203</v>
      </c>
      <c r="AH810" s="151">
        <v>0</v>
      </c>
      <c r="AI810" s="151"/>
      <c r="AJ810" s="151"/>
      <c r="AK810" s="151"/>
      <c r="AL810" s="151"/>
      <c r="AM810" s="151"/>
      <c r="AN810" s="151"/>
      <c r="AO810" s="151"/>
      <c r="AP810" s="151"/>
      <c r="AQ810" s="151"/>
      <c r="AR810" s="151"/>
      <c r="AS810" s="151"/>
      <c r="AT810" s="151"/>
      <c r="AU810" s="151"/>
      <c r="AV810" s="151"/>
      <c r="AW810" s="151"/>
      <c r="AX810" s="151"/>
      <c r="AY810" s="151"/>
      <c r="AZ810" s="151"/>
      <c r="BA810" s="151"/>
      <c r="BB810" s="151"/>
      <c r="BC810" s="151"/>
      <c r="BD810" s="151"/>
      <c r="BE810" s="151"/>
      <c r="BF810" s="151"/>
      <c r="BG810" s="151"/>
      <c r="BH810" s="151"/>
    </row>
    <row r="811" spans="1:60" outlineLevel="1" x14ac:dyDescent="0.2">
      <c r="A811" s="158"/>
      <c r="B811" s="159"/>
      <c r="C811" s="190" t="s">
        <v>944</v>
      </c>
      <c r="D811" s="163"/>
      <c r="E811" s="164">
        <v>10.4</v>
      </c>
      <c r="F811" s="161"/>
      <c r="G811" s="161"/>
      <c r="H811" s="161"/>
      <c r="I811" s="161"/>
      <c r="J811" s="161"/>
      <c r="K811" s="161"/>
      <c r="L811" s="161"/>
      <c r="M811" s="161"/>
      <c r="N811" s="161"/>
      <c r="O811" s="161"/>
      <c r="P811" s="161"/>
      <c r="Q811" s="161"/>
      <c r="R811" s="161"/>
      <c r="S811" s="161"/>
      <c r="T811" s="161"/>
      <c r="U811" s="161"/>
      <c r="V811" s="161"/>
      <c r="W811" s="161"/>
      <c r="X811" s="161"/>
      <c r="Y811" s="151"/>
      <c r="Z811" s="151"/>
      <c r="AA811" s="151"/>
      <c r="AB811" s="151"/>
      <c r="AC811" s="151"/>
      <c r="AD811" s="151"/>
      <c r="AE811" s="151"/>
      <c r="AF811" s="151"/>
      <c r="AG811" s="151" t="s">
        <v>203</v>
      </c>
      <c r="AH811" s="151">
        <v>0</v>
      </c>
      <c r="AI811" s="151"/>
      <c r="AJ811" s="151"/>
      <c r="AK811" s="151"/>
      <c r="AL811" s="151"/>
      <c r="AM811" s="151"/>
      <c r="AN811" s="151"/>
      <c r="AO811" s="151"/>
      <c r="AP811" s="151"/>
      <c r="AQ811" s="151"/>
      <c r="AR811" s="151"/>
      <c r="AS811" s="151"/>
      <c r="AT811" s="151"/>
      <c r="AU811" s="151"/>
      <c r="AV811" s="151"/>
      <c r="AW811" s="151"/>
      <c r="AX811" s="151"/>
      <c r="AY811" s="151"/>
      <c r="AZ811" s="151"/>
      <c r="BA811" s="151"/>
      <c r="BB811" s="151"/>
      <c r="BC811" s="151"/>
      <c r="BD811" s="151"/>
      <c r="BE811" s="151"/>
      <c r="BF811" s="151"/>
      <c r="BG811" s="151"/>
      <c r="BH811" s="151"/>
    </row>
    <row r="812" spans="1:60" outlineLevel="1" x14ac:dyDescent="0.2">
      <c r="A812" s="172">
        <v>234</v>
      </c>
      <c r="B812" s="173" t="s">
        <v>947</v>
      </c>
      <c r="C812" s="189" t="s">
        <v>948</v>
      </c>
      <c r="D812" s="174" t="s">
        <v>285</v>
      </c>
      <c r="E812" s="175">
        <v>28</v>
      </c>
      <c r="F812" s="176"/>
      <c r="G812" s="177">
        <f>ROUND(E812*F812,2)</f>
        <v>0</v>
      </c>
      <c r="H812" s="176"/>
      <c r="I812" s="177">
        <f>ROUND(E812*H812,2)</f>
        <v>0</v>
      </c>
      <c r="J812" s="176"/>
      <c r="K812" s="177">
        <f>ROUND(E812*J812,2)</f>
        <v>0</v>
      </c>
      <c r="L812" s="177">
        <v>21</v>
      </c>
      <c r="M812" s="177">
        <f>G812*(1+L812/100)</f>
        <v>0</v>
      </c>
      <c r="N812" s="177">
        <v>4.2000000000000002E-4</v>
      </c>
      <c r="O812" s="177">
        <f>ROUND(E812*N812,2)</f>
        <v>0.01</v>
      </c>
      <c r="P812" s="177">
        <v>0</v>
      </c>
      <c r="Q812" s="177">
        <f>ROUND(E812*P812,2)</f>
        <v>0</v>
      </c>
      <c r="R812" s="177"/>
      <c r="S812" s="177" t="s">
        <v>199</v>
      </c>
      <c r="T812" s="178" t="s">
        <v>199</v>
      </c>
      <c r="U812" s="161">
        <v>0.12</v>
      </c>
      <c r="V812" s="161">
        <f>ROUND(E812*U812,2)</f>
        <v>3.36</v>
      </c>
      <c r="W812" s="161"/>
      <c r="X812" s="161" t="s">
        <v>200</v>
      </c>
      <c r="Y812" s="151"/>
      <c r="Z812" s="151"/>
      <c r="AA812" s="151"/>
      <c r="AB812" s="151"/>
      <c r="AC812" s="151"/>
      <c r="AD812" s="151"/>
      <c r="AE812" s="151"/>
      <c r="AF812" s="151"/>
      <c r="AG812" s="151" t="s">
        <v>201</v>
      </c>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row>
    <row r="813" spans="1:60" outlineLevel="1" x14ac:dyDescent="0.2">
      <c r="A813" s="158"/>
      <c r="B813" s="159"/>
      <c r="C813" s="190" t="s">
        <v>949</v>
      </c>
      <c r="D813" s="163"/>
      <c r="E813" s="164">
        <v>28</v>
      </c>
      <c r="F813" s="161"/>
      <c r="G813" s="161"/>
      <c r="H813" s="161"/>
      <c r="I813" s="161"/>
      <c r="J813" s="161"/>
      <c r="K813" s="161"/>
      <c r="L813" s="161"/>
      <c r="M813" s="161"/>
      <c r="N813" s="161"/>
      <c r="O813" s="161"/>
      <c r="P813" s="161"/>
      <c r="Q813" s="161"/>
      <c r="R813" s="161"/>
      <c r="S813" s="161"/>
      <c r="T813" s="161"/>
      <c r="U813" s="161"/>
      <c r="V813" s="161"/>
      <c r="W813" s="161"/>
      <c r="X813" s="161"/>
      <c r="Y813" s="151"/>
      <c r="Z813" s="151"/>
      <c r="AA813" s="151"/>
      <c r="AB813" s="151"/>
      <c r="AC813" s="151"/>
      <c r="AD813" s="151"/>
      <c r="AE813" s="151"/>
      <c r="AF813" s="151"/>
      <c r="AG813" s="151" t="s">
        <v>203</v>
      </c>
      <c r="AH813" s="151">
        <v>0</v>
      </c>
      <c r="AI813" s="151"/>
      <c r="AJ813" s="151"/>
      <c r="AK813" s="151"/>
      <c r="AL813" s="151"/>
      <c r="AM813" s="151"/>
      <c r="AN813" s="151"/>
      <c r="AO813" s="151"/>
      <c r="AP813" s="151"/>
      <c r="AQ813" s="151"/>
      <c r="AR813" s="151"/>
      <c r="AS813" s="151"/>
      <c r="AT813" s="151"/>
      <c r="AU813" s="151"/>
      <c r="AV813" s="151"/>
      <c r="AW813" s="151"/>
      <c r="AX813" s="151"/>
      <c r="AY813" s="151"/>
      <c r="AZ813" s="151"/>
      <c r="BA813" s="151"/>
      <c r="BB813" s="151"/>
      <c r="BC813" s="151"/>
      <c r="BD813" s="151"/>
      <c r="BE813" s="151"/>
      <c r="BF813" s="151"/>
      <c r="BG813" s="151"/>
      <c r="BH813" s="151"/>
    </row>
    <row r="814" spans="1:60" ht="22.5" outlineLevel="1" x14ac:dyDescent="0.2">
      <c r="A814" s="172">
        <v>235</v>
      </c>
      <c r="B814" s="173" t="s">
        <v>950</v>
      </c>
      <c r="C814" s="189" t="s">
        <v>951</v>
      </c>
      <c r="D814" s="174" t="s">
        <v>490</v>
      </c>
      <c r="E814" s="175">
        <v>5</v>
      </c>
      <c r="F814" s="176"/>
      <c r="G814" s="177">
        <f>ROUND(E814*F814,2)</f>
        <v>0</v>
      </c>
      <c r="H814" s="176"/>
      <c r="I814" s="177">
        <f>ROUND(E814*H814,2)</f>
        <v>0</v>
      </c>
      <c r="J814" s="176"/>
      <c r="K814" s="177">
        <f>ROUND(E814*J814,2)</f>
        <v>0</v>
      </c>
      <c r="L814" s="177">
        <v>21</v>
      </c>
      <c r="M814" s="177">
        <f>G814*(1+L814/100)</f>
        <v>0</v>
      </c>
      <c r="N814" s="177">
        <v>0</v>
      </c>
      <c r="O814" s="177">
        <f>ROUND(E814*N814,2)</f>
        <v>0</v>
      </c>
      <c r="P814" s="177">
        <v>0</v>
      </c>
      <c r="Q814" s="177">
        <f>ROUND(E814*P814,2)</f>
        <v>0</v>
      </c>
      <c r="R814" s="177"/>
      <c r="S814" s="177" t="s">
        <v>307</v>
      </c>
      <c r="T814" s="178" t="s">
        <v>308</v>
      </c>
      <c r="U814" s="161">
        <v>0</v>
      </c>
      <c r="V814" s="161">
        <f>ROUND(E814*U814,2)</f>
        <v>0</v>
      </c>
      <c r="W814" s="161"/>
      <c r="X814" s="161" t="s">
        <v>200</v>
      </c>
      <c r="Y814" s="151"/>
      <c r="Z814" s="151"/>
      <c r="AA814" s="151"/>
      <c r="AB814" s="151"/>
      <c r="AC814" s="151"/>
      <c r="AD814" s="151"/>
      <c r="AE814" s="151"/>
      <c r="AF814" s="151"/>
      <c r="AG814" s="151" t="s">
        <v>201</v>
      </c>
      <c r="AH814" s="151"/>
      <c r="AI814" s="151"/>
      <c r="AJ814" s="151"/>
      <c r="AK814" s="151"/>
      <c r="AL814" s="151"/>
      <c r="AM814" s="151"/>
      <c r="AN814" s="151"/>
      <c r="AO814" s="151"/>
      <c r="AP814" s="151"/>
      <c r="AQ814" s="151"/>
      <c r="AR814" s="151"/>
      <c r="AS814" s="151"/>
      <c r="AT814" s="151"/>
      <c r="AU814" s="151"/>
      <c r="AV814" s="151"/>
      <c r="AW814" s="151"/>
      <c r="AX814" s="151"/>
      <c r="AY814" s="151"/>
      <c r="AZ814" s="151"/>
      <c r="BA814" s="151"/>
      <c r="BB814" s="151"/>
      <c r="BC814" s="151"/>
      <c r="BD814" s="151"/>
      <c r="BE814" s="151"/>
      <c r="BF814" s="151"/>
      <c r="BG814" s="151"/>
      <c r="BH814" s="151"/>
    </row>
    <row r="815" spans="1:60" outlineLevel="1" x14ac:dyDescent="0.2">
      <c r="A815" s="158"/>
      <c r="B815" s="159"/>
      <c r="C815" s="190" t="s">
        <v>92</v>
      </c>
      <c r="D815" s="163"/>
      <c r="E815" s="164">
        <v>5</v>
      </c>
      <c r="F815" s="161"/>
      <c r="G815" s="161"/>
      <c r="H815" s="161"/>
      <c r="I815" s="161"/>
      <c r="J815" s="161"/>
      <c r="K815" s="161"/>
      <c r="L815" s="161"/>
      <c r="M815" s="161"/>
      <c r="N815" s="161"/>
      <c r="O815" s="161"/>
      <c r="P815" s="161"/>
      <c r="Q815" s="161"/>
      <c r="R815" s="161"/>
      <c r="S815" s="161"/>
      <c r="T815" s="161"/>
      <c r="U815" s="161"/>
      <c r="V815" s="161"/>
      <c r="W815" s="161"/>
      <c r="X815" s="161"/>
      <c r="Y815" s="151"/>
      <c r="Z815" s="151"/>
      <c r="AA815" s="151"/>
      <c r="AB815" s="151"/>
      <c r="AC815" s="151"/>
      <c r="AD815" s="151"/>
      <c r="AE815" s="151"/>
      <c r="AF815" s="151"/>
      <c r="AG815" s="151" t="s">
        <v>203</v>
      </c>
      <c r="AH815" s="151">
        <v>0</v>
      </c>
      <c r="AI815" s="151"/>
      <c r="AJ815" s="151"/>
      <c r="AK815" s="151"/>
      <c r="AL815" s="151"/>
      <c r="AM815" s="151"/>
      <c r="AN815" s="151"/>
      <c r="AO815" s="151"/>
      <c r="AP815" s="151"/>
      <c r="AQ815" s="151"/>
      <c r="AR815" s="151"/>
      <c r="AS815" s="151"/>
      <c r="AT815" s="151"/>
      <c r="AU815" s="151"/>
      <c r="AV815" s="151"/>
      <c r="AW815" s="151"/>
      <c r="AX815" s="151"/>
      <c r="AY815" s="151"/>
      <c r="AZ815" s="151"/>
      <c r="BA815" s="151"/>
      <c r="BB815" s="151"/>
      <c r="BC815" s="151"/>
      <c r="BD815" s="151"/>
      <c r="BE815" s="151"/>
      <c r="BF815" s="151"/>
      <c r="BG815" s="151"/>
      <c r="BH815" s="151"/>
    </row>
    <row r="816" spans="1:60" outlineLevel="1" x14ac:dyDescent="0.2">
      <c r="A816" s="172">
        <v>236</v>
      </c>
      <c r="B816" s="173" t="s">
        <v>952</v>
      </c>
      <c r="C816" s="189" t="s">
        <v>953</v>
      </c>
      <c r="D816" s="174" t="s">
        <v>238</v>
      </c>
      <c r="E816" s="175">
        <v>28.984999999999999</v>
      </c>
      <c r="F816" s="176"/>
      <c r="G816" s="177">
        <f>ROUND(E816*F816,2)</f>
        <v>0</v>
      </c>
      <c r="H816" s="176"/>
      <c r="I816" s="177">
        <f>ROUND(E816*H816,2)</f>
        <v>0</v>
      </c>
      <c r="J816" s="176"/>
      <c r="K816" s="177">
        <f>ROUND(E816*J816,2)</f>
        <v>0</v>
      </c>
      <c r="L816" s="177">
        <v>21</v>
      </c>
      <c r="M816" s="177">
        <f>G816*(1+L816/100)</f>
        <v>0</v>
      </c>
      <c r="N816" s="177">
        <v>1.9429999999999999E-2</v>
      </c>
      <c r="O816" s="177">
        <f>ROUND(E816*N816,2)</f>
        <v>0.56000000000000005</v>
      </c>
      <c r="P816" s="177">
        <v>0</v>
      </c>
      <c r="Q816" s="177">
        <f>ROUND(E816*P816,2)</f>
        <v>0</v>
      </c>
      <c r="R816" s="177" t="s">
        <v>296</v>
      </c>
      <c r="S816" s="177" t="s">
        <v>199</v>
      </c>
      <c r="T816" s="178" t="s">
        <v>308</v>
      </c>
      <c r="U816" s="161">
        <v>0</v>
      </c>
      <c r="V816" s="161">
        <f>ROUND(E816*U816,2)</f>
        <v>0</v>
      </c>
      <c r="W816" s="161"/>
      <c r="X816" s="161" t="s">
        <v>297</v>
      </c>
      <c r="Y816" s="151"/>
      <c r="Z816" s="151"/>
      <c r="AA816" s="151"/>
      <c r="AB816" s="151"/>
      <c r="AC816" s="151"/>
      <c r="AD816" s="151"/>
      <c r="AE816" s="151"/>
      <c r="AF816" s="151"/>
      <c r="AG816" s="151" t="s">
        <v>298</v>
      </c>
      <c r="AH816" s="151"/>
      <c r="AI816" s="151"/>
      <c r="AJ816" s="151"/>
      <c r="AK816" s="151"/>
      <c r="AL816" s="151"/>
      <c r="AM816" s="151"/>
      <c r="AN816" s="151"/>
      <c r="AO816" s="151"/>
      <c r="AP816" s="151"/>
      <c r="AQ816" s="151"/>
      <c r="AR816" s="151"/>
      <c r="AS816" s="151"/>
      <c r="AT816" s="151"/>
      <c r="AU816" s="151"/>
      <c r="AV816" s="151"/>
      <c r="AW816" s="151"/>
      <c r="AX816" s="151"/>
      <c r="AY816" s="151"/>
      <c r="AZ816" s="151"/>
      <c r="BA816" s="151"/>
      <c r="BB816" s="151"/>
      <c r="BC816" s="151"/>
      <c r="BD816" s="151"/>
      <c r="BE816" s="151"/>
      <c r="BF816" s="151"/>
      <c r="BG816" s="151"/>
      <c r="BH816" s="151"/>
    </row>
    <row r="817" spans="1:60" outlineLevel="1" x14ac:dyDescent="0.2">
      <c r="A817" s="158"/>
      <c r="B817" s="159"/>
      <c r="C817" s="190" t="s">
        <v>954</v>
      </c>
      <c r="D817" s="163"/>
      <c r="E817" s="164">
        <v>12.47</v>
      </c>
      <c r="F817" s="161"/>
      <c r="G817" s="161"/>
      <c r="H817" s="161"/>
      <c r="I817" s="161"/>
      <c r="J817" s="161"/>
      <c r="K817" s="161"/>
      <c r="L817" s="161"/>
      <c r="M817" s="161"/>
      <c r="N817" s="161"/>
      <c r="O817" s="161"/>
      <c r="P817" s="161"/>
      <c r="Q817" s="161"/>
      <c r="R817" s="161"/>
      <c r="S817" s="161"/>
      <c r="T817" s="161"/>
      <c r="U817" s="161"/>
      <c r="V817" s="161"/>
      <c r="W817" s="161"/>
      <c r="X817" s="161"/>
      <c r="Y817" s="151"/>
      <c r="Z817" s="151"/>
      <c r="AA817" s="151"/>
      <c r="AB817" s="151"/>
      <c r="AC817" s="151"/>
      <c r="AD817" s="151"/>
      <c r="AE817" s="151"/>
      <c r="AF817" s="151"/>
      <c r="AG817" s="151" t="s">
        <v>203</v>
      </c>
      <c r="AH817" s="151">
        <v>0</v>
      </c>
      <c r="AI817" s="151"/>
      <c r="AJ817" s="151"/>
      <c r="AK817" s="151"/>
      <c r="AL817" s="151"/>
      <c r="AM817" s="151"/>
      <c r="AN817" s="151"/>
      <c r="AO817" s="151"/>
      <c r="AP817" s="151"/>
      <c r="AQ817" s="151"/>
      <c r="AR817" s="151"/>
      <c r="AS817" s="151"/>
      <c r="AT817" s="151"/>
      <c r="AU817" s="151"/>
      <c r="AV817" s="151"/>
      <c r="AW817" s="151"/>
      <c r="AX817" s="151"/>
      <c r="AY817" s="151"/>
      <c r="AZ817" s="151"/>
      <c r="BA817" s="151"/>
      <c r="BB817" s="151"/>
      <c r="BC817" s="151"/>
      <c r="BD817" s="151"/>
      <c r="BE817" s="151"/>
      <c r="BF817" s="151"/>
      <c r="BG817" s="151"/>
      <c r="BH817" s="151"/>
    </row>
    <row r="818" spans="1:60" outlineLevel="1" x14ac:dyDescent="0.2">
      <c r="A818" s="158"/>
      <c r="B818" s="159"/>
      <c r="C818" s="190" t="s">
        <v>955</v>
      </c>
      <c r="D818" s="163"/>
      <c r="E818" s="164">
        <v>9.6</v>
      </c>
      <c r="F818" s="161"/>
      <c r="G818" s="161"/>
      <c r="H818" s="161"/>
      <c r="I818" s="161"/>
      <c r="J818" s="161"/>
      <c r="K818" s="161"/>
      <c r="L818" s="161"/>
      <c r="M818" s="161"/>
      <c r="N818" s="161"/>
      <c r="O818" s="161"/>
      <c r="P818" s="161"/>
      <c r="Q818" s="161"/>
      <c r="R818" s="161"/>
      <c r="S818" s="161"/>
      <c r="T818" s="161"/>
      <c r="U818" s="161"/>
      <c r="V818" s="161"/>
      <c r="W818" s="161"/>
      <c r="X818" s="161"/>
      <c r="Y818" s="151"/>
      <c r="Z818" s="151"/>
      <c r="AA818" s="151"/>
      <c r="AB818" s="151"/>
      <c r="AC818" s="151"/>
      <c r="AD818" s="151"/>
      <c r="AE818" s="151"/>
      <c r="AF818" s="151"/>
      <c r="AG818" s="151" t="s">
        <v>203</v>
      </c>
      <c r="AH818" s="151">
        <v>0</v>
      </c>
      <c r="AI818" s="151"/>
      <c r="AJ818" s="151"/>
      <c r="AK818" s="151"/>
      <c r="AL818" s="151"/>
      <c r="AM818" s="151"/>
      <c r="AN818" s="151"/>
      <c r="AO818" s="151"/>
      <c r="AP818" s="151"/>
      <c r="AQ818" s="151"/>
      <c r="AR818" s="151"/>
      <c r="AS818" s="151"/>
      <c r="AT818" s="151"/>
      <c r="AU818" s="151"/>
      <c r="AV818" s="151"/>
      <c r="AW818" s="151"/>
      <c r="AX818" s="151"/>
      <c r="AY818" s="151"/>
      <c r="AZ818" s="151"/>
      <c r="BA818" s="151"/>
      <c r="BB818" s="151"/>
      <c r="BC818" s="151"/>
      <c r="BD818" s="151"/>
      <c r="BE818" s="151"/>
      <c r="BF818" s="151"/>
      <c r="BG818" s="151"/>
      <c r="BH818" s="151"/>
    </row>
    <row r="819" spans="1:60" outlineLevel="1" x14ac:dyDescent="0.2">
      <c r="A819" s="158"/>
      <c r="B819" s="159"/>
      <c r="C819" s="190" t="s">
        <v>956</v>
      </c>
      <c r="D819" s="163"/>
      <c r="E819" s="164">
        <v>2.6</v>
      </c>
      <c r="F819" s="161"/>
      <c r="G819" s="161"/>
      <c r="H819" s="161"/>
      <c r="I819" s="161"/>
      <c r="J819" s="161"/>
      <c r="K819" s="161"/>
      <c r="L819" s="161"/>
      <c r="M819" s="161"/>
      <c r="N819" s="161"/>
      <c r="O819" s="161"/>
      <c r="P819" s="161"/>
      <c r="Q819" s="161"/>
      <c r="R819" s="161"/>
      <c r="S819" s="161"/>
      <c r="T819" s="161"/>
      <c r="U819" s="161"/>
      <c r="V819" s="161"/>
      <c r="W819" s="161"/>
      <c r="X819" s="161"/>
      <c r="Y819" s="151"/>
      <c r="Z819" s="151"/>
      <c r="AA819" s="151"/>
      <c r="AB819" s="151"/>
      <c r="AC819" s="151"/>
      <c r="AD819" s="151"/>
      <c r="AE819" s="151"/>
      <c r="AF819" s="151"/>
      <c r="AG819" s="151" t="s">
        <v>203</v>
      </c>
      <c r="AH819" s="151">
        <v>0</v>
      </c>
      <c r="AI819" s="151"/>
      <c r="AJ819" s="151"/>
      <c r="AK819" s="151"/>
      <c r="AL819" s="151"/>
      <c r="AM819" s="151"/>
      <c r="AN819" s="151"/>
      <c r="AO819" s="151"/>
      <c r="AP819" s="151"/>
      <c r="AQ819" s="151"/>
      <c r="AR819" s="151"/>
      <c r="AS819" s="151"/>
      <c r="AT819" s="151"/>
      <c r="AU819" s="151"/>
      <c r="AV819" s="151"/>
      <c r="AW819" s="151"/>
      <c r="AX819" s="151"/>
      <c r="AY819" s="151"/>
      <c r="AZ819" s="151"/>
      <c r="BA819" s="151"/>
      <c r="BB819" s="151"/>
      <c r="BC819" s="151"/>
      <c r="BD819" s="151"/>
      <c r="BE819" s="151"/>
      <c r="BF819" s="151"/>
      <c r="BG819" s="151"/>
      <c r="BH819" s="151"/>
    </row>
    <row r="820" spans="1:60" outlineLevel="1" x14ac:dyDescent="0.2">
      <c r="A820" s="158"/>
      <c r="B820" s="159"/>
      <c r="C820" s="190" t="s">
        <v>957</v>
      </c>
      <c r="D820" s="163"/>
      <c r="E820" s="164">
        <v>1.68</v>
      </c>
      <c r="F820" s="161"/>
      <c r="G820" s="161"/>
      <c r="H820" s="161"/>
      <c r="I820" s="161"/>
      <c r="J820" s="161"/>
      <c r="K820" s="161"/>
      <c r="L820" s="161"/>
      <c r="M820" s="161"/>
      <c r="N820" s="161"/>
      <c r="O820" s="161"/>
      <c r="P820" s="161"/>
      <c r="Q820" s="161"/>
      <c r="R820" s="161"/>
      <c r="S820" s="161"/>
      <c r="T820" s="161"/>
      <c r="U820" s="161"/>
      <c r="V820" s="161"/>
      <c r="W820" s="161"/>
      <c r="X820" s="161"/>
      <c r="Y820" s="151"/>
      <c r="Z820" s="151"/>
      <c r="AA820" s="151"/>
      <c r="AB820" s="151"/>
      <c r="AC820" s="151"/>
      <c r="AD820" s="151"/>
      <c r="AE820" s="151"/>
      <c r="AF820" s="151"/>
      <c r="AG820" s="151" t="s">
        <v>203</v>
      </c>
      <c r="AH820" s="151">
        <v>0</v>
      </c>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c r="BD820" s="151"/>
      <c r="BE820" s="151"/>
      <c r="BF820" s="151"/>
      <c r="BG820" s="151"/>
      <c r="BH820" s="151"/>
    </row>
    <row r="821" spans="1:60" outlineLevel="1" x14ac:dyDescent="0.2">
      <c r="A821" s="158"/>
      <c r="B821" s="159"/>
      <c r="C821" s="190" t="s">
        <v>958</v>
      </c>
      <c r="D821" s="163"/>
      <c r="E821" s="164">
        <v>2.6349999999999998</v>
      </c>
      <c r="F821" s="161"/>
      <c r="G821" s="161"/>
      <c r="H821" s="161"/>
      <c r="I821" s="161"/>
      <c r="J821" s="161"/>
      <c r="K821" s="161"/>
      <c r="L821" s="161"/>
      <c r="M821" s="161"/>
      <c r="N821" s="161"/>
      <c r="O821" s="161"/>
      <c r="P821" s="161"/>
      <c r="Q821" s="161"/>
      <c r="R821" s="161"/>
      <c r="S821" s="161"/>
      <c r="T821" s="161"/>
      <c r="U821" s="161"/>
      <c r="V821" s="161"/>
      <c r="W821" s="161"/>
      <c r="X821" s="161"/>
      <c r="Y821" s="151"/>
      <c r="Z821" s="151"/>
      <c r="AA821" s="151"/>
      <c r="AB821" s="151"/>
      <c r="AC821" s="151"/>
      <c r="AD821" s="151"/>
      <c r="AE821" s="151"/>
      <c r="AF821" s="151"/>
      <c r="AG821" s="151" t="s">
        <v>203</v>
      </c>
      <c r="AH821" s="151">
        <v>0</v>
      </c>
      <c r="AI821" s="151"/>
      <c r="AJ821" s="151"/>
      <c r="AK821" s="151"/>
      <c r="AL821" s="151"/>
      <c r="AM821" s="151"/>
      <c r="AN821" s="151"/>
      <c r="AO821" s="151"/>
      <c r="AP821" s="151"/>
      <c r="AQ821" s="151"/>
      <c r="AR821" s="151"/>
      <c r="AS821" s="151"/>
      <c r="AT821" s="151"/>
      <c r="AU821" s="151"/>
      <c r="AV821" s="151"/>
      <c r="AW821" s="151"/>
      <c r="AX821" s="151"/>
      <c r="AY821" s="151"/>
      <c r="AZ821" s="151"/>
      <c r="BA821" s="151"/>
      <c r="BB821" s="151"/>
      <c r="BC821" s="151"/>
      <c r="BD821" s="151"/>
      <c r="BE821" s="151"/>
      <c r="BF821" s="151"/>
      <c r="BG821" s="151"/>
      <c r="BH821" s="151"/>
    </row>
    <row r="822" spans="1:60" outlineLevel="1" x14ac:dyDescent="0.2">
      <c r="A822" s="172">
        <v>237</v>
      </c>
      <c r="B822" s="173" t="s">
        <v>959</v>
      </c>
      <c r="C822" s="189" t="s">
        <v>960</v>
      </c>
      <c r="D822" s="174" t="s">
        <v>482</v>
      </c>
      <c r="E822" s="175">
        <v>106.018</v>
      </c>
      <c r="F822" s="176"/>
      <c r="G822" s="177">
        <f>ROUND(E822*F822,2)</f>
        <v>0</v>
      </c>
      <c r="H822" s="176"/>
      <c r="I822" s="177">
        <f>ROUND(E822*H822,2)</f>
        <v>0</v>
      </c>
      <c r="J822" s="176"/>
      <c r="K822" s="177">
        <f>ROUND(E822*J822,2)</f>
        <v>0</v>
      </c>
      <c r="L822" s="177">
        <v>21</v>
      </c>
      <c r="M822" s="177">
        <f>G822*(1+L822/100)</f>
        <v>0</v>
      </c>
      <c r="N822" s="177">
        <v>0</v>
      </c>
      <c r="O822" s="177">
        <f>ROUND(E822*N822,2)</f>
        <v>0</v>
      </c>
      <c r="P822" s="177">
        <v>0</v>
      </c>
      <c r="Q822" s="177">
        <f>ROUND(E822*P822,2)</f>
        <v>0</v>
      </c>
      <c r="R822" s="177"/>
      <c r="S822" s="177" t="s">
        <v>307</v>
      </c>
      <c r="T822" s="178" t="s">
        <v>308</v>
      </c>
      <c r="U822" s="161">
        <v>0</v>
      </c>
      <c r="V822" s="161">
        <f>ROUND(E822*U822,2)</f>
        <v>0</v>
      </c>
      <c r="W822" s="161"/>
      <c r="X822" s="161" t="s">
        <v>297</v>
      </c>
      <c r="Y822" s="151"/>
      <c r="Z822" s="151"/>
      <c r="AA822" s="151"/>
      <c r="AB822" s="151"/>
      <c r="AC822" s="151"/>
      <c r="AD822" s="151"/>
      <c r="AE822" s="151"/>
      <c r="AF822" s="151"/>
      <c r="AG822" s="151" t="s">
        <v>298</v>
      </c>
      <c r="AH822" s="151"/>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row>
    <row r="823" spans="1:60" outlineLevel="1" x14ac:dyDescent="0.2">
      <c r="A823" s="158"/>
      <c r="B823" s="159"/>
      <c r="C823" s="190" t="s">
        <v>961</v>
      </c>
      <c r="D823" s="163"/>
      <c r="E823" s="164">
        <v>14</v>
      </c>
      <c r="F823" s="161"/>
      <c r="G823" s="161"/>
      <c r="H823" s="161"/>
      <c r="I823" s="161"/>
      <c r="J823" s="161"/>
      <c r="K823" s="161"/>
      <c r="L823" s="161"/>
      <c r="M823" s="161"/>
      <c r="N823" s="161"/>
      <c r="O823" s="161"/>
      <c r="P823" s="161"/>
      <c r="Q823" s="161"/>
      <c r="R823" s="161"/>
      <c r="S823" s="161"/>
      <c r="T823" s="161"/>
      <c r="U823" s="161"/>
      <c r="V823" s="161"/>
      <c r="W823" s="161"/>
      <c r="X823" s="161"/>
      <c r="Y823" s="151"/>
      <c r="Z823" s="151"/>
      <c r="AA823" s="151"/>
      <c r="AB823" s="151"/>
      <c r="AC823" s="151"/>
      <c r="AD823" s="151"/>
      <c r="AE823" s="151"/>
      <c r="AF823" s="151"/>
      <c r="AG823" s="151" t="s">
        <v>203</v>
      </c>
      <c r="AH823" s="151">
        <v>0</v>
      </c>
      <c r="AI823" s="151"/>
      <c r="AJ823" s="151"/>
      <c r="AK823" s="151"/>
      <c r="AL823" s="151"/>
      <c r="AM823" s="151"/>
      <c r="AN823" s="151"/>
      <c r="AO823" s="151"/>
      <c r="AP823" s="151"/>
      <c r="AQ823" s="151"/>
      <c r="AR823" s="151"/>
      <c r="AS823" s="151"/>
      <c r="AT823" s="151"/>
      <c r="AU823" s="151"/>
      <c r="AV823" s="151"/>
      <c r="AW823" s="151"/>
      <c r="AX823" s="151"/>
      <c r="AY823" s="151"/>
      <c r="AZ823" s="151"/>
      <c r="BA823" s="151"/>
      <c r="BB823" s="151"/>
      <c r="BC823" s="151"/>
      <c r="BD823" s="151"/>
      <c r="BE823" s="151"/>
      <c r="BF823" s="151"/>
      <c r="BG823" s="151"/>
      <c r="BH823" s="151"/>
    </row>
    <row r="824" spans="1:60" outlineLevel="1" x14ac:dyDescent="0.2">
      <c r="A824" s="158"/>
      <c r="B824" s="159"/>
      <c r="C824" s="190" t="s">
        <v>962</v>
      </c>
      <c r="D824" s="163"/>
      <c r="E824" s="164">
        <v>41.82</v>
      </c>
      <c r="F824" s="161"/>
      <c r="G824" s="161"/>
      <c r="H824" s="161"/>
      <c r="I824" s="161"/>
      <c r="J824" s="161"/>
      <c r="K824" s="161"/>
      <c r="L824" s="161"/>
      <c r="M824" s="161"/>
      <c r="N824" s="161"/>
      <c r="O824" s="161"/>
      <c r="P824" s="161"/>
      <c r="Q824" s="161"/>
      <c r="R824" s="161"/>
      <c r="S824" s="161"/>
      <c r="T824" s="161"/>
      <c r="U824" s="161"/>
      <c r="V824" s="161"/>
      <c r="W824" s="161"/>
      <c r="X824" s="161"/>
      <c r="Y824" s="151"/>
      <c r="Z824" s="151"/>
      <c r="AA824" s="151"/>
      <c r="AB824" s="151"/>
      <c r="AC824" s="151"/>
      <c r="AD824" s="151"/>
      <c r="AE824" s="151"/>
      <c r="AF824" s="151"/>
      <c r="AG824" s="151" t="s">
        <v>203</v>
      </c>
      <c r="AH824" s="151">
        <v>0</v>
      </c>
      <c r="AI824" s="151"/>
      <c r="AJ824" s="151"/>
      <c r="AK824" s="151"/>
      <c r="AL824" s="151"/>
      <c r="AM824" s="151"/>
      <c r="AN824" s="151"/>
      <c r="AO824" s="151"/>
      <c r="AP824" s="151"/>
      <c r="AQ824" s="151"/>
      <c r="AR824" s="151"/>
      <c r="AS824" s="151"/>
      <c r="AT824" s="151"/>
      <c r="AU824" s="151"/>
      <c r="AV824" s="151"/>
      <c r="AW824" s="151"/>
      <c r="AX824" s="151"/>
      <c r="AY824" s="151"/>
      <c r="AZ824" s="151"/>
      <c r="BA824" s="151"/>
      <c r="BB824" s="151"/>
      <c r="BC824" s="151"/>
      <c r="BD824" s="151"/>
      <c r="BE824" s="151"/>
      <c r="BF824" s="151"/>
      <c r="BG824" s="151"/>
      <c r="BH824" s="151"/>
    </row>
    <row r="825" spans="1:60" outlineLevel="1" x14ac:dyDescent="0.2">
      <c r="A825" s="158"/>
      <c r="B825" s="159"/>
      <c r="C825" s="190" t="s">
        <v>963</v>
      </c>
      <c r="D825" s="163"/>
      <c r="E825" s="164">
        <v>40.56</v>
      </c>
      <c r="F825" s="161"/>
      <c r="G825" s="161"/>
      <c r="H825" s="161"/>
      <c r="I825" s="161"/>
      <c r="J825" s="161"/>
      <c r="K825" s="161"/>
      <c r="L825" s="161"/>
      <c r="M825" s="161"/>
      <c r="N825" s="161"/>
      <c r="O825" s="161"/>
      <c r="P825" s="161"/>
      <c r="Q825" s="161"/>
      <c r="R825" s="161"/>
      <c r="S825" s="161"/>
      <c r="T825" s="161"/>
      <c r="U825" s="161"/>
      <c r="V825" s="161"/>
      <c r="W825" s="161"/>
      <c r="X825" s="161"/>
      <c r="Y825" s="151"/>
      <c r="Z825" s="151"/>
      <c r="AA825" s="151"/>
      <c r="AB825" s="151"/>
      <c r="AC825" s="151"/>
      <c r="AD825" s="151"/>
      <c r="AE825" s="151"/>
      <c r="AF825" s="151"/>
      <c r="AG825" s="151" t="s">
        <v>203</v>
      </c>
      <c r="AH825" s="151">
        <v>0</v>
      </c>
      <c r="AI825" s="151"/>
      <c r="AJ825" s="151"/>
      <c r="AK825" s="151"/>
      <c r="AL825" s="151"/>
      <c r="AM825" s="151"/>
      <c r="AN825" s="151"/>
      <c r="AO825" s="151"/>
      <c r="AP825" s="151"/>
      <c r="AQ825" s="151"/>
      <c r="AR825" s="151"/>
      <c r="AS825" s="151"/>
      <c r="AT825" s="151"/>
      <c r="AU825" s="151"/>
      <c r="AV825" s="151"/>
      <c r="AW825" s="151"/>
      <c r="AX825" s="151"/>
      <c r="AY825" s="151"/>
      <c r="AZ825" s="151"/>
      <c r="BA825" s="151"/>
      <c r="BB825" s="151"/>
      <c r="BC825" s="151"/>
      <c r="BD825" s="151"/>
      <c r="BE825" s="151"/>
      <c r="BF825" s="151"/>
      <c r="BG825" s="151"/>
      <c r="BH825" s="151"/>
    </row>
    <row r="826" spans="1:60" outlineLevel="1" x14ac:dyDescent="0.2">
      <c r="A826" s="158"/>
      <c r="B826" s="159"/>
      <c r="C826" s="190" t="s">
        <v>811</v>
      </c>
      <c r="D826" s="163"/>
      <c r="E826" s="164"/>
      <c r="F826" s="161"/>
      <c r="G826" s="161"/>
      <c r="H826" s="161"/>
      <c r="I826" s="161"/>
      <c r="J826" s="161"/>
      <c r="K826" s="161"/>
      <c r="L826" s="161"/>
      <c r="M826" s="161"/>
      <c r="N826" s="161"/>
      <c r="O826" s="161"/>
      <c r="P826" s="161"/>
      <c r="Q826" s="161"/>
      <c r="R826" s="161"/>
      <c r="S826" s="161"/>
      <c r="T826" s="161"/>
      <c r="U826" s="161"/>
      <c r="V826" s="161"/>
      <c r="W826" s="161"/>
      <c r="X826" s="161"/>
      <c r="Y826" s="151"/>
      <c r="Z826" s="151"/>
      <c r="AA826" s="151"/>
      <c r="AB826" s="151"/>
      <c r="AC826" s="151"/>
      <c r="AD826" s="151"/>
      <c r="AE826" s="151"/>
      <c r="AF826" s="151"/>
      <c r="AG826" s="151" t="s">
        <v>203</v>
      </c>
      <c r="AH826" s="151">
        <v>0</v>
      </c>
      <c r="AI826" s="151"/>
      <c r="AJ826" s="151"/>
      <c r="AK826" s="151"/>
      <c r="AL826" s="151"/>
      <c r="AM826" s="151"/>
      <c r="AN826" s="151"/>
      <c r="AO826" s="151"/>
      <c r="AP826" s="151"/>
      <c r="AQ826" s="151"/>
      <c r="AR826" s="151"/>
      <c r="AS826" s="151"/>
      <c r="AT826" s="151"/>
      <c r="AU826" s="151"/>
      <c r="AV826" s="151"/>
      <c r="AW826" s="151"/>
      <c r="AX826" s="151"/>
      <c r="AY826" s="151"/>
      <c r="AZ826" s="151"/>
      <c r="BA826" s="151"/>
      <c r="BB826" s="151"/>
      <c r="BC826" s="151"/>
      <c r="BD826" s="151"/>
      <c r="BE826" s="151"/>
      <c r="BF826" s="151"/>
      <c r="BG826" s="151"/>
      <c r="BH826" s="151"/>
    </row>
    <row r="827" spans="1:60" outlineLevel="1" x14ac:dyDescent="0.2">
      <c r="A827" s="158"/>
      <c r="B827" s="159"/>
      <c r="C827" s="190" t="s">
        <v>964</v>
      </c>
      <c r="D827" s="163"/>
      <c r="E827" s="164">
        <v>9.6379999999999999</v>
      </c>
      <c r="F827" s="161"/>
      <c r="G827" s="161"/>
      <c r="H827" s="161"/>
      <c r="I827" s="161"/>
      <c r="J827" s="161"/>
      <c r="K827" s="161"/>
      <c r="L827" s="161"/>
      <c r="M827" s="161"/>
      <c r="N827" s="161"/>
      <c r="O827" s="161"/>
      <c r="P827" s="161"/>
      <c r="Q827" s="161"/>
      <c r="R827" s="161"/>
      <c r="S827" s="161"/>
      <c r="T827" s="161"/>
      <c r="U827" s="161"/>
      <c r="V827" s="161"/>
      <c r="W827" s="161"/>
      <c r="X827" s="161"/>
      <c r="Y827" s="151"/>
      <c r="Z827" s="151"/>
      <c r="AA827" s="151"/>
      <c r="AB827" s="151"/>
      <c r="AC827" s="151"/>
      <c r="AD827" s="151"/>
      <c r="AE827" s="151"/>
      <c r="AF827" s="151"/>
      <c r="AG827" s="151" t="s">
        <v>203</v>
      </c>
      <c r="AH827" s="151">
        <v>0</v>
      </c>
      <c r="AI827" s="151"/>
      <c r="AJ827" s="151"/>
      <c r="AK827" s="151"/>
      <c r="AL827" s="151"/>
      <c r="AM827" s="151"/>
      <c r="AN827" s="151"/>
      <c r="AO827" s="151"/>
      <c r="AP827" s="151"/>
      <c r="AQ827" s="151"/>
      <c r="AR827" s="151"/>
      <c r="AS827" s="151"/>
      <c r="AT827" s="151"/>
      <c r="AU827" s="151"/>
      <c r="AV827" s="151"/>
      <c r="AW827" s="151"/>
      <c r="AX827" s="151"/>
      <c r="AY827" s="151"/>
      <c r="AZ827" s="151"/>
      <c r="BA827" s="151"/>
      <c r="BB827" s="151"/>
      <c r="BC827" s="151"/>
      <c r="BD827" s="151"/>
      <c r="BE827" s="151"/>
      <c r="BF827" s="151"/>
      <c r="BG827" s="151"/>
      <c r="BH827" s="151"/>
    </row>
    <row r="828" spans="1:60" outlineLevel="1" x14ac:dyDescent="0.2">
      <c r="A828" s="158">
        <v>238</v>
      </c>
      <c r="B828" s="159" t="s">
        <v>965</v>
      </c>
      <c r="C828" s="192" t="s">
        <v>966</v>
      </c>
      <c r="D828" s="160" t="s">
        <v>0</v>
      </c>
      <c r="E828" s="186"/>
      <c r="F828" s="162"/>
      <c r="G828" s="161">
        <f>ROUND(E828*F828,2)</f>
        <v>0</v>
      </c>
      <c r="H828" s="162"/>
      <c r="I828" s="161">
        <f>ROUND(E828*H828,2)</f>
        <v>0</v>
      </c>
      <c r="J828" s="162"/>
      <c r="K828" s="161">
        <f>ROUND(E828*J828,2)</f>
        <v>0</v>
      </c>
      <c r="L828" s="161">
        <v>21</v>
      </c>
      <c r="M828" s="161">
        <f>G828*(1+L828/100)</f>
        <v>0</v>
      </c>
      <c r="N828" s="161">
        <v>0</v>
      </c>
      <c r="O828" s="161">
        <f>ROUND(E828*N828,2)</f>
        <v>0</v>
      </c>
      <c r="P828" s="161">
        <v>0</v>
      </c>
      <c r="Q828" s="161">
        <f>ROUND(E828*P828,2)</f>
        <v>0</v>
      </c>
      <c r="R828" s="161"/>
      <c r="S828" s="161" t="s">
        <v>199</v>
      </c>
      <c r="T828" s="161" t="s">
        <v>199</v>
      </c>
      <c r="U828" s="161">
        <v>0</v>
      </c>
      <c r="V828" s="161">
        <f>ROUND(E828*U828,2)</f>
        <v>0</v>
      </c>
      <c r="W828" s="161"/>
      <c r="X828" s="161" t="s">
        <v>630</v>
      </c>
      <c r="Y828" s="151"/>
      <c r="Z828" s="151"/>
      <c r="AA828" s="151"/>
      <c r="AB828" s="151"/>
      <c r="AC828" s="151"/>
      <c r="AD828" s="151"/>
      <c r="AE828" s="151"/>
      <c r="AF828" s="151"/>
      <c r="AG828" s="151" t="s">
        <v>631</v>
      </c>
      <c r="AH828" s="151"/>
      <c r="AI828" s="151"/>
      <c r="AJ828" s="151"/>
      <c r="AK828" s="151"/>
      <c r="AL828" s="151"/>
      <c r="AM828" s="151"/>
      <c r="AN828" s="151"/>
      <c r="AO828" s="151"/>
      <c r="AP828" s="151"/>
      <c r="AQ828" s="151"/>
      <c r="AR828" s="151"/>
      <c r="AS828" s="151"/>
      <c r="AT828" s="151"/>
      <c r="AU828" s="151"/>
      <c r="AV828" s="151"/>
      <c r="AW828" s="151"/>
      <c r="AX828" s="151"/>
      <c r="AY828" s="151"/>
      <c r="AZ828" s="151"/>
      <c r="BA828" s="151"/>
      <c r="BB828" s="151"/>
      <c r="BC828" s="151"/>
      <c r="BD828" s="151"/>
      <c r="BE828" s="151"/>
      <c r="BF828" s="151"/>
      <c r="BG828" s="151"/>
      <c r="BH828" s="151"/>
    </row>
    <row r="829" spans="1:60" x14ac:dyDescent="0.2">
      <c r="A829" s="166" t="s">
        <v>194</v>
      </c>
      <c r="B829" s="167" t="s">
        <v>154</v>
      </c>
      <c r="C829" s="188" t="s">
        <v>155</v>
      </c>
      <c r="D829" s="168"/>
      <c r="E829" s="169"/>
      <c r="F829" s="170"/>
      <c r="G829" s="170">
        <f>SUMIF(AG830:AG833,"&lt;&gt;NOR",G830:G833)</f>
        <v>0</v>
      </c>
      <c r="H829" s="170"/>
      <c r="I829" s="170">
        <f>SUM(I830:I833)</f>
        <v>0</v>
      </c>
      <c r="J829" s="170"/>
      <c r="K829" s="170">
        <f>SUM(K830:K833)</f>
        <v>0</v>
      </c>
      <c r="L829" s="170"/>
      <c r="M829" s="170">
        <f>SUM(M830:M833)</f>
        <v>0</v>
      </c>
      <c r="N829" s="170"/>
      <c r="O829" s="170">
        <f>SUM(O830:O833)</f>
        <v>0.44</v>
      </c>
      <c r="P829" s="170"/>
      <c r="Q829" s="170">
        <f>SUM(Q830:Q833)</f>
        <v>0</v>
      </c>
      <c r="R829" s="170"/>
      <c r="S829" s="170"/>
      <c r="T829" s="171"/>
      <c r="U829" s="165"/>
      <c r="V829" s="165">
        <f>SUM(V830:V833)</f>
        <v>4.09</v>
      </c>
      <c r="W829" s="165"/>
      <c r="X829" s="165"/>
      <c r="AG829" t="s">
        <v>195</v>
      </c>
    </row>
    <row r="830" spans="1:60" ht="22.5" outlineLevel="1" x14ac:dyDescent="0.2">
      <c r="A830" s="172">
        <v>239</v>
      </c>
      <c r="B830" s="173" t="s">
        <v>967</v>
      </c>
      <c r="C830" s="189" t="s">
        <v>968</v>
      </c>
      <c r="D830" s="174" t="s">
        <v>238</v>
      </c>
      <c r="E830" s="175">
        <v>2.82</v>
      </c>
      <c r="F830" s="176"/>
      <c r="G830" s="177">
        <f>ROUND(E830*F830,2)</f>
        <v>0</v>
      </c>
      <c r="H830" s="176"/>
      <c r="I830" s="177">
        <f>ROUND(E830*H830,2)</f>
        <v>0</v>
      </c>
      <c r="J830" s="176"/>
      <c r="K830" s="177">
        <f>ROUND(E830*J830,2)</f>
        <v>0</v>
      </c>
      <c r="L830" s="177">
        <v>21</v>
      </c>
      <c r="M830" s="177">
        <f>G830*(1+L830/100)</f>
        <v>0</v>
      </c>
      <c r="N830" s="177">
        <v>0.15448000000000001</v>
      </c>
      <c r="O830" s="177">
        <f>ROUND(E830*N830,2)</f>
        <v>0.44</v>
      </c>
      <c r="P830" s="177">
        <v>0</v>
      </c>
      <c r="Q830" s="177">
        <f>ROUND(E830*P830,2)</f>
        <v>0</v>
      </c>
      <c r="R830" s="177"/>
      <c r="S830" s="177" t="s">
        <v>199</v>
      </c>
      <c r="T830" s="178" t="s">
        <v>199</v>
      </c>
      <c r="U830" s="161">
        <v>1.4490000000000001</v>
      </c>
      <c r="V830" s="161">
        <f>ROUND(E830*U830,2)</f>
        <v>4.09</v>
      </c>
      <c r="W830" s="161"/>
      <c r="X830" s="161" t="s">
        <v>200</v>
      </c>
      <c r="Y830" s="151"/>
      <c r="Z830" s="151"/>
      <c r="AA830" s="151"/>
      <c r="AB830" s="151"/>
      <c r="AC830" s="151"/>
      <c r="AD830" s="151"/>
      <c r="AE830" s="151"/>
      <c r="AF830" s="151"/>
      <c r="AG830" s="151" t="s">
        <v>201</v>
      </c>
      <c r="AH830" s="151"/>
      <c r="AI830" s="151"/>
      <c r="AJ830" s="151"/>
      <c r="AK830" s="151"/>
      <c r="AL830" s="151"/>
      <c r="AM830" s="151"/>
      <c r="AN830" s="151"/>
      <c r="AO830" s="151"/>
      <c r="AP830" s="151"/>
      <c r="AQ830" s="151"/>
      <c r="AR830" s="151"/>
      <c r="AS830" s="151"/>
      <c r="AT830" s="151"/>
      <c r="AU830" s="151"/>
      <c r="AV830" s="151"/>
      <c r="AW830" s="151"/>
      <c r="AX830" s="151"/>
      <c r="AY830" s="151"/>
      <c r="AZ830" s="151"/>
      <c r="BA830" s="151"/>
      <c r="BB830" s="151"/>
      <c r="BC830" s="151"/>
      <c r="BD830" s="151"/>
      <c r="BE830" s="151"/>
      <c r="BF830" s="151"/>
      <c r="BG830" s="151"/>
      <c r="BH830" s="151"/>
    </row>
    <row r="831" spans="1:60" outlineLevel="1" x14ac:dyDescent="0.2">
      <c r="A831" s="158"/>
      <c r="B831" s="159"/>
      <c r="C831" s="190" t="s">
        <v>969</v>
      </c>
      <c r="D831" s="163"/>
      <c r="E831" s="164">
        <v>1.56</v>
      </c>
      <c r="F831" s="161"/>
      <c r="G831" s="161"/>
      <c r="H831" s="161"/>
      <c r="I831" s="161"/>
      <c r="J831" s="161"/>
      <c r="K831" s="161"/>
      <c r="L831" s="161"/>
      <c r="M831" s="161"/>
      <c r="N831" s="161"/>
      <c r="O831" s="161"/>
      <c r="P831" s="161"/>
      <c r="Q831" s="161"/>
      <c r="R831" s="161"/>
      <c r="S831" s="161"/>
      <c r="T831" s="161"/>
      <c r="U831" s="161"/>
      <c r="V831" s="161"/>
      <c r="W831" s="161"/>
      <c r="X831" s="161"/>
      <c r="Y831" s="151"/>
      <c r="Z831" s="151"/>
      <c r="AA831" s="151"/>
      <c r="AB831" s="151"/>
      <c r="AC831" s="151"/>
      <c r="AD831" s="151"/>
      <c r="AE831" s="151"/>
      <c r="AF831" s="151"/>
      <c r="AG831" s="151" t="s">
        <v>203</v>
      </c>
      <c r="AH831" s="151">
        <v>0</v>
      </c>
      <c r="AI831" s="151"/>
      <c r="AJ831" s="151"/>
      <c r="AK831" s="151"/>
      <c r="AL831" s="151"/>
      <c r="AM831" s="151"/>
      <c r="AN831" s="151"/>
      <c r="AO831" s="151"/>
      <c r="AP831" s="151"/>
      <c r="AQ831" s="151"/>
      <c r="AR831" s="151"/>
      <c r="AS831" s="151"/>
      <c r="AT831" s="151"/>
      <c r="AU831" s="151"/>
      <c r="AV831" s="151"/>
      <c r="AW831" s="151"/>
      <c r="AX831" s="151"/>
      <c r="AY831" s="151"/>
      <c r="AZ831" s="151"/>
      <c r="BA831" s="151"/>
      <c r="BB831" s="151"/>
      <c r="BC831" s="151"/>
      <c r="BD831" s="151"/>
      <c r="BE831" s="151"/>
      <c r="BF831" s="151"/>
      <c r="BG831" s="151"/>
      <c r="BH831" s="151"/>
    </row>
    <row r="832" spans="1:60" outlineLevel="1" x14ac:dyDescent="0.2">
      <c r="A832" s="158"/>
      <c r="B832" s="159"/>
      <c r="C832" s="190" t="s">
        <v>970</v>
      </c>
      <c r="D832" s="163"/>
      <c r="E832" s="164">
        <v>1.26</v>
      </c>
      <c r="F832" s="161"/>
      <c r="G832" s="161"/>
      <c r="H832" s="161"/>
      <c r="I832" s="161"/>
      <c r="J832" s="161"/>
      <c r="K832" s="161"/>
      <c r="L832" s="161"/>
      <c r="M832" s="161"/>
      <c r="N832" s="161"/>
      <c r="O832" s="161"/>
      <c r="P832" s="161"/>
      <c r="Q832" s="161"/>
      <c r="R832" s="161"/>
      <c r="S832" s="161"/>
      <c r="T832" s="161"/>
      <c r="U832" s="161"/>
      <c r="V832" s="161"/>
      <c r="W832" s="161"/>
      <c r="X832" s="161"/>
      <c r="Y832" s="151"/>
      <c r="Z832" s="151"/>
      <c r="AA832" s="151"/>
      <c r="AB832" s="151"/>
      <c r="AC832" s="151"/>
      <c r="AD832" s="151"/>
      <c r="AE832" s="151"/>
      <c r="AF832" s="151"/>
      <c r="AG832" s="151" t="s">
        <v>203</v>
      </c>
      <c r="AH832" s="151">
        <v>0</v>
      </c>
      <c r="AI832" s="151"/>
      <c r="AJ832" s="151"/>
      <c r="AK832" s="151"/>
      <c r="AL832" s="151"/>
      <c r="AM832" s="151"/>
      <c r="AN832" s="151"/>
      <c r="AO832" s="151"/>
      <c r="AP832" s="151"/>
      <c r="AQ832" s="151"/>
      <c r="AR832" s="151"/>
      <c r="AS832" s="151"/>
      <c r="AT832" s="151"/>
      <c r="AU832" s="151"/>
      <c r="AV832" s="151"/>
      <c r="AW832" s="151"/>
      <c r="AX832" s="151"/>
      <c r="AY832" s="151"/>
      <c r="AZ832" s="151"/>
      <c r="BA832" s="151"/>
      <c r="BB832" s="151"/>
      <c r="BC832" s="151"/>
      <c r="BD832" s="151"/>
      <c r="BE832" s="151"/>
      <c r="BF832" s="151"/>
      <c r="BG832" s="151"/>
      <c r="BH832" s="151"/>
    </row>
    <row r="833" spans="1:60" outlineLevel="1" x14ac:dyDescent="0.2">
      <c r="A833" s="158">
        <v>240</v>
      </c>
      <c r="B833" s="159" t="s">
        <v>971</v>
      </c>
      <c r="C833" s="192" t="s">
        <v>972</v>
      </c>
      <c r="D833" s="160" t="s">
        <v>0</v>
      </c>
      <c r="E833" s="186"/>
      <c r="F833" s="162"/>
      <c r="G833" s="161">
        <f>ROUND(E833*F833,2)</f>
        <v>0</v>
      </c>
      <c r="H833" s="162"/>
      <c r="I833" s="161">
        <f>ROUND(E833*H833,2)</f>
        <v>0</v>
      </c>
      <c r="J833" s="162"/>
      <c r="K833" s="161">
        <f>ROUND(E833*J833,2)</f>
        <v>0</v>
      </c>
      <c r="L833" s="161">
        <v>21</v>
      </c>
      <c r="M833" s="161">
        <f>G833*(1+L833/100)</f>
        <v>0</v>
      </c>
      <c r="N833" s="161">
        <v>0</v>
      </c>
      <c r="O833" s="161">
        <f>ROUND(E833*N833,2)</f>
        <v>0</v>
      </c>
      <c r="P833" s="161">
        <v>0</v>
      </c>
      <c r="Q833" s="161">
        <f>ROUND(E833*P833,2)</f>
        <v>0</v>
      </c>
      <c r="R833" s="161"/>
      <c r="S833" s="161" t="s">
        <v>199</v>
      </c>
      <c r="T833" s="161" t="s">
        <v>199</v>
      </c>
      <c r="U833" s="161">
        <v>0</v>
      </c>
      <c r="V833" s="161">
        <f>ROUND(E833*U833,2)</f>
        <v>0</v>
      </c>
      <c r="W833" s="161"/>
      <c r="X833" s="161" t="s">
        <v>630</v>
      </c>
      <c r="Y833" s="151"/>
      <c r="Z833" s="151"/>
      <c r="AA833" s="151"/>
      <c r="AB833" s="151"/>
      <c r="AC833" s="151"/>
      <c r="AD833" s="151"/>
      <c r="AE833" s="151"/>
      <c r="AF833" s="151"/>
      <c r="AG833" s="151" t="s">
        <v>631</v>
      </c>
      <c r="AH833" s="151"/>
      <c r="AI833" s="151"/>
      <c r="AJ833" s="151"/>
      <c r="AK833" s="151"/>
      <c r="AL833" s="151"/>
      <c r="AM833" s="151"/>
      <c r="AN833" s="151"/>
      <c r="AO833" s="151"/>
      <c r="AP833" s="151"/>
      <c r="AQ833" s="151"/>
      <c r="AR833" s="151"/>
      <c r="AS833" s="151"/>
      <c r="AT833" s="151"/>
      <c r="AU833" s="151"/>
      <c r="AV833" s="151"/>
      <c r="AW833" s="151"/>
      <c r="AX833" s="151"/>
      <c r="AY833" s="151"/>
      <c r="AZ833" s="151"/>
      <c r="BA833" s="151"/>
      <c r="BB833" s="151"/>
      <c r="BC833" s="151"/>
      <c r="BD833" s="151"/>
      <c r="BE833" s="151"/>
      <c r="BF833" s="151"/>
      <c r="BG833" s="151"/>
      <c r="BH833" s="151"/>
    </row>
    <row r="834" spans="1:60" x14ac:dyDescent="0.2">
      <c r="A834" s="166" t="s">
        <v>194</v>
      </c>
      <c r="B834" s="167" t="s">
        <v>156</v>
      </c>
      <c r="C834" s="188" t="s">
        <v>157</v>
      </c>
      <c r="D834" s="168"/>
      <c r="E834" s="169"/>
      <c r="F834" s="170"/>
      <c r="G834" s="170">
        <f>SUMIF(AG835:AG844,"&lt;&gt;NOR",G835:G844)</f>
        <v>0</v>
      </c>
      <c r="H834" s="170"/>
      <c r="I834" s="170">
        <f>SUM(I835:I844)</f>
        <v>0</v>
      </c>
      <c r="J834" s="170"/>
      <c r="K834" s="170">
        <f>SUM(K835:K844)</f>
        <v>0</v>
      </c>
      <c r="L834" s="170"/>
      <c r="M834" s="170">
        <f>SUM(M835:M844)</f>
        <v>0</v>
      </c>
      <c r="N834" s="170"/>
      <c r="O834" s="170">
        <f>SUM(O835:O844)</f>
        <v>0.01</v>
      </c>
      <c r="P834" s="170"/>
      <c r="Q834" s="170">
        <f>SUM(Q835:Q844)</f>
        <v>0</v>
      </c>
      <c r="R834" s="170"/>
      <c r="S834" s="170"/>
      <c r="T834" s="171"/>
      <c r="U834" s="165"/>
      <c r="V834" s="165">
        <f>SUM(V835:V844)</f>
        <v>7.59</v>
      </c>
      <c r="W834" s="165"/>
      <c r="X834" s="165"/>
      <c r="AG834" t="s">
        <v>195</v>
      </c>
    </row>
    <row r="835" spans="1:60" ht="22.5" outlineLevel="1" x14ac:dyDescent="0.2">
      <c r="A835" s="172">
        <v>241</v>
      </c>
      <c r="B835" s="173" t="s">
        <v>973</v>
      </c>
      <c r="C835" s="189" t="s">
        <v>974</v>
      </c>
      <c r="D835" s="174" t="s">
        <v>238</v>
      </c>
      <c r="E835" s="175">
        <v>16.3</v>
      </c>
      <c r="F835" s="176"/>
      <c r="G835" s="177">
        <f>ROUND(E835*F835,2)</f>
        <v>0</v>
      </c>
      <c r="H835" s="176"/>
      <c r="I835" s="177">
        <f>ROUND(E835*H835,2)</f>
        <v>0</v>
      </c>
      <c r="J835" s="176"/>
      <c r="K835" s="177">
        <f>ROUND(E835*J835,2)</f>
        <v>0</v>
      </c>
      <c r="L835" s="177">
        <v>21</v>
      </c>
      <c r="M835" s="177">
        <f>G835*(1+L835/100)</f>
        <v>0</v>
      </c>
      <c r="N835" s="177">
        <v>2.4000000000000001E-4</v>
      </c>
      <c r="O835" s="177">
        <f>ROUND(E835*N835,2)</f>
        <v>0</v>
      </c>
      <c r="P835" s="177">
        <v>0</v>
      </c>
      <c r="Q835" s="177">
        <f>ROUND(E835*P835,2)</f>
        <v>0</v>
      </c>
      <c r="R835" s="177"/>
      <c r="S835" s="177" t="s">
        <v>199</v>
      </c>
      <c r="T835" s="178" t="s">
        <v>199</v>
      </c>
      <c r="U835" s="161">
        <v>0.28699999999999998</v>
      </c>
      <c r="V835" s="161">
        <f>ROUND(E835*U835,2)</f>
        <v>4.68</v>
      </c>
      <c r="W835" s="161"/>
      <c r="X835" s="161" t="s">
        <v>200</v>
      </c>
      <c r="Y835" s="151"/>
      <c r="Z835" s="151"/>
      <c r="AA835" s="151"/>
      <c r="AB835" s="151"/>
      <c r="AC835" s="151"/>
      <c r="AD835" s="151"/>
      <c r="AE835" s="151"/>
      <c r="AF835" s="151"/>
      <c r="AG835" s="151" t="s">
        <v>201</v>
      </c>
      <c r="AH835" s="151"/>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row>
    <row r="836" spans="1:60" outlineLevel="1" x14ac:dyDescent="0.2">
      <c r="A836" s="158"/>
      <c r="B836" s="159"/>
      <c r="C836" s="190" t="s">
        <v>975</v>
      </c>
      <c r="D836" s="163"/>
      <c r="E836" s="164">
        <v>1.2</v>
      </c>
      <c r="F836" s="161"/>
      <c r="G836" s="161"/>
      <c r="H836" s="161"/>
      <c r="I836" s="161"/>
      <c r="J836" s="161"/>
      <c r="K836" s="161"/>
      <c r="L836" s="161"/>
      <c r="M836" s="161"/>
      <c r="N836" s="161"/>
      <c r="O836" s="161"/>
      <c r="P836" s="161"/>
      <c r="Q836" s="161"/>
      <c r="R836" s="161"/>
      <c r="S836" s="161"/>
      <c r="T836" s="161"/>
      <c r="U836" s="161"/>
      <c r="V836" s="161"/>
      <c r="W836" s="161"/>
      <c r="X836" s="161"/>
      <c r="Y836" s="151"/>
      <c r="Z836" s="151"/>
      <c r="AA836" s="151"/>
      <c r="AB836" s="151"/>
      <c r="AC836" s="151"/>
      <c r="AD836" s="151"/>
      <c r="AE836" s="151"/>
      <c r="AF836" s="151"/>
      <c r="AG836" s="151" t="s">
        <v>203</v>
      </c>
      <c r="AH836" s="151">
        <v>0</v>
      </c>
      <c r="AI836" s="151"/>
      <c r="AJ836" s="151"/>
      <c r="AK836" s="151"/>
      <c r="AL836" s="151"/>
      <c r="AM836" s="151"/>
      <c r="AN836" s="151"/>
      <c r="AO836" s="151"/>
      <c r="AP836" s="151"/>
      <c r="AQ836" s="151"/>
      <c r="AR836" s="151"/>
      <c r="AS836" s="151"/>
      <c r="AT836" s="151"/>
      <c r="AU836" s="151"/>
      <c r="AV836" s="151"/>
      <c r="AW836" s="151"/>
      <c r="AX836" s="151"/>
      <c r="AY836" s="151"/>
      <c r="AZ836" s="151"/>
      <c r="BA836" s="151"/>
      <c r="BB836" s="151"/>
      <c r="BC836" s="151"/>
      <c r="BD836" s="151"/>
      <c r="BE836" s="151"/>
      <c r="BF836" s="151"/>
      <c r="BG836" s="151"/>
      <c r="BH836" s="151"/>
    </row>
    <row r="837" spans="1:60" outlineLevel="1" x14ac:dyDescent="0.2">
      <c r="A837" s="158"/>
      <c r="B837" s="159"/>
      <c r="C837" s="190" t="s">
        <v>976</v>
      </c>
      <c r="D837" s="163"/>
      <c r="E837" s="164">
        <v>1.175</v>
      </c>
      <c r="F837" s="161"/>
      <c r="G837" s="161"/>
      <c r="H837" s="161"/>
      <c r="I837" s="161"/>
      <c r="J837" s="161"/>
      <c r="K837" s="161"/>
      <c r="L837" s="161"/>
      <c r="M837" s="161"/>
      <c r="N837" s="161"/>
      <c r="O837" s="161"/>
      <c r="P837" s="161"/>
      <c r="Q837" s="161"/>
      <c r="R837" s="161"/>
      <c r="S837" s="161"/>
      <c r="T837" s="161"/>
      <c r="U837" s="161"/>
      <c r="V837" s="161"/>
      <c r="W837" s="161"/>
      <c r="X837" s="161"/>
      <c r="Y837" s="151"/>
      <c r="Z837" s="151"/>
      <c r="AA837" s="151"/>
      <c r="AB837" s="151"/>
      <c r="AC837" s="151"/>
      <c r="AD837" s="151"/>
      <c r="AE837" s="151"/>
      <c r="AF837" s="151"/>
      <c r="AG837" s="151" t="s">
        <v>203</v>
      </c>
      <c r="AH837" s="151">
        <v>0</v>
      </c>
      <c r="AI837" s="151"/>
      <c r="AJ837" s="151"/>
      <c r="AK837" s="151"/>
      <c r="AL837" s="151"/>
      <c r="AM837" s="151"/>
      <c r="AN837" s="151"/>
      <c r="AO837" s="151"/>
      <c r="AP837" s="151"/>
      <c r="AQ837" s="151"/>
      <c r="AR837" s="151"/>
      <c r="AS837" s="151"/>
      <c r="AT837" s="151"/>
      <c r="AU837" s="151"/>
      <c r="AV837" s="151"/>
      <c r="AW837" s="151"/>
      <c r="AX837" s="151"/>
      <c r="AY837" s="151"/>
      <c r="AZ837" s="151"/>
      <c r="BA837" s="151"/>
      <c r="BB837" s="151"/>
      <c r="BC837" s="151"/>
      <c r="BD837" s="151"/>
      <c r="BE837" s="151"/>
      <c r="BF837" s="151"/>
      <c r="BG837" s="151"/>
      <c r="BH837" s="151"/>
    </row>
    <row r="838" spans="1:60" outlineLevel="1" x14ac:dyDescent="0.2">
      <c r="A838" s="158"/>
      <c r="B838" s="159"/>
      <c r="C838" s="190" t="s">
        <v>977</v>
      </c>
      <c r="D838" s="163"/>
      <c r="E838" s="164">
        <v>1.35</v>
      </c>
      <c r="F838" s="161"/>
      <c r="G838" s="161"/>
      <c r="H838" s="161"/>
      <c r="I838" s="161"/>
      <c r="J838" s="161"/>
      <c r="K838" s="161"/>
      <c r="L838" s="161"/>
      <c r="M838" s="161"/>
      <c r="N838" s="161"/>
      <c r="O838" s="161"/>
      <c r="P838" s="161"/>
      <c r="Q838" s="161"/>
      <c r="R838" s="161"/>
      <c r="S838" s="161"/>
      <c r="T838" s="161"/>
      <c r="U838" s="161"/>
      <c r="V838" s="161"/>
      <c r="W838" s="161"/>
      <c r="X838" s="161"/>
      <c r="Y838" s="151"/>
      <c r="Z838" s="151"/>
      <c r="AA838" s="151"/>
      <c r="AB838" s="151"/>
      <c r="AC838" s="151"/>
      <c r="AD838" s="151"/>
      <c r="AE838" s="151"/>
      <c r="AF838" s="151"/>
      <c r="AG838" s="151" t="s">
        <v>203</v>
      </c>
      <c r="AH838" s="151">
        <v>0</v>
      </c>
      <c r="AI838" s="151"/>
      <c r="AJ838" s="151"/>
      <c r="AK838" s="151"/>
      <c r="AL838" s="151"/>
      <c r="AM838" s="151"/>
      <c r="AN838" s="151"/>
      <c r="AO838" s="151"/>
      <c r="AP838" s="151"/>
      <c r="AQ838" s="151"/>
      <c r="AR838" s="151"/>
      <c r="AS838" s="151"/>
      <c r="AT838" s="151"/>
      <c r="AU838" s="151"/>
      <c r="AV838" s="151"/>
      <c r="AW838" s="151"/>
      <c r="AX838" s="151"/>
      <c r="AY838" s="151"/>
      <c r="AZ838" s="151"/>
      <c r="BA838" s="151"/>
      <c r="BB838" s="151"/>
      <c r="BC838" s="151"/>
      <c r="BD838" s="151"/>
      <c r="BE838" s="151"/>
      <c r="BF838" s="151"/>
      <c r="BG838" s="151"/>
      <c r="BH838" s="151"/>
    </row>
    <row r="839" spans="1:60" outlineLevel="1" x14ac:dyDescent="0.2">
      <c r="A839" s="158"/>
      <c r="B839" s="159"/>
      <c r="C839" s="190" t="s">
        <v>978</v>
      </c>
      <c r="D839" s="163"/>
      <c r="E839" s="164">
        <v>2.6</v>
      </c>
      <c r="F839" s="161"/>
      <c r="G839" s="161"/>
      <c r="H839" s="161"/>
      <c r="I839" s="161"/>
      <c r="J839" s="161"/>
      <c r="K839" s="161"/>
      <c r="L839" s="161"/>
      <c r="M839" s="161"/>
      <c r="N839" s="161"/>
      <c r="O839" s="161"/>
      <c r="P839" s="161"/>
      <c r="Q839" s="161"/>
      <c r="R839" s="161"/>
      <c r="S839" s="161"/>
      <c r="T839" s="161"/>
      <c r="U839" s="161"/>
      <c r="V839" s="161"/>
      <c r="W839" s="161"/>
      <c r="X839" s="161"/>
      <c r="Y839" s="151"/>
      <c r="Z839" s="151"/>
      <c r="AA839" s="151"/>
      <c r="AB839" s="151"/>
      <c r="AC839" s="151"/>
      <c r="AD839" s="151"/>
      <c r="AE839" s="151"/>
      <c r="AF839" s="151"/>
      <c r="AG839" s="151" t="s">
        <v>203</v>
      </c>
      <c r="AH839" s="151">
        <v>0</v>
      </c>
      <c r="AI839" s="151"/>
      <c r="AJ839" s="151"/>
      <c r="AK839" s="151"/>
      <c r="AL839" s="151"/>
      <c r="AM839" s="151"/>
      <c r="AN839" s="151"/>
      <c r="AO839" s="151"/>
      <c r="AP839" s="151"/>
      <c r="AQ839" s="151"/>
      <c r="AR839" s="151"/>
      <c r="AS839" s="151"/>
      <c r="AT839" s="151"/>
      <c r="AU839" s="151"/>
      <c r="AV839" s="151"/>
      <c r="AW839" s="151"/>
      <c r="AX839" s="151"/>
      <c r="AY839" s="151"/>
      <c r="AZ839" s="151"/>
      <c r="BA839" s="151"/>
      <c r="BB839" s="151"/>
      <c r="BC839" s="151"/>
      <c r="BD839" s="151"/>
      <c r="BE839" s="151"/>
      <c r="BF839" s="151"/>
      <c r="BG839" s="151"/>
      <c r="BH839" s="151"/>
    </row>
    <row r="840" spans="1:60" outlineLevel="1" x14ac:dyDescent="0.2">
      <c r="A840" s="158"/>
      <c r="B840" s="159"/>
      <c r="C840" s="190" t="s">
        <v>979</v>
      </c>
      <c r="D840" s="163"/>
      <c r="E840" s="164">
        <v>6</v>
      </c>
      <c r="F840" s="161"/>
      <c r="G840" s="161"/>
      <c r="H840" s="161"/>
      <c r="I840" s="161"/>
      <c r="J840" s="161"/>
      <c r="K840" s="161"/>
      <c r="L840" s="161"/>
      <c r="M840" s="161"/>
      <c r="N840" s="161"/>
      <c r="O840" s="161"/>
      <c r="P840" s="161"/>
      <c r="Q840" s="161"/>
      <c r="R840" s="161"/>
      <c r="S840" s="161"/>
      <c r="T840" s="161"/>
      <c r="U840" s="161"/>
      <c r="V840" s="161"/>
      <c r="W840" s="161"/>
      <c r="X840" s="161"/>
      <c r="Y840" s="151"/>
      <c r="Z840" s="151"/>
      <c r="AA840" s="151"/>
      <c r="AB840" s="151"/>
      <c r="AC840" s="151"/>
      <c r="AD840" s="151"/>
      <c r="AE840" s="151"/>
      <c r="AF840" s="151"/>
      <c r="AG840" s="151" t="s">
        <v>203</v>
      </c>
      <c r="AH840" s="151">
        <v>0</v>
      </c>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row>
    <row r="841" spans="1:60" outlineLevel="1" x14ac:dyDescent="0.2">
      <c r="A841" s="158"/>
      <c r="B841" s="159"/>
      <c r="C841" s="190" t="s">
        <v>980</v>
      </c>
      <c r="D841" s="163"/>
      <c r="E841" s="164">
        <v>1.175</v>
      </c>
      <c r="F841" s="161"/>
      <c r="G841" s="161"/>
      <c r="H841" s="161"/>
      <c r="I841" s="161"/>
      <c r="J841" s="161"/>
      <c r="K841" s="161"/>
      <c r="L841" s="161"/>
      <c r="M841" s="161"/>
      <c r="N841" s="161"/>
      <c r="O841" s="161"/>
      <c r="P841" s="161"/>
      <c r="Q841" s="161"/>
      <c r="R841" s="161"/>
      <c r="S841" s="161"/>
      <c r="T841" s="161"/>
      <c r="U841" s="161"/>
      <c r="V841" s="161"/>
      <c r="W841" s="161"/>
      <c r="X841" s="161"/>
      <c r="Y841" s="151"/>
      <c r="Z841" s="151"/>
      <c r="AA841" s="151"/>
      <c r="AB841" s="151"/>
      <c r="AC841" s="151"/>
      <c r="AD841" s="151"/>
      <c r="AE841" s="151"/>
      <c r="AF841" s="151"/>
      <c r="AG841" s="151" t="s">
        <v>203</v>
      </c>
      <c r="AH841" s="151">
        <v>0</v>
      </c>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row>
    <row r="842" spans="1:60" outlineLevel="1" x14ac:dyDescent="0.2">
      <c r="A842" s="158"/>
      <c r="B842" s="159"/>
      <c r="C842" s="190" t="s">
        <v>981</v>
      </c>
      <c r="D842" s="163"/>
      <c r="E842" s="164">
        <v>2.8</v>
      </c>
      <c r="F842" s="161"/>
      <c r="G842" s="161"/>
      <c r="H842" s="161"/>
      <c r="I842" s="161"/>
      <c r="J842" s="161"/>
      <c r="K842" s="161"/>
      <c r="L842" s="161"/>
      <c r="M842" s="161"/>
      <c r="N842" s="161"/>
      <c r="O842" s="161"/>
      <c r="P842" s="161"/>
      <c r="Q842" s="161"/>
      <c r="R842" s="161"/>
      <c r="S842" s="161"/>
      <c r="T842" s="161"/>
      <c r="U842" s="161"/>
      <c r="V842" s="161"/>
      <c r="W842" s="161"/>
      <c r="X842" s="161"/>
      <c r="Y842" s="151"/>
      <c r="Z842" s="151"/>
      <c r="AA842" s="151"/>
      <c r="AB842" s="151"/>
      <c r="AC842" s="151"/>
      <c r="AD842" s="151"/>
      <c r="AE842" s="151"/>
      <c r="AF842" s="151"/>
      <c r="AG842" s="151" t="s">
        <v>203</v>
      </c>
      <c r="AH842" s="151">
        <v>0</v>
      </c>
      <c r="AI842" s="151"/>
      <c r="AJ842" s="151"/>
      <c r="AK842" s="151"/>
      <c r="AL842" s="151"/>
      <c r="AM842" s="151"/>
      <c r="AN842" s="151"/>
      <c r="AO842" s="151"/>
      <c r="AP842" s="151"/>
      <c r="AQ842" s="151"/>
      <c r="AR842" s="151"/>
      <c r="AS842" s="151"/>
      <c r="AT842" s="151"/>
      <c r="AU842" s="151"/>
      <c r="AV842" s="151"/>
      <c r="AW842" s="151"/>
      <c r="AX842" s="151"/>
      <c r="AY842" s="151"/>
      <c r="AZ842" s="151"/>
      <c r="BA842" s="151"/>
      <c r="BB842" s="151"/>
      <c r="BC842" s="151"/>
      <c r="BD842" s="151"/>
      <c r="BE842" s="151"/>
      <c r="BF842" s="151"/>
      <c r="BG842" s="151"/>
      <c r="BH842" s="151"/>
    </row>
    <row r="843" spans="1:60" outlineLevel="1" x14ac:dyDescent="0.2">
      <c r="A843" s="172">
        <v>242</v>
      </c>
      <c r="B843" s="173" t="s">
        <v>982</v>
      </c>
      <c r="C843" s="189" t="s">
        <v>983</v>
      </c>
      <c r="D843" s="174" t="s">
        <v>238</v>
      </c>
      <c r="E843" s="175">
        <v>22.015000000000001</v>
      </c>
      <c r="F843" s="176"/>
      <c r="G843" s="177">
        <f>ROUND(E843*F843,2)</f>
        <v>0</v>
      </c>
      <c r="H843" s="176"/>
      <c r="I843" s="177">
        <f>ROUND(E843*H843,2)</f>
        <v>0</v>
      </c>
      <c r="J843" s="176"/>
      <c r="K843" s="177">
        <f>ROUND(E843*J843,2)</f>
        <v>0</v>
      </c>
      <c r="L843" s="177">
        <v>21</v>
      </c>
      <c r="M843" s="177">
        <f>G843*(1+L843/100)</f>
        <v>0</v>
      </c>
      <c r="N843" s="177">
        <v>4.2000000000000002E-4</v>
      </c>
      <c r="O843" s="177">
        <f>ROUND(E843*N843,2)</f>
        <v>0.01</v>
      </c>
      <c r="P843" s="177">
        <v>0</v>
      </c>
      <c r="Q843" s="177">
        <f>ROUND(E843*P843,2)</f>
        <v>0</v>
      </c>
      <c r="R843" s="177"/>
      <c r="S843" s="177" t="s">
        <v>199</v>
      </c>
      <c r="T843" s="178" t="s">
        <v>199</v>
      </c>
      <c r="U843" s="161">
        <v>0.13200000000000001</v>
      </c>
      <c r="V843" s="161">
        <f>ROUND(E843*U843,2)</f>
        <v>2.91</v>
      </c>
      <c r="W843" s="161"/>
      <c r="X843" s="161" t="s">
        <v>200</v>
      </c>
      <c r="Y843" s="151"/>
      <c r="Z843" s="151"/>
      <c r="AA843" s="151"/>
      <c r="AB843" s="151"/>
      <c r="AC843" s="151"/>
      <c r="AD843" s="151"/>
      <c r="AE843" s="151"/>
      <c r="AF843" s="151"/>
      <c r="AG843" s="151" t="s">
        <v>201</v>
      </c>
      <c r="AH843" s="151"/>
      <c r="AI843" s="151"/>
      <c r="AJ843" s="151"/>
      <c r="AK843" s="151"/>
      <c r="AL843" s="151"/>
      <c r="AM843" s="151"/>
      <c r="AN843" s="151"/>
      <c r="AO843" s="151"/>
      <c r="AP843" s="151"/>
      <c r="AQ843" s="151"/>
      <c r="AR843" s="151"/>
      <c r="AS843" s="151"/>
      <c r="AT843" s="151"/>
      <c r="AU843" s="151"/>
      <c r="AV843" s="151"/>
      <c r="AW843" s="151"/>
      <c r="AX843" s="151"/>
      <c r="AY843" s="151"/>
      <c r="AZ843" s="151"/>
      <c r="BA843" s="151"/>
      <c r="BB843" s="151"/>
      <c r="BC843" s="151"/>
      <c r="BD843" s="151"/>
      <c r="BE843" s="151"/>
      <c r="BF843" s="151"/>
      <c r="BG843" s="151"/>
      <c r="BH843" s="151"/>
    </row>
    <row r="844" spans="1:60" outlineLevel="1" x14ac:dyDescent="0.2">
      <c r="A844" s="158"/>
      <c r="B844" s="159"/>
      <c r="C844" s="190" t="s">
        <v>731</v>
      </c>
      <c r="D844" s="163"/>
      <c r="E844" s="164">
        <v>22.015000000000001</v>
      </c>
      <c r="F844" s="161"/>
      <c r="G844" s="161"/>
      <c r="H844" s="161"/>
      <c r="I844" s="161"/>
      <c r="J844" s="161"/>
      <c r="K844" s="161"/>
      <c r="L844" s="161"/>
      <c r="M844" s="161"/>
      <c r="N844" s="161"/>
      <c r="O844" s="161"/>
      <c r="P844" s="161"/>
      <c r="Q844" s="161"/>
      <c r="R844" s="161"/>
      <c r="S844" s="161"/>
      <c r="T844" s="161"/>
      <c r="U844" s="161"/>
      <c r="V844" s="161"/>
      <c r="W844" s="161"/>
      <c r="X844" s="161"/>
      <c r="Y844" s="151"/>
      <c r="Z844" s="151"/>
      <c r="AA844" s="151"/>
      <c r="AB844" s="151"/>
      <c r="AC844" s="151"/>
      <c r="AD844" s="151"/>
      <c r="AE844" s="151"/>
      <c r="AF844" s="151"/>
      <c r="AG844" s="151" t="s">
        <v>203</v>
      </c>
      <c r="AH844" s="151">
        <v>0</v>
      </c>
      <c r="AI844" s="151"/>
      <c r="AJ844" s="151"/>
      <c r="AK844" s="151"/>
      <c r="AL844" s="151"/>
      <c r="AM844" s="151"/>
      <c r="AN844" s="151"/>
      <c r="AO844" s="151"/>
      <c r="AP844" s="151"/>
      <c r="AQ844" s="151"/>
      <c r="AR844" s="151"/>
      <c r="AS844" s="151"/>
      <c r="AT844" s="151"/>
      <c r="AU844" s="151"/>
      <c r="AV844" s="151"/>
      <c r="AW844" s="151"/>
      <c r="AX844" s="151"/>
      <c r="AY844" s="151"/>
      <c r="AZ844" s="151"/>
      <c r="BA844" s="151"/>
      <c r="BB844" s="151"/>
      <c r="BC844" s="151"/>
      <c r="BD844" s="151"/>
      <c r="BE844" s="151"/>
      <c r="BF844" s="151"/>
      <c r="BG844" s="151"/>
      <c r="BH844" s="151"/>
    </row>
    <row r="845" spans="1:60" x14ac:dyDescent="0.2">
      <c r="A845" s="166" t="s">
        <v>194</v>
      </c>
      <c r="B845" s="167" t="s">
        <v>158</v>
      </c>
      <c r="C845" s="188" t="s">
        <v>159</v>
      </c>
      <c r="D845" s="168"/>
      <c r="E845" s="169"/>
      <c r="F845" s="170"/>
      <c r="G845" s="170">
        <f>SUMIF(AG846:AG875,"&lt;&gt;NOR",G846:G875)</f>
        <v>0</v>
      </c>
      <c r="H845" s="170"/>
      <c r="I845" s="170">
        <f>SUM(I846:I875)</f>
        <v>0</v>
      </c>
      <c r="J845" s="170"/>
      <c r="K845" s="170">
        <f>SUM(K846:K875)</f>
        <v>0</v>
      </c>
      <c r="L845" s="170"/>
      <c r="M845" s="170">
        <f>SUM(M846:M875)</f>
        <v>0</v>
      </c>
      <c r="N845" s="170"/>
      <c r="O845" s="170">
        <f>SUM(O846:O875)</f>
        <v>0.39</v>
      </c>
      <c r="P845" s="170"/>
      <c r="Q845" s="170">
        <f>SUM(Q846:Q875)</f>
        <v>0</v>
      </c>
      <c r="R845" s="170"/>
      <c r="S845" s="170"/>
      <c r="T845" s="171"/>
      <c r="U845" s="165"/>
      <c r="V845" s="165">
        <f>SUM(V846:V875)</f>
        <v>240.7</v>
      </c>
      <c r="W845" s="165"/>
      <c r="X845" s="165"/>
      <c r="AG845" t="s">
        <v>195</v>
      </c>
    </row>
    <row r="846" spans="1:60" outlineLevel="1" x14ac:dyDescent="0.2">
      <c r="A846" s="172">
        <v>243</v>
      </c>
      <c r="B846" s="173" t="s">
        <v>984</v>
      </c>
      <c r="C846" s="189" t="s">
        <v>985</v>
      </c>
      <c r="D846" s="174" t="s">
        <v>238</v>
      </c>
      <c r="E846" s="175">
        <v>66.58</v>
      </c>
      <c r="F846" s="176"/>
      <c r="G846" s="177">
        <f>ROUND(E846*F846,2)</f>
        <v>0</v>
      </c>
      <c r="H846" s="176"/>
      <c r="I846" s="177">
        <f>ROUND(E846*H846,2)</f>
        <v>0</v>
      </c>
      <c r="J846" s="176"/>
      <c r="K846" s="177">
        <f>ROUND(E846*J846,2)</f>
        <v>0</v>
      </c>
      <c r="L846" s="177">
        <v>21</v>
      </c>
      <c r="M846" s="177">
        <f>G846*(1+L846/100)</f>
        <v>0</v>
      </c>
      <c r="N846" s="177">
        <v>1.4999999999999999E-4</v>
      </c>
      <c r="O846" s="177">
        <f>ROUND(E846*N846,2)</f>
        <v>0.01</v>
      </c>
      <c r="P846" s="177">
        <v>0</v>
      </c>
      <c r="Q846" s="177">
        <f>ROUND(E846*P846,2)</f>
        <v>0</v>
      </c>
      <c r="R846" s="177"/>
      <c r="S846" s="177" t="s">
        <v>199</v>
      </c>
      <c r="T846" s="178" t="s">
        <v>199</v>
      </c>
      <c r="U846" s="161">
        <v>3.2480000000000002E-2</v>
      </c>
      <c r="V846" s="161">
        <f>ROUND(E846*U846,2)</f>
        <v>2.16</v>
      </c>
      <c r="W846" s="161"/>
      <c r="X846" s="161" t="s">
        <v>200</v>
      </c>
      <c r="Y846" s="151"/>
      <c r="Z846" s="151"/>
      <c r="AA846" s="151"/>
      <c r="AB846" s="151"/>
      <c r="AC846" s="151"/>
      <c r="AD846" s="151"/>
      <c r="AE846" s="151"/>
      <c r="AF846" s="151"/>
      <c r="AG846" s="151" t="s">
        <v>201</v>
      </c>
      <c r="AH846" s="151"/>
      <c r="AI846" s="151"/>
      <c r="AJ846" s="151"/>
      <c r="AK846" s="151"/>
      <c r="AL846" s="151"/>
      <c r="AM846" s="151"/>
      <c r="AN846" s="151"/>
      <c r="AO846" s="151"/>
      <c r="AP846" s="151"/>
      <c r="AQ846" s="151"/>
      <c r="AR846" s="151"/>
      <c r="AS846" s="151"/>
      <c r="AT846" s="151"/>
      <c r="AU846" s="151"/>
      <c r="AV846" s="151"/>
      <c r="AW846" s="151"/>
      <c r="AX846" s="151"/>
      <c r="AY846" s="151"/>
      <c r="AZ846" s="151"/>
      <c r="BA846" s="151"/>
      <c r="BB846" s="151"/>
      <c r="BC846" s="151"/>
      <c r="BD846" s="151"/>
      <c r="BE846" s="151"/>
      <c r="BF846" s="151"/>
      <c r="BG846" s="151"/>
      <c r="BH846" s="151"/>
    </row>
    <row r="847" spans="1:60" outlineLevel="1" x14ac:dyDescent="0.2">
      <c r="A847" s="158"/>
      <c r="B847" s="159"/>
      <c r="C847" s="190" t="s">
        <v>396</v>
      </c>
      <c r="D847" s="163"/>
      <c r="E847" s="164">
        <v>54.26</v>
      </c>
      <c r="F847" s="161"/>
      <c r="G847" s="161"/>
      <c r="H847" s="161"/>
      <c r="I847" s="161"/>
      <c r="J847" s="161"/>
      <c r="K847" s="161"/>
      <c r="L847" s="161"/>
      <c r="M847" s="161"/>
      <c r="N847" s="161"/>
      <c r="O847" s="161"/>
      <c r="P847" s="161"/>
      <c r="Q847" s="161"/>
      <c r="R847" s="161"/>
      <c r="S847" s="161"/>
      <c r="T847" s="161"/>
      <c r="U847" s="161"/>
      <c r="V847" s="161"/>
      <c r="W847" s="161"/>
      <c r="X847" s="161"/>
      <c r="Y847" s="151"/>
      <c r="Z847" s="151"/>
      <c r="AA847" s="151"/>
      <c r="AB847" s="151"/>
      <c r="AC847" s="151"/>
      <c r="AD847" s="151"/>
      <c r="AE847" s="151"/>
      <c r="AF847" s="151"/>
      <c r="AG847" s="151" t="s">
        <v>203</v>
      </c>
      <c r="AH847" s="151">
        <v>0</v>
      </c>
      <c r="AI847" s="151"/>
      <c r="AJ847" s="151"/>
      <c r="AK847" s="151"/>
      <c r="AL847" s="151"/>
      <c r="AM847" s="151"/>
      <c r="AN847" s="151"/>
      <c r="AO847" s="151"/>
      <c r="AP847" s="151"/>
      <c r="AQ847" s="151"/>
      <c r="AR847" s="151"/>
      <c r="AS847" s="151"/>
      <c r="AT847" s="151"/>
      <c r="AU847" s="151"/>
      <c r="AV847" s="151"/>
      <c r="AW847" s="151"/>
      <c r="AX847" s="151"/>
      <c r="AY847" s="151"/>
      <c r="AZ847" s="151"/>
      <c r="BA847" s="151"/>
      <c r="BB847" s="151"/>
      <c r="BC847" s="151"/>
      <c r="BD847" s="151"/>
      <c r="BE847" s="151"/>
      <c r="BF847" s="151"/>
      <c r="BG847" s="151"/>
      <c r="BH847" s="151"/>
    </row>
    <row r="848" spans="1:60" outlineLevel="1" x14ac:dyDescent="0.2">
      <c r="A848" s="158"/>
      <c r="B848" s="159"/>
      <c r="C848" s="190" t="s">
        <v>302</v>
      </c>
      <c r="D848" s="163"/>
      <c r="E848" s="164">
        <v>3.24</v>
      </c>
      <c r="F848" s="161"/>
      <c r="G848" s="161"/>
      <c r="H848" s="161"/>
      <c r="I848" s="161"/>
      <c r="J848" s="161"/>
      <c r="K848" s="161"/>
      <c r="L848" s="161"/>
      <c r="M848" s="161"/>
      <c r="N848" s="161"/>
      <c r="O848" s="161"/>
      <c r="P848" s="161"/>
      <c r="Q848" s="161"/>
      <c r="R848" s="161"/>
      <c r="S848" s="161"/>
      <c r="T848" s="161"/>
      <c r="U848" s="161"/>
      <c r="V848" s="161"/>
      <c r="W848" s="161"/>
      <c r="X848" s="161"/>
      <c r="Y848" s="151"/>
      <c r="Z848" s="151"/>
      <c r="AA848" s="151"/>
      <c r="AB848" s="151"/>
      <c r="AC848" s="151"/>
      <c r="AD848" s="151"/>
      <c r="AE848" s="151"/>
      <c r="AF848" s="151"/>
      <c r="AG848" s="151" t="s">
        <v>203</v>
      </c>
      <c r="AH848" s="151">
        <v>0</v>
      </c>
      <c r="AI848" s="151"/>
      <c r="AJ848" s="151"/>
      <c r="AK848" s="151"/>
      <c r="AL848" s="151"/>
      <c r="AM848" s="151"/>
      <c r="AN848" s="151"/>
      <c r="AO848" s="151"/>
      <c r="AP848" s="151"/>
      <c r="AQ848" s="151"/>
      <c r="AR848" s="151"/>
      <c r="AS848" s="151"/>
      <c r="AT848" s="151"/>
      <c r="AU848" s="151"/>
      <c r="AV848" s="151"/>
      <c r="AW848" s="151"/>
      <c r="AX848" s="151"/>
      <c r="AY848" s="151"/>
      <c r="AZ848" s="151"/>
      <c r="BA848" s="151"/>
      <c r="BB848" s="151"/>
      <c r="BC848" s="151"/>
      <c r="BD848" s="151"/>
      <c r="BE848" s="151"/>
      <c r="BF848" s="151"/>
      <c r="BG848" s="151"/>
      <c r="BH848" s="151"/>
    </row>
    <row r="849" spans="1:60" outlineLevel="1" x14ac:dyDescent="0.2">
      <c r="A849" s="158"/>
      <c r="B849" s="159"/>
      <c r="C849" s="190" t="s">
        <v>303</v>
      </c>
      <c r="D849" s="163"/>
      <c r="E849" s="164">
        <v>4.68</v>
      </c>
      <c r="F849" s="161"/>
      <c r="G849" s="161"/>
      <c r="H849" s="161"/>
      <c r="I849" s="161"/>
      <c r="J849" s="161"/>
      <c r="K849" s="161"/>
      <c r="L849" s="161"/>
      <c r="M849" s="161"/>
      <c r="N849" s="161"/>
      <c r="O849" s="161"/>
      <c r="P849" s="161"/>
      <c r="Q849" s="161"/>
      <c r="R849" s="161"/>
      <c r="S849" s="161"/>
      <c r="T849" s="161"/>
      <c r="U849" s="161"/>
      <c r="V849" s="161"/>
      <c r="W849" s="161"/>
      <c r="X849" s="161"/>
      <c r="Y849" s="151"/>
      <c r="Z849" s="151"/>
      <c r="AA849" s="151"/>
      <c r="AB849" s="151"/>
      <c r="AC849" s="151"/>
      <c r="AD849" s="151"/>
      <c r="AE849" s="151"/>
      <c r="AF849" s="151"/>
      <c r="AG849" s="151" t="s">
        <v>203</v>
      </c>
      <c r="AH849" s="151">
        <v>0</v>
      </c>
      <c r="AI849" s="151"/>
      <c r="AJ849" s="151"/>
      <c r="AK849" s="151"/>
      <c r="AL849" s="151"/>
      <c r="AM849" s="151"/>
      <c r="AN849" s="151"/>
      <c r="AO849" s="151"/>
      <c r="AP849" s="151"/>
      <c r="AQ849" s="151"/>
      <c r="AR849" s="151"/>
      <c r="AS849" s="151"/>
      <c r="AT849" s="151"/>
      <c r="AU849" s="151"/>
      <c r="AV849" s="151"/>
      <c r="AW849" s="151"/>
      <c r="AX849" s="151"/>
      <c r="AY849" s="151"/>
      <c r="AZ849" s="151"/>
      <c r="BA849" s="151"/>
      <c r="BB849" s="151"/>
      <c r="BC849" s="151"/>
      <c r="BD849" s="151"/>
      <c r="BE849" s="151"/>
      <c r="BF849" s="151"/>
      <c r="BG849" s="151"/>
      <c r="BH849" s="151"/>
    </row>
    <row r="850" spans="1:60" outlineLevel="1" x14ac:dyDescent="0.2">
      <c r="A850" s="158"/>
      <c r="B850" s="159"/>
      <c r="C850" s="190" t="s">
        <v>986</v>
      </c>
      <c r="D850" s="163"/>
      <c r="E850" s="164">
        <v>4.4000000000000004</v>
      </c>
      <c r="F850" s="161"/>
      <c r="G850" s="161"/>
      <c r="H850" s="161"/>
      <c r="I850" s="161"/>
      <c r="J850" s="161"/>
      <c r="K850" s="161"/>
      <c r="L850" s="161"/>
      <c r="M850" s="161"/>
      <c r="N850" s="161"/>
      <c r="O850" s="161"/>
      <c r="P850" s="161"/>
      <c r="Q850" s="161"/>
      <c r="R850" s="161"/>
      <c r="S850" s="161"/>
      <c r="T850" s="161"/>
      <c r="U850" s="161"/>
      <c r="V850" s="161"/>
      <c r="W850" s="161"/>
      <c r="X850" s="161"/>
      <c r="Y850" s="151"/>
      <c r="Z850" s="151"/>
      <c r="AA850" s="151"/>
      <c r="AB850" s="151"/>
      <c r="AC850" s="151"/>
      <c r="AD850" s="151"/>
      <c r="AE850" s="151"/>
      <c r="AF850" s="151"/>
      <c r="AG850" s="151" t="s">
        <v>203</v>
      </c>
      <c r="AH850" s="151">
        <v>0</v>
      </c>
      <c r="AI850" s="151"/>
      <c r="AJ850" s="151"/>
      <c r="AK850" s="151"/>
      <c r="AL850" s="151"/>
      <c r="AM850" s="151"/>
      <c r="AN850" s="151"/>
      <c r="AO850" s="151"/>
      <c r="AP850" s="151"/>
      <c r="AQ850" s="151"/>
      <c r="AR850" s="151"/>
      <c r="AS850" s="151"/>
      <c r="AT850" s="151"/>
      <c r="AU850" s="151"/>
      <c r="AV850" s="151"/>
      <c r="AW850" s="151"/>
      <c r="AX850" s="151"/>
      <c r="AY850" s="151"/>
      <c r="AZ850" s="151"/>
      <c r="BA850" s="151"/>
      <c r="BB850" s="151"/>
      <c r="BC850" s="151"/>
      <c r="BD850" s="151"/>
      <c r="BE850" s="151"/>
      <c r="BF850" s="151"/>
      <c r="BG850" s="151"/>
      <c r="BH850" s="151"/>
    </row>
    <row r="851" spans="1:60" outlineLevel="1" x14ac:dyDescent="0.2">
      <c r="A851" s="172">
        <v>244</v>
      </c>
      <c r="B851" s="173" t="s">
        <v>987</v>
      </c>
      <c r="C851" s="189" t="s">
        <v>988</v>
      </c>
      <c r="D851" s="174" t="s">
        <v>238</v>
      </c>
      <c r="E851" s="175">
        <v>1742.1</v>
      </c>
      <c r="F851" s="176"/>
      <c r="G851" s="177">
        <f>ROUND(E851*F851,2)</f>
        <v>0</v>
      </c>
      <c r="H851" s="176"/>
      <c r="I851" s="177">
        <f>ROUND(E851*H851,2)</f>
        <v>0</v>
      </c>
      <c r="J851" s="176"/>
      <c r="K851" s="177">
        <f>ROUND(E851*J851,2)</f>
        <v>0</v>
      </c>
      <c r="L851" s="177">
        <v>21</v>
      </c>
      <c r="M851" s="177">
        <f>G851*(1+L851/100)</f>
        <v>0</v>
      </c>
      <c r="N851" s="177">
        <v>6.9999999999999994E-5</v>
      </c>
      <c r="O851" s="177">
        <f>ROUND(E851*N851,2)</f>
        <v>0.12</v>
      </c>
      <c r="P851" s="177">
        <v>0</v>
      </c>
      <c r="Q851" s="177">
        <f>ROUND(E851*P851,2)</f>
        <v>0</v>
      </c>
      <c r="R851" s="177"/>
      <c r="S851" s="177" t="s">
        <v>199</v>
      </c>
      <c r="T851" s="178" t="s">
        <v>199</v>
      </c>
      <c r="U851" s="161">
        <v>3.2480000000000002E-2</v>
      </c>
      <c r="V851" s="161">
        <f>ROUND(E851*U851,2)</f>
        <v>56.58</v>
      </c>
      <c r="W851" s="161"/>
      <c r="X851" s="161" t="s">
        <v>200</v>
      </c>
      <c r="Y851" s="151"/>
      <c r="Z851" s="151"/>
      <c r="AA851" s="151"/>
      <c r="AB851" s="151"/>
      <c r="AC851" s="151"/>
      <c r="AD851" s="151"/>
      <c r="AE851" s="151"/>
      <c r="AF851" s="151"/>
      <c r="AG851" s="151" t="s">
        <v>201</v>
      </c>
      <c r="AH851" s="151"/>
      <c r="AI851" s="151"/>
      <c r="AJ851" s="151"/>
      <c r="AK851" s="151"/>
      <c r="AL851" s="151"/>
      <c r="AM851" s="151"/>
      <c r="AN851" s="151"/>
      <c r="AO851" s="151"/>
      <c r="AP851" s="151"/>
      <c r="AQ851" s="151"/>
      <c r="AR851" s="151"/>
      <c r="AS851" s="151"/>
      <c r="AT851" s="151"/>
      <c r="AU851" s="151"/>
      <c r="AV851" s="151"/>
      <c r="AW851" s="151"/>
      <c r="AX851" s="151"/>
      <c r="AY851" s="151"/>
      <c r="AZ851" s="151"/>
      <c r="BA851" s="151"/>
      <c r="BB851" s="151"/>
      <c r="BC851" s="151"/>
      <c r="BD851" s="151"/>
      <c r="BE851" s="151"/>
      <c r="BF851" s="151"/>
      <c r="BG851" s="151"/>
      <c r="BH851" s="151"/>
    </row>
    <row r="852" spans="1:60" outlineLevel="1" x14ac:dyDescent="0.2">
      <c r="A852" s="158"/>
      <c r="B852" s="159"/>
      <c r="C852" s="190" t="s">
        <v>989</v>
      </c>
      <c r="D852" s="163"/>
      <c r="E852" s="164"/>
      <c r="F852" s="161"/>
      <c r="G852" s="161"/>
      <c r="H852" s="161"/>
      <c r="I852" s="161"/>
      <c r="J852" s="161"/>
      <c r="K852" s="161"/>
      <c r="L852" s="161"/>
      <c r="M852" s="161"/>
      <c r="N852" s="161"/>
      <c r="O852" s="161"/>
      <c r="P852" s="161"/>
      <c r="Q852" s="161"/>
      <c r="R852" s="161"/>
      <c r="S852" s="161"/>
      <c r="T852" s="161"/>
      <c r="U852" s="161"/>
      <c r="V852" s="161"/>
      <c r="W852" s="161"/>
      <c r="X852" s="161"/>
      <c r="Y852" s="151"/>
      <c r="Z852" s="151"/>
      <c r="AA852" s="151"/>
      <c r="AB852" s="151"/>
      <c r="AC852" s="151"/>
      <c r="AD852" s="151"/>
      <c r="AE852" s="151"/>
      <c r="AF852" s="151"/>
      <c r="AG852" s="151" t="s">
        <v>203</v>
      </c>
      <c r="AH852" s="151">
        <v>0</v>
      </c>
      <c r="AI852" s="151"/>
      <c r="AJ852" s="151"/>
      <c r="AK852" s="151"/>
      <c r="AL852" s="151"/>
      <c r="AM852" s="151"/>
      <c r="AN852" s="151"/>
      <c r="AO852" s="151"/>
      <c r="AP852" s="151"/>
      <c r="AQ852" s="151"/>
      <c r="AR852" s="151"/>
      <c r="AS852" s="151"/>
      <c r="AT852" s="151"/>
      <c r="AU852" s="151"/>
      <c r="AV852" s="151"/>
      <c r="AW852" s="151"/>
      <c r="AX852" s="151"/>
      <c r="AY852" s="151"/>
      <c r="AZ852" s="151"/>
      <c r="BA852" s="151"/>
      <c r="BB852" s="151"/>
      <c r="BC852" s="151"/>
      <c r="BD852" s="151"/>
      <c r="BE852" s="151"/>
      <c r="BF852" s="151"/>
      <c r="BG852" s="151"/>
      <c r="BH852" s="151"/>
    </row>
    <row r="853" spans="1:60" ht="22.5" outlineLevel="1" x14ac:dyDescent="0.2">
      <c r="A853" s="158"/>
      <c r="B853" s="159"/>
      <c r="C853" s="190" t="s">
        <v>990</v>
      </c>
      <c r="D853" s="163"/>
      <c r="E853" s="164">
        <v>334.78</v>
      </c>
      <c r="F853" s="161"/>
      <c r="G853" s="161"/>
      <c r="H853" s="161"/>
      <c r="I853" s="161"/>
      <c r="J853" s="161"/>
      <c r="K853" s="161"/>
      <c r="L853" s="161"/>
      <c r="M853" s="161"/>
      <c r="N853" s="161"/>
      <c r="O853" s="161"/>
      <c r="P853" s="161"/>
      <c r="Q853" s="161"/>
      <c r="R853" s="161"/>
      <c r="S853" s="161"/>
      <c r="T853" s="161"/>
      <c r="U853" s="161"/>
      <c r="V853" s="161"/>
      <c r="W853" s="161"/>
      <c r="X853" s="161"/>
      <c r="Y853" s="151"/>
      <c r="Z853" s="151"/>
      <c r="AA853" s="151"/>
      <c r="AB853" s="151"/>
      <c r="AC853" s="151"/>
      <c r="AD853" s="151"/>
      <c r="AE853" s="151"/>
      <c r="AF853" s="151"/>
      <c r="AG853" s="151" t="s">
        <v>203</v>
      </c>
      <c r="AH853" s="151">
        <v>0</v>
      </c>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row>
    <row r="854" spans="1:60" outlineLevel="1" x14ac:dyDescent="0.2">
      <c r="A854" s="158"/>
      <c r="B854" s="159"/>
      <c r="C854" s="190" t="s">
        <v>991</v>
      </c>
      <c r="D854" s="163"/>
      <c r="E854" s="164">
        <v>23.94</v>
      </c>
      <c r="F854" s="161"/>
      <c r="G854" s="161"/>
      <c r="H854" s="161"/>
      <c r="I854" s="161"/>
      <c r="J854" s="161"/>
      <c r="K854" s="161"/>
      <c r="L854" s="161"/>
      <c r="M854" s="161"/>
      <c r="N854" s="161"/>
      <c r="O854" s="161"/>
      <c r="P854" s="161"/>
      <c r="Q854" s="161"/>
      <c r="R854" s="161"/>
      <c r="S854" s="161"/>
      <c r="T854" s="161"/>
      <c r="U854" s="161"/>
      <c r="V854" s="161"/>
      <c r="W854" s="161"/>
      <c r="X854" s="161"/>
      <c r="Y854" s="151"/>
      <c r="Z854" s="151"/>
      <c r="AA854" s="151"/>
      <c r="AB854" s="151"/>
      <c r="AC854" s="151"/>
      <c r="AD854" s="151"/>
      <c r="AE854" s="151"/>
      <c r="AF854" s="151"/>
      <c r="AG854" s="151" t="s">
        <v>203</v>
      </c>
      <c r="AH854" s="151">
        <v>0</v>
      </c>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row>
    <row r="855" spans="1:60" outlineLevel="1" x14ac:dyDescent="0.2">
      <c r="A855" s="158"/>
      <c r="B855" s="159"/>
      <c r="C855" s="190" t="s">
        <v>992</v>
      </c>
      <c r="D855" s="163"/>
      <c r="E855" s="164"/>
      <c r="F855" s="161"/>
      <c r="G855" s="161"/>
      <c r="H855" s="161"/>
      <c r="I855" s="161"/>
      <c r="J855" s="161"/>
      <c r="K855" s="161"/>
      <c r="L855" s="161"/>
      <c r="M855" s="161"/>
      <c r="N855" s="161"/>
      <c r="O855" s="161"/>
      <c r="P855" s="161"/>
      <c r="Q855" s="161"/>
      <c r="R855" s="161"/>
      <c r="S855" s="161"/>
      <c r="T855" s="161"/>
      <c r="U855" s="161"/>
      <c r="V855" s="161"/>
      <c r="W855" s="161"/>
      <c r="X855" s="161"/>
      <c r="Y855" s="151"/>
      <c r="Z855" s="151"/>
      <c r="AA855" s="151"/>
      <c r="AB855" s="151"/>
      <c r="AC855" s="151"/>
      <c r="AD855" s="151"/>
      <c r="AE855" s="151"/>
      <c r="AF855" s="151"/>
      <c r="AG855" s="151" t="s">
        <v>203</v>
      </c>
      <c r="AH855" s="151">
        <v>0</v>
      </c>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row>
    <row r="856" spans="1:60" ht="22.5" outlineLevel="1" x14ac:dyDescent="0.2">
      <c r="A856" s="158"/>
      <c r="B856" s="159"/>
      <c r="C856" s="190" t="s">
        <v>993</v>
      </c>
      <c r="D856" s="163"/>
      <c r="E856" s="164">
        <v>360.096</v>
      </c>
      <c r="F856" s="161"/>
      <c r="G856" s="161"/>
      <c r="H856" s="161"/>
      <c r="I856" s="161"/>
      <c r="J856" s="161"/>
      <c r="K856" s="161"/>
      <c r="L856" s="161"/>
      <c r="M856" s="161"/>
      <c r="N856" s="161"/>
      <c r="O856" s="161"/>
      <c r="P856" s="161"/>
      <c r="Q856" s="161"/>
      <c r="R856" s="161"/>
      <c r="S856" s="161"/>
      <c r="T856" s="161"/>
      <c r="U856" s="161"/>
      <c r="V856" s="161"/>
      <c r="W856" s="161"/>
      <c r="X856" s="161"/>
      <c r="Y856" s="151"/>
      <c r="Z856" s="151"/>
      <c r="AA856" s="151"/>
      <c r="AB856" s="151"/>
      <c r="AC856" s="151"/>
      <c r="AD856" s="151"/>
      <c r="AE856" s="151"/>
      <c r="AF856" s="151"/>
      <c r="AG856" s="151" t="s">
        <v>203</v>
      </c>
      <c r="AH856" s="151">
        <v>0</v>
      </c>
      <c r="AI856" s="151"/>
      <c r="AJ856" s="151"/>
      <c r="AK856" s="151"/>
      <c r="AL856" s="151"/>
      <c r="AM856" s="151"/>
      <c r="AN856" s="151"/>
      <c r="AO856" s="151"/>
      <c r="AP856" s="151"/>
      <c r="AQ856" s="151"/>
      <c r="AR856" s="151"/>
      <c r="AS856" s="151"/>
      <c r="AT856" s="151"/>
      <c r="AU856" s="151"/>
      <c r="AV856" s="151"/>
      <c r="AW856" s="151"/>
      <c r="AX856" s="151"/>
      <c r="AY856" s="151"/>
      <c r="AZ856" s="151"/>
      <c r="BA856" s="151"/>
      <c r="BB856" s="151"/>
      <c r="BC856" s="151"/>
      <c r="BD856" s="151"/>
      <c r="BE856" s="151"/>
      <c r="BF856" s="151"/>
      <c r="BG856" s="151"/>
      <c r="BH856" s="151"/>
    </row>
    <row r="857" spans="1:60" ht="22.5" outlineLevel="1" x14ac:dyDescent="0.2">
      <c r="A857" s="158"/>
      <c r="B857" s="159"/>
      <c r="C857" s="190" t="s">
        <v>994</v>
      </c>
      <c r="D857" s="163"/>
      <c r="E857" s="164">
        <v>351.38400000000001</v>
      </c>
      <c r="F857" s="161"/>
      <c r="G857" s="161"/>
      <c r="H857" s="161"/>
      <c r="I857" s="161"/>
      <c r="J857" s="161"/>
      <c r="K857" s="161"/>
      <c r="L857" s="161"/>
      <c r="M857" s="161"/>
      <c r="N857" s="161"/>
      <c r="O857" s="161"/>
      <c r="P857" s="161"/>
      <c r="Q857" s="161"/>
      <c r="R857" s="161"/>
      <c r="S857" s="161"/>
      <c r="T857" s="161"/>
      <c r="U857" s="161"/>
      <c r="V857" s="161"/>
      <c r="W857" s="161"/>
      <c r="X857" s="161"/>
      <c r="Y857" s="151"/>
      <c r="Z857" s="151"/>
      <c r="AA857" s="151"/>
      <c r="AB857" s="151"/>
      <c r="AC857" s="151"/>
      <c r="AD857" s="151"/>
      <c r="AE857" s="151"/>
      <c r="AF857" s="151"/>
      <c r="AG857" s="151" t="s">
        <v>203</v>
      </c>
      <c r="AH857" s="151">
        <v>0</v>
      </c>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row>
    <row r="858" spans="1:60" outlineLevel="1" x14ac:dyDescent="0.2">
      <c r="A858" s="158"/>
      <c r="B858" s="159"/>
      <c r="C858" s="190" t="s">
        <v>995</v>
      </c>
      <c r="D858" s="163"/>
      <c r="E858" s="164">
        <v>272.60000000000002</v>
      </c>
      <c r="F858" s="161"/>
      <c r="G858" s="161"/>
      <c r="H858" s="161"/>
      <c r="I858" s="161"/>
      <c r="J858" s="161"/>
      <c r="K858" s="161"/>
      <c r="L858" s="161"/>
      <c r="M858" s="161"/>
      <c r="N858" s="161"/>
      <c r="O858" s="161"/>
      <c r="P858" s="161"/>
      <c r="Q858" s="161"/>
      <c r="R858" s="161"/>
      <c r="S858" s="161"/>
      <c r="T858" s="161"/>
      <c r="U858" s="161"/>
      <c r="V858" s="161"/>
      <c r="W858" s="161"/>
      <c r="X858" s="161"/>
      <c r="Y858" s="151"/>
      <c r="Z858" s="151"/>
      <c r="AA858" s="151"/>
      <c r="AB858" s="151"/>
      <c r="AC858" s="151"/>
      <c r="AD858" s="151"/>
      <c r="AE858" s="151"/>
      <c r="AF858" s="151"/>
      <c r="AG858" s="151" t="s">
        <v>203</v>
      </c>
      <c r="AH858" s="151">
        <v>0</v>
      </c>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row>
    <row r="859" spans="1:60" outlineLevel="1" x14ac:dyDescent="0.2">
      <c r="A859" s="158"/>
      <c r="B859" s="159"/>
      <c r="C859" s="190" t="s">
        <v>996</v>
      </c>
      <c r="D859" s="163"/>
      <c r="E859" s="164">
        <v>321.60000000000002</v>
      </c>
      <c r="F859" s="161"/>
      <c r="G859" s="161"/>
      <c r="H859" s="161"/>
      <c r="I859" s="161"/>
      <c r="J859" s="161"/>
      <c r="K859" s="161"/>
      <c r="L859" s="161"/>
      <c r="M859" s="161"/>
      <c r="N859" s="161"/>
      <c r="O859" s="161"/>
      <c r="P859" s="161"/>
      <c r="Q859" s="161"/>
      <c r="R859" s="161"/>
      <c r="S859" s="161"/>
      <c r="T859" s="161"/>
      <c r="U859" s="161"/>
      <c r="V859" s="161"/>
      <c r="W859" s="161"/>
      <c r="X859" s="161"/>
      <c r="Y859" s="151"/>
      <c r="Z859" s="151"/>
      <c r="AA859" s="151"/>
      <c r="AB859" s="151"/>
      <c r="AC859" s="151"/>
      <c r="AD859" s="151"/>
      <c r="AE859" s="151"/>
      <c r="AF859" s="151"/>
      <c r="AG859" s="151" t="s">
        <v>203</v>
      </c>
      <c r="AH859" s="151">
        <v>0</v>
      </c>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row>
    <row r="860" spans="1:60" outlineLevel="1" x14ac:dyDescent="0.2">
      <c r="A860" s="158"/>
      <c r="B860" s="159"/>
      <c r="C860" s="190" t="s">
        <v>997</v>
      </c>
      <c r="D860" s="163"/>
      <c r="E860" s="164">
        <v>77.7</v>
      </c>
      <c r="F860" s="161"/>
      <c r="G860" s="161"/>
      <c r="H860" s="161"/>
      <c r="I860" s="161"/>
      <c r="J860" s="161"/>
      <c r="K860" s="161"/>
      <c r="L860" s="161"/>
      <c r="M860" s="161"/>
      <c r="N860" s="161"/>
      <c r="O860" s="161"/>
      <c r="P860" s="161"/>
      <c r="Q860" s="161"/>
      <c r="R860" s="161"/>
      <c r="S860" s="161"/>
      <c r="T860" s="161"/>
      <c r="U860" s="161"/>
      <c r="V860" s="161"/>
      <c r="W860" s="161"/>
      <c r="X860" s="161"/>
      <c r="Y860" s="151"/>
      <c r="Z860" s="151"/>
      <c r="AA860" s="151"/>
      <c r="AB860" s="151"/>
      <c r="AC860" s="151"/>
      <c r="AD860" s="151"/>
      <c r="AE860" s="151"/>
      <c r="AF860" s="151"/>
      <c r="AG860" s="151" t="s">
        <v>203</v>
      </c>
      <c r="AH860" s="151">
        <v>0</v>
      </c>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row>
    <row r="861" spans="1:60" outlineLevel="1" x14ac:dyDescent="0.2">
      <c r="A861" s="172">
        <v>245</v>
      </c>
      <c r="B861" s="173" t="s">
        <v>998</v>
      </c>
      <c r="C861" s="189" t="s">
        <v>999</v>
      </c>
      <c r="D861" s="174" t="s">
        <v>238</v>
      </c>
      <c r="E861" s="175">
        <v>66.58</v>
      </c>
      <c r="F861" s="176"/>
      <c r="G861" s="177">
        <f>ROUND(E861*F861,2)</f>
        <v>0</v>
      </c>
      <c r="H861" s="176"/>
      <c r="I861" s="177">
        <f>ROUND(E861*H861,2)</f>
        <v>0</v>
      </c>
      <c r="J861" s="176"/>
      <c r="K861" s="177">
        <f>ROUND(E861*J861,2)</f>
        <v>0</v>
      </c>
      <c r="L861" s="177">
        <v>21</v>
      </c>
      <c r="M861" s="177">
        <f>G861*(1+L861/100)</f>
        <v>0</v>
      </c>
      <c r="N861" s="177">
        <v>2.5000000000000001E-4</v>
      </c>
      <c r="O861" s="177">
        <f>ROUND(E861*N861,2)</f>
        <v>0.02</v>
      </c>
      <c r="P861" s="177">
        <v>0</v>
      </c>
      <c r="Q861" s="177">
        <f>ROUND(E861*P861,2)</f>
        <v>0</v>
      </c>
      <c r="R861" s="177"/>
      <c r="S861" s="177" t="s">
        <v>199</v>
      </c>
      <c r="T861" s="178" t="s">
        <v>199</v>
      </c>
      <c r="U861" s="161">
        <v>6.6360000000000002E-2</v>
      </c>
      <c r="V861" s="161">
        <f>ROUND(E861*U861,2)</f>
        <v>4.42</v>
      </c>
      <c r="W861" s="161"/>
      <c r="X861" s="161" t="s">
        <v>200</v>
      </c>
      <c r="Y861" s="151"/>
      <c r="Z861" s="151"/>
      <c r="AA861" s="151"/>
      <c r="AB861" s="151"/>
      <c r="AC861" s="151"/>
      <c r="AD861" s="151"/>
      <c r="AE861" s="151"/>
      <c r="AF861" s="151"/>
      <c r="AG861" s="151" t="s">
        <v>201</v>
      </c>
      <c r="AH861" s="151"/>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row>
    <row r="862" spans="1:60" outlineLevel="1" x14ac:dyDescent="0.2">
      <c r="A862" s="158"/>
      <c r="B862" s="159"/>
      <c r="C862" s="190" t="s">
        <v>396</v>
      </c>
      <c r="D862" s="163"/>
      <c r="E862" s="164">
        <v>54.26</v>
      </c>
      <c r="F862" s="161"/>
      <c r="G862" s="161"/>
      <c r="H862" s="161"/>
      <c r="I862" s="161"/>
      <c r="J862" s="161"/>
      <c r="K862" s="161"/>
      <c r="L862" s="161"/>
      <c r="M862" s="161"/>
      <c r="N862" s="161"/>
      <c r="O862" s="161"/>
      <c r="P862" s="161"/>
      <c r="Q862" s="161"/>
      <c r="R862" s="161"/>
      <c r="S862" s="161"/>
      <c r="T862" s="161"/>
      <c r="U862" s="161"/>
      <c r="V862" s="161"/>
      <c r="W862" s="161"/>
      <c r="X862" s="161"/>
      <c r="Y862" s="151"/>
      <c r="Z862" s="151"/>
      <c r="AA862" s="151"/>
      <c r="AB862" s="151"/>
      <c r="AC862" s="151"/>
      <c r="AD862" s="151"/>
      <c r="AE862" s="151"/>
      <c r="AF862" s="151"/>
      <c r="AG862" s="151" t="s">
        <v>203</v>
      </c>
      <c r="AH862" s="151">
        <v>0</v>
      </c>
      <c r="AI862" s="151"/>
      <c r="AJ862" s="151"/>
      <c r="AK862" s="151"/>
      <c r="AL862" s="151"/>
      <c r="AM862" s="151"/>
      <c r="AN862" s="151"/>
      <c r="AO862" s="151"/>
      <c r="AP862" s="151"/>
      <c r="AQ862" s="151"/>
      <c r="AR862" s="151"/>
      <c r="AS862" s="151"/>
      <c r="AT862" s="151"/>
      <c r="AU862" s="151"/>
      <c r="AV862" s="151"/>
      <c r="AW862" s="151"/>
      <c r="AX862" s="151"/>
      <c r="AY862" s="151"/>
      <c r="AZ862" s="151"/>
      <c r="BA862" s="151"/>
      <c r="BB862" s="151"/>
      <c r="BC862" s="151"/>
      <c r="BD862" s="151"/>
      <c r="BE862" s="151"/>
      <c r="BF862" s="151"/>
      <c r="BG862" s="151"/>
      <c r="BH862" s="151"/>
    </row>
    <row r="863" spans="1:60" outlineLevel="1" x14ac:dyDescent="0.2">
      <c r="A863" s="158"/>
      <c r="B863" s="159"/>
      <c r="C863" s="190" t="s">
        <v>302</v>
      </c>
      <c r="D863" s="163"/>
      <c r="E863" s="164">
        <v>3.24</v>
      </c>
      <c r="F863" s="161"/>
      <c r="G863" s="161"/>
      <c r="H863" s="161"/>
      <c r="I863" s="161"/>
      <c r="J863" s="161"/>
      <c r="K863" s="161"/>
      <c r="L863" s="161"/>
      <c r="M863" s="161"/>
      <c r="N863" s="161"/>
      <c r="O863" s="161"/>
      <c r="P863" s="161"/>
      <c r="Q863" s="161"/>
      <c r="R863" s="161"/>
      <c r="S863" s="161"/>
      <c r="T863" s="161"/>
      <c r="U863" s="161"/>
      <c r="V863" s="161"/>
      <c r="W863" s="161"/>
      <c r="X863" s="161"/>
      <c r="Y863" s="151"/>
      <c r="Z863" s="151"/>
      <c r="AA863" s="151"/>
      <c r="AB863" s="151"/>
      <c r="AC863" s="151"/>
      <c r="AD863" s="151"/>
      <c r="AE863" s="151"/>
      <c r="AF863" s="151"/>
      <c r="AG863" s="151" t="s">
        <v>203</v>
      </c>
      <c r="AH863" s="151">
        <v>0</v>
      </c>
      <c r="AI863" s="151"/>
      <c r="AJ863" s="151"/>
      <c r="AK863" s="151"/>
      <c r="AL863" s="151"/>
      <c r="AM863" s="151"/>
      <c r="AN863" s="151"/>
      <c r="AO863" s="151"/>
      <c r="AP863" s="151"/>
      <c r="AQ863" s="151"/>
      <c r="AR863" s="151"/>
      <c r="AS863" s="151"/>
      <c r="AT863" s="151"/>
      <c r="AU863" s="151"/>
      <c r="AV863" s="151"/>
      <c r="AW863" s="151"/>
      <c r="AX863" s="151"/>
      <c r="AY863" s="151"/>
      <c r="AZ863" s="151"/>
      <c r="BA863" s="151"/>
      <c r="BB863" s="151"/>
      <c r="BC863" s="151"/>
      <c r="BD863" s="151"/>
      <c r="BE863" s="151"/>
      <c r="BF863" s="151"/>
      <c r="BG863" s="151"/>
      <c r="BH863" s="151"/>
    </row>
    <row r="864" spans="1:60" outlineLevel="1" x14ac:dyDescent="0.2">
      <c r="A864" s="158"/>
      <c r="B864" s="159"/>
      <c r="C864" s="190" t="s">
        <v>303</v>
      </c>
      <c r="D864" s="163"/>
      <c r="E864" s="164">
        <v>4.68</v>
      </c>
      <c r="F864" s="161"/>
      <c r="G864" s="161"/>
      <c r="H864" s="161"/>
      <c r="I864" s="161"/>
      <c r="J864" s="161"/>
      <c r="K864" s="161"/>
      <c r="L864" s="161"/>
      <c r="M864" s="161"/>
      <c r="N864" s="161"/>
      <c r="O864" s="161"/>
      <c r="P864" s="161"/>
      <c r="Q864" s="161"/>
      <c r="R864" s="161"/>
      <c r="S864" s="161"/>
      <c r="T864" s="161"/>
      <c r="U864" s="161"/>
      <c r="V864" s="161"/>
      <c r="W864" s="161"/>
      <c r="X864" s="161"/>
      <c r="Y864" s="151"/>
      <c r="Z864" s="151"/>
      <c r="AA864" s="151"/>
      <c r="AB864" s="151"/>
      <c r="AC864" s="151"/>
      <c r="AD864" s="151"/>
      <c r="AE864" s="151"/>
      <c r="AF864" s="151"/>
      <c r="AG864" s="151" t="s">
        <v>203</v>
      </c>
      <c r="AH864" s="151">
        <v>0</v>
      </c>
      <c r="AI864" s="151"/>
      <c r="AJ864" s="151"/>
      <c r="AK864" s="151"/>
      <c r="AL864" s="151"/>
      <c r="AM864" s="151"/>
      <c r="AN864" s="151"/>
      <c r="AO864" s="151"/>
      <c r="AP864" s="151"/>
      <c r="AQ864" s="151"/>
      <c r="AR864" s="151"/>
      <c r="AS864" s="151"/>
      <c r="AT864" s="151"/>
      <c r="AU864" s="151"/>
      <c r="AV864" s="151"/>
      <c r="AW864" s="151"/>
      <c r="AX864" s="151"/>
      <c r="AY864" s="151"/>
      <c r="AZ864" s="151"/>
      <c r="BA864" s="151"/>
      <c r="BB864" s="151"/>
      <c r="BC864" s="151"/>
      <c r="BD864" s="151"/>
      <c r="BE864" s="151"/>
      <c r="BF864" s="151"/>
      <c r="BG864" s="151"/>
      <c r="BH864" s="151"/>
    </row>
    <row r="865" spans="1:60" outlineLevel="1" x14ac:dyDescent="0.2">
      <c r="A865" s="158"/>
      <c r="B865" s="159"/>
      <c r="C865" s="190" t="s">
        <v>986</v>
      </c>
      <c r="D865" s="163"/>
      <c r="E865" s="164">
        <v>4.4000000000000004</v>
      </c>
      <c r="F865" s="161"/>
      <c r="G865" s="161"/>
      <c r="H865" s="161"/>
      <c r="I865" s="161"/>
      <c r="J865" s="161"/>
      <c r="K865" s="161"/>
      <c r="L865" s="161"/>
      <c r="M865" s="161"/>
      <c r="N865" s="161"/>
      <c r="O865" s="161"/>
      <c r="P865" s="161"/>
      <c r="Q865" s="161"/>
      <c r="R865" s="161"/>
      <c r="S865" s="161"/>
      <c r="T865" s="161"/>
      <c r="U865" s="161"/>
      <c r="V865" s="161"/>
      <c r="W865" s="161"/>
      <c r="X865" s="161"/>
      <c r="Y865" s="151"/>
      <c r="Z865" s="151"/>
      <c r="AA865" s="151"/>
      <c r="AB865" s="151"/>
      <c r="AC865" s="151"/>
      <c r="AD865" s="151"/>
      <c r="AE865" s="151"/>
      <c r="AF865" s="151"/>
      <c r="AG865" s="151" t="s">
        <v>203</v>
      </c>
      <c r="AH865" s="151">
        <v>0</v>
      </c>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row>
    <row r="866" spans="1:60" outlineLevel="1" x14ac:dyDescent="0.2">
      <c r="A866" s="172">
        <v>246</v>
      </c>
      <c r="B866" s="173" t="s">
        <v>1000</v>
      </c>
      <c r="C866" s="189" t="s">
        <v>1001</v>
      </c>
      <c r="D866" s="174" t="s">
        <v>238</v>
      </c>
      <c r="E866" s="175">
        <v>1742.1</v>
      </c>
      <c r="F866" s="176"/>
      <c r="G866" s="177">
        <f>ROUND(E866*F866,2)</f>
        <v>0</v>
      </c>
      <c r="H866" s="176"/>
      <c r="I866" s="177">
        <f>ROUND(E866*H866,2)</f>
        <v>0</v>
      </c>
      <c r="J866" s="176"/>
      <c r="K866" s="177">
        <f>ROUND(E866*J866,2)</f>
        <v>0</v>
      </c>
      <c r="L866" s="177">
        <v>21</v>
      </c>
      <c r="M866" s="177">
        <f>G866*(1+L866/100)</f>
        <v>0</v>
      </c>
      <c r="N866" s="177">
        <v>1.3999999999999999E-4</v>
      </c>
      <c r="O866" s="177">
        <f>ROUND(E866*N866,2)</f>
        <v>0.24</v>
      </c>
      <c r="P866" s="177">
        <v>0</v>
      </c>
      <c r="Q866" s="177">
        <f>ROUND(E866*P866,2)</f>
        <v>0</v>
      </c>
      <c r="R866" s="177"/>
      <c r="S866" s="177" t="s">
        <v>199</v>
      </c>
      <c r="T866" s="178" t="s">
        <v>199</v>
      </c>
      <c r="U866" s="161">
        <v>0.10191</v>
      </c>
      <c r="V866" s="161">
        <f>ROUND(E866*U866,2)</f>
        <v>177.54</v>
      </c>
      <c r="W866" s="161"/>
      <c r="X866" s="161" t="s">
        <v>200</v>
      </c>
      <c r="Y866" s="151"/>
      <c r="Z866" s="151"/>
      <c r="AA866" s="151"/>
      <c r="AB866" s="151"/>
      <c r="AC866" s="151"/>
      <c r="AD866" s="151"/>
      <c r="AE866" s="151"/>
      <c r="AF866" s="151"/>
      <c r="AG866" s="151" t="s">
        <v>201</v>
      </c>
      <c r="AH866" s="151"/>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row>
    <row r="867" spans="1:60" outlineLevel="1" x14ac:dyDescent="0.2">
      <c r="A867" s="158"/>
      <c r="B867" s="159"/>
      <c r="C867" s="190" t="s">
        <v>989</v>
      </c>
      <c r="D867" s="163"/>
      <c r="E867" s="164"/>
      <c r="F867" s="161"/>
      <c r="G867" s="161"/>
      <c r="H867" s="161"/>
      <c r="I867" s="161"/>
      <c r="J867" s="161"/>
      <c r="K867" s="161"/>
      <c r="L867" s="161"/>
      <c r="M867" s="161"/>
      <c r="N867" s="161"/>
      <c r="O867" s="161"/>
      <c r="P867" s="161"/>
      <c r="Q867" s="161"/>
      <c r="R867" s="161"/>
      <c r="S867" s="161"/>
      <c r="T867" s="161"/>
      <c r="U867" s="161"/>
      <c r="V867" s="161"/>
      <c r="W867" s="161"/>
      <c r="X867" s="161"/>
      <c r="Y867" s="151"/>
      <c r="Z867" s="151"/>
      <c r="AA867" s="151"/>
      <c r="AB867" s="151"/>
      <c r="AC867" s="151"/>
      <c r="AD867" s="151"/>
      <c r="AE867" s="151"/>
      <c r="AF867" s="151"/>
      <c r="AG867" s="151" t="s">
        <v>203</v>
      </c>
      <c r="AH867" s="151">
        <v>0</v>
      </c>
      <c r="AI867" s="151"/>
      <c r="AJ867" s="151"/>
      <c r="AK867" s="151"/>
      <c r="AL867" s="151"/>
      <c r="AM867" s="151"/>
      <c r="AN867" s="151"/>
      <c r="AO867" s="151"/>
      <c r="AP867" s="151"/>
      <c r="AQ867" s="151"/>
      <c r="AR867" s="151"/>
      <c r="AS867" s="151"/>
      <c r="AT867" s="151"/>
      <c r="AU867" s="151"/>
      <c r="AV867" s="151"/>
      <c r="AW867" s="151"/>
      <c r="AX867" s="151"/>
      <c r="AY867" s="151"/>
      <c r="AZ867" s="151"/>
      <c r="BA867" s="151"/>
      <c r="BB867" s="151"/>
      <c r="BC867" s="151"/>
      <c r="BD867" s="151"/>
      <c r="BE867" s="151"/>
      <c r="BF867" s="151"/>
      <c r="BG867" s="151"/>
      <c r="BH867" s="151"/>
    </row>
    <row r="868" spans="1:60" ht="22.5" outlineLevel="1" x14ac:dyDescent="0.2">
      <c r="A868" s="158"/>
      <c r="B868" s="159"/>
      <c r="C868" s="190" t="s">
        <v>990</v>
      </c>
      <c r="D868" s="163"/>
      <c r="E868" s="164">
        <v>334.78</v>
      </c>
      <c r="F868" s="161"/>
      <c r="G868" s="161"/>
      <c r="H868" s="161"/>
      <c r="I868" s="161"/>
      <c r="J868" s="161"/>
      <c r="K868" s="161"/>
      <c r="L868" s="161"/>
      <c r="M868" s="161"/>
      <c r="N868" s="161"/>
      <c r="O868" s="161"/>
      <c r="P868" s="161"/>
      <c r="Q868" s="161"/>
      <c r="R868" s="161"/>
      <c r="S868" s="161"/>
      <c r="T868" s="161"/>
      <c r="U868" s="161"/>
      <c r="V868" s="161"/>
      <c r="W868" s="161"/>
      <c r="X868" s="161"/>
      <c r="Y868" s="151"/>
      <c r="Z868" s="151"/>
      <c r="AA868" s="151"/>
      <c r="AB868" s="151"/>
      <c r="AC868" s="151"/>
      <c r="AD868" s="151"/>
      <c r="AE868" s="151"/>
      <c r="AF868" s="151"/>
      <c r="AG868" s="151" t="s">
        <v>203</v>
      </c>
      <c r="AH868" s="151">
        <v>0</v>
      </c>
      <c r="AI868" s="151"/>
      <c r="AJ868" s="151"/>
      <c r="AK868" s="151"/>
      <c r="AL868" s="151"/>
      <c r="AM868" s="151"/>
      <c r="AN868" s="151"/>
      <c r="AO868" s="151"/>
      <c r="AP868" s="151"/>
      <c r="AQ868" s="151"/>
      <c r="AR868" s="151"/>
      <c r="AS868" s="151"/>
      <c r="AT868" s="151"/>
      <c r="AU868" s="151"/>
      <c r="AV868" s="151"/>
      <c r="AW868" s="151"/>
      <c r="AX868" s="151"/>
      <c r="AY868" s="151"/>
      <c r="AZ868" s="151"/>
      <c r="BA868" s="151"/>
      <c r="BB868" s="151"/>
      <c r="BC868" s="151"/>
      <c r="BD868" s="151"/>
      <c r="BE868" s="151"/>
      <c r="BF868" s="151"/>
      <c r="BG868" s="151"/>
      <c r="BH868" s="151"/>
    </row>
    <row r="869" spans="1:60" outlineLevel="1" x14ac:dyDescent="0.2">
      <c r="A869" s="158"/>
      <c r="B869" s="159"/>
      <c r="C869" s="190" t="s">
        <v>991</v>
      </c>
      <c r="D869" s="163"/>
      <c r="E869" s="164">
        <v>23.94</v>
      </c>
      <c r="F869" s="161"/>
      <c r="G869" s="161"/>
      <c r="H869" s="161"/>
      <c r="I869" s="161"/>
      <c r="J869" s="161"/>
      <c r="K869" s="161"/>
      <c r="L869" s="161"/>
      <c r="M869" s="161"/>
      <c r="N869" s="161"/>
      <c r="O869" s="161"/>
      <c r="P869" s="161"/>
      <c r="Q869" s="161"/>
      <c r="R869" s="161"/>
      <c r="S869" s="161"/>
      <c r="T869" s="161"/>
      <c r="U869" s="161"/>
      <c r="V869" s="161"/>
      <c r="W869" s="161"/>
      <c r="X869" s="161"/>
      <c r="Y869" s="151"/>
      <c r="Z869" s="151"/>
      <c r="AA869" s="151"/>
      <c r="AB869" s="151"/>
      <c r="AC869" s="151"/>
      <c r="AD869" s="151"/>
      <c r="AE869" s="151"/>
      <c r="AF869" s="151"/>
      <c r="AG869" s="151" t="s">
        <v>203</v>
      </c>
      <c r="AH869" s="151">
        <v>0</v>
      </c>
      <c r="AI869" s="151"/>
      <c r="AJ869" s="151"/>
      <c r="AK869" s="151"/>
      <c r="AL869" s="151"/>
      <c r="AM869" s="151"/>
      <c r="AN869" s="151"/>
      <c r="AO869" s="151"/>
      <c r="AP869" s="151"/>
      <c r="AQ869" s="151"/>
      <c r="AR869" s="151"/>
      <c r="AS869" s="151"/>
      <c r="AT869" s="151"/>
      <c r="AU869" s="151"/>
      <c r="AV869" s="151"/>
      <c r="AW869" s="151"/>
      <c r="AX869" s="151"/>
      <c r="AY869" s="151"/>
      <c r="AZ869" s="151"/>
      <c r="BA869" s="151"/>
      <c r="BB869" s="151"/>
      <c r="BC869" s="151"/>
      <c r="BD869" s="151"/>
      <c r="BE869" s="151"/>
      <c r="BF869" s="151"/>
      <c r="BG869" s="151"/>
      <c r="BH869" s="151"/>
    </row>
    <row r="870" spans="1:60" outlineLevel="1" x14ac:dyDescent="0.2">
      <c r="A870" s="158"/>
      <c r="B870" s="159"/>
      <c r="C870" s="190" t="s">
        <v>992</v>
      </c>
      <c r="D870" s="163"/>
      <c r="E870" s="164"/>
      <c r="F870" s="161"/>
      <c r="G870" s="161"/>
      <c r="H870" s="161"/>
      <c r="I870" s="161"/>
      <c r="J870" s="161"/>
      <c r="K870" s="161"/>
      <c r="L870" s="161"/>
      <c r="M870" s="161"/>
      <c r="N870" s="161"/>
      <c r="O870" s="161"/>
      <c r="P870" s="161"/>
      <c r="Q870" s="161"/>
      <c r="R870" s="161"/>
      <c r="S870" s="161"/>
      <c r="T870" s="161"/>
      <c r="U870" s="161"/>
      <c r="V870" s="161"/>
      <c r="W870" s="161"/>
      <c r="X870" s="161"/>
      <c r="Y870" s="151"/>
      <c r="Z870" s="151"/>
      <c r="AA870" s="151"/>
      <c r="AB870" s="151"/>
      <c r="AC870" s="151"/>
      <c r="AD870" s="151"/>
      <c r="AE870" s="151"/>
      <c r="AF870" s="151"/>
      <c r="AG870" s="151" t="s">
        <v>203</v>
      </c>
      <c r="AH870" s="151">
        <v>0</v>
      </c>
      <c r="AI870" s="151"/>
      <c r="AJ870" s="151"/>
      <c r="AK870" s="151"/>
      <c r="AL870" s="151"/>
      <c r="AM870" s="151"/>
      <c r="AN870" s="151"/>
      <c r="AO870" s="151"/>
      <c r="AP870" s="151"/>
      <c r="AQ870" s="151"/>
      <c r="AR870" s="151"/>
      <c r="AS870" s="151"/>
      <c r="AT870" s="151"/>
      <c r="AU870" s="151"/>
      <c r="AV870" s="151"/>
      <c r="AW870" s="151"/>
      <c r="AX870" s="151"/>
      <c r="AY870" s="151"/>
      <c r="AZ870" s="151"/>
      <c r="BA870" s="151"/>
      <c r="BB870" s="151"/>
      <c r="BC870" s="151"/>
      <c r="BD870" s="151"/>
      <c r="BE870" s="151"/>
      <c r="BF870" s="151"/>
      <c r="BG870" s="151"/>
      <c r="BH870" s="151"/>
    </row>
    <row r="871" spans="1:60" ht="22.5" outlineLevel="1" x14ac:dyDescent="0.2">
      <c r="A871" s="158"/>
      <c r="B871" s="159"/>
      <c r="C871" s="190" t="s">
        <v>993</v>
      </c>
      <c r="D871" s="163"/>
      <c r="E871" s="164">
        <v>360.096</v>
      </c>
      <c r="F871" s="161"/>
      <c r="G871" s="161"/>
      <c r="H871" s="161"/>
      <c r="I871" s="161"/>
      <c r="J871" s="161"/>
      <c r="K871" s="161"/>
      <c r="L871" s="161"/>
      <c r="M871" s="161"/>
      <c r="N871" s="161"/>
      <c r="O871" s="161"/>
      <c r="P871" s="161"/>
      <c r="Q871" s="161"/>
      <c r="R871" s="161"/>
      <c r="S871" s="161"/>
      <c r="T871" s="161"/>
      <c r="U871" s="161"/>
      <c r="V871" s="161"/>
      <c r="W871" s="161"/>
      <c r="X871" s="161"/>
      <c r="Y871" s="151"/>
      <c r="Z871" s="151"/>
      <c r="AA871" s="151"/>
      <c r="AB871" s="151"/>
      <c r="AC871" s="151"/>
      <c r="AD871" s="151"/>
      <c r="AE871" s="151"/>
      <c r="AF871" s="151"/>
      <c r="AG871" s="151" t="s">
        <v>203</v>
      </c>
      <c r="AH871" s="151">
        <v>0</v>
      </c>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row>
    <row r="872" spans="1:60" ht="22.5" outlineLevel="1" x14ac:dyDescent="0.2">
      <c r="A872" s="158"/>
      <c r="B872" s="159"/>
      <c r="C872" s="190" t="s">
        <v>994</v>
      </c>
      <c r="D872" s="163"/>
      <c r="E872" s="164">
        <v>351.38400000000001</v>
      </c>
      <c r="F872" s="161"/>
      <c r="G872" s="161"/>
      <c r="H872" s="161"/>
      <c r="I872" s="161"/>
      <c r="J872" s="161"/>
      <c r="K872" s="161"/>
      <c r="L872" s="161"/>
      <c r="M872" s="161"/>
      <c r="N872" s="161"/>
      <c r="O872" s="161"/>
      <c r="P872" s="161"/>
      <c r="Q872" s="161"/>
      <c r="R872" s="161"/>
      <c r="S872" s="161"/>
      <c r="T872" s="161"/>
      <c r="U872" s="161"/>
      <c r="V872" s="161"/>
      <c r="W872" s="161"/>
      <c r="X872" s="161"/>
      <c r="Y872" s="151"/>
      <c r="Z872" s="151"/>
      <c r="AA872" s="151"/>
      <c r="AB872" s="151"/>
      <c r="AC872" s="151"/>
      <c r="AD872" s="151"/>
      <c r="AE872" s="151"/>
      <c r="AF872" s="151"/>
      <c r="AG872" s="151" t="s">
        <v>203</v>
      </c>
      <c r="AH872" s="151">
        <v>0</v>
      </c>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row>
    <row r="873" spans="1:60" outlineLevel="1" x14ac:dyDescent="0.2">
      <c r="A873" s="158"/>
      <c r="B873" s="159"/>
      <c r="C873" s="190" t="s">
        <v>995</v>
      </c>
      <c r="D873" s="163"/>
      <c r="E873" s="164">
        <v>272.60000000000002</v>
      </c>
      <c r="F873" s="161"/>
      <c r="G873" s="161"/>
      <c r="H873" s="161"/>
      <c r="I873" s="161"/>
      <c r="J873" s="161"/>
      <c r="K873" s="161"/>
      <c r="L873" s="161"/>
      <c r="M873" s="161"/>
      <c r="N873" s="161"/>
      <c r="O873" s="161"/>
      <c r="P873" s="161"/>
      <c r="Q873" s="161"/>
      <c r="R873" s="161"/>
      <c r="S873" s="161"/>
      <c r="T873" s="161"/>
      <c r="U873" s="161"/>
      <c r="V873" s="161"/>
      <c r="W873" s="161"/>
      <c r="X873" s="161"/>
      <c r="Y873" s="151"/>
      <c r="Z873" s="151"/>
      <c r="AA873" s="151"/>
      <c r="AB873" s="151"/>
      <c r="AC873" s="151"/>
      <c r="AD873" s="151"/>
      <c r="AE873" s="151"/>
      <c r="AF873" s="151"/>
      <c r="AG873" s="151" t="s">
        <v>203</v>
      </c>
      <c r="AH873" s="151">
        <v>0</v>
      </c>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row>
    <row r="874" spans="1:60" outlineLevel="1" x14ac:dyDescent="0.2">
      <c r="A874" s="158"/>
      <c r="B874" s="159"/>
      <c r="C874" s="190" t="s">
        <v>996</v>
      </c>
      <c r="D874" s="163"/>
      <c r="E874" s="164">
        <v>321.60000000000002</v>
      </c>
      <c r="F874" s="161"/>
      <c r="G874" s="161"/>
      <c r="H874" s="161"/>
      <c r="I874" s="161"/>
      <c r="J874" s="161"/>
      <c r="K874" s="161"/>
      <c r="L874" s="161"/>
      <c r="M874" s="161"/>
      <c r="N874" s="161"/>
      <c r="O874" s="161"/>
      <c r="P874" s="161"/>
      <c r="Q874" s="161"/>
      <c r="R874" s="161"/>
      <c r="S874" s="161"/>
      <c r="T874" s="161"/>
      <c r="U874" s="161"/>
      <c r="V874" s="161"/>
      <c r="W874" s="161"/>
      <c r="X874" s="161"/>
      <c r="Y874" s="151"/>
      <c r="Z874" s="151"/>
      <c r="AA874" s="151"/>
      <c r="AB874" s="151"/>
      <c r="AC874" s="151"/>
      <c r="AD874" s="151"/>
      <c r="AE874" s="151"/>
      <c r="AF874" s="151"/>
      <c r="AG874" s="151" t="s">
        <v>203</v>
      </c>
      <c r="AH874" s="151">
        <v>0</v>
      </c>
      <c r="AI874" s="151"/>
      <c r="AJ874" s="151"/>
      <c r="AK874" s="151"/>
      <c r="AL874" s="151"/>
      <c r="AM874" s="151"/>
      <c r="AN874" s="151"/>
      <c r="AO874" s="151"/>
      <c r="AP874" s="151"/>
      <c r="AQ874" s="151"/>
      <c r="AR874" s="151"/>
      <c r="AS874" s="151"/>
      <c r="AT874" s="151"/>
      <c r="AU874" s="151"/>
      <c r="AV874" s="151"/>
      <c r="AW874" s="151"/>
      <c r="AX874" s="151"/>
      <c r="AY874" s="151"/>
      <c r="AZ874" s="151"/>
      <c r="BA874" s="151"/>
      <c r="BB874" s="151"/>
      <c r="BC874" s="151"/>
      <c r="BD874" s="151"/>
      <c r="BE874" s="151"/>
      <c r="BF874" s="151"/>
      <c r="BG874" s="151"/>
      <c r="BH874" s="151"/>
    </row>
    <row r="875" spans="1:60" outlineLevel="1" x14ac:dyDescent="0.2">
      <c r="A875" s="158"/>
      <c r="B875" s="159"/>
      <c r="C875" s="190" t="s">
        <v>997</v>
      </c>
      <c r="D875" s="163"/>
      <c r="E875" s="164">
        <v>77.7</v>
      </c>
      <c r="F875" s="161"/>
      <c r="G875" s="161"/>
      <c r="H875" s="161"/>
      <c r="I875" s="161"/>
      <c r="J875" s="161"/>
      <c r="K875" s="161"/>
      <c r="L875" s="161"/>
      <c r="M875" s="161"/>
      <c r="N875" s="161"/>
      <c r="O875" s="161"/>
      <c r="P875" s="161"/>
      <c r="Q875" s="161"/>
      <c r="R875" s="161"/>
      <c r="S875" s="161"/>
      <c r="T875" s="161"/>
      <c r="U875" s="161"/>
      <c r="V875" s="161"/>
      <c r="W875" s="161"/>
      <c r="X875" s="161"/>
      <c r="Y875" s="151"/>
      <c r="Z875" s="151"/>
      <c r="AA875" s="151"/>
      <c r="AB875" s="151"/>
      <c r="AC875" s="151"/>
      <c r="AD875" s="151"/>
      <c r="AE875" s="151"/>
      <c r="AF875" s="151"/>
      <c r="AG875" s="151" t="s">
        <v>203</v>
      </c>
      <c r="AH875" s="151">
        <v>0</v>
      </c>
      <c r="AI875" s="151"/>
      <c r="AJ875" s="151"/>
      <c r="AK875" s="151"/>
      <c r="AL875" s="151"/>
      <c r="AM875" s="151"/>
      <c r="AN875" s="151"/>
      <c r="AO875" s="151"/>
      <c r="AP875" s="151"/>
      <c r="AQ875" s="151"/>
      <c r="AR875" s="151"/>
      <c r="AS875" s="151"/>
      <c r="AT875" s="151"/>
      <c r="AU875" s="151"/>
      <c r="AV875" s="151"/>
      <c r="AW875" s="151"/>
      <c r="AX875" s="151"/>
      <c r="AY875" s="151"/>
      <c r="AZ875" s="151"/>
      <c r="BA875" s="151"/>
      <c r="BB875" s="151"/>
      <c r="BC875" s="151"/>
      <c r="BD875" s="151"/>
      <c r="BE875" s="151"/>
      <c r="BF875" s="151"/>
      <c r="BG875" s="151"/>
      <c r="BH875" s="151"/>
    </row>
    <row r="876" spans="1:60" x14ac:dyDescent="0.2">
      <c r="A876" s="166" t="s">
        <v>194</v>
      </c>
      <c r="B876" s="167" t="s">
        <v>160</v>
      </c>
      <c r="C876" s="188" t="s">
        <v>161</v>
      </c>
      <c r="D876" s="168"/>
      <c r="E876" s="169"/>
      <c r="F876" s="170"/>
      <c r="G876" s="170">
        <f>SUMIF(AG877:AG907,"&lt;&gt;NOR",G877:G907)</f>
        <v>0</v>
      </c>
      <c r="H876" s="170"/>
      <c r="I876" s="170">
        <f>SUM(I877:I907)</f>
        <v>0</v>
      </c>
      <c r="J876" s="170"/>
      <c r="K876" s="170">
        <f>SUM(K877:K907)</f>
        <v>0</v>
      </c>
      <c r="L876" s="170"/>
      <c r="M876" s="170">
        <f>SUM(M877:M907)</f>
        <v>0</v>
      </c>
      <c r="N876" s="170"/>
      <c r="O876" s="170">
        <f>SUM(O877:O907)</f>
        <v>14.899999999999999</v>
      </c>
      <c r="P876" s="170"/>
      <c r="Q876" s="170">
        <f>SUM(Q877:Q907)</f>
        <v>0</v>
      </c>
      <c r="R876" s="170"/>
      <c r="S876" s="170"/>
      <c r="T876" s="171"/>
      <c r="U876" s="165"/>
      <c r="V876" s="165">
        <f>SUM(V877:V907)</f>
        <v>294.59000000000003</v>
      </c>
      <c r="W876" s="165"/>
      <c r="X876" s="165"/>
      <c r="AG876" t="s">
        <v>195</v>
      </c>
    </row>
    <row r="877" spans="1:60" ht="22.5" outlineLevel="1" x14ac:dyDescent="0.2">
      <c r="A877" s="172">
        <v>247</v>
      </c>
      <c r="B877" s="173" t="s">
        <v>1002</v>
      </c>
      <c r="C877" s="189" t="s">
        <v>1003</v>
      </c>
      <c r="D877" s="174" t="s">
        <v>243</v>
      </c>
      <c r="E877" s="175">
        <v>20</v>
      </c>
      <c r="F877" s="176"/>
      <c r="G877" s="177">
        <f>ROUND(E877*F877,2)</f>
        <v>0</v>
      </c>
      <c r="H877" s="176"/>
      <c r="I877" s="177">
        <f>ROUND(E877*H877,2)</f>
        <v>0</v>
      </c>
      <c r="J877" s="176"/>
      <c r="K877" s="177">
        <f>ROUND(E877*J877,2)</f>
        <v>0</v>
      </c>
      <c r="L877" s="177">
        <v>21</v>
      </c>
      <c r="M877" s="177">
        <f>G877*(1+L877/100)</f>
        <v>0</v>
      </c>
      <c r="N877" s="177">
        <v>8.6700000000000006E-3</v>
      </c>
      <c r="O877" s="177">
        <f>ROUND(E877*N877,2)</f>
        <v>0.17</v>
      </c>
      <c r="P877" s="177">
        <v>0</v>
      </c>
      <c r="Q877" s="177">
        <f>ROUND(E877*P877,2)</f>
        <v>0</v>
      </c>
      <c r="R877" s="177"/>
      <c r="S877" s="177" t="s">
        <v>199</v>
      </c>
      <c r="T877" s="178" t="s">
        <v>199</v>
      </c>
      <c r="U877" s="161">
        <v>0.35974</v>
      </c>
      <c r="V877" s="161">
        <f>ROUND(E877*U877,2)</f>
        <v>7.19</v>
      </c>
      <c r="W877" s="161"/>
      <c r="X877" s="161" t="s">
        <v>200</v>
      </c>
      <c r="Y877" s="151"/>
      <c r="Z877" s="151"/>
      <c r="AA877" s="151"/>
      <c r="AB877" s="151"/>
      <c r="AC877" s="151"/>
      <c r="AD877" s="151"/>
      <c r="AE877" s="151"/>
      <c r="AF877" s="151"/>
      <c r="AG877" s="151" t="s">
        <v>201</v>
      </c>
      <c r="AH877" s="151"/>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row>
    <row r="878" spans="1:60" outlineLevel="1" x14ac:dyDescent="0.2">
      <c r="A878" s="158"/>
      <c r="B878" s="159"/>
      <c r="C878" s="190" t="s">
        <v>1004</v>
      </c>
      <c r="D878" s="163"/>
      <c r="E878" s="164"/>
      <c r="F878" s="161"/>
      <c r="G878" s="161"/>
      <c r="H878" s="161"/>
      <c r="I878" s="161"/>
      <c r="J878" s="161"/>
      <c r="K878" s="161"/>
      <c r="L878" s="161"/>
      <c r="M878" s="161"/>
      <c r="N878" s="161"/>
      <c r="O878" s="161"/>
      <c r="P878" s="161"/>
      <c r="Q878" s="161"/>
      <c r="R878" s="161"/>
      <c r="S878" s="161"/>
      <c r="T878" s="161"/>
      <c r="U878" s="161"/>
      <c r="V878" s="161"/>
      <c r="W878" s="161"/>
      <c r="X878" s="161"/>
      <c r="Y878" s="151"/>
      <c r="Z878" s="151"/>
      <c r="AA878" s="151"/>
      <c r="AB878" s="151"/>
      <c r="AC878" s="151"/>
      <c r="AD878" s="151"/>
      <c r="AE878" s="151"/>
      <c r="AF878" s="151"/>
      <c r="AG878" s="151" t="s">
        <v>203</v>
      </c>
      <c r="AH878" s="151">
        <v>0</v>
      </c>
      <c r="AI878" s="151"/>
      <c r="AJ878" s="151"/>
      <c r="AK878" s="151"/>
      <c r="AL878" s="151"/>
      <c r="AM878" s="151"/>
      <c r="AN878" s="151"/>
      <c r="AO878" s="151"/>
      <c r="AP878" s="151"/>
      <c r="AQ878" s="151"/>
      <c r="AR878" s="151"/>
      <c r="AS878" s="151"/>
      <c r="AT878" s="151"/>
      <c r="AU878" s="151"/>
      <c r="AV878" s="151"/>
      <c r="AW878" s="151"/>
      <c r="AX878" s="151"/>
      <c r="AY878" s="151"/>
      <c r="AZ878" s="151"/>
      <c r="BA878" s="151"/>
      <c r="BB878" s="151"/>
      <c r="BC878" s="151"/>
      <c r="BD878" s="151"/>
      <c r="BE878" s="151"/>
      <c r="BF878" s="151"/>
      <c r="BG878" s="151"/>
      <c r="BH878" s="151"/>
    </row>
    <row r="879" spans="1:60" outlineLevel="1" x14ac:dyDescent="0.2">
      <c r="A879" s="158"/>
      <c r="B879" s="159"/>
      <c r="C879" s="190" t="s">
        <v>1005</v>
      </c>
      <c r="D879" s="163"/>
      <c r="E879" s="164">
        <v>20</v>
      </c>
      <c r="F879" s="161"/>
      <c r="G879" s="161"/>
      <c r="H879" s="161"/>
      <c r="I879" s="161"/>
      <c r="J879" s="161"/>
      <c r="K879" s="161"/>
      <c r="L879" s="161"/>
      <c r="M879" s="161"/>
      <c r="N879" s="161"/>
      <c r="O879" s="161"/>
      <c r="P879" s="161"/>
      <c r="Q879" s="161"/>
      <c r="R879" s="161"/>
      <c r="S879" s="161"/>
      <c r="T879" s="161"/>
      <c r="U879" s="161"/>
      <c r="V879" s="161"/>
      <c r="W879" s="161"/>
      <c r="X879" s="161"/>
      <c r="Y879" s="151"/>
      <c r="Z879" s="151"/>
      <c r="AA879" s="151"/>
      <c r="AB879" s="151"/>
      <c r="AC879" s="151"/>
      <c r="AD879" s="151"/>
      <c r="AE879" s="151"/>
      <c r="AF879" s="151"/>
      <c r="AG879" s="151" t="s">
        <v>203</v>
      </c>
      <c r="AH879" s="151">
        <v>0</v>
      </c>
      <c r="AI879" s="151"/>
      <c r="AJ879" s="151"/>
      <c r="AK879" s="151"/>
      <c r="AL879" s="151"/>
      <c r="AM879" s="151"/>
      <c r="AN879" s="151"/>
      <c r="AO879" s="151"/>
      <c r="AP879" s="151"/>
      <c r="AQ879" s="151"/>
      <c r="AR879" s="151"/>
      <c r="AS879" s="151"/>
      <c r="AT879" s="151"/>
      <c r="AU879" s="151"/>
      <c r="AV879" s="151"/>
      <c r="AW879" s="151"/>
      <c r="AX879" s="151"/>
      <c r="AY879" s="151"/>
      <c r="AZ879" s="151"/>
      <c r="BA879" s="151"/>
      <c r="BB879" s="151"/>
      <c r="BC879" s="151"/>
      <c r="BD879" s="151"/>
      <c r="BE879" s="151"/>
      <c r="BF879" s="151"/>
      <c r="BG879" s="151"/>
      <c r="BH879" s="151"/>
    </row>
    <row r="880" spans="1:60" ht="22.5" outlineLevel="1" x14ac:dyDescent="0.2">
      <c r="A880" s="172">
        <v>248</v>
      </c>
      <c r="B880" s="173" t="s">
        <v>1006</v>
      </c>
      <c r="C880" s="189" t="s">
        <v>1007</v>
      </c>
      <c r="D880" s="174" t="s">
        <v>285</v>
      </c>
      <c r="E880" s="175">
        <v>390</v>
      </c>
      <c r="F880" s="176"/>
      <c r="G880" s="177">
        <f>ROUND(E880*F880,2)</f>
        <v>0</v>
      </c>
      <c r="H880" s="176"/>
      <c r="I880" s="177">
        <f>ROUND(E880*H880,2)</f>
        <v>0</v>
      </c>
      <c r="J880" s="176"/>
      <c r="K880" s="177">
        <f>ROUND(E880*J880,2)</f>
        <v>0</v>
      </c>
      <c r="L880" s="177">
        <v>21</v>
      </c>
      <c r="M880" s="177">
        <f>G880*(1+L880/100)</f>
        <v>0</v>
      </c>
      <c r="N880" s="177">
        <v>4.3299999999999996E-3</v>
      </c>
      <c r="O880" s="177">
        <f>ROUND(E880*N880,2)</f>
        <v>1.69</v>
      </c>
      <c r="P880" s="177">
        <v>0</v>
      </c>
      <c r="Q880" s="177">
        <f>ROUND(E880*P880,2)</f>
        <v>0</v>
      </c>
      <c r="R880" s="177"/>
      <c r="S880" s="177" t="s">
        <v>199</v>
      </c>
      <c r="T880" s="178" t="s">
        <v>199</v>
      </c>
      <c r="U880" s="161">
        <v>0.152</v>
      </c>
      <c r="V880" s="161">
        <f>ROUND(E880*U880,2)</f>
        <v>59.28</v>
      </c>
      <c r="W880" s="161"/>
      <c r="X880" s="161" t="s">
        <v>200</v>
      </c>
      <c r="Y880" s="151"/>
      <c r="Z880" s="151"/>
      <c r="AA880" s="151"/>
      <c r="AB880" s="151"/>
      <c r="AC880" s="151"/>
      <c r="AD880" s="151"/>
      <c r="AE880" s="151"/>
      <c r="AF880" s="151"/>
      <c r="AG880" s="151" t="s">
        <v>201</v>
      </c>
      <c r="AH880" s="151"/>
      <c r="AI880" s="151"/>
      <c r="AJ880" s="151"/>
      <c r="AK880" s="151"/>
      <c r="AL880" s="151"/>
      <c r="AM880" s="151"/>
      <c r="AN880" s="151"/>
      <c r="AO880" s="151"/>
      <c r="AP880" s="151"/>
      <c r="AQ880" s="151"/>
      <c r="AR880" s="151"/>
      <c r="AS880" s="151"/>
      <c r="AT880" s="151"/>
      <c r="AU880" s="151"/>
      <c r="AV880" s="151"/>
      <c r="AW880" s="151"/>
      <c r="AX880" s="151"/>
      <c r="AY880" s="151"/>
      <c r="AZ880" s="151"/>
      <c r="BA880" s="151"/>
      <c r="BB880" s="151"/>
      <c r="BC880" s="151"/>
      <c r="BD880" s="151"/>
      <c r="BE880" s="151"/>
      <c r="BF880" s="151"/>
      <c r="BG880" s="151"/>
      <c r="BH880" s="151"/>
    </row>
    <row r="881" spans="1:60" outlineLevel="1" x14ac:dyDescent="0.2">
      <c r="A881" s="158"/>
      <c r="B881" s="159"/>
      <c r="C881" s="190" t="s">
        <v>1004</v>
      </c>
      <c r="D881" s="163"/>
      <c r="E881" s="164"/>
      <c r="F881" s="161"/>
      <c r="G881" s="161"/>
      <c r="H881" s="161"/>
      <c r="I881" s="161"/>
      <c r="J881" s="161"/>
      <c r="K881" s="161"/>
      <c r="L881" s="161"/>
      <c r="M881" s="161"/>
      <c r="N881" s="161"/>
      <c r="O881" s="161"/>
      <c r="P881" s="161"/>
      <c r="Q881" s="161"/>
      <c r="R881" s="161"/>
      <c r="S881" s="161"/>
      <c r="T881" s="161"/>
      <c r="U881" s="161"/>
      <c r="V881" s="161"/>
      <c r="W881" s="161"/>
      <c r="X881" s="161"/>
      <c r="Y881" s="151"/>
      <c r="Z881" s="151"/>
      <c r="AA881" s="151"/>
      <c r="AB881" s="151"/>
      <c r="AC881" s="151"/>
      <c r="AD881" s="151"/>
      <c r="AE881" s="151"/>
      <c r="AF881" s="151"/>
      <c r="AG881" s="151" t="s">
        <v>203</v>
      </c>
      <c r="AH881" s="151">
        <v>0</v>
      </c>
      <c r="AI881" s="151"/>
      <c r="AJ881" s="151"/>
      <c r="AK881" s="151"/>
      <c r="AL881" s="151"/>
      <c r="AM881" s="151"/>
      <c r="AN881" s="151"/>
      <c r="AO881" s="151"/>
      <c r="AP881" s="151"/>
      <c r="AQ881" s="151"/>
      <c r="AR881" s="151"/>
      <c r="AS881" s="151"/>
      <c r="AT881" s="151"/>
      <c r="AU881" s="151"/>
      <c r="AV881" s="151"/>
      <c r="AW881" s="151"/>
      <c r="AX881" s="151"/>
      <c r="AY881" s="151"/>
      <c r="AZ881" s="151"/>
      <c r="BA881" s="151"/>
      <c r="BB881" s="151"/>
      <c r="BC881" s="151"/>
      <c r="BD881" s="151"/>
      <c r="BE881" s="151"/>
      <c r="BF881" s="151"/>
      <c r="BG881" s="151"/>
      <c r="BH881" s="151"/>
    </row>
    <row r="882" spans="1:60" outlineLevel="1" x14ac:dyDescent="0.2">
      <c r="A882" s="158"/>
      <c r="B882" s="159"/>
      <c r="C882" s="190" t="s">
        <v>1008</v>
      </c>
      <c r="D882" s="163"/>
      <c r="E882" s="164">
        <v>320</v>
      </c>
      <c r="F882" s="161"/>
      <c r="G882" s="161"/>
      <c r="H882" s="161"/>
      <c r="I882" s="161"/>
      <c r="J882" s="161"/>
      <c r="K882" s="161"/>
      <c r="L882" s="161"/>
      <c r="M882" s="161"/>
      <c r="N882" s="161"/>
      <c r="O882" s="161"/>
      <c r="P882" s="161"/>
      <c r="Q882" s="161"/>
      <c r="R882" s="161"/>
      <c r="S882" s="161"/>
      <c r="T882" s="161"/>
      <c r="U882" s="161"/>
      <c r="V882" s="161"/>
      <c r="W882" s="161"/>
      <c r="X882" s="161"/>
      <c r="Y882" s="151"/>
      <c r="Z882" s="151"/>
      <c r="AA882" s="151"/>
      <c r="AB882" s="151"/>
      <c r="AC882" s="151"/>
      <c r="AD882" s="151"/>
      <c r="AE882" s="151"/>
      <c r="AF882" s="151"/>
      <c r="AG882" s="151" t="s">
        <v>203</v>
      </c>
      <c r="AH882" s="151">
        <v>0</v>
      </c>
      <c r="AI882" s="151"/>
      <c r="AJ882" s="151"/>
      <c r="AK882" s="151"/>
      <c r="AL882" s="151"/>
      <c r="AM882" s="151"/>
      <c r="AN882" s="151"/>
      <c r="AO882" s="151"/>
      <c r="AP882" s="151"/>
      <c r="AQ882" s="151"/>
      <c r="AR882" s="151"/>
      <c r="AS882" s="151"/>
      <c r="AT882" s="151"/>
      <c r="AU882" s="151"/>
      <c r="AV882" s="151"/>
      <c r="AW882" s="151"/>
      <c r="AX882" s="151"/>
      <c r="AY882" s="151"/>
      <c r="AZ882" s="151"/>
      <c r="BA882" s="151"/>
      <c r="BB882" s="151"/>
      <c r="BC882" s="151"/>
      <c r="BD882" s="151"/>
      <c r="BE882" s="151"/>
      <c r="BF882" s="151"/>
      <c r="BG882" s="151"/>
      <c r="BH882" s="151"/>
    </row>
    <row r="883" spans="1:60" outlineLevel="1" x14ac:dyDescent="0.2">
      <c r="A883" s="158"/>
      <c r="B883" s="159"/>
      <c r="C883" s="190" t="s">
        <v>1009</v>
      </c>
      <c r="D883" s="163"/>
      <c r="E883" s="164"/>
      <c r="F883" s="161"/>
      <c r="G883" s="161"/>
      <c r="H883" s="161"/>
      <c r="I883" s="161"/>
      <c r="J883" s="161"/>
      <c r="K883" s="161"/>
      <c r="L883" s="161"/>
      <c r="M883" s="161"/>
      <c r="N883" s="161"/>
      <c r="O883" s="161"/>
      <c r="P883" s="161"/>
      <c r="Q883" s="161"/>
      <c r="R883" s="161"/>
      <c r="S883" s="161"/>
      <c r="T883" s="161"/>
      <c r="U883" s="161"/>
      <c r="V883" s="161"/>
      <c r="W883" s="161"/>
      <c r="X883" s="161"/>
      <c r="Y883" s="151"/>
      <c r="Z883" s="151"/>
      <c r="AA883" s="151"/>
      <c r="AB883" s="151"/>
      <c r="AC883" s="151"/>
      <c r="AD883" s="151"/>
      <c r="AE883" s="151"/>
      <c r="AF883" s="151"/>
      <c r="AG883" s="151" t="s">
        <v>203</v>
      </c>
      <c r="AH883" s="151">
        <v>0</v>
      </c>
      <c r="AI883" s="151"/>
      <c r="AJ883" s="151"/>
      <c r="AK883" s="151"/>
      <c r="AL883" s="151"/>
      <c r="AM883" s="151"/>
      <c r="AN883" s="151"/>
      <c r="AO883" s="151"/>
      <c r="AP883" s="151"/>
      <c r="AQ883" s="151"/>
      <c r="AR883" s="151"/>
      <c r="AS883" s="151"/>
      <c r="AT883" s="151"/>
      <c r="AU883" s="151"/>
      <c r="AV883" s="151"/>
      <c r="AW883" s="151"/>
      <c r="AX883" s="151"/>
      <c r="AY883" s="151"/>
      <c r="AZ883" s="151"/>
      <c r="BA883" s="151"/>
      <c r="BB883" s="151"/>
      <c r="BC883" s="151"/>
      <c r="BD883" s="151"/>
      <c r="BE883" s="151"/>
      <c r="BF883" s="151"/>
      <c r="BG883" s="151"/>
      <c r="BH883" s="151"/>
    </row>
    <row r="884" spans="1:60" outlineLevel="1" x14ac:dyDescent="0.2">
      <c r="A884" s="158"/>
      <c r="B884" s="159"/>
      <c r="C884" s="190" t="s">
        <v>1010</v>
      </c>
      <c r="D884" s="163"/>
      <c r="E884" s="164">
        <v>70</v>
      </c>
      <c r="F884" s="161"/>
      <c r="G884" s="161"/>
      <c r="H884" s="161"/>
      <c r="I884" s="161"/>
      <c r="J884" s="161"/>
      <c r="K884" s="161"/>
      <c r="L884" s="161"/>
      <c r="M884" s="161"/>
      <c r="N884" s="161"/>
      <c r="O884" s="161"/>
      <c r="P884" s="161"/>
      <c r="Q884" s="161"/>
      <c r="R884" s="161"/>
      <c r="S884" s="161"/>
      <c r="T884" s="161"/>
      <c r="U884" s="161"/>
      <c r="V884" s="161"/>
      <c r="W884" s="161"/>
      <c r="X884" s="161"/>
      <c r="Y884" s="151"/>
      <c r="Z884" s="151"/>
      <c r="AA884" s="151"/>
      <c r="AB884" s="151"/>
      <c r="AC884" s="151"/>
      <c r="AD884" s="151"/>
      <c r="AE884" s="151"/>
      <c r="AF884" s="151"/>
      <c r="AG884" s="151" t="s">
        <v>203</v>
      </c>
      <c r="AH884" s="151">
        <v>0</v>
      </c>
      <c r="AI884" s="151"/>
      <c r="AJ884" s="151"/>
      <c r="AK884" s="151"/>
      <c r="AL884" s="151"/>
      <c r="AM884" s="151"/>
      <c r="AN884" s="151"/>
      <c r="AO884" s="151"/>
      <c r="AP884" s="151"/>
      <c r="AQ884" s="151"/>
      <c r="AR884" s="151"/>
      <c r="AS884" s="151"/>
      <c r="AT884" s="151"/>
      <c r="AU884" s="151"/>
      <c r="AV884" s="151"/>
      <c r="AW884" s="151"/>
      <c r="AX884" s="151"/>
      <c r="AY884" s="151"/>
      <c r="AZ884" s="151"/>
      <c r="BA884" s="151"/>
      <c r="BB884" s="151"/>
      <c r="BC884" s="151"/>
      <c r="BD884" s="151"/>
      <c r="BE884" s="151"/>
      <c r="BF884" s="151"/>
      <c r="BG884" s="151"/>
      <c r="BH884" s="151"/>
    </row>
    <row r="885" spans="1:60" ht="22.5" outlineLevel="1" x14ac:dyDescent="0.2">
      <c r="A885" s="172">
        <v>249</v>
      </c>
      <c r="B885" s="173" t="s">
        <v>1011</v>
      </c>
      <c r="C885" s="189" t="s">
        <v>1012</v>
      </c>
      <c r="D885" s="174" t="s">
        <v>285</v>
      </c>
      <c r="E885" s="175">
        <v>200</v>
      </c>
      <c r="F885" s="176"/>
      <c r="G885" s="177">
        <f>ROUND(E885*F885,2)</f>
        <v>0</v>
      </c>
      <c r="H885" s="176"/>
      <c r="I885" s="177">
        <f>ROUND(E885*H885,2)</f>
        <v>0</v>
      </c>
      <c r="J885" s="176"/>
      <c r="K885" s="177">
        <f>ROUND(E885*J885,2)</f>
        <v>0</v>
      </c>
      <c r="L885" s="177">
        <v>21</v>
      </c>
      <c r="M885" s="177">
        <f>G885*(1+L885/100)</f>
        <v>0</v>
      </c>
      <c r="N885" s="177">
        <v>1.7330000000000002E-2</v>
      </c>
      <c r="O885" s="177">
        <f>ROUND(E885*N885,2)</f>
        <v>3.47</v>
      </c>
      <c r="P885" s="177">
        <v>0</v>
      </c>
      <c r="Q885" s="177">
        <f>ROUND(E885*P885,2)</f>
        <v>0</v>
      </c>
      <c r="R885" s="177"/>
      <c r="S885" s="177" t="s">
        <v>199</v>
      </c>
      <c r="T885" s="178" t="s">
        <v>199</v>
      </c>
      <c r="U885" s="161">
        <v>0.253</v>
      </c>
      <c r="V885" s="161">
        <f>ROUND(E885*U885,2)</f>
        <v>50.6</v>
      </c>
      <c r="W885" s="161"/>
      <c r="X885" s="161" t="s">
        <v>200</v>
      </c>
      <c r="Y885" s="151"/>
      <c r="Z885" s="151"/>
      <c r="AA885" s="151"/>
      <c r="AB885" s="151"/>
      <c r="AC885" s="151"/>
      <c r="AD885" s="151"/>
      <c r="AE885" s="151"/>
      <c r="AF885" s="151"/>
      <c r="AG885" s="151" t="s">
        <v>201</v>
      </c>
      <c r="AH885" s="151"/>
      <c r="AI885" s="151"/>
      <c r="AJ885" s="151"/>
      <c r="AK885" s="151"/>
      <c r="AL885" s="151"/>
      <c r="AM885" s="151"/>
      <c r="AN885" s="151"/>
      <c r="AO885" s="151"/>
      <c r="AP885" s="151"/>
      <c r="AQ885" s="151"/>
      <c r="AR885" s="151"/>
      <c r="AS885" s="151"/>
      <c r="AT885" s="151"/>
      <c r="AU885" s="151"/>
      <c r="AV885" s="151"/>
      <c r="AW885" s="151"/>
      <c r="AX885" s="151"/>
      <c r="AY885" s="151"/>
      <c r="AZ885" s="151"/>
      <c r="BA885" s="151"/>
      <c r="BB885" s="151"/>
      <c r="BC885" s="151"/>
      <c r="BD885" s="151"/>
      <c r="BE885" s="151"/>
      <c r="BF885" s="151"/>
      <c r="BG885" s="151"/>
      <c r="BH885" s="151"/>
    </row>
    <row r="886" spans="1:60" outlineLevel="1" x14ac:dyDescent="0.2">
      <c r="A886" s="158"/>
      <c r="B886" s="159"/>
      <c r="C886" s="190" t="s">
        <v>1004</v>
      </c>
      <c r="D886" s="163"/>
      <c r="E886" s="164"/>
      <c r="F886" s="161"/>
      <c r="G886" s="161"/>
      <c r="H886" s="161"/>
      <c r="I886" s="161"/>
      <c r="J886" s="161"/>
      <c r="K886" s="161"/>
      <c r="L886" s="161"/>
      <c r="M886" s="161"/>
      <c r="N886" s="161"/>
      <c r="O886" s="161"/>
      <c r="P886" s="161"/>
      <c r="Q886" s="161"/>
      <c r="R886" s="161"/>
      <c r="S886" s="161"/>
      <c r="T886" s="161"/>
      <c r="U886" s="161"/>
      <c r="V886" s="161"/>
      <c r="W886" s="161"/>
      <c r="X886" s="161"/>
      <c r="Y886" s="151"/>
      <c r="Z886" s="151"/>
      <c r="AA886" s="151"/>
      <c r="AB886" s="151"/>
      <c r="AC886" s="151"/>
      <c r="AD886" s="151"/>
      <c r="AE886" s="151"/>
      <c r="AF886" s="151"/>
      <c r="AG886" s="151" t="s">
        <v>203</v>
      </c>
      <c r="AH886" s="151">
        <v>0</v>
      </c>
      <c r="AI886" s="151"/>
      <c r="AJ886" s="151"/>
      <c r="AK886" s="151"/>
      <c r="AL886" s="151"/>
      <c r="AM886" s="151"/>
      <c r="AN886" s="151"/>
      <c r="AO886" s="151"/>
      <c r="AP886" s="151"/>
      <c r="AQ886" s="151"/>
      <c r="AR886" s="151"/>
      <c r="AS886" s="151"/>
      <c r="AT886" s="151"/>
      <c r="AU886" s="151"/>
      <c r="AV886" s="151"/>
      <c r="AW886" s="151"/>
      <c r="AX886" s="151"/>
      <c r="AY886" s="151"/>
      <c r="AZ886" s="151"/>
      <c r="BA886" s="151"/>
      <c r="BB886" s="151"/>
      <c r="BC886" s="151"/>
      <c r="BD886" s="151"/>
      <c r="BE886" s="151"/>
      <c r="BF886" s="151"/>
      <c r="BG886" s="151"/>
      <c r="BH886" s="151"/>
    </row>
    <row r="887" spans="1:60" outlineLevel="1" x14ac:dyDescent="0.2">
      <c r="A887" s="158"/>
      <c r="B887" s="159"/>
      <c r="C887" s="190" t="s">
        <v>1013</v>
      </c>
      <c r="D887" s="163"/>
      <c r="E887" s="164">
        <v>120</v>
      </c>
      <c r="F887" s="161"/>
      <c r="G887" s="161"/>
      <c r="H887" s="161"/>
      <c r="I887" s="161"/>
      <c r="J887" s="161"/>
      <c r="K887" s="161"/>
      <c r="L887" s="161"/>
      <c r="M887" s="161"/>
      <c r="N887" s="161"/>
      <c r="O887" s="161"/>
      <c r="P887" s="161"/>
      <c r="Q887" s="161"/>
      <c r="R887" s="161"/>
      <c r="S887" s="161"/>
      <c r="T887" s="161"/>
      <c r="U887" s="161"/>
      <c r="V887" s="161"/>
      <c r="W887" s="161"/>
      <c r="X887" s="161"/>
      <c r="Y887" s="151"/>
      <c r="Z887" s="151"/>
      <c r="AA887" s="151"/>
      <c r="AB887" s="151"/>
      <c r="AC887" s="151"/>
      <c r="AD887" s="151"/>
      <c r="AE887" s="151"/>
      <c r="AF887" s="151"/>
      <c r="AG887" s="151" t="s">
        <v>203</v>
      </c>
      <c r="AH887" s="151">
        <v>0</v>
      </c>
      <c r="AI887" s="151"/>
      <c r="AJ887" s="151"/>
      <c r="AK887" s="151"/>
      <c r="AL887" s="151"/>
      <c r="AM887" s="151"/>
      <c r="AN887" s="151"/>
      <c r="AO887" s="151"/>
      <c r="AP887" s="151"/>
      <c r="AQ887" s="151"/>
      <c r="AR887" s="151"/>
      <c r="AS887" s="151"/>
      <c r="AT887" s="151"/>
      <c r="AU887" s="151"/>
      <c r="AV887" s="151"/>
      <c r="AW887" s="151"/>
      <c r="AX887" s="151"/>
      <c r="AY887" s="151"/>
      <c r="AZ887" s="151"/>
      <c r="BA887" s="151"/>
      <c r="BB887" s="151"/>
      <c r="BC887" s="151"/>
      <c r="BD887" s="151"/>
      <c r="BE887" s="151"/>
      <c r="BF887" s="151"/>
      <c r="BG887" s="151"/>
      <c r="BH887" s="151"/>
    </row>
    <row r="888" spans="1:60" outlineLevel="1" x14ac:dyDescent="0.2">
      <c r="A888" s="158"/>
      <c r="B888" s="159"/>
      <c r="C888" s="190" t="s">
        <v>1009</v>
      </c>
      <c r="D888" s="163"/>
      <c r="E888" s="164"/>
      <c r="F888" s="161"/>
      <c r="G888" s="161"/>
      <c r="H888" s="161"/>
      <c r="I888" s="161"/>
      <c r="J888" s="161"/>
      <c r="K888" s="161"/>
      <c r="L888" s="161"/>
      <c r="M888" s="161"/>
      <c r="N888" s="161"/>
      <c r="O888" s="161"/>
      <c r="P888" s="161"/>
      <c r="Q888" s="161"/>
      <c r="R888" s="161"/>
      <c r="S888" s="161"/>
      <c r="T888" s="161"/>
      <c r="U888" s="161"/>
      <c r="V888" s="161"/>
      <c r="W888" s="161"/>
      <c r="X888" s="161"/>
      <c r="Y888" s="151"/>
      <c r="Z888" s="151"/>
      <c r="AA888" s="151"/>
      <c r="AB888" s="151"/>
      <c r="AC888" s="151"/>
      <c r="AD888" s="151"/>
      <c r="AE888" s="151"/>
      <c r="AF888" s="151"/>
      <c r="AG888" s="151" t="s">
        <v>203</v>
      </c>
      <c r="AH888" s="151">
        <v>0</v>
      </c>
      <c r="AI888" s="151"/>
      <c r="AJ888" s="151"/>
      <c r="AK888" s="151"/>
      <c r="AL888" s="151"/>
      <c r="AM888" s="151"/>
      <c r="AN888" s="151"/>
      <c r="AO888" s="151"/>
      <c r="AP888" s="151"/>
      <c r="AQ888" s="151"/>
      <c r="AR888" s="151"/>
      <c r="AS888" s="151"/>
      <c r="AT888" s="151"/>
      <c r="AU888" s="151"/>
      <c r="AV888" s="151"/>
      <c r="AW888" s="151"/>
      <c r="AX888" s="151"/>
      <c r="AY888" s="151"/>
      <c r="AZ888" s="151"/>
      <c r="BA888" s="151"/>
      <c r="BB888" s="151"/>
      <c r="BC888" s="151"/>
      <c r="BD888" s="151"/>
      <c r="BE888" s="151"/>
      <c r="BF888" s="151"/>
      <c r="BG888" s="151"/>
      <c r="BH888" s="151"/>
    </row>
    <row r="889" spans="1:60" outlineLevel="1" x14ac:dyDescent="0.2">
      <c r="A889" s="158"/>
      <c r="B889" s="159"/>
      <c r="C889" s="190" t="s">
        <v>1014</v>
      </c>
      <c r="D889" s="163"/>
      <c r="E889" s="164">
        <v>80</v>
      </c>
      <c r="F889" s="161"/>
      <c r="G889" s="161"/>
      <c r="H889" s="161"/>
      <c r="I889" s="161"/>
      <c r="J889" s="161"/>
      <c r="K889" s="161"/>
      <c r="L889" s="161"/>
      <c r="M889" s="161"/>
      <c r="N889" s="161"/>
      <c r="O889" s="161"/>
      <c r="P889" s="161"/>
      <c r="Q889" s="161"/>
      <c r="R889" s="161"/>
      <c r="S889" s="161"/>
      <c r="T889" s="161"/>
      <c r="U889" s="161"/>
      <c r="V889" s="161"/>
      <c r="W889" s="161"/>
      <c r="X889" s="161"/>
      <c r="Y889" s="151"/>
      <c r="Z889" s="151"/>
      <c r="AA889" s="151"/>
      <c r="AB889" s="151"/>
      <c r="AC889" s="151"/>
      <c r="AD889" s="151"/>
      <c r="AE889" s="151"/>
      <c r="AF889" s="151"/>
      <c r="AG889" s="151" t="s">
        <v>203</v>
      </c>
      <c r="AH889" s="151">
        <v>0</v>
      </c>
      <c r="AI889" s="151"/>
      <c r="AJ889" s="151"/>
      <c r="AK889" s="151"/>
      <c r="AL889" s="151"/>
      <c r="AM889" s="151"/>
      <c r="AN889" s="151"/>
      <c r="AO889" s="151"/>
      <c r="AP889" s="151"/>
      <c r="AQ889" s="151"/>
      <c r="AR889" s="151"/>
      <c r="AS889" s="151"/>
      <c r="AT889" s="151"/>
      <c r="AU889" s="151"/>
      <c r="AV889" s="151"/>
      <c r="AW889" s="151"/>
      <c r="AX889" s="151"/>
      <c r="AY889" s="151"/>
      <c r="AZ889" s="151"/>
      <c r="BA889" s="151"/>
      <c r="BB889" s="151"/>
      <c r="BC889" s="151"/>
      <c r="BD889" s="151"/>
      <c r="BE889" s="151"/>
      <c r="BF889" s="151"/>
      <c r="BG889" s="151"/>
      <c r="BH889" s="151"/>
    </row>
    <row r="890" spans="1:60" ht="22.5" outlineLevel="1" x14ac:dyDescent="0.2">
      <c r="A890" s="172">
        <v>250</v>
      </c>
      <c r="B890" s="173" t="s">
        <v>1015</v>
      </c>
      <c r="C890" s="189" t="s">
        <v>1016</v>
      </c>
      <c r="D890" s="174" t="s">
        <v>285</v>
      </c>
      <c r="E890" s="175">
        <v>180</v>
      </c>
      <c r="F890" s="176"/>
      <c r="G890" s="177">
        <f>ROUND(E890*F890,2)</f>
        <v>0</v>
      </c>
      <c r="H890" s="176"/>
      <c r="I890" s="177">
        <f>ROUND(E890*H890,2)</f>
        <v>0</v>
      </c>
      <c r="J890" s="176"/>
      <c r="K890" s="177">
        <f>ROUND(E890*J890,2)</f>
        <v>0</v>
      </c>
      <c r="L890" s="177">
        <v>21</v>
      </c>
      <c r="M890" s="177">
        <f>G890*(1+L890/100)</f>
        <v>0</v>
      </c>
      <c r="N890" s="177">
        <v>3.8980000000000001E-2</v>
      </c>
      <c r="O890" s="177">
        <f>ROUND(E890*N890,2)</f>
        <v>7.02</v>
      </c>
      <c r="P890" s="177">
        <v>0</v>
      </c>
      <c r="Q890" s="177">
        <f>ROUND(E890*P890,2)</f>
        <v>0</v>
      </c>
      <c r="R890" s="177"/>
      <c r="S890" s="177" t="s">
        <v>199</v>
      </c>
      <c r="T890" s="178" t="s">
        <v>199</v>
      </c>
      <c r="U890" s="161">
        <v>0.29299999999999998</v>
      </c>
      <c r="V890" s="161">
        <f>ROUND(E890*U890,2)</f>
        <v>52.74</v>
      </c>
      <c r="W890" s="161"/>
      <c r="X890" s="161" t="s">
        <v>200</v>
      </c>
      <c r="Y890" s="151"/>
      <c r="Z890" s="151"/>
      <c r="AA890" s="151"/>
      <c r="AB890" s="151"/>
      <c r="AC890" s="151"/>
      <c r="AD890" s="151"/>
      <c r="AE890" s="151"/>
      <c r="AF890" s="151"/>
      <c r="AG890" s="151" t="s">
        <v>201</v>
      </c>
      <c r="AH890" s="151"/>
      <c r="AI890" s="151"/>
      <c r="AJ890" s="151"/>
      <c r="AK890" s="151"/>
      <c r="AL890" s="151"/>
      <c r="AM890" s="151"/>
      <c r="AN890" s="151"/>
      <c r="AO890" s="151"/>
      <c r="AP890" s="151"/>
      <c r="AQ890" s="151"/>
      <c r="AR890" s="151"/>
      <c r="AS890" s="151"/>
      <c r="AT890" s="151"/>
      <c r="AU890" s="151"/>
      <c r="AV890" s="151"/>
      <c r="AW890" s="151"/>
      <c r="AX890" s="151"/>
      <c r="AY890" s="151"/>
      <c r="AZ890" s="151"/>
      <c r="BA890" s="151"/>
      <c r="BB890" s="151"/>
      <c r="BC890" s="151"/>
      <c r="BD890" s="151"/>
      <c r="BE890" s="151"/>
      <c r="BF890" s="151"/>
      <c r="BG890" s="151"/>
      <c r="BH890" s="151"/>
    </row>
    <row r="891" spans="1:60" outlineLevel="1" x14ac:dyDescent="0.2">
      <c r="A891" s="158"/>
      <c r="B891" s="159"/>
      <c r="C891" s="190" t="s">
        <v>1017</v>
      </c>
      <c r="D891" s="163"/>
      <c r="E891" s="164"/>
      <c r="F891" s="161"/>
      <c r="G891" s="161"/>
      <c r="H891" s="161"/>
      <c r="I891" s="161"/>
      <c r="J891" s="161"/>
      <c r="K891" s="161"/>
      <c r="L891" s="161"/>
      <c r="M891" s="161"/>
      <c r="N891" s="161"/>
      <c r="O891" s="161"/>
      <c r="P891" s="161"/>
      <c r="Q891" s="161"/>
      <c r="R891" s="161"/>
      <c r="S891" s="161"/>
      <c r="T891" s="161"/>
      <c r="U891" s="161"/>
      <c r="V891" s="161"/>
      <c r="W891" s="161"/>
      <c r="X891" s="161"/>
      <c r="Y891" s="151"/>
      <c r="Z891" s="151"/>
      <c r="AA891" s="151"/>
      <c r="AB891" s="151"/>
      <c r="AC891" s="151"/>
      <c r="AD891" s="151"/>
      <c r="AE891" s="151"/>
      <c r="AF891" s="151"/>
      <c r="AG891" s="151" t="s">
        <v>203</v>
      </c>
      <c r="AH891" s="151">
        <v>0</v>
      </c>
      <c r="AI891" s="151"/>
      <c r="AJ891" s="151"/>
      <c r="AK891" s="151"/>
      <c r="AL891" s="151"/>
      <c r="AM891" s="151"/>
      <c r="AN891" s="151"/>
      <c r="AO891" s="151"/>
      <c r="AP891" s="151"/>
      <c r="AQ891" s="151"/>
      <c r="AR891" s="151"/>
      <c r="AS891" s="151"/>
      <c r="AT891" s="151"/>
      <c r="AU891" s="151"/>
      <c r="AV891" s="151"/>
      <c r="AW891" s="151"/>
      <c r="AX891" s="151"/>
      <c r="AY891" s="151"/>
      <c r="AZ891" s="151"/>
      <c r="BA891" s="151"/>
      <c r="BB891" s="151"/>
      <c r="BC891" s="151"/>
      <c r="BD891" s="151"/>
      <c r="BE891" s="151"/>
      <c r="BF891" s="151"/>
      <c r="BG891" s="151"/>
      <c r="BH891" s="151"/>
    </row>
    <row r="892" spans="1:60" outlineLevel="1" x14ac:dyDescent="0.2">
      <c r="A892" s="158"/>
      <c r="B892" s="159"/>
      <c r="C892" s="190" t="s">
        <v>1018</v>
      </c>
      <c r="D892" s="163"/>
      <c r="E892" s="164">
        <v>180</v>
      </c>
      <c r="F892" s="161"/>
      <c r="G892" s="161"/>
      <c r="H892" s="161"/>
      <c r="I892" s="161"/>
      <c r="J892" s="161"/>
      <c r="K892" s="161"/>
      <c r="L892" s="161"/>
      <c r="M892" s="161"/>
      <c r="N892" s="161"/>
      <c r="O892" s="161"/>
      <c r="P892" s="161"/>
      <c r="Q892" s="161"/>
      <c r="R892" s="161"/>
      <c r="S892" s="161"/>
      <c r="T892" s="161"/>
      <c r="U892" s="161"/>
      <c r="V892" s="161"/>
      <c r="W892" s="161"/>
      <c r="X892" s="161"/>
      <c r="Y892" s="151"/>
      <c r="Z892" s="151"/>
      <c r="AA892" s="151"/>
      <c r="AB892" s="151"/>
      <c r="AC892" s="151"/>
      <c r="AD892" s="151"/>
      <c r="AE892" s="151"/>
      <c r="AF892" s="151"/>
      <c r="AG892" s="151" t="s">
        <v>203</v>
      </c>
      <c r="AH892" s="151">
        <v>0</v>
      </c>
      <c r="AI892" s="151"/>
      <c r="AJ892" s="151"/>
      <c r="AK892" s="151"/>
      <c r="AL892" s="151"/>
      <c r="AM892" s="151"/>
      <c r="AN892" s="151"/>
      <c r="AO892" s="151"/>
      <c r="AP892" s="151"/>
      <c r="AQ892" s="151"/>
      <c r="AR892" s="151"/>
      <c r="AS892" s="151"/>
      <c r="AT892" s="151"/>
      <c r="AU892" s="151"/>
      <c r="AV892" s="151"/>
      <c r="AW892" s="151"/>
      <c r="AX892" s="151"/>
      <c r="AY892" s="151"/>
      <c r="AZ892" s="151"/>
      <c r="BA892" s="151"/>
      <c r="BB892" s="151"/>
      <c r="BC892" s="151"/>
      <c r="BD892" s="151"/>
      <c r="BE892" s="151"/>
      <c r="BF892" s="151"/>
      <c r="BG892" s="151"/>
      <c r="BH892" s="151"/>
    </row>
    <row r="893" spans="1:60" ht="22.5" outlineLevel="1" x14ac:dyDescent="0.2">
      <c r="A893" s="172">
        <v>251</v>
      </c>
      <c r="B893" s="173" t="s">
        <v>1019</v>
      </c>
      <c r="C893" s="189" t="s">
        <v>1020</v>
      </c>
      <c r="D893" s="174" t="s">
        <v>238</v>
      </c>
      <c r="E893" s="175">
        <v>66.5</v>
      </c>
      <c r="F893" s="176"/>
      <c r="G893" s="177">
        <f>ROUND(E893*F893,2)</f>
        <v>0</v>
      </c>
      <c r="H893" s="176"/>
      <c r="I893" s="177">
        <f>ROUND(E893*H893,2)</f>
        <v>0</v>
      </c>
      <c r="J893" s="176"/>
      <c r="K893" s="177">
        <f>ROUND(E893*J893,2)</f>
        <v>0</v>
      </c>
      <c r="L893" s="177">
        <v>21</v>
      </c>
      <c r="M893" s="177">
        <f>G893*(1+L893/100)</f>
        <v>0</v>
      </c>
      <c r="N893" s="177">
        <v>3.8289999999999998E-2</v>
      </c>
      <c r="O893" s="177">
        <f>ROUND(E893*N893,2)</f>
        <v>2.5499999999999998</v>
      </c>
      <c r="P893" s="177">
        <v>0</v>
      </c>
      <c r="Q893" s="177">
        <f>ROUND(E893*P893,2)</f>
        <v>0</v>
      </c>
      <c r="R893" s="177"/>
      <c r="S893" s="177" t="s">
        <v>199</v>
      </c>
      <c r="T893" s="178" t="s">
        <v>199</v>
      </c>
      <c r="U893" s="161">
        <v>1.8764099999999999</v>
      </c>
      <c r="V893" s="161">
        <f>ROUND(E893*U893,2)</f>
        <v>124.78</v>
      </c>
      <c r="W893" s="161"/>
      <c r="X893" s="161" t="s">
        <v>200</v>
      </c>
      <c r="Y893" s="151"/>
      <c r="Z893" s="151"/>
      <c r="AA893" s="151"/>
      <c r="AB893" s="151"/>
      <c r="AC893" s="151"/>
      <c r="AD893" s="151"/>
      <c r="AE893" s="151"/>
      <c r="AF893" s="151"/>
      <c r="AG893" s="151" t="s">
        <v>201</v>
      </c>
      <c r="AH893" s="151"/>
      <c r="AI893" s="151"/>
      <c r="AJ893" s="151"/>
      <c r="AK893" s="151"/>
      <c r="AL893" s="151"/>
      <c r="AM893" s="151"/>
      <c r="AN893" s="151"/>
      <c r="AO893" s="151"/>
      <c r="AP893" s="151"/>
      <c r="AQ893" s="151"/>
      <c r="AR893" s="151"/>
      <c r="AS893" s="151"/>
      <c r="AT893" s="151"/>
      <c r="AU893" s="151"/>
      <c r="AV893" s="151"/>
      <c r="AW893" s="151"/>
      <c r="AX893" s="151"/>
      <c r="AY893" s="151"/>
      <c r="AZ893" s="151"/>
      <c r="BA893" s="151"/>
      <c r="BB893" s="151"/>
      <c r="BC893" s="151"/>
      <c r="BD893" s="151"/>
      <c r="BE893" s="151"/>
      <c r="BF893" s="151"/>
      <c r="BG893" s="151"/>
      <c r="BH893" s="151"/>
    </row>
    <row r="894" spans="1:60" outlineLevel="1" x14ac:dyDescent="0.2">
      <c r="A894" s="158"/>
      <c r="B894" s="159"/>
      <c r="C894" s="190" t="s">
        <v>1004</v>
      </c>
      <c r="D894" s="163"/>
      <c r="E894" s="164"/>
      <c r="F894" s="161"/>
      <c r="G894" s="161"/>
      <c r="H894" s="161"/>
      <c r="I894" s="161"/>
      <c r="J894" s="161"/>
      <c r="K894" s="161"/>
      <c r="L894" s="161"/>
      <c r="M894" s="161"/>
      <c r="N894" s="161"/>
      <c r="O894" s="161"/>
      <c r="P894" s="161"/>
      <c r="Q894" s="161"/>
      <c r="R894" s="161"/>
      <c r="S894" s="161"/>
      <c r="T894" s="161"/>
      <c r="U894" s="161"/>
      <c r="V894" s="161"/>
      <c r="W894" s="161"/>
      <c r="X894" s="161"/>
      <c r="Y894" s="151"/>
      <c r="Z894" s="151"/>
      <c r="AA894" s="151"/>
      <c r="AB894" s="151"/>
      <c r="AC894" s="151"/>
      <c r="AD894" s="151"/>
      <c r="AE894" s="151"/>
      <c r="AF894" s="151"/>
      <c r="AG894" s="151" t="s">
        <v>203</v>
      </c>
      <c r="AH894" s="151">
        <v>0</v>
      </c>
      <c r="AI894" s="151"/>
      <c r="AJ894" s="151"/>
      <c r="AK894" s="151"/>
      <c r="AL894" s="151"/>
      <c r="AM894" s="151"/>
      <c r="AN894" s="151"/>
      <c r="AO894" s="151"/>
      <c r="AP894" s="151"/>
      <c r="AQ894" s="151"/>
      <c r="AR894" s="151"/>
      <c r="AS894" s="151"/>
      <c r="AT894" s="151"/>
      <c r="AU894" s="151"/>
      <c r="AV894" s="151"/>
      <c r="AW894" s="151"/>
      <c r="AX894" s="151"/>
      <c r="AY894" s="151"/>
      <c r="AZ894" s="151"/>
      <c r="BA894" s="151"/>
      <c r="BB894" s="151"/>
      <c r="BC894" s="151"/>
      <c r="BD894" s="151"/>
      <c r="BE894" s="151"/>
      <c r="BF894" s="151"/>
      <c r="BG894" s="151"/>
      <c r="BH894" s="151"/>
    </row>
    <row r="895" spans="1:60" outlineLevel="1" x14ac:dyDescent="0.2">
      <c r="A895" s="158"/>
      <c r="B895" s="159"/>
      <c r="C895" s="190" t="s">
        <v>1021</v>
      </c>
      <c r="D895" s="163"/>
      <c r="E895" s="164">
        <v>27</v>
      </c>
      <c r="F895" s="161"/>
      <c r="G895" s="161"/>
      <c r="H895" s="161"/>
      <c r="I895" s="161"/>
      <c r="J895" s="161"/>
      <c r="K895" s="161"/>
      <c r="L895" s="161"/>
      <c r="M895" s="161"/>
      <c r="N895" s="161"/>
      <c r="O895" s="161"/>
      <c r="P895" s="161"/>
      <c r="Q895" s="161"/>
      <c r="R895" s="161"/>
      <c r="S895" s="161"/>
      <c r="T895" s="161"/>
      <c r="U895" s="161"/>
      <c r="V895" s="161"/>
      <c r="W895" s="161"/>
      <c r="X895" s="161"/>
      <c r="Y895" s="151"/>
      <c r="Z895" s="151"/>
      <c r="AA895" s="151"/>
      <c r="AB895" s="151"/>
      <c r="AC895" s="151"/>
      <c r="AD895" s="151"/>
      <c r="AE895" s="151"/>
      <c r="AF895" s="151"/>
      <c r="AG895" s="151" t="s">
        <v>203</v>
      </c>
      <c r="AH895" s="151">
        <v>0</v>
      </c>
      <c r="AI895" s="151"/>
      <c r="AJ895" s="151"/>
      <c r="AK895" s="151"/>
      <c r="AL895" s="151"/>
      <c r="AM895" s="151"/>
      <c r="AN895" s="151"/>
      <c r="AO895" s="151"/>
      <c r="AP895" s="151"/>
      <c r="AQ895" s="151"/>
      <c r="AR895" s="151"/>
      <c r="AS895" s="151"/>
      <c r="AT895" s="151"/>
      <c r="AU895" s="151"/>
      <c r="AV895" s="151"/>
      <c r="AW895" s="151"/>
      <c r="AX895" s="151"/>
      <c r="AY895" s="151"/>
      <c r="AZ895" s="151"/>
      <c r="BA895" s="151"/>
      <c r="BB895" s="151"/>
      <c r="BC895" s="151"/>
      <c r="BD895" s="151"/>
      <c r="BE895" s="151"/>
      <c r="BF895" s="151"/>
      <c r="BG895" s="151"/>
      <c r="BH895" s="151"/>
    </row>
    <row r="896" spans="1:60" outlineLevel="1" x14ac:dyDescent="0.2">
      <c r="A896" s="158"/>
      <c r="B896" s="159"/>
      <c r="C896" s="190" t="s">
        <v>1022</v>
      </c>
      <c r="D896" s="163"/>
      <c r="E896" s="164">
        <v>12</v>
      </c>
      <c r="F896" s="161"/>
      <c r="G896" s="161"/>
      <c r="H896" s="161"/>
      <c r="I896" s="161"/>
      <c r="J896" s="161"/>
      <c r="K896" s="161"/>
      <c r="L896" s="161"/>
      <c r="M896" s="161"/>
      <c r="N896" s="161"/>
      <c r="O896" s="161"/>
      <c r="P896" s="161"/>
      <c r="Q896" s="161"/>
      <c r="R896" s="161"/>
      <c r="S896" s="161"/>
      <c r="T896" s="161"/>
      <c r="U896" s="161"/>
      <c r="V896" s="161"/>
      <c r="W896" s="161"/>
      <c r="X896" s="161"/>
      <c r="Y896" s="151"/>
      <c r="Z896" s="151"/>
      <c r="AA896" s="151"/>
      <c r="AB896" s="151"/>
      <c r="AC896" s="151"/>
      <c r="AD896" s="151"/>
      <c r="AE896" s="151"/>
      <c r="AF896" s="151"/>
      <c r="AG896" s="151" t="s">
        <v>203</v>
      </c>
      <c r="AH896" s="151">
        <v>0</v>
      </c>
      <c r="AI896" s="151"/>
      <c r="AJ896" s="151"/>
      <c r="AK896" s="151"/>
      <c r="AL896" s="151"/>
      <c r="AM896" s="151"/>
      <c r="AN896" s="151"/>
      <c r="AO896" s="151"/>
      <c r="AP896" s="151"/>
      <c r="AQ896" s="151"/>
      <c r="AR896" s="151"/>
      <c r="AS896" s="151"/>
      <c r="AT896" s="151"/>
      <c r="AU896" s="151"/>
      <c r="AV896" s="151"/>
      <c r="AW896" s="151"/>
      <c r="AX896" s="151"/>
      <c r="AY896" s="151"/>
      <c r="AZ896" s="151"/>
      <c r="BA896" s="151"/>
      <c r="BB896" s="151"/>
      <c r="BC896" s="151"/>
      <c r="BD896" s="151"/>
      <c r="BE896" s="151"/>
      <c r="BF896" s="151"/>
      <c r="BG896" s="151"/>
      <c r="BH896" s="151"/>
    </row>
    <row r="897" spans="1:60" outlineLevel="1" x14ac:dyDescent="0.2">
      <c r="A897" s="158"/>
      <c r="B897" s="159"/>
      <c r="C897" s="190" t="s">
        <v>1023</v>
      </c>
      <c r="D897" s="163"/>
      <c r="E897" s="164">
        <v>16</v>
      </c>
      <c r="F897" s="161"/>
      <c r="G897" s="161"/>
      <c r="H897" s="161"/>
      <c r="I897" s="161"/>
      <c r="J897" s="161"/>
      <c r="K897" s="161"/>
      <c r="L897" s="161"/>
      <c r="M897" s="161"/>
      <c r="N897" s="161"/>
      <c r="O897" s="161"/>
      <c r="P897" s="161"/>
      <c r="Q897" s="161"/>
      <c r="R897" s="161"/>
      <c r="S897" s="161"/>
      <c r="T897" s="161"/>
      <c r="U897" s="161"/>
      <c r="V897" s="161"/>
      <c r="W897" s="161"/>
      <c r="X897" s="161"/>
      <c r="Y897" s="151"/>
      <c r="Z897" s="151"/>
      <c r="AA897" s="151"/>
      <c r="AB897" s="151"/>
      <c r="AC897" s="151"/>
      <c r="AD897" s="151"/>
      <c r="AE897" s="151"/>
      <c r="AF897" s="151"/>
      <c r="AG897" s="151" t="s">
        <v>203</v>
      </c>
      <c r="AH897" s="151">
        <v>0</v>
      </c>
      <c r="AI897" s="151"/>
      <c r="AJ897" s="151"/>
      <c r="AK897" s="151"/>
      <c r="AL897" s="151"/>
      <c r="AM897" s="151"/>
      <c r="AN897" s="151"/>
      <c r="AO897" s="151"/>
      <c r="AP897" s="151"/>
      <c r="AQ897" s="151"/>
      <c r="AR897" s="151"/>
      <c r="AS897" s="151"/>
      <c r="AT897" s="151"/>
      <c r="AU897" s="151"/>
      <c r="AV897" s="151"/>
      <c r="AW897" s="151"/>
      <c r="AX897" s="151"/>
      <c r="AY897" s="151"/>
      <c r="AZ897" s="151"/>
      <c r="BA897" s="151"/>
      <c r="BB897" s="151"/>
      <c r="BC897" s="151"/>
      <c r="BD897" s="151"/>
      <c r="BE897" s="151"/>
      <c r="BF897" s="151"/>
      <c r="BG897" s="151"/>
      <c r="BH897" s="151"/>
    </row>
    <row r="898" spans="1:60" outlineLevel="1" x14ac:dyDescent="0.2">
      <c r="A898" s="158"/>
      <c r="B898" s="159"/>
      <c r="C898" s="190" t="s">
        <v>233</v>
      </c>
      <c r="D898" s="163"/>
      <c r="E898" s="164"/>
      <c r="F898" s="161"/>
      <c r="G898" s="161"/>
      <c r="H898" s="161"/>
      <c r="I898" s="161"/>
      <c r="J898" s="161"/>
      <c r="K898" s="161"/>
      <c r="L898" s="161"/>
      <c r="M898" s="161"/>
      <c r="N898" s="161"/>
      <c r="O898" s="161"/>
      <c r="P898" s="161"/>
      <c r="Q898" s="161"/>
      <c r="R898" s="161"/>
      <c r="S898" s="161"/>
      <c r="T898" s="161"/>
      <c r="U898" s="161"/>
      <c r="V898" s="161"/>
      <c r="W898" s="161"/>
      <c r="X898" s="161"/>
      <c r="Y898" s="151"/>
      <c r="Z898" s="151"/>
      <c r="AA898" s="151"/>
      <c r="AB898" s="151"/>
      <c r="AC898" s="151"/>
      <c r="AD898" s="151"/>
      <c r="AE898" s="151"/>
      <c r="AF898" s="151"/>
      <c r="AG898" s="151" t="s">
        <v>203</v>
      </c>
      <c r="AH898" s="151">
        <v>0</v>
      </c>
      <c r="AI898" s="151"/>
      <c r="AJ898" s="151"/>
      <c r="AK898" s="151"/>
      <c r="AL898" s="151"/>
      <c r="AM898" s="151"/>
      <c r="AN898" s="151"/>
      <c r="AO898" s="151"/>
      <c r="AP898" s="151"/>
      <c r="AQ898" s="151"/>
      <c r="AR898" s="151"/>
      <c r="AS898" s="151"/>
      <c r="AT898" s="151"/>
      <c r="AU898" s="151"/>
      <c r="AV898" s="151"/>
      <c r="AW898" s="151"/>
      <c r="AX898" s="151"/>
      <c r="AY898" s="151"/>
      <c r="AZ898" s="151"/>
      <c r="BA898" s="151"/>
      <c r="BB898" s="151"/>
      <c r="BC898" s="151"/>
      <c r="BD898" s="151"/>
      <c r="BE898" s="151"/>
      <c r="BF898" s="151"/>
      <c r="BG898" s="151"/>
      <c r="BH898" s="151"/>
    </row>
    <row r="899" spans="1:60" outlineLevel="1" x14ac:dyDescent="0.2">
      <c r="A899" s="158"/>
      <c r="B899" s="159"/>
      <c r="C899" s="190" t="s">
        <v>1009</v>
      </c>
      <c r="D899" s="163"/>
      <c r="E899" s="164"/>
      <c r="F899" s="161"/>
      <c r="G899" s="161"/>
      <c r="H899" s="161"/>
      <c r="I899" s="161"/>
      <c r="J899" s="161"/>
      <c r="K899" s="161"/>
      <c r="L899" s="161"/>
      <c r="M899" s="161"/>
      <c r="N899" s="161"/>
      <c r="O899" s="161"/>
      <c r="P899" s="161"/>
      <c r="Q899" s="161"/>
      <c r="R899" s="161"/>
      <c r="S899" s="161"/>
      <c r="T899" s="161"/>
      <c r="U899" s="161"/>
      <c r="V899" s="161"/>
      <c r="W899" s="161"/>
      <c r="X899" s="161"/>
      <c r="Y899" s="151"/>
      <c r="Z899" s="151"/>
      <c r="AA899" s="151"/>
      <c r="AB899" s="151"/>
      <c r="AC899" s="151"/>
      <c r="AD899" s="151"/>
      <c r="AE899" s="151"/>
      <c r="AF899" s="151"/>
      <c r="AG899" s="151" t="s">
        <v>203</v>
      </c>
      <c r="AH899" s="151">
        <v>0</v>
      </c>
      <c r="AI899" s="151"/>
      <c r="AJ899" s="151"/>
      <c r="AK899" s="151"/>
      <c r="AL899" s="151"/>
      <c r="AM899" s="151"/>
      <c r="AN899" s="151"/>
      <c r="AO899" s="151"/>
      <c r="AP899" s="151"/>
      <c r="AQ899" s="151"/>
      <c r="AR899" s="151"/>
      <c r="AS899" s="151"/>
      <c r="AT899" s="151"/>
      <c r="AU899" s="151"/>
      <c r="AV899" s="151"/>
      <c r="AW899" s="151"/>
      <c r="AX899" s="151"/>
      <c r="AY899" s="151"/>
      <c r="AZ899" s="151"/>
      <c r="BA899" s="151"/>
      <c r="BB899" s="151"/>
      <c r="BC899" s="151"/>
      <c r="BD899" s="151"/>
      <c r="BE899" s="151"/>
      <c r="BF899" s="151"/>
      <c r="BG899" s="151"/>
      <c r="BH899" s="151"/>
    </row>
    <row r="900" spans="1:60" outlineLevel="1" x14ac:dyDescent="0.2">
      <c r="A900" s="158"/>
      <c r="B900" s="159"/>
      <c r="C900" s="190" t="s">
        <v>1024</v>
      </c>
      <c r="D900" s="163"/>
      <c r="E900" s="164">
        <v>8</v>
      </c>
      <c r="F900" s="161"/>
      <c r="G900" s="161"/>
      <c r="H900" s="161"/>
      <c r="I900" s="161"/>
      <c r="J900" s="161"/>
      <c r="K900" s="161"/>
      <c r="L900" s="161"/>
      <c r="M900" s="161"/>
      <c r="N900" s="161"/>
      <c r="O900" s="161"/>
      <c r="P900" s="161"/>
      <c r="Q900" s="161"/>
      <c r="R900" s="161"/>
      <c r="S900" s="161"/>
      <c r="T900" s="161"/>
      <c r="U900" s="161"/>
      <c r="V900" s="161"/>
      <c r="W900" s="161"/>
      <c r="X900" s="161"/>
      <c r="Y900" s="151"/>
      <c r="Z900" s="151"/>
      <c r="AA900" s="151"/>
      <c r="AB900" s="151"/>
      <c r="AC900" s="151"/>
      <c r="AD900" s="151"/>
      <c r="AE900" s="151"/>
      <c r="AF900" s="151"/>
      <c r="AG900" s="151" t="s">
        <v>203</v>
      </c>
      <c r="AH900" s="151">
        <v>0</v>
      </c>
      <c r="AI900" s="151"/>
      <c r="AJ900" s="151"/>
      <c r="AK900" s="151"/>
      <c r="AL900" s="151"/>
      <c r="AM900" s="151"/>
      <c r="AN900" s="151"/>
      <c r="AO900" s="151"/>
      <c r="AP900" s="151"/>
      <c r="AQ900" s="151"/>
      <c r="AR900" s="151"/>
      <c r="AS900" s="151"/>
      <c r="AT900" s="151"/>
      <c r="AU900" s="151"/>
      <c r="AV900" s="151"/>
      <c r="AW900" s="151"/>
      <c r="AX900" s="151"/>
      <c r="AY900" s="151"/>
      <c r="AZ900" s="151"/>
      <c r="BA900" s="151"/>
      <c r="BB900" s="151"/>
      <c r="BC900" s="151"/>
      <c r="BD900" s="151"/>
      <c r="BE900" s="151"/>
      <c r="BF900" s="151"/>
      <c r="BG900" s="151"/>
      <c r="BH900" s="151"/>
    </row>
    <row r="901" spans="1:60" outlineLevel="1" x14ac:dyDescent="0.2">
      <c r="A901" s="158"/>
      <c r="B901" s="159"/>
      <c r="C901" s="190" t="s">
        <v>1025</v>
      </c>
      <c r="D901" s="163"/>
      <c r="E901" s="164">
        <v>3.5</v>
      </c>
      <c r="F901" s="161"/>
      <c r="G901" s="161"/>
      <c r="H901" s="161"/>
      <c r="I901" s="161"/>
      <c r="J901" s="161"/>
      <c r="K901" s="161"/>
      <c r="L901" s="161"/>
      <c r="M901" s="161"/>
      <c r="N901" s="161"/>
      <c r="O901" s="161"/>
      <c r="P901" s="161"/>
      <c r="Q901" s="161"/>
      <c r="R901" s="161"/>
      <c r="S901" s="161"/>
      <c r="T901" s="161"/>
      <c r="U901" s="161"/>
      <c r="V901" s="161"/>
      <c r="W901" s="161"/>
      <c r="X901" s="161"/>
      <c r="Y901" s="151"/>
      <c r="Z901" s="151"/>
      <c r="AA901" s="151"/>
      <c r="AB901" s="151"/>
      <c r="AC901" s="151"/>
      <c r="AD901" s="151"/>
      <c r="AE901" s="151"/>
      <c r="AF901" s="151"/>
      <c r="AG901" s="151" t="s">
        <v>203</v>
      </c>
      <c r="AH901" s="151">
        <v>0</v>
      </c>
      <c r="AI901" s="151"/>
      <c r="AJ901" s="151"/>
      <c r="AK901" s="151"/>
      <c r="AL901" s="151"/>
      <c r="AM901" s="151"/>
      <c r="AN901" s="151"/>
      <c r="AO901" s="151"/>
      <c r="AP901" s="151"/>
      <c r="AQ901" s="151"/>
      <c r="AR901" s="151"/>
      <c r="AS901" s="151"/>
      <c r="AT901" s="151"/>
      <c r="AU901" s="151"/>
      <c r="AV901" s="151"/>
      <c r="AW901" s="151"/>
      <c r="AX901" s="151"/>
      <c r="AY901" s="151"/>
      <c r="AZ901" s="151"/>
      <c r="BA901" s="151"/>
      <c r="BB901" s="151"/>
      <c r="BC901" s="151"/>
      <c r="BD901" s="151"/>
      <c r="BE901" s="151"/>
      <c r="BF901" s="151"/>
      <c r="BG901" s="151"/>
      <c r="BH901" s="151"/>
    </row>
    <row r="902" spans="1:60" ht="22.5" outlineLevel="1" x14ac:dyDescent="0.2">
      <c r="A902" s="172">
        <v>252</v>
      </c>
      <c r="B902" s="173" t="s">
        <v>1026</v>
      </c>
      <c r="C902" s="189" t="s">
        <v>1027</v>
      </c>
      <c r="D902" s="174" t="s">
        <v>479</v>
      </c>
      <c r="E902" s="175">
        <v>1</v>
      </c>
      <c r="F902" s="176"/>
      <c r="G902" s="177">
        <f>ROUND(E902*F902,2)</f>
        <v>0</v>
      </c>
      <c r="H902" s="176"/>
      <c r="I902" s="177">
        <f>ROUND(E902*H902,2)</f>
        <v>0</v>
      </c>
      <c r="J902" s="176"/>
      <c r="K902" s="177">
        <f>ROUND(E902*J902,2)</f>
        <v>0</v>
      </c>
      <c r="L902" s="177">
        <v>21</v>
      </c>
      <c r="M902" s="177">
        <f>G902*(1+L902/100)</f>
        <v>0</v>
      </c>
      <c r="N902" s="177">
        <v>0</v>
      </c>
      <c r="O902" s="177">
        <f>ROUND(E902*N902,2)</f>
        <v>0</v>
      </c>
      <c r="P902" s="177">
        <v>0</v>
      </c>
      <c r="Q902" s="177">
        <f>ROUND(E902*P902,2)</f>
        <v>0</v>
      </c>
      <c r="R902" s="177"/>
      <c r="S902" s="177" t="s">
        <v>307</v>
      </c>
      <c r="T902" s="178" t="s">
        <v>308</v>
      </c>
      <c r="U902" s="161">
        <v>0</v>
      </c>
      <c r="V902" s="161">
        <f>ROUND(E902*U902,2)</f>
        <v>0</v>
      </c>
      <c r="W902" s="161"/>
      <c r="X902" s="161" t="s">
        <v>200</v>
      </c>
      <c r="Y902" s="151"/>
      <c r="Z902" s="151"/>
      <c r="AA902" s="151"/>
      <c r="AB902" s="151"/>
      <c r="AC902" s="151"/>
      <c r="AD902" s="151"/>
      <c r="AE902" s="151"/>
      <c r="AF902" s="151"/>
      <c r="AG902" s="151" t="s">
        <v>201</v>
      </c>
      <c r="AH902" s="151"/>
      <c r="AI902" s="151"/>
      <c r="AJ902" s="151"/>
      <c r="AK902" s="151"/>
      <c r="AL902" s="151"/>
      <c r="AM902" s="151"/>
      <c r="AN902" s="151"/>
      <c r="AO902" s="151"/>
      <c r="AP902" s="151"/>
      <c r="AQ902" s="151"/>
      <c r="AR902" s="151"/>
      <c r="AS902" s="151"/>
      <c r="AT902" s="151"/>
      <c r="AU902" s="151"/>
      <c r="AV902" s="151"/>
      <c r="AW902" s="151"/>
      <c r="AX902" s="151"/>
      <c r="AY902" s="151"/>
      <c r="AZ902" s="151"/>
      <c r="BA902" s="151"/>
      <c r="BB902" s="151"/>
      <c r="BC902" s="151"/>
      <c r="BD902" s="151"/>
      <c r="BE902" s="151"/>
      <c r="BF902" s="151"/>
      <c r="BG902" s="151"/>
      <c r="BH902" s="151"/>
    </row>
    <row r="903" spans="1:60" outlineLevel="1" x14ac:dyDescent="0.2">
      <c r="A903" s="158"/>
      <c r="B903" s="159"/>
      <c r="C903" s="190" t="s">
        <v>80</v>
      </c>
      <c r="D903" s="163"/>
      <c r="E903" s="164">
        <v>1</v>
      </c>
      <c r="F903" s="161"/>
      <c r="G903" s="161"/>
      <c r="H903" s="161"/>
      <c r="I903" s="161"/>
      <c r="J903" s="161"/>
      <c r="K903" s="161"/>
      <c r="L903" s="161"/>
      <c r="M903" s="161"/>
      <c r="N903" s="161"/>
      <c r="O903" s="161"/>
      <c r="P903" s="161"/>
      <c r="Q903" s="161"/>
      <c r="R903" s="161"/>
      <c r="S903" s="161"/>
      <c r="T903" s="161"/>
      <c r="U903" s="161"/>
      <c r="V903" s="161"/>
      <c r="W903" s="161"/>
      <c r="X903" s="161"/>
      <c r="Y903" s="151"/>
      <c r="Z903" s="151"/>
      <c r="AA903" s="151"/>
      <c r="AB903" s="151"/>
      <c r="AC903" s="151"/>
      <c r="AD903" s="151"/>
      <c r="AE903" s="151"/>
      <c r="AF903" s="151"/>
      <c r="AG903" s="151" t="s">
        <v>203</v>
      </c>
      <c r="AH903" s="151">
        <v>0</v>
      </c>
      <c r="AI903" s="151"/>
      <c r="AJ903" s="151"/>
      <c r="AK903" s="151"/>
      <c r="AL903" s="151"/>
      <c r="AM903" s="151"/>
      <c r="AN903" s="151"/>
      <c r="AO903" s="151"/>
      <c r="AP903" s="151"/>
      <c r="AQ903" s="151"/>
      <c r="AR903" s="151"/>
      <c r="AS903" s="151"/>
      <c r="AT903" s="151"/>
      <c r="AU903" s="151"/>
      <c r="AV903" s="151"/>
      <c r="AW903" s="151"/>
      <c r="AX903" s="151"/>
      <c r="AY903" s="151"/>
      <c r="AZ903" s="151"/>
      <c r="BA903" s="151"/>
      <c r="BB903" s="151"/>
      <c r="BC903" s="151"/>
      <c r="BD903" s="151"/>
      <c r="BE903" s="151"/>
      <c r="BF903" s="151"/>
      <c r="BG903" s="151"/>
      <c r="BH903" s="151"/>
    </row>
    <row r="904" spans="1:60" ht="22.5" outlineLevel="1" x14ac:dyDescent="0.2">
      <c r="A904" s="172">
        <v>253</v>
      </c>
      <c r="B904" s="173" t="s">
        <v>1028</v>
      </c>
      <c r="C904" s="189" t="s">
        <v>1029</v>
      </c>
      <c r="D904" s="174" t="s">
        <v>479</v>
      </c>
      <c r="E904" s="175">
        <v>1</v>
      </c>
      <c r="F904" s="176"/>
      <c r="G904" s="177">
        <f>ROUND(E904*F904,2)</f>
        <v>0</v>
      </c>
      <c r="H904" s="176"/>
      <c r="I904" s="177">
        <f>ROUND(E904*H904,2)</f>
        <v>0</v>
      </c>
      <c r="J904" s="176"/>
      <c r="K904" s="177">
        <f>ROUND(E904*J904,2)</f>
        <v>0</v>
      </c>
      <c r="L904" s="177">
        <v>21</v>
      </c>
      <c r="M904" s="177">
        <f>G904*(1+L904/100)</f>
        <v>0</v>
      </c>
      <c r="N904" s="177">
        <v>0</v>
      </c>
      <c r="O904" s="177">
        <f>ROUND(E904*N904,2)</f>
        <v>0</v>
      </c>
      <c r="P904" s="177">
        <v>0</v>
      </c>
      <c r="Q904" s="177">
        <f>ROUND(E904*P904,2)</f>
        <v>0</v>
      </c>
      <c r="R904" s="177"/>
      <c r="S904" s="177" t="s">
        <v>307</v>
      </c>
      <c r="T904" s="178" t="s">
        <v>308</v>
      </c>
      <c r="U904" s="161">
        <v>0</v>
      </c>
      <c r="V904" s="161">
        <f>ROUND(E904*U904,2)</f>
        <v>0</v>
      </c>
      <c r="W904" s="161"/>
      <c r="X904" s="161" t="s">
        <v>200</v>
      </c>
      <c r="Y904" s="151"/>
      <c r="Z904" s="151"/>
      <c r="AA904" s="151"/>
      <c r="AB904" s="151"/>
      <c r="AC904" s="151"/>
      <c r="AD904" s="151"/>
      <c r="AE904" s="151"/>
      <c r="AF904" s="151"/>
      <c r="AG904" s="151" t="s">
        <v>201</v>
      </c>
      <c r="AH904" s="151"/>
      <c r="AI904" s="151"/>
      <c r="AJ904" s="151"/>
      <c r="AK904" s="151"/>
      <c r="AL904" s="151"/>
      <c r="AM904" s="151"/>
      <c r="AN904" s="151"/>
      <c r="AO904" s="151"/>
      <c r="AP904" s="151"/>
      <c r="AQ904" s="151"/>
      <c r="AR904" s="151"/>
      <c r="AS904" s="151"/>
      <c r="AT904" s="151"/>
      <c r="AU904" s="151"/>
      <c r="AV904" s="151"/>
      <c r="AW904" s="151"/>
      <c r="AX904" s="151"/>
      <c r="AY904" s="151"/>
      <c r="AZ904" s="151"/>
      <c r="BA904" s="151"/>
      <c r="BB904" s="151"/>
      <c r="BC904" s="151"/>
      <c r="BD904" s="151"/>
      <c r="BE904" s="151"/>
      <c r="BF904" s="151"/>
      <c r="BG904" s="151"/>
      <c r="BH904" s="151"/>
    </row>
    <row r="905" spans="1:60" outlineLevel="1" x14ac:dyDescent="0.2">
      <c r="A905" s="158"/>
      <c r="B905" s="159"/>
      <c r="C905" s="190" t="s">
        <v>80</v>
      </c>
      <c r="D905" s="163"/>
      <c r="E905" s="164">
        <v>1</v>
      </c>
      <c r="F905" s="161"/>
      <c r="G905" s="161"/>
      <c r="H905" s="161"/>
      <c r="I905" s="161"/>
      <c r="J905" s="161"/>
      <c r="K905" s="161"/>
      <c r="L905" s="161"/>
      <c r="M905" s="161"/>
      <c r="N905" s="161"/>
      <c r="O905" s="161"/>
      <c r="P905" s="161"/>
      <c r="Q905" s="161"/>
      <c r="R905" s="161"/>
      <c r="S905" s="161"/>
      <c r="T905" s="161"/>
      <c r="U905" s="161"/>
      <c r="V905" s="161"/>
      <c r="W905" s="161"/>
      <c r="X905" s="161"/>
      <c r="Y905" s="151"/>
      <c r="Z905" s="151"/>
      <c r="AA905" s="151"/>
      <c r="AB905" s="151"/>
      <c r="AC905" s="151"/>
      <c r="AD905" s="151"/>
      <c r="AE905" s="151"/>
      <c r="AF905" s="151"/>
      <c r="AG905" s="151" t="s">
        <v>203</v>
      </c>
      <c r="AH905" s="151">
        <v>0</v>
      </c>
      <c r="AI905" s="151"/>
      <c r="AJ905" s="151"/>
      <c r="AK905" s="151"/>
      <c r="AL905" s="151"/>
      <c r="AM905" s="151"/>
      <c r="AN905" s="151"/>
      <c r="AO905" s="151"/>
      <c r="AP905" s="151"/>
      <c r="AQ905" s="151"/>
      <c r="AR905" s="151"/>
      <c r="AS905" s="151"/>
      <c r="AT905" s="151"/>
      <c r="AU905" s="151"/>
      <c r="AV905" s="151"/>
      <c r="AW905" s="151"/>
      <c r="AX905" s="151"/>
      <c r="AY905" s="151"/>
      <c r="AZ905" s="151"/>
      <c r="BA905" s="151"/>
      <c r="BB905" s="151"/>
      <c r="BC905" s="151"/>
      <c r="BD905" s="151"/>
      <c r="BE905" s="151"/>
      <c r="BF905" s="151"/>
      <c r="BG905" s="151"/>
      <c r="BH905" s="151"/>
    </row>
    <row r="906" spans="1:60" ht="22.5" outlineLevel="1" x14ac:dyDescent="0.2">
      <c r="A906" s="172">
        <v>254</v>
      </c>
      <c r="B906" s="173" t="s">
        <v>1030</v>
      </c>
      <c r="C906" s="189" t="s">
        <v>1031</v>
      </c>
      <c r="D906" s="174" t="s">
        <v>479</v>
      </c>
      <c r="E906" s="175">
        <v>1</v>
      </c>
      <c r="F906" s="176"/>
      <c r="G906" s="177">
        <f>ROUND(E906*F906,2)</f>
        <v>0</v>
      </c>
      <c r="H906" s="176"/>
      <c r="I906" s="177">
        <f>ROUND(E906*H906,2)</f>
        <v>0</v>
      </c>
      <c r="J906" s="176"/>
      <c r="K906" s="177">
        <f>ROUND(E906*J906,2)</f>
        <v>0</v>
      </c>
      <c r="L906" s="177">
        <v>21</v>
      </c>
      <c r="M906" s="177">
        <f>G906*(1+L906/100)</f>
        <v>0</v>
      </c>
      <c r="N906" s="177">
        <v>0</v>
      </c>
      <c r="O906" s="177">
        <f>ROUND(E906*N906,2)</f>
        <v>0</v>
      </c>
      <c r="P906" s="177">
        <v>0</v>
      </c>
      <c r="Q906" s="177">
        <f>ROUND(E906*P906,2)</f>
        <v>0</v>
      </c>
      <c r="R906" s="177"/>
      <c r="S906" s="177" t="s">
        <v>307</v>
      </c>
      <c r="T906" s="178" t="s">
        <v>308</v>
      </c>
      <c r="U906" s="161">
        <v>0</v>
      </c>
      <c r="V906" s="161">
        <f>ROUND(E906*U906,2)</f>
        <v>0</v>
      </c>
      <c r="W906" s="161"/>
      <c r="X906" s="161" t="s">
        <v>200</v>
      </c>
      <c r="Y906" s="151"/>
      <c r="Z906" s="151"/>
      <c r="AA906" s="151"/>
      <c r="AB906" s="151"/>
      <c r="AC906" s="151"/>
      <c r="AD906" s="151"/>
      <c r="AE906" s="151"/>
      <c r="AF906" s="151"/>
      <c r="AG906" s="151" t="s">
        <v>201</v>
      </c>
      <c r="AH906" s="151"/>
      <c r="AI906" s="151"/>
      <c r="AJ906" s="151"/>
      <c r="AK906" s="151"/>
      <c r="AL906" s="151"/>
      <c r="AM906" s="151"/>
      <c r="AN906" s="151"/>
      <c r="AO906" s="151"/>
      <c r="AP906" s="151"/>
      <c r="AQ906" s="151"/>
      <c r="AR906" s="151"/>
      <c r="AS906" s="151"/>
      <c r="AT906" s="151"/>
      <c r="AU906" s="151"/>
      <c r="AV906" s="151"/>
      <c r="AW906" s="151"/>
      <c r="AX906" s="151"/>
      <c r="AY906" s="151"/>
      <c r="AZ906" s="151"/>
      <c r="BA906" s="151"/>
      <c r="BB906" s="151"/>
      <c r="BC906" s="151"/>
      <c r="BD906" s="151"/>
      <c r="BE906" s="151"/>
      <c r="BF906" s="151"/>
      <c r="BG906" s="151"/>
      <c r="BH906" s="151"/>
    </row>
    <row r="907" spans="1:60" outlineLevel="1" x14ac:dyDescent="0.2">
      <c r="A907" s="158"/>
      <c r="B907" s="159"/>
      <c r="C907" s="190" t="s">
        <v>80</v>
      </c>
      <c r="D907" s="163"/>
      <c r="E907" s="164">
        <v>1</v>
      </c>
      <c r="F907" s="161"/>
      <c r="G907" s="161"/>
      <c r="H907" s="161"/>
      <c r="I907" s="161"/>
      <c r="J907" s="161"/>
      <c r="K907" s="161"/>
      <c r="L907" s="161"/>
      <c r="M907" s="161"/>
      <c r="N907" s="161"/>
      <c r="O907" s="161"/>
      <c r="P907" s="161"/>
      <c r="Q907" s="161"/>
      <c r="R907" s="161"/>
      <c r="S907" s="161"/>
      <c r="T907" s="161"/>
      <c r="U907" s="161"/>
      <c r="V907" s="161"/>
      <c r="W907" s="161"/>
      <c r="X907" s="161"/>
      <c r="Y907" s="151"/>
      <c r="Z907" s="151"/>
      <c r="AA907" s="151"/>
      <c r="AB907" s="151"/>
      <c r="AC907" s="151"/>
      <c r="AD907" s="151"/>
      <c r="AE907" s="151"/>
      <c r="AF907" s="151"/>
      <c r="AG907" s="151" t="s">
        <v>203</v>
      </c>
      <c r="AH907" s="151">
        <v>0</v>
      </c>
      <c r="AI907" s="151"/>
      <c r="AJ907" s="151"/>
      <c r="AK907" s="151"/>
      <c r="AL907" s="151"/>
      <c r="AM907" s="151"/>
      <c r="AN907" s="151"/>
      <c r="AO907" s="151"/>
      <c r="AP907" s="151"/>
      <c r="AQ907" s="151"/>
      <c r="AR907" s="151"/>
      <c r="AS907" s="151"/>
      <c r="AT907" s="151"/>
      <c r="AU907" s="151"/>
      <c r="AV907" s="151"/>
      <c r="AW907" s="151"/>
      <c r="AX907" s="151"/>
      <c r="AY907" s="151"/>
      <c r="AZ907" s="151"/>
      <c r="BA907" s="151"/>
      <c r="BB907" s="151"/>
      <c r="BC907" s="151"/>
      <c r="BD907" s="151"/>
      <c r="BE907" s="151"/>
      <c r="BF907" s="151"/>
      <c r="BG907" s="151"/>
      <c r="BH907" s="151"/>
    </row>
    <row r="908" spans="1:60" ht="25.5" x14ac:dyDescent="0.2">
      <c r="A908" s="166" t="s">
        <v>194</v>
      </c>
      <c r="B908" s="167" t="s">
        <v>162</v>
      </c>
      <c r="C908" s="188" t="s">
        <v>163</v>
      </c>
      <c r="D908" s="168"/>
      <c r="E908" s="169"/>
      <c r="F908" s="170"/>
      <c r="G908" s="170">
        <f>SUMIF(AG909:AG910,"&lt;&gt;NOR",G909:G910)</f>
        <v>0</v>
      </c>
      <c r="H908" s="170"/>
      <c r="I908" s="170">
        <f>SUM(I909:I910)</f>
        <v>0</v>
      </c>
      <c r="J908" s="170"/>
      <c r="K908" s="170">
        <f>SUM(K909:K910)</f>
        <v>0</v>
      </c>
      <c r="L908" s="170"/>
      <c r="M908" s="170">
        <f>SUM(M909:M910)</f>
        <v>0</v>
      </c>
      <c r="N908" s="170"/>
      <c r="O908" s="170">
        <f>SUM(O909:O910)</f>
        <v>0</v>
      </c>
      <c r="P908" s="170"/>
      <c r="Q908" s="170">
        <f>SUM(Q909:Q910)</f>
        <v>0</v>
      </c>
      <c r="R908" s="170"/>
      <c r="S908" s="170"/>
      <c r="T908" s="171"/>
      <c r="U908" s="165"/>
      <c r="V908" s="165">
        <f>SUM(V909:V910)</f>
        <v>0</v>
      </c>
      <c r="W908" s="165"/>
      <c r="X908" s="165"/>
      <c r="AG908" t="s">
        <v>195</v>
      </c>
    </row>
    <row r="909" spans="1:60" ht="22.5" outlineLevel="1" x14ac:dyDescent="0.2">
      <c r="A909" s="172">
        <v>255</v>
      </c>
      <c r="B909" s="173" t="s">
        <v>1032</v>
      </c>
      <c r="C909" s="189" t="s">
        <v>1033</v>
      </c>
      <c r="D909" s="174" t="s">
        <v>479</v>
      </c>
      <c r="E909" s="175">
        <v>1</v>
      </c>
      <c r="F909" s="176"/>
      <c r="G909" s="177">
        <f>ROUND(E909*F909,2)</f>
        <v>0</v>
      </c>
      <c r="H909" s="176"/>
      <c r="I909" s="177">
        <f>ROUND(E909*H909,2)</f>
        <v>0</v>
      </c>
      <c r="J909" s="176"/>
      <c r="K909" s="177">
        <f>ROUND(E909*J909,2)</f>
        <v>0</v>
      </c>
      <c r="L909" s="177">
        <v>21</v>
      </c>
      <c r="M909" s="177">
        <f>G909*(1+L909/100)</f>
        <v>0</v>
      </c>
      <c r="N909" s="177">
        <v>0</v>
      </c>
      <c r="O909" s="177">
        <f>ROUND(E909*N909,2)</f>
        <v>0</v>
      </c>
      <c r="P909" s="177">
        <v>0</v>
      </c>
      <c r="Q909" s="177">
        <f>ROUND(E909*P909,2)</f>
        <v>0</v>
      </c>
      <c r="R909" s="177"/>
      <c r="S909" s="177" t="s">
        <v>307</v>
      </c>
      <c r="T909" s="178" t="s">
        <v>308</v>
      </c>
      <c r="U909" s="161">
        <v>0</v>
      </c>
      <c r="V909" s="161">
        <f>ROUND(E909*U909,2)</f>
        <v>0</v>
      </c>
      <c r="W909" s="161"/>
      <c r="X909" s="161" t="s">
        <v>200</v>
      </c>
      <c r="Y909" s="151"/>
      <c r="Z909" s="151"/>
      <c r="AA909" s="151"/>
      <c r="AB909" s="151"/>
      <c r="AC909" s="151"/>
      <c r="AD909" s="151"/>
      <c r="AE909" s="151"/>
      <c r="AF909" s="151"/>
      <c r="AG909" s="151" t="s">
        <v>201</v>
      </c>
      <c r="AH909" s="151"/>
      <c r="AI909" s="151"/>
      <c r="AJ909" s="151"/>
      <c r="AK909" s="151"/>
      <c r="AL909" s="151"/>
      <c r="AM909" s="151"/>
      <c r="AN909" s="151"/>
      <c r="AO909" s="151"/>
      <c r="AP909" s="151"/>
      <c r="AQ909" s="151"/>
      <c r="AR909" s="151"/>
      <c r="AS909" s="151"/>
      <c r="AT909" s="151"/>
      <c r="AU909" s="151"/>
      <c r="AV909" s="151"/>
      <c r="AW909" s="151"/>
      <c r="AX909" s="151"/>
      <c r="AY909" s="151"/>
      <c r="AZ909" s="151"/>
      <c r="BA909" s="151"/>
      <c r="BB909" s="151"/>
      <c r="BC909" s="151"/>
      <c r="BD909" s="151"/>
      <c r="BE909" s="151"/>
      <c r="BF909" s="151"/>
      <c r="BG909" s="151"/>
      <c r="BH909" s="151"/>
    </row>
    <row r="910" spans="1:60" outlineLevel="1" x14ac:dyDescent="0.2">
      <c r="A910" s="158"/>
      <c r="B910" s="159"/>
      <c r="C910" s="190" t="s">
        <v>80</v>
      </c>
      <c r="D910" s="163"/>
      <c r="E910" s="164">
        <v>1</v>
      </c>
      <c r="F910" s="161"/>
      <c r="G910" s="161"/>
      <c r="H910" s="161"/>
      <c r="I910" s="161"/>
      <c r="J910" s="161"/>
      <c r="K910" s="161"/>
      <c r="L910" s="161"/>
      <c r="M910" s="161"/>
      <c r="N910" s="161"/>
      <c r="O910" s="161"/>
      <c r="P910" s="161"/>
      <c r="Q910" s="161"/>
      <c r="R910" s="161"/>
      <c r="S910" s="161"/>
      <c r="T910" s="161"/>
      <c r="U910" s="161"/>
      <c r="V910" s="161"/>
      <c r="W910" s="161"/>
      <c r="X910" s="161"/>
      <c r="Y910" s="151"/>
      <c r="Z910" s="151"/>
      <c r="AA910" s="151"/>
      <c r="AB910" s="151"/>
      <c r="AC910" s="151"/>
      <c r="AD910" s="151"/>
      <c r="AE910" s="151"/>
      <c r="AF910" s="151"/>
      <c r="AG910" s="151" t="s">
        <v>203</v>
      </c>
      <c r="AH910" s="151">
        <v>0</v>
      </c>
      <c r="AI910" s="151"/>
      <c r="AJ910" s="151"/>
      <c r="AK910" s="151"/>
      <c r="AL910" s="151"/>
      <c r="AM910" s="151"/>
      <c r="AN910" s="151"/>
      <c r="AO910" s="151"/>
      <c r="AP910" s="151"/>
      <c r="AQ910" s="151"/>
      <c r="AR910" s="151"/>
      <c r="AS910" s="151"/>
      <c r="AT910" s="151"/>
      <c r="AU910" s="151"/>
      <c r="AV910" s="151"/>
      <c r="AW910" s="151"/>
      <c r="AX910" s="151"/>
      <c r="AY910" s="151"/>
      <c r="AZ910" s="151"/>
      <c r="BA910" s="151"/>
      <c r="BB910" s="151"/>
      <c r="BC910" s="151"/>
      <c r="BD910" s="151"/>
      <c r="BE910" s="151"/>
      <c r="BF910" s="151"/>
      <c r="BG910" s="151"/>
      <c r="BH910" s="151"/>
    </row>
    <row r="911" spans="1:60" x14ac:dyDescent="0.2">
      <c r="A911" s="166" t="s">
        <v>194</v>
      </c>
      <c r="B911" s="167" t="s">
        <v>164</v>
      </c>
      <c r="C911" s="188" t="s">
        <v>165</v>
      </c>
      <c r="D911" s="168"/>
      <c r="E911" s="169"/>
      <c r="F911" s="170"/>
      <c r="G911" s="170">
        <f>SUMIF(AG912:AG917,"&lt;&gt;NOR",G912:G917)</f>
        <v>0</v>
      </c>
      <c r="H911" s="170"/>
      <c r="I911" s="170">
        <f>SUM(I912:I917)</f>
        <v>0</v>
      </c>
      <c r="J911" s="170"/>
      <c r="K911" s="170">
        <f>SUM(K912:K917)</f>
        <v>0</v>
      </c>
      <c r="L911" s="170"/>
      <c r="M911" s="170">
        <f>SUM(M912:M917)</f>
        <v>0</v>
      </c>
      <c r="N911" s="170"/>
      <c r="O911" s="170">
        <f>SUM(O912:O917)</f>
        <v>0</v>
      </c>
      <c r="P911" s="170"/>
      <c r="Q911" s="170">
        <f>SUM(Q912:Q917)</f>
        <v>0</v>
      </c>
      <c r="R911" s="170"/>
      <c r="S911" s="170"/>
      <c r="T911" s="171"/>
      <c r="U911" s="165"/>
      <c r="V911" s="165">
        <f>SUM(V912:V917)</f>
        <v>421.68000000000006</v>
      </c>
      <c r="W911" s="165"/>
      <c r="X911" s="165"/>
      <c r="AG911" t="s">
        <v>195</v>
      </c>
    </row>
    <row r="912" spans="1:60" outlineLevel="1" x14ac:dyDescent="0.2">
      <c r="A912" s="179">
        <v>256</v>
      </c>
      <c r="B912" s="180" t="s">
        <v>1034</v>
      </c>
      <c r="C912" s="191" t="s">
        <v>1035</v>
      </c>
      <c r="D912" s="181" t="s">
        <v>256</v>
      </c>
      <c r="E912" s="182">
        <v>151.40978999999999</v>
      </c>
      <c r="F912" s="183"/>
      <c r="G912" s="184">
        <f t="shared" ref="G912:G917" si="0">ROUND(E912*F912,2)</f>
        <v>0</v>
      </c>
      <c r="H912" s="183"/>
      <c r="I912" s="184">
        <f t="shared" ref="I912:I917" si="1">ROUND(E912*H912,2)</f>
        <v>0</v>
      </c>
      <c r="J912" s="183"/>
      <c r="K912" s="184">
        <f t="shared" ref="K912:K917" si="2">ROUND(E912*J912,2)</f>
        <v>0</v>
      </c>
      <c r="L912" s="184">
        <v>21</v>
      </c>
      <c r="M912" s="184">
        <f t="shared" ref="M912:M917" si="3">G912*(1+L912/100)</f>
        <v>0</v>
      </c>
      <c r="N912" s="184">
        <v>0</v>
      </c>
      <c r="O912" s="184">
        <f t="shared" ref="O912:O917" si="4">ROUND(E912*N912,2)</f>
        <v>0</v>
      </c>
      <c r="P912" s="184">
        <v>0</v>
      </c>
      <c r="Q912" s="184">
        <f t="shared" ref="Q912:Q917" si="5">ROUND(E912*P912,2)</f>
        <v>0</v>
      </c>
      <c r="R912" s="184"/>
      <c r="S912" s="184" t="s">
        <v>199</v>
      </c>
      <c r="T912" s="185" t="s">
        <v>199</v>
      </c>
      <c r="U912" s="161">
        <v>0.93300000000000005</v>
      </c>
      <c r="V912" s="161">
        <f t="shared" ref="V912:V917" si="6">ROUND(E912*U912,2)</f>
        <v>141.27000000000001</v>
      </c>
      <c r="W912" s="161"/>
      <c r="X912" s="161" t="s">
        <v>1036</v>
      </c>
      <c r="Y912" s="151"/>
      <c r="Z912" s="151"/>
      <c r="AA912" s="151"/>
      <c r="AB912" s="151"/>
      <c r="AC912" s="151"/>
      <c r="AD912" s="151"/>
      <c r="AE912" s="151"/>
      <c r="AF912" s="151"/>
      <c r="AG912" s="151" t="s">
        <v>1037</v>
      </c>
      <c r="AH912" s="151"/>
      <c r="AI912" s="151"/>
      <c r="AJ912" s="151"/>
      <c r="AK912" s="151"/>
      <c r="AL912" s="151"/>
      <c r="AM912" s="151"/>
      <c r="AN912" s="151"/>
      <c r="AO912" s="151"/>
      <c r="AP912" s="151"/>
      <c r="AQ912" s="151"/>
      <c r="AR912" s="151"/>
      <c r="AS912" s="151"/>
      <c r="AT912" s="151"/>
      <c r="AU912" s="151"/>
      <c r="AV912" s="151"/>
      <c r="AW912" s="151"/>
      <c r="AX912" s="151"/>
      <c r="AY912" s="151"/>
      <c r="AZ912" s="151"/>
      <c r="BA912" s="151"/>
      <c r="BB912" s="151"/>
      <c r="BC912" s="151"/>
      <c r="BD912" s="151"/>
      <c r="BE912" s="151"/>
      <c r="BF912" s="151"/>
      <c r="BG912" s="151"/>
      <c r="BH912" s="151"/>
    </row>
    <row r="913" spans="1:60" outlineLevel="1" x14ac:dyDescent="0.2">
      <c r="A913" s="179">
        <v>257</v>
      </c>
      <c r="B913" s="180" t="s">
        <v>1038</v>
      </c>
      <c r="C913" s="191" t="s">
        <v>1039</v>
      </c>
      <c r="D913" s="181" t="s">
        <v>256</v>
      </c>
      <c r="E913" s="182">
        <v>151.40978999999999</v>
      </c>
      <c r="F913" s="183"/>
      <c r="G913" s="184">
        <f t="shared" si="0"/>
        <v>0</v>
      </c>
      <c r="H913" s="183"/>
      <c r="I913" s="184">
        <f t="shared" si="1"/>
        <v>0</v>
      </c>
      <c r="J913" s="183"/>
      <c r="K913" s="184">
        <f t="shared" si="2"/>
        <v>0</v>
      </c>
      <c r="L913" s="184">
        <v>21</v>
      </c>
      <c r="M913" s="184">
        <f t="shared" si="3"/>
        <v>0</v>
      </c>
      <c r="N913" s="184">
        <v>0</v>
      </c>
      <c r="O913" s="184">
        <f t="shared" si="4"/>
        <v>0</v>
      </c>
      <c r="P913" s="184">
        <v>0</v>
      </c>
      <c r="Q913" s="184">
        <f t="shared" si="5"/>
        <v>0</v>
      </c>
      <c r="R913" s="184"/>
      <c r="S913" s="184" t="s">
        <v>199</v>
      </c>
      <c r="T913" s="185" t="s">
        <v>199</v>
      </c>
      <c r="U913" s="161">
        <v>0.49</v>
      </c>
      <c r="V913" s="161">
        <f t="shared" si="6"/>
        <v>74.19</v>
      </c>
      <c r="W913" s="161"/>
      <c r="X913" s="161" t="s">
        <v>1036</v>
      </c>
      <c r="Y913" s="151"/>
      <c r="Z913" s="151"/>
      <c r="AA913" s="151"/>
      <c r="AB913" s="151"/>
      <c r="AC913" s="151"/>
      <c r="AD913" s="151"/>
      <c r="AE913" s="151"/>
      <c r="AF913" s="151"/>
      <c r="AG913" s="151" t="s">
        <v>1037</v>
      </c>
      <c r="AH913" s="151"/>
      <c r="AI913" s="151"/>
      <c r="AJ913" s="151"/>
      <c r="AK913" s="151"/>
      <c r="AL913" s="151"/>
      <c r="AM913" s="151"/>
      <c r="AN913" s="151"/>
      <c r="AO913" s="151"/>
      <c r="AP913" s="151"/>
      <c r="AQ913" s="151"/>
      <c r="AR913" s="151"/>
      <c r="AS913" s="151"/>
      <c r="AT913" s="151"/>
      <c r="AU913" s="151"/>
      <c r="AV913" s="151"/>
      <c r="AW913" s="151"/>
      <c r="AX913" s="151"/>
      <c r="AY913" s="151"/>
      <c r="AZ913" s="151"/>
      <c r="BA913" s="151"/>
      <c r="BB913" s="151"/>
      <c r="BC913" s="151"/>
      <c r="BD913" s="151"/>
      <c r="BE913" s="151"/>
      <c r="BF913" s="151"/>
      <c r="BG913" s="151"/>
      <c r="BH913" s="151"/>
    </row>
    <row r="914" spans="1:60" outlineLevel="1" x14ac:dyDescent="0.2">
      <c r="A914" s="179">
        <v>258</v>
      </c>
      <c r="B914" s="180" t="s">
        <v>1040</v>
      </c>
      <c r="C914" s="191" t="s">
        <v>1041</v>
      </c>
      <c r="D914" s="181" t="s">
        <v>256</v>
      </c>
      <c r="E914" s="182">
        <v>3936.6545700000001</v>
      </c>
      <c r="F914" s="183"/>
      <c r="G914" s="184">
        <f t="shared" si="0"/>
        <v>0</v>
      </c>
      <c r="H914" s="183"/>
      <c r="I914" s="184">
        <f t="shared" si="1"/>
        <v>0</v>
      </c>
      <c r="J914" s="183"/>
      <c r="K914" s="184">
        <f t="shared" si="2"/>
        <v>0</v>
      </c>
      <c r="L914" s="184">
        <v>21</v>
      </c>
      <c r="M914" s="184">
        <f t="shared" si="3"/>
        <v>0</v>
      </c>
      <c r="N914" s="184">
        <v>0</v>
      </c>
      <c r="O914" s="184">
        <f t="shared" si="4"/>
        <v>0</v>
      </c>
      <c r="P914" s="184">
        <v>0</v>
      </c>
      <c r="Q914" s="184">
        <f t="shared" si="5"/>
        <v>0</v>
      </c>
      <c r="R914" s="184"/>
      <c r="S914" s="184" t="s">
        <v>199</v>
      </c>
      <c r="T914" s="185" t="s">
        <v>199</v>
      </c>
      <c r="U914" s="161">
        <v>0</v>
      </c>
      <c r="V914" s="161">
        <f t="shared" si="6"/>
        <v>0</v>
      </c>
      <c r="W914" s="161"/>
      <c r="X914" s="161" t="s">
        <v>1036</v>
      </c>
      <c r="Y914" s="151"/>
      <c r="Z914" s="151"/>
      <c r="AA914" s="151"/>
      <c r="AB914" s="151"/>
      <c r="AC914" s="151"/>
      <c r="AD914" s="151"/>
      <c r="AE914" s="151"/>
      <c r="AF914" s="151"/>
      <c r="AG914" s="151" t="s">
        <v>1037</v>
      </c>
      <c r="AH914" s="151"/>
      <c r="AI914" s="151"/>
      <c r="AJ914" s="151"/>
      <c r="AK914" s="151"/>
      <c r="AL914" s="151"/>
      <c r="AM914" s="151"/>
      <c r="AN914" s="151"/>
      <c r="AO914" s="151"/>
      <c r="AP914" s="151"/>
      <c r="AQ914" s="151"/>
      <c r="AR914" s="151"/>
      <c r="AS914" s="151"/>
      <c r="AT914" s="151"/>
      <c r="AU914" s="151"/>
      <c r="AV914" s="151"/>
      <c r="AW914" s="151"/>
      <c r="AX914" s="151"/>
      <c r="AY914" s="151"/>
      <c r="AZ914" s="151"/>
      <c r="BA914" s="151"/>
      <c r="BB914" s="151"/>
      <c r="BC914" s="151"/>
      <c r="BD914" s="151"/>
      <c r="BE914" s="151"/>
      <c r="BF914" s="151"/>
      <c r="BG914" s="151"/>
      <c r="BH914" s="151"/>
    </row>
    <row r="915" spans="1:60" outlineLevel="1" x14ac:dyDescent="0.2">
      <c r="A915" s="179">
        <v>259</v>
      </c>
      <c r="B915" s="180" t="s">
        <v>1042</v>
      </c>
      <c r="C915" s="191" t="s">
        <v>1043</v>
      </c>
      <c r="D915" s="181" t="s">
        <v>256</v>
      </c>
      <c r="E915" s="182">
        <v>151.40978999999999</v>
      </c>
      <c r="F915" s="183"/>
      <c r="G915" s="184">
        <f t="shared" si="0"/>
        <v>0</v>
      </c>
      <c r="H915" s="183"/>
      <c r="I915" s="184">
        <f t="shared" si="1"/>
        <v>0</v>
      </c>
      <c r="J915" s="183"/>
      <c r="K915" s="184">
        <f t="shared" si="2"/>
        <v>0</v>
      </c>
      <c r="L915" s="184">
        <v>21</v>
      </c>
      <c r="M915" s="184">
        <f t="shared" si="3"/>
        <v>0</v>
      </c>
      <c r="N915" s="184">
        <v>0</v>
      </c>
      <c r="O915" s="184">
        <f t="shared" si="4"/>
        <v>0</v>
      </c>
      <c r="P915" s="184">
        <v>0</v>
      </c>
      <c r="Q915" s="184">
        <f t="shared" si="5"/>
        <v>0</v>
      </c>
      <c r="R915" s="184"/>
      <c r="S915" s="184" t="s">
        <v>199</v>
      </c>
      <c r="T915" s="185" t="s">
        <v>199</v>
      </c>
      <c r="U915" s="161">
        <v>0.94199999999999995</v>
      </c>
      <c r="V915" s="161">
        <f t="shared" si="6"/>
        <v>142.63</v>
      </c>
      <c r="W915" s="161"/>
      <c r="X915" s="161" t="s">
        <v>1036</v>
      </c>
      <c r="Y915" s="151"/>
      <c r="Z915" s="151"/>
      <c r="AA915" s="151"/>
      <c r="AB915" s="151"/>
      <c r="AC915" s="151"/>
      <c r="AD915" s="151"/>
      <c r="AE915" s="151"/>
      <c r="AF915" s="151"/>
      <c r="AG915" s="151" t="s">
        <v>1037</v>
      </c>
      <c r="AH915" s="151"/>
      <c r="AI915" s="151"/>
      <c r="AJ915" s="151"/>
      <c r="AK915" s="151"/>
      <c r="AL915" s="151"/>
      <c r="AM915" s="151"/>
      <c r="AN915" s="151"/>
      <c r="AO915" s="151"/>
      <c r="AP915" s="151"/>
      <c r="AQ915" s="151"/>
      <c r="AR915" s="151"/>
      <c r="AS915" s="151"/>
      <c r="AT915" s="151"/>
      <c r="AU915" s="151"/>
      <c r="AV915" s="151"/>
      <c r="AW915" s="151"/>
      <c r="AX915" s="151"/>
      <c r="AY915" s="151"/>
      <c r="AZ915" s="151"/>
      <c r="BA915" s="151"/>
      <c r="BB915" s="151"/>
      <c r="BC915" s="151"/>
      <c r="BD915" s="151"/>
      <c r="BE915" s="151"/>
      <c r="BF915" s="151"/>
      <c r="BG915" s="151"/>
      <c r="BH915" s="151"/>
    </row>
    <row r="916" spans="1:60" outlineLevel="1" x14ac:dyDescent="0.2">
      <c r="A916" s="179">
        <v>260</v>
      </c>
      <c r="B916" s="180" t="s">
        <v>1044</v>
      </c>
      <c r="C916" s="191" t="s">
        <v>1045</v>
      </c>
      <c r="D916" s="181" t="s">
        <v>256</v>
      </c>
      <c r="E916" s="182">
        <v>605.63915999999995</v>
      </c>
      <c r="F916" s="183"/>
      <c r="G916" s="184">
        <f t="shared" si="0"/>
        <v>0</v>
      </c>
      <c r="H916" s="183"/>
      <c r="I916" s="184">
        <f t="shared" si="1"/>
        <v>0</v>
      </c>
      <c r="J916" s="183"/>
      <c r="K916" s="184">
        <f t="shared" si="2"/>
        <v>0</v>
      </c>
      <c r="L916" s="184">
        <v>21</v>
      </c>
      <c r="M916" s="184">
        <f t="shared" si="3"/>
        <v>0</v>
      </c>
      <c r="N916" s="184">
        <v>0</v>
      </c>
      <c r="O916" s="184">
        <f t="shared" si="4"/>
        <v>0</v>
      </c>
      <c r="P916" s="184">
        <v>0</v>
      </c>
      <c r="Q916" s="184">
        <f t="shared" si="5"/>
        <v>0</v>
      </c>
      <c r="R916" s="184"/>
      <c r="S916" s="184" t="s">
        <v>199</v>
      </c>
      <c r="T916" s="185" t="s">
        <v>199</v>
      </c>
      <c r="U916" s="161">
        <v>0.105</v>
      </c>
      <c r="V916" s="161">
        <f t="shared" si="6"/>
        <v>63.59</v>
      </c>
      <c r="W916" s="161"/>
      <c r="X916" s="161" t="s">
        <v>1036</v>
      </c>
      <c r="Y916" s="151"/>
      <c r="Z916" s="151"/>
      <c r="AA916" s="151"/>
      <c r="AB916" s="151"/>
      <c r="AC916" s="151"/>
      <c r="AD916" s="151"/>
      <c r="AE916" s="151"/>
      <c r="AF916" s="151"/>
      <c r="AG916" s="151" t="s">
        <v>1037</v>
      </c>
      <c r="AH916" s="151"/>
      <c r="AI916" s="151"/>
      <c r="AJ916" s="151"/>
      <c r="AK916" s="151"/>
      <c r="AL916" s="151"/>
      <c r="AM916" s="151"/>
      <c r="AN916" s="151"/>
      <c r="AO916" s="151"/>
      <c r="AP916" s="151"/>
      <c r="AQ916" s="151"/>
      <c r="AR916" s="151"/>
      <c r="AS916" s="151"/>
      <c r="AT916" s="151"/>
      <c r="AU916" s="151"/>
      <c r="AV916" s="151"/>
      <c r="AW916" s="151"/>
      <c r="AX916" s="151"/>
      <c r="AY916" s="151"/>
      <c r="AZ916" s="151"/>
      <c r="BA916" s="151"/>
      <c r="BB916" s="151"/>
      <c r="BC916" s="151"/>
      <c r="BD916" s="151"/>
      <c r="BE916" s="151"/>
      <c r="BF916" s="151"/>
      <c r="BG916" s="151"/>
      <c r="BH916" s="151"/>
    </row>
    <row r="917" spans="1:60" ht="22.5" outlineLevel="1" x14ac:dyDescent="0.2">
      <c r="A917" s="172">
        <v>261</v>
      </c>
      <c r="B917" s="173" t="s">
        <v>1046</v>
      </c>
      <c r="C917" s="189" t="s">
        <v>1047</v>
      </c>
      <c r="D917" s="174" t="s">
        <v>256</v>
      </c>
      <c r="E917" s="175">
        <v>151.40978999999999</v>
      </c>
      <c r="F917" s="176"/>
      <c r="G917" s="177">
        <f t="shared" si="0"/>
        <v>0</v>
      </c>
      <c r="H917" s="176"/>
      <c r="I917" s="177">
        <f t="shared" si="1"/>
        <v>0</v>
      </c>
      <c r="J917" s="176"/>
      <c r="K917" s="177">
        <f t="shared" si="2"/>
        <v>0</v>
      </c>
      <c r="L917" s="177">
        <v>21</v>
      </c>
      <c r="M917" s="177">
        <f t="shared" si="3"/>
        <v>0</v>
      </c>
      <c r="N917" s="177">
        <v>0</v>
      </c>
      <c r="O917" s="177">
        <f t="shared" si="4"/>
        <v>0</v>
      </c>
      <c r="P917" s="177">
        <v>0</v>
      </c>
      <c r="Q917" s="177">
        <f t="shared" si="5"/>
        <v>0</v>
      </c>
      <c r="R917" s="177"/>
      <c r="S917" s="177" t="s">
        <v>199</v>
      </c>
      <c r="T917" s="178" t="s">
        <v>199</v>
      </c>
      <c r="U917" s="161">
        <v>0</v>
      </c>
      <c r="V917" s="161">
        <f t="shared" si="6"/>
        <v>0</v>
      </c>
      <c r="W917" s="161"/>
      <c r="X917" s="161" t="s">
        <v>1036</v>
      </c>
      <c r="Y917" s="151"/>
      <c r="Z917" s="151"/>
      <c r="AA917" s="151"/>
      <c r="AB917" s="151"/>
      <c r="AC917" s="151"/>
      <c r="AD917" s="151"/>
      <c r="AE917" s="151"/>
      <c r="AF917" s="151"/>
      <c r="AG917" s="151" t="s">
        <v>1037</v>
      </c>
      <c r="AH917" s="151"/>
      <c r="AI917" s="151"/>
      <c r="AJ917" s="151"/>
      <c r="AK917" s="151"/>
      <c r="AL917" s="151"/>
      <c r="AM917" s="151"/>
      <c r="AN917" s="151"/>
      <c r="AO917" s="151"/>
      <c r="AP917" s="151"/>
      <c r="AQ917" s="151"/>
      <c r="AR917" s="151"/>
      <c r="AS917" s="151"/>
      <c r="AT917" s="151"/>
      <c r="AU917" s="151"/>
      <c r="AV917" s="151"/>
      <c r="AW917" s="151"/>
      <c r="AX917" s="151"/>
      <c r="AY917" s="151"/>
      <c r="AZ917" s="151"/>
      <c r="BA917" s="151"/>
      <c r="BB917" s="151"/>
      <c r="BC917" s="151"/>
      <c r="BD917" s="151"/>
      <c r="BE917" s="151"/>
      <c r="BF917" s="151"/>
      <c r="BG917" s="151"/>
      <c r="BH917" s="151"/>
    </row>
    <row r="918" spans="1:60" x14ac:dyDescent="0.2">
      <c r="A918" s="3"/>
      <c r="B918" s="4"/>
      <c r="C918" s="193"/>
      <c r="D918" s="6"/>
      <c r="E918" s="3"/>
      <c r="F918" s="3"/>
      <c r="G918" s="3"/>
      <c r="H918" s="3"/>
      <c r="I918" s="3"/>
      <c r="J918" s="3"/>
      <c r="K918" s="3"/>
      <c r="L918" s="3"/>
      <c r="M918" s="3"/>
      <c r="N918" s="3"/>
      <c r="O918" s="3"/>
      <c r="P918" s="3"/>
      <c r="Q918" s="3"/>
      <c r="R918" s="3"/>
      <c r="S918" s="3"/>
      <c r="T918" s="3"/>
      <c r="U918" s="3"/>
      <c r="V918" s="3"/>
      <c r="W918" s="3"/>
      <c r="X918" s="3"/>
      <c r="AE918">
        <v>15</v>
      </c>
      <c r="AF918">
        <v>21</v>
      </c>
      <c r="AG918" t="s">
        <v>181</v>
      </c>
    </row>
    <row r="919" spans="1:60" x14ac:dyDescent="0.2">
      <c r="A919" s="154"/>
      <c r="B919" s="155" t="s">
        <v>30</v>
      </c>
      <c r="C919" s="194"/>
      <c r="D919" s="156"/>
      <c r="E919" s="157"/>
      <c r="F919" s="157"/>
      <c r="G919" s="187">
        <f>G8+G37+G41+G101+G108+G147+G179+G183+G227+G271+G293+G316+G442+G444+G460+G477+G487+G514+G528+G535+G538+G550+G566+G574+G665+G696+G736+G755+G769+G788+G799+G829+G834+G845+G876+G908+G911</f>
        <v>0</v>
      </c>
      <c r="H919" s="3"/>
      <c r="I919" s="3"/>
      <c r="J919" s="3"/>
      <c r="K919" s="3"/>
      <c r="L919" s="3"/>
      <c r="M919" s="3"/>
      <c r="N919" s="3"/>
      <c r="O919" s="3"/>
      <c r="P919" s="3"/>
      <c r="Q919" s="3"/>
      <c r="R919" s="3"/>
      <c r="S919" s="3"/>
      <c r="T919" s="3"/>
      <c r="U919" s="3"/>
      <c r="V919" s="3"/>
      <c r="W919" s="3"/>
      <c r="X919" s="3"/>
      <c r="AE919">
        <f>SUMIF(L7:L917,AE918,G7:G917)</f>
        <v>0</v>
      </c>
      <c r="AF919">
        <f>SUMIF(L7:L917,AF918,G7:G917)</f>
        <v>0</v>
      </c>
      <c r="AG919" t="s">
        <v>1048</v>
      </c>
    </row>
    <row r="920" spans="1:60" x14ac:dyDescent="0.2">
      <c r="A920" s="3"/>
      <c r="B920" s="4"/>
      <c r="C920" s="193"/>
      <c r="D920" s="6"/>
      <c r="E920" s="3"/>
      <c r="F920" s="3"/>
      <c r="G920" s="3"/>
      <c r="H920" s="3"/>
      <c r="I920" s="3"/>
      <c r="J920" s="3"/>
      <c r="K920" s="3"/>
      <c r="L920" s="3"/>
      <c r="M920" s="3"/>
      <c r="N920" s="3"/>
      <c r="O920" s="3"/>
      <c r="P920" s="3"/>
      <c r="Q920" s="3"/>
      <c r="R920" s="3"/>
      <c r="S920" s="3"/>
      <c r="T920" s="3"/>
      <c r="U920" s="3"/>
      <c r="V920" s="3"/>
      <c r="W920" s="3"/>
      <c r="X920" s="3"/>
    </row>
    <row r="921" spans="1:60" x14ac:dyDescent="0.2">
      <c r="A921" s="3"/>
      <c r="B921" s="4"/>
      <c r="C921" s="193"/>
      <c r="D921" s="6"/>
      <c r="E921" s="3"/>
      <c r="F921" s="3"/>
      <c r="G921" s="3"/>
      <c r="H921" s="3"/>
      <c r="I921" s="3"/>
      <c r="J921" s="3"/>
      <c r="K921" s="3"/>
      <c r="L921" s="3"/>
      <c r="M921" s="3"/>
      <c r="N921" s="3"/>
      <c r="O921" s="3"/>
      <c r="P921" s="3"/>
      <c r="Q921" s="3"/>
      <c r="R921" s="3"/>
      <c r="S921" s="3"/>
      <c r="T921" s="3"/>
      <c r="U921" s="3"/>
      <c r="V921" s="3"/>
      <c r="W921" s="3"/>
      <c r="X921" s="3"/>
    </row>
    <row r="922" spans="1:60" x14ac:dyDescent="0.2">
      <c r="A922" s="260" t="s">
        <v>1049</v>
      </c>
      <c r="B922" s="260"/>
      <c r="C922" s="261"/>
      <c r="D922" s="6"/>
      <c r="E922" s="3"/>
      <c r="F922" s="3"/>
      <c r="G922" s="3"/>
      <c r="H922" s="3"/>
      <c r="I922" s="3"/>
      <c r="J922" s="3"/>
      <c r="K922" s="3"/>
      <c r="L922" s="3"/>
      <c r="M922" s="3"/>
      <c r="N922" s="3"/>
      <c r="O922" s="3"/>
      <c r="P922" s="3"/>
      <c r="Q922" s="3"/>
      <c r="R922" s="3"/>
      <c r="S922" s="3"/>
      <c r="T922" s="3"/>
      <c r="U922" s="3"/>
      <c r="V922" s="3"/>
      <c r="W922" s="3"/>
      <c r="X922" s="3"/>
    </row>
    <row r="923" spans="1:60" x14ac:dyDescent="0.2">
      <c r="A923" s="262"/>
      <c r="B923" s="263"/>
      <c r="C923" s="264"/>
      <c r="D923" s="263"/>
      <c r="E923" s="263"/>
      <c r="F923" s="263"/>
      <c r="G923" s="265"/>
      <c r="H923" s="3"/>
      <c r="I923" s="3"/>
      <c r="J923" s="3"/>
      <c r="K923" s="3"/>
      <c r="L923" s="3"/>
      <c r="M923" s="3"/>
      <c r="N923" s="3"/>
      <c r="O923" s="3"/>
      <c r="P923" s="3"/>
      <c r="Q923" s="3"/>
      <c r="R923" s="3"/>
      <c r="S923" s="3"/>
      <c r="T923" s="3"/>
      <c r="U923" s="3"/>
      <c r="V923" s="3"/>
      <c r="W923" s="3"/>
      <c r="X923" s="3"/>
      <c r="AG923" t="s">
        <v>1050</v>
      </c>
    </row>
    <row r="924" spans="1:60" x14ac:dyDescent="0.2">
      <c r="A924" s="266"/>
      <c r="B924" s="267"/>
      <c r="C924" s="268"/>
      <c r="D924" s="267"/>
      <c r="E924" s="267"/>
      <c r="F924" s="267"/>
      <c r="G924" s="269"/>
      <c r="H924" s="3"/>
      <c r="I924" s="3"/>
      <c r="J924" s="3"/>
      <c r="K924" s="3"/>
      <c r="L924" s="3"/>
      <c r="M924" s="3"/>
      <c r="N924" s="3"/>
      <c r="O924" s="3"/>
      <c r="P924" s="3"/>
      <c r="Q924" s="3"/>
      <c r="R924" s="3"/>
      <c r="S924" s="3"/>
      <c r="T924" s="3"/>
      <c r="U924" s="3"/>
      <c r="V924" s="3"/>
      <c r="W924" s="3"/>
      <c r="X924" s="3"/>
    </row>
    <row r="925" spans="1:60" x14ac:dyDescent="0.2">
      <c r="A925" s="266"/>
      <c r="B925" s="267"/>
      <c r="C925" s="268"/>
      <c r="D925" s="267"/>
      <c r="E925" s="267"/>
      <c r="F925" s="267"/>
      <c r="G925" s="269"/>
      <c r="H925" s="3"/>
      <c r="I925" s="3"/>
      <c r="J925" s="3"/>
      <c r="K925" s="3"/>
      <c r="L925" s="3"/>
      <c r="M925" s="3"/>
      <c r="N925" s="3"/>
      <c r="O925" s="3"/>
      <c r="P925" s="3"/>
      <c r="Q925" s="3"/>
      <c r="R925" s="3"/>
      <c r="S925" s="3"/>
      <c r="T925" s="3"/>
      <c r="U925" s="3"/>
      <c r="V925" s="3"/>
      <c r="W925" s="3"/>
      <c r="X925" s="3"/>
    </row>
    <row r="926" spans="1:60" x14ac:dyDescent="0.2">
      <c r="A926" s="266"/>
      <c r="B926" s="267"/>
      <c r="C926" s="268"/>
      <c r="D926" s="267"/>
      <c r="E926" s="267"/>
      <c r="F926" s="267"/>
      <c r="G926" s="269"/>
      <c r="H926" s="3"/>
      <c r="I926" s="3"/>
      <c r="J926" s="3"/>
      <c r="K926" s="3"/>
      <c r="L926" s="3"/>
      <c r="M926" s="3"/>
      <c r="N926" s="3"/>
      <c r="O926" s="3"/>
      <c r="P926" s="3"/>
      <c r="Q926" s="3"/>
      <c r="R926" s="3"/>
      <c r="S926" s="3"/>
      <c r="T926" s="3"/>
      <c r="U926" s="3"/>
      <c r="V926" s="3"/>
      <c r="W926" s="3"/>
      <c r="X926" s="3"/>
    </row>
    <row r="927" spans="1:60" x14ac:dyDescent="0.2">
      <c r="A927" s="270"/>
      <c r="B927" s="271"/>
      <c r="C927" s="272"/>
      <c r="D927" s="271"/>
      <c r="E927" s="271"/>
      <c r="F927" s="271"/>
      <c r="G927" s="273"/>
      <c r="H927" s="3"/>
      <c r="I927" s="3"/>
      <c r="J927" s="3"/>
      <c r="K927" s="3"/>
      <c r="L927" s="3"/>
      <c r="M927" s="3"/>
      <c r="N927" s="3"/>
      <c r="O927" s="3"/>
      <c r="P927" s="3"/>
      <c r="Q927" s="3"/>
      <c r="R927" s="3"/>
      <c r="S927" s="3"/>
      <c r="T927" s="3"/>
      <c r="U927" s="3"/>
      <c r="V927" s="3"/>
      <c r="W927" s="3"/>
      <c r="X927" s="3"/>
    </row>
    <row r="928" spans="1:60" x14ac:dyDescent="0.2">
      <c r="A928" s="3"/>
      <c r="B928" s="4"/>
      <c r="C928" s="193"/>
      <c r="D928" s="6"/>
      <c r="E928" s="3"/>
      <c r="F928" s="3"/>
      <c r="G928" s="3"/>
      <c r="H928" s="3"/>
      <c r="I928" s="3"/>
      <c r="J928" s="3"/>
      <c r="K928" s="3"/>
      <c r="L928" s="3"/>
      <c r="M928" s="3"/>
      <c r="N928" s="3"/>
      <c r="O928" s="3"/>
      <c r="P928" s="3"/>
      <c r="Q928" s="3"/>
      <c r="R928" s="3"/>
      <c r="S928" s="3"/>
      <c r="T928" s="3"/>
      <c r="U928" s="3"/>
      <c r="V928" s="3"/>
      <c r="W928" s="3"/>
      <c r="X928" s="3"/>
    </row>
    <row r="929" spans="3:33" x14ac:dyDescent="0.2">
      <c r="C929" s="195"/>
      <c r="D929" s="10"/>
      <c r="AG929" t="s">
        <v>1051</v>
      </c>
    </row>
    <row r="930" spans="3:33" x14ac:dyDescent="0.2">
      <c r="D930" s="10"/>
    </row>
    <row r="931" spans="3:33" x14ac:dyDescent="0.2">
      <c r="D931" s="10"/>
    </row>
    <row r="932" spans="3:33" x14ac:dyDescent="0.2">
      <c r="D932" s="10"/>
    </row>
    <row r="933" spans="3:33" x14ac:dyDescent="0.2">
      <c r="D933" s="10"/>
    </row>
    <row r="934" spans="3:33" x14ac:dyDescent="0.2">
      <c r="D934" s="10"/>
    </row>
    <row r="935" spans="3:33" x14ac:dyDescent="0.2">
      <c r="D935" s="10"/>
    </row>
    <row r="936" spans="3:33" x14ac:dyDescent="0.2">
      <c r="D936" s="10"/>
    </row>
    <row r="937" spans="3:33" x14ac:dyDescent="0.2">
      <c r="D937" s="10"/>
    </row>
    <row r="938" spans="3:33" x14ac:dyDescent="0.2">
      <c r="D938" s="10"/>
    </row>
    <row r="939" spans="3:33" x14ac:dyDescent="0.2">
      <c r="D939" s="10"/>
    </row>
    <row r="940" spans="3:33" x14ac:dyDescent="0.2">
      <c r="D940" s="10"/>
    </row>
    <row r="941" spans="3:33" x14ac:dyDescent="0.2">
      <c r="D941" s="10"/>
    </row>
    <row r="942" spans="3:33" x14ac:dyDescent="0.2">
      <c r="D942" s="10"/>
    </row>
    <row r="943" spans="3:33" x14ac:dyDescent="0.2">
      <c r="D943" s="10"/>
    </row>
    <row r="944" spans="3:33"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923:G927"/>
    <mergeCell ref="A1:G1"/>
    <mergeCell ref="C2:G2"/>
    <mergeCell ref="C3:G3"/>
    <mergeCell ref="C4:G4"/>
    <mergeCell ref="A922:C92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57</v>
      </c>
      <c r="C3" s="254" t="s">
        <v>58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SUMIF(AG9:AG42,"&lt;&gt;NOR",G9:G42)</f>
        <v>0</v>
      </c>
      <c r="H8" s="170"/>
      <c r="I8" s="170">
        <f>SUM(I9:I42)</f>
        <v>0</v>
      </c>
      <c r="J8" s="170"/>
      <c r="K8" s="170">
        <f>SUM(K9:K42)</f>
        <v>0</v>
      </c>
      <c r="L8" s="170"/>
      <c r="M8" s="170">
        <f>SUM(M9:M42)</f>
        <v>0</v>
      </c>
      <c r="N8" s="170"/>
      <c r="O8" s="170">
        <f>SUM(O9:O42)</f>
        <v>0</v>
      </c>
      <c r="P8" s="170"/>
      <c r="Q8" s="170">
        <f>SUM(Q9:Q42)</f>
        <v>0</v>
      </c>
      <c r="R8" s="170"/>
      <c r="S8" s="170"/>
      <c r="T8" s="171"/>
      <c r="U8" s="165"/>
      <c r="V8" s="165">
        <f>SUM(V9:V42)</f>
        <v>60.8</v>
      </c>
      <c r="W8" s="165"/>
      <c r="X8" s="165"/>
      <c r="AG8" t="s">
        <v>195</v>
      </c>
    </row>
    <row r="9" spans="1:60" outlineLevel="1" x14ac:dyDescent="0.2">
      <c r="A9" s="172">
        <v>1</v>
      </c>
      <c r="B9" s="173" t="s">
        <v>1052</v>
      </c>
      <c r="C9" s="189" t="s">
        <v>1053</v>
      </c>
      <c r="D9" s="174" t="s">
        <v>198</v>
      </c>
      <c r="E9" s="175">
        <v>10.536</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1.34E-2</v>
      </c>
      <c r="V9" s="161">
        <f>ROUND(E9*U9,2)</f>
        <v>0.14000000000000001</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1054</v>
      </c>
      <c r="D10" s="163"/>
      <c r="E10" s="164">
        <v>8.1760000000000002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1055</v>
      </c>
      <c r="D11" s="163"/>
      <c r="E11" s="164">
        <v>2.36</v>
      </c>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2</v>
      </c>
      <c r="B12" s="173" t="s">
        <v>1056</v>
      </c>
      <c r="C12" s="189" t="s">
        <v>1057</v>
      </c>
      <c r="D12" s="174" t="s">
        <v>198</v>
      </c>
      <c r="E12" s="175">
        <v>25.311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199</v>
      </c>
      <c r="U12" s="161">
        <v>0.36799999999999999</v>
      </c>
      <c r="V12" s="161">
        <f>ROUND(E12*U12,2)</f>
        <v>9.31</v>
      </c>
      <c r="W12" s="161"/>
      <c r="X12" s="161" t="s">
        <v>200</v>
      </c>
      <c r="Y12" s="151"/>
      <c r="Z12" s="151"/>
      <c r="AA12" s="151"/>
      <c r="AB12" s="151"/>
      <c r="AC12" s="151"/>
      <c r="AD12" s="151"/>
      <c r="AE12" s="151"/>
      <c r="AF12" s="151"/>
      <c r="AG12" s="151" t="s">
        <v>201</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1058</v>
      </c>
      <c r="D13" s="163"/>
      <c r="E13" s="164">
        <v>25.311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72">
        <v>3</v>
      </c>
      <c r="B14" s="173" t="s">
        <v>1059</v>
      </c>
      <c r="C14" s="189" t="s">
        <v>1060</v>
      </c>
      <c r="D14" s="174" t="s">
        <v>198</v>
      </c>
      <c r="E14" s="175">
        <v>25.311</v>
      </c>
      <c r="F14" s="176"/>
      <c r="G14" s="177">
        <f>ROUND(E14*F14,2)</f>
        <v>0</v>
      </c>
      <c r="H14" s="176"/>
      <c r="I14" s="177">
        <f>ROUND(E14*H14,2)</f>
        <v>0</v>
      </c>
      <c r="J14" s="176"/>
      <c r="K14" s="177">
        <f>ROUND(E14*J14,2)</f>
        <v>0</v>
      </c>
      <c r="L14" s="177">
        <v>21</v>
      </c>
      <c r="M14" s="177">
        <f>G14*(1+L14/100)</f>
        <v>0</v>
      </c>
      <c r="N14" s="177">
        <v>0</v>
      </c>
      <c r="O14" s="177">
        <f>ROUND(E14*N14,2)</f>
        <v>0</v>
      </c>
      <c r="P14" s="177">
        <v>0</v>
      </c>
      <c r="Q14" s="177">
        <f>ROUND(E14*P14,2)</f>
        <v>0</v>
      </c>
      <c r="R14" s="177"/>
      <c r="S14" s="177" t="s">
        <v>199</v>
      </c>
      <c r="T14" s="178" t="s">
        <v>199</v>
      </c>
      <c r="U14" s="161">
        <v>5.8000000000000003E-2</v>
      </c>
      <c r="V14" s="161">
        <f>ROUND(E14*U14,2)</f>
        <v>1.47</v>
      </c>
      <c r="W14" s="161"/>
      <c r="X14" s="161" t="s">
        <v>200</v>
      </c>
      <c r="Y14" s="151"/>
      <c r="Z14" s="151"/>
      <c r="AA14" s="151"/>
      <c r="AB14" s="151"/>
      <c r="AC14" s="151"/>
      <c r="AD14" s="151"/>
      <c r="AE14" s="151"/>
      <c r="AF14" s="151"/>
      <c r="AG14" s="151" t="s">
        <v>201</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1058</v>
      </c>
      <c r="D15" s="163"/>
      <c r="E15" s="164">
        <v>25.311</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1061</v>
      </c>
      <c r="C16" s="189" t="s">
        <v>1062</v>
      </c>
      <c r="D16" s="174" t="s">
        <v>198</v>
      </c>
      <c r="E16" s="175">
        <v>101.3472</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0.2</v>
      </c>
      <c r="V16" s="161">
        <f>ROUND(E16*U16,2)</f>
        <v>20.27</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1063</v>
      </c>
      <c r="D17" s="163"/>
      <c r="E17" s="164">
        <v>26.52</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1064</v>
      </c>
      <c r="D18" s="163"/>
      <c r="E18" s="164">
        <v>9.5472000000000001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1065</v>
      </c>
      <c r="D19" s="163"/>
      <c r="E19" s="164">
        <v>65.28</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5</v>
      </c>
      <c r="B20" s="173" t="s">
        <v>1066</v>
      </c>
      <c r="C20" s="189" t="s">
        <v>1067</v>
      </c>
      <c r="D20" s="174" t="s">
        <v>198</v>
      </c>
      <c r="E20" s="175">
        <v>101.3472</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8.4000000000000005E-2</v>
      </c>
      <c r="V20" s="161">
        <f>ROUND(E20*U20,2)</f>
        <v>8.51</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1063</v>
      </c>
      <c r="D21" s="163"/>
      <c r="E21" s="164">
        <v>26.52</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1064</v>
      </c>
      <c r="D22" s="163"/>
      <c r="E22" s="164">
        <v>9.5472000000000001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1065</v>
      </c>
      <c r="D23" s="163"/>
      <c r="E23" s="164">
        <v>65.28</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6</v>
      </c>
      <c r="B24" s="173" t="s">
        <v>1068</v>
      </c>
      <c r="C24" s="189" t="s">
        <v>1069</v>
      </c>
      <c r="D24" s="174" t="s">
        <v>198</v>
      </c>
      <c r="E24" s="175">
        <v>126.65819999999999</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199</v>
      </c>
      <c r="U24" s="161">
        <v>1.0999999999999999E-2</v>
      </c>
      <c r="V24" s="161">
        <f>ROUND(E24*U24,2)</f>
        <v>1.39</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1058</v>
      </c>
      <c r="D25" s="163"/>
      <c r="E25" s="164">
        <v>25.311</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1063</v>
      </c>
      <c r="D26" s="163"/>
      <c r="E26" s="164">
        <v>26.52</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1064</v>
      </c>
      <c r="D27" s="163"/>
      <c r="E27" s="164">
        <v>9.5472000000000001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1065</v>
      </c>
      <c r="D28" s="163"/>
      <c r="E28" s="164">
        <v>65.28</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72">
        <v>7</v>
      </c>
      <c r="B29" s="173" t="s">
        <v>208</v>
      </c>
      <c r="C29" s="189" t="s">
        <v>209</v>
      </c>
      <c r="D29" s="174" t="s">
        <v>198</v>
      </c>
      <c r="E29" s="175">
        <v>42.61</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1.0999999999999999E-2</v>
      </c>
      <c r="V29" s="161">
        <f>ROUND(E29*U29,2)</f>
        <v>0.47</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1070</v>
      </c>
      <c r="D30" s="163"/>
      <c r="E30" s="164">
        <v>42.61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8</v>
      </c>
      <c r="B31" s="173" t="s">
        <v>215</v>
      </c>
      <c r="C31" s="189" t="s">
        <v>216</v>
      </c>
      <c r="D31" s="174" t="s">
        <v>198</v>
      </c>
      <c r="E31" s="175">
        <v>42.61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210</v>
      </c>
      <c r="U31" s="161">
        <v>5.2999999999999999E-2</v>
      </c>
      <c r="V31" s="161">
        <f>ROUND(E31*U31,2)</f>
        <v>2.2599999999999998</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1070</v>
      </c>
      <c r="D32" s="163"/>
      <c r="E32" s="164">
        <v>42.61</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9</v>
      </c>
      <c r="B33" s="173" t="s">
        <v>1071</v>
      </c>
      <c r="C33" s="189" t="s">
        <v>1072</v>
      </c>
      <c r="D33" s="174" t="s">
        <v>198</v>
      </c>
      <c r="E33" s="175">
        <v>84.048000000000002</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199</v>
      </c>
      <c r="U33" s="161">
        <v>0.20200000000000001</v>
      </c>
      <c r="V33" s="161">
        <f>ROUND(E33*U33,2)</f>
        <v>16.98</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1073</v>
      </c>
      <c r="D34" s="163"/>
      <c r="E34" s="164">
        <v>18.36</v>
      </c>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1074</v>
      </c>
      <c r="D35" s="163"/>
      <c r="E35" s="164">
        <v>5.44</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1075</v>
      </c>
      <c r="D36" s="163"/>
      <c r="E36" s="164">
        <v>1.9583999999999999</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1076</v>
      </c>
      <c r="D37" s="163"/>
      <c r="E37" s="164">
        <v>6.6096000000000004</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233</v>
      </c>
      <c r="D38" s="163"/>
      <c r="E38" s="164"/>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1077</v>
      </c>
      <c r="D39" s="163"/>
      <c r="E39" s="164">
        <v>21.216000000000001</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1078</v>
      </c>
      <c r="D40" s="163"/>
      <c r="E40" s="164">
        <v>30.463999999999999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10</v>
      </c>
      <c r="B41" s="173" t="s">
        <v>217</v>
      </c>
      <c r="C41" s="189" t="s">
        <v>218</v>
      </c>
      <c r="D41" s="174" t="s">
        <v>198</v>
      </c>
      <c r="E41" s="175">
        <v>42.61</v>
      </c>
      <c r="F41" s="176"/>
      <c r="G41" s="177">
        <f>ROUND(E41*F41,2)</f>
        <v>0</v>
      </c>
      <c r="H41" s="176"/>
      <c r="I41" s="177">
        <f>ROUND(E41*H41,2)</f>
        <v>0</v>
      </c>
      <c r="J41" s="176"/>
      <c r="K41" s="177">
        <f>ROUND(E41*J41,2)</f>
        <v>0</v>
      </c>
      <c r="L41" s="177">
        <v>21</v>
      </c>
      <c r="M41" s="177">
        <f>G41*(1+L41/100)</f>
        <v>0</v>
      </c>
      <c r="N41" s="177">
        <v>0</v>
      </c>
      <c r="O41" s="177">
        <f>ROUND(E41*N41,2)</f>
        <v>0</v>
      </c>
      <c r="P41" s="177">
        <v>0</v>
      </c>
      <c r="Q41" s="177">
        <f>ROUND(E41*P41,2)</f>
        <v>0</v>
      </c>
      <c r="R41" s="177"/>
      <c r="S41" s="177" t="s">
        <v>199</v>
      </c>
      <c r="T41" s="178" t="s">
        <v>210</v>
      </c>
      <c r="U41" s="161">
        <v>0</v>
      </c>
      <c r="V41" s="161">
        <f>ROUND(E41*U41,2)</f>
        <v>0</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1070</v>
      </c>
      <c r="D42" s="163"/>
      <c r="E42" s="164">
        <v>42.61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82</v>
      </c>
      <c r="C43" s="188" t="s">
        <v>83</v>
      </c>
      <c r="D43" s="168"/>
      <c r="E43" s="169"/>
      <c r="F43" s="170"/>
      <c r="G43" s="170">
        <f>SUMIF(AG44:AG64,"&lt;&gt;NOR",G44:G64)</f>
        <v>0</v>
      </c>
      <c r="H43" s="170"/>
      <c r="I43" s="170">
        <f>SUM(I44:I64)</f>
        <v>0</v>
      </c>
      <c r="J43" s="170"/>
      <c r="K43" s="170">
        <f>SUM(K44:K64)</f>
        <v>0</v>
      </c>
      <c r="L43" s="170"/>
      <c r="M43" s="170">
        <f>SUM(M44:M64)</f>
        <v>0</v>
      </c>
      <c r="N43" s="170"/>
      <c r="O43" s="170">
        <f>SUM(O44:O64)</f>
        <v>45.83</v>
      </c>
      <c r="P43" s="170"/>
      <c r="Q43" s="170">
        <f>SUM(Q44:Q64)</f>
        <v>0</v>
      </c>
      <c r="R43" s="170"/>
      <c r="S43" s="170"/>
      <c r="T43" s="171"/>
      <c r="U43" s="165"/>
      <c r="V43" s="165">
        <f>SUM(V44:V64)</f>
        <v>90.43</v>
      </c>
      <c r="W43" s="165"/>
      <c r="X43" s="165"/>
      <c r="AG43" t="s">
        <v>195</v>
      </c>
    </row>
    <row r="44" spans="1:60" outlineLevel="1" x14ac:dyDescent="0.2">
      <c r="A44" s="172">
        <v>11</v>
      </c>
      <c r="B44" s="173" t="s">
        <v>1079</v>
      </c>
      <c r="C44" s="189" t="s">
        <v>1080</v>
      </c>
      <c r="D44" s="174" t="s">
        <v>198</v>
      </c>
      <c r="E44" s="175">
        <v>17.16</v>
      </c>
      <c r="F44" s="176"/>
      <c r="G44" s="177">
        <f>ROUND(E44*F44,2)</f>
        <v>0</v>
      </c>
      <c r="H44" s="176"/>
      <c r="I44" s="177">
        <f>ROUND(E44*H44,2)</f>
        <v>0</v>
      </c>
      <c r="J44" s="176"/>
      <c r="K44" s="177">
        <f>ROUND(E44*J44,2)</f>
        <v>0</v>
      </c>
      <c r="L44" s="177">
        <v>21</v>
      </c>
      <c r="M44" s="177">
        <f>G44*(1+L44/100)</f>
        <v>0</v>
      </c>
      <c r="N44" s="177">
        <v>2.5249999999999999</v>
      </c>
      <c r="O44" s="177">
        <f>ROUND(E44*N44,2)</f>
        <v>43.33</v>
      </c>
      <c r="P44" s="177">
        <v>0</v>
      </c>
      <c r="Q44" s="177">
        <f>ROUND(E44*P44,2)</f>
        <v>0</v>
      </c>
      <c r="R44" s="177"/>
      <c r="S44" s="177" t="s">
        <v>199</v>
      </c>
      <c r="T44" s="178" t="s">
        <v>199</v>
      </c>
      <c r="U44" s="161">
        <v>0.48</v>
      </c>
      <c r="V44" s="161">
        <f>ROUND(E44*U44,2)</f>
        <v>8.24</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1081</v>
      </c>
      <c r="D45" s="163"/>
      <c r="E45" s="164">
        <v>6.8</v>
      </c>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1082</v>
      </c>
      <c r="D46" s="163"/>
      <c r="E46" s="164">
        <v>1.8360000000000001</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1083</v>
      </c>
      <c r="D47" s="163"/>
      <c r="E47" s="164">
        <v>8.3640000000000008</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1084</v>
      </c>
      <c r="D48" s="163"/>
      <c r="E48" s="164">
        <v>0.16</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72">
        <v>12</v>
      </c>
      <c r="B49" s="173" t="s">
        <v>1085</v>
      </c>
      <c r="C49" s="189" t="s">
        <v>1086</v>
      </c>
      <c r="D49" s="174" t="s">
        <v>238</v>
      </c>
      <c r="E49" s="175">
        <v>52.44</v>
      </c>
      <c r="F49" s="176"/>
      <c r="G49" s="177">
        <f>ROUND(E49*F49,2)</f>
        <v>0</v>
      </c>
      <c r="H49" s="176"/>
      <c r="I49" s="177">
        <f>ROUND(E49*H49,2)</f>
        <v>0</v>
      </c>
      <c r="J49" s="176"/>
      <c r="K49" s="177">
        <f>ROUND(E49*J49,2)</f>
        <v>0</v>
      </c>
      <c r="L49" s="177">
        <v>21</v>
      </c>
      <c r="M49" s="177">
        <f>G49*(1+L49/100)</f>
        <v>0</v>
      </c>
      <c r="N49" s="177">
        <v>3.916E-2</v>
      </c>
      <c r="O49" s="177">
        <f>ROUND(E49*N49,2)</f>
        <v>2.0499999999999998</v>
      </c>
      <c r="P49" s="177">
        <v>0</v>
      </c>
      <c r="Q49" s="177">
        <f>ROUND(E49*P49,2)</f>
        <v>0</v>
      </c>
      <c r="R49" s="177"/>
      <c r="S49" s="177" t="s">
        <v>199</v>
      </c>
      <c r="T49" s="178" t="s">
        <v>199</v>
      </c>
      <c r="U49" s="161">
        <v>1.05</v>
      </c>
      <c r="V49" s="161">
        <f>ROUND(E49*U49,2)</f>
        <v>55.06</v>
      </c>
      <c r="W49" s="161"/>
      <c r="X49" s="161" t="s">
        <v>200</v>
      </c>
      <c r="Y49" s="151"/>
      <c r="Z49" s="151"/>
      <c r="AA49" s="151"/>
      <c r="AB49" s="151"/>
      <c r="AC49" s="151"/>
      <c r="AD49" s="151"/>
      <c r="AE49" s="151"/>
      <c r="AF49" s="151"/>
      <c r="AG49" s="151" t="s">
        <v>201</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1087</v>
      </c>
      <c r="D50" s="163"/>
      <c r="E50" s="164">
        <v>17</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1088</v>
      </c>
      <c r="D51" s="163"/>
      <c r="E51" s="164">
        <v>0.8</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1089</v>
      </c>
      <c r="D52" s="163"/>
      <c r="E52" s="164">
        <v>6.12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1090</v>
      </c>
      <c r="D54" s="163"/>
      <c r="E54" s="164">
        <v>27.92</v>
      </c>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1091</v>
      </c>
      <c r="D55" s="163"/>
      <c r="E55" s="164">
        <v>0.6</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13</v>
      </c>
      <c r="B56" s="173" t="s">
        <v>1092</v>
      </c>
      <c r="C56" s="189" t="s">
        <v>1093</v>
      </c>
      <c r="D56" s="174" t="s">
        <v>238</v>
      </c>
      <c r="E56" s="175">
        <v>52.44</v>
      </c>
      <c r="F56" s="176"/>
      <c r="G56" s="177">
        <f>ROUND(E56*F56,2)</f>
        <v>0</v>
      </c>
      <c r="H56" s="176"/>
      <c r="I56" s="177">
        <f>ROUND(E56*H56,2)</f>
        <v>0</v>
      </c>
      <c r="J56" s="176"/>
      <c r="K56" s="177">
        <f>ROUND(E56*J56,2)</f>
        <v>0</v>
      </c>
      <c r="L56" s="177">
        <v>21</v>
      </c>
      <c r="M56" s="177">
        <f>G56*(1+L56/100)</f>
        <v>0</v>
      </c>
      <c r="N56" s="177">
        <v>0</v>
      </c>
      <c r="O56" s="177">
        <f>ROUND(E56*N56,2)</f>
        <v>0</v>
      </c>
      <c r="P56" s="177">
        <v>0</v>
      </c>
      <c r="Q56" s="177">
        <f>ROUND(E56*P56,2)</f>
        <v>0</v>
      </c>
      <c r="R56" s="177"/>
      <c r="S56" s="177" t="s">
        <v>199</v>
      </c>
      <c r="T56" s="178" t="s">
        <v>199</v>
      </c>
      <c r="U56" s="161">
        <v>0.32</v>
      </c>
      <c r="V56" s="161">
        <f>ROUND(E56*U56,2)</f>
        <v>16.78</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1087</v>
      </c>
      <c r="D57" s="163"/>
      <c r="E57" s="164">
        <v>17</v>
      </c>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1088</v>
      </c>
      <c r="D58" s="163"/>
      <c r="E58" s="164">
        <v>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1089</v>
      </c>
      <c r="D59" s="163"/>
      <c r="E59" s="164">
        <v>6.12</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233</v>
      </c>
      <c r="D60" s="163"/>
      <c r="E60" s="164"/>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1090</v>
      </c>
      <c r="D61" s="163"/>
      <c r="E61" s="164">
        <v>27.92</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1091</v>
      </c>
      <c r="D62" s="163"/>
      <c r="E62" s="164">
        <v>0.6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14</v>
      </c>
      <c r="B63" s="173" t="s">
        <v>1094</v>
      </c>
      <c r="C63" s="189" t="s">
        <v>1095</v>
      </c>
      <c r="D63" s="174" t="s">
        <v>256</v>
      </c>
      <c r="E63" s="175">
        <v>0.44</v>
      </c>
      <c r="F63" s="176"/>
      <c r="G63" s="177">
        <f>ROUND(E63*F63,2)</f>
        <v>0</v>
      </c>
      <c r="H63" s="176"/>
      <c r="I63" s="177">
        <f>ROUND(E63*H63,2)</f>
        <v>0</v>
      </c>
      <c r="J63" s="176"/>
      <c r="K63" s="177">
        <f>ROUND(E63*J63,2)</f>
        <v>0</v>
      </c>
      <c r="L63" s="177">
        <v>21</v>
      </c>
      <c r="M63" s="177">
        <f>G63*(1+L63/100)</f>
        <v>0</v>
      </c>
      <c r="N63" s="177">
        <v>1.0211600000000001</v>
      </c>
      <c r="O63" s="177">
        <f>ROUND(E63*N63,2)</f>
        <v>0.45</v>
      </c>
      <c r="P63" s="177">
        <v>0</v>
      </c>
      <c r="Q63" s="177">
        <f>ROUND(E63*P63,2)</f>
        <v>0</v>
      </c>
      <c r="R63" s="177"/>
      <c r="S63" s="177" t="s">
        <v>199</v>
      </c>
      <c r="T63" s="178" t="s">
        <v>199</v>
      </c>
      <c r="U63" s="161">
        <v>23.530999999999999</v>
      </c>
      <c r="V63" s="161">
        <f>ROUND(E63*U63,2)</f>
        <v>10.35</v>
      </c>
      <c r="W63" s="161"/>
      <c r="X63" s="161" t="s">
        <v>200</v>
      </c>
      <c r="Y63" s="151"/>
      <c r="Z63" s="151"/>
      <c r="AA63" s="151"/>
      <c r="AB63" s="151"/>
      <c r="AC63" s="151"/>
      <c r="AD63" s="151"/>
      <c r="AE63" s="151"/>
      <c r="AF63" s="151"/>
      <c r="AG63" s="151" t="s">
        <v>201</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1096</v>
      </c>
      <c r="D64" s="163"/>
      <c r="E64" s="164">
        <v>0.44</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x14ac:dyDescent="0.2">
      <c r="A65" s="166" t="s">
        <v>194</v>
      </c>
      <c r="B65" s="167" t="s">
        <v>84</v>
      </c>
      <c r="C65" s="188" t="s">
        <v>85</v>
      </c>
      <c r="D65" s="168"/>
      <c r="E65" s="169"/>
      <c r="F65" s="170"/>
      <c r="G65" s="170">
        <f>SUMIF(AG66:AG89,"&lt;&gt;NOR",G66:G89)</f>
        <v>0</v>
      </c>
      <c r="H65" s="170"/>
      <c r="I65" s="170">
        <f>SUM(I66:I89)</f>
        <v>0</v>
      </c>
      <c r="J65" s="170"/>
      <c r="K65" s="170">
        <f>SUM(K66:K89)</f>
        <v>0</v>
      </c>
      <c r="L65" s="170"/>
      <c r="M65" s="170">
        <f>SUM(M66:M89)</f>
        <v>0</v>
      </c>
      <c r="N65" s="170"/>
      <c r="O65" s="170">
        <f>SUM(O66:O89)</f>
        <v>90.43</v>
      </c>
      <c r="P65" s="170"/>
      <c r="Q65" s="170">
        <f>SUM(Q66:Q89)</f>
        <v>0</v>
      </c>
      <c r="R65" s="170"/>
      <c r="S65" s="170"/>
      <c r="T65" s="171"/>
      <c r="U65" s="165"/>
      <c r="V65" s="165">
        <f>SUM(V66:V89)</f>
        <v>318.33</v>
      </c>
      <c r="W65" s="165"/>
      <c r="X65" s="165"/>
      <c r="AG65" t="s">
        <v>195</v>
      </c>
    </row>
    <row r="66" spans="1:60" outlineLevel="1" x14ac:dyDescent="0.2">
      <c r="A66" s="172">
        <v>15</v>
      </c>
      <c r="B66" s="173" t="s">
        <v>1097</v>
      </c>
      <c r="C66" s="189" t="s">
        <v>1098</v>
      </c>
      <c r="D66" s="174" t="s">
        <v>198</v>
      </c>
      <c r="E66" s="175">
        <v>30.346499999999999</v>
      </c>
      <c r="F66" s="176"/>
      <c r="G66" s="177">
        <f>ROUND(E66*F66,2)</f>
        <v>0</v>
      </c>
      <c r="H66" s="176"/>
      <c r="I66" s="177">
        <f>ROUND(E66*H66,2)</f>
        <v>0</v>
      </c>
      <c r="J66" s="176"/>
      <c r="K66" s="177">
        <f>ROUND(E66*J66,2)</f>
        <v>0</v>
      </c>
      <c r="L66" s="177">
        <v>21</v>
      </c>
      <c r="M66" s="177">
        <f>G66*(1+L66/100)</f>
        <v>0</v>
      </c>
      <c r="N66" s="177">
        <v>2.5301300000000002</v>
      </c>
      <c r="O66" s="177">
        <f>ROUND(E66*N66,2)</f>
        <v>76.78</v>
      </c>
      <c r="P66" s="177">
        <v>0</v>
      </c>
      <c r="Q66" s="177">
        <f>ROUND(E66*P66,2)</f>
        <v>0</v>
      </c>
      <c r="R66" s="177"/>
      <c r="S66" s="177" t="s">
        <v>199</v>
      </c>
      <c r="T66" s="178" t="s">
        <v>199</v>
      </c>
      <c r="U66" s="161">
        <v>1.212</v>
      </c>
      <c r="V66" s="161">
        <f>ROUND(E66*U66,2)</f>
        <v>36.78</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1099</v>
      </c>
      <c r="D67" s="163"/>
      <c r="E67" s="164">
        <v>25.933499999999999</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1100</v>
      </c>
      <c r="D68" s="163"/>
      <c r="E68" s="164">
        <v>-2.1150000000000002</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1101</v>
      </c>
      <c r="D69" s="163"/>
      <c r="E69" s="164">
        <v>6.5279999999999996</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16</v>
      </c>
      <c r="B70" s="173" t="s">
        <v>1102</v>
      </c>
      <c r="C70" s="189" t="s">
        <v>1103</v>
      </c>
      <c r="D70" s="174" t="s">
        <v>238</v>
      </c>
      <c r="E70" s="175">
        <v>156.11099999999999</v>
      </c>
      <c r="F70" s="176"/>
      <c r="G70" s="177">
        <f>ROUND(E70*F70,2)</f>
        <v>0</v>
      </c>
      <c r="H70" s="176"/>
      <c r="I70" s="177">
        <f>ROUND(E70*H70,2)</f>
        <v>0</v>
      </c>
      <c r="J70" s="176"/>
      <c r="K70" s="177">
        <f>ROUND(E70*J70,2)</f>
        <v>0</v>
      </c>
      <c r="L70" s="177">
        <v>21</v>
      </c>
      <c r="M70" s="177">
        <f>G70*(1+L70/100)</f>
        <v>0</v>
      </c>
      <c r="N70" s="177">
        <v>6.0310000000000002E-2</v>
      </c>
      <c r="O70" s="177">
        <f>ROUND(E70*N70,2)</f>
        <v>9.42</v>
      </c>
      <c r="P70" s="177">
        <v>0</v>
      </c>
      <c r="Q70" s="177">
        <f>ROUND(E70*P70,2)</f>
        <v>0</v>
      </c>
      <c r="R70" s="177"/>
      <c r="S70" s="177" t="s">
        <v>199</v>
      </c>
      <c r="T70" s="178" t="s">
        <v>199</v>
      </c>
      <c r="U70" s="161">
        <v>0.85</v>
      </c>
      <c r="V70" s="161">
        <f>ROUND(E70*U70,2)</f>
        <v>132.69</v>
      </c>
      <c r="W70" s="161"/>
      <c r="X70" s="161" t="s">
        <v>200</v>
      </c>
      <c r="Y70" s="151"/>
      <c r="Z70" s="151"/>
      <c r="AA70" s="151"/>
      <c r="AB70" s="151"/>
      <c r="AC70" s="151"/>
      <c r="AD70" s="151"/>
      <c r="AE70" s="151"/>
      <c r="AF70" s="151"/>
      <c r="AG70" s="151" t="s">
        <v>201</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1104</v>
      </c>
      <c r="D71" s="163"/>
      <c r="E71" s="164">
        <v>115.26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1105</v>
      </c>
      <c r="D72" s="163"/>
      <c r="E72" s="164">
        <v>4.68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1106</v>
      </c>
      <c r="D73" s="163"/>
      <c r="E73" s="164">
        <v>3.0510000000000002</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233</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1107</v>
      </c>
      <c r="D75" s="163"/>
      <c r="E75" s="164">
        <v>32.64</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1108</v>
      </c>
      <c r="D76" s="163"/>
      <c r="E76" s="164">
        <v>0.48</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17</v>
      </c>
      <c r="B77" s="173" t="s">
        <v>1109</v>
      </c>
      <c r="C77" s="189" t="s">
        <v>1110</v>
      </c>
      <c r="D77" s="174" t="s">
        <v>238</v>
      </c>
      <c r="E77" s="175">
        <v>156.11099999999999</v>
      </c>
      <c r="F77" s="176"/>
      <c r="G77" s="177">
        <f>ROUND(E77*F77,2)</f>
        <v>0</v>
      </c>
      <c r="H77" s="176"/>
      <c r="I77" s="177">
        <f>ROUND(E77*H77,2)</f>
        <v>0</v>
      </c>
      <c r="J77" s="176"/>
      <c r="K77" s="177">
        <f>ROUND(E77*J77,2)</f>
        <v>0</v>
      </c>
      <c r="L77" s="177">
        <v>21</v>
      </c>
      <c r="M77" s="177">
        <f>G77*(1+L77/100)</f>
        <v>0</v>
      </c>
      <c r="N77" s="177">
        <v>0</v>
      </c>
      <c r="O77" s="177">
        <f>ROUND(E77*N77,2)</f>
        <v>0</v>
      </c>
      <c r="P77" s="177">
        <v>0</v>
      </c>
      <c r="Q77" s="177">
        <f>ROUND(E77*P77,2)</f>
        <v>0</v>
      </c>
      <c r="R77" s="177"/>
      <c r="S77" s="177" t="s">
        <v>199</v>
      </c>
      <c r="T77" s="178" t="s">
        <v>199</v>
      </c>
      <c r="U77" s="161">
        <v>0.35</v>
      </c>
      <c r="V77" s="161">
        <f>ROUND(E77*U77,2)</f>
        <v>54.64</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1104</v>
      </c>
      <c r="D78" s="163"/>
      <c r="E78" s="164">
        <v>115.26</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1105</v>
      </c>
      <c r="D79" s="163"/>
      <c r="E79" s="164">
        <v>4.68</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1106</v>
      </c>
      <c r="D80" s="163"/>
      <c r="E80" s="164">
        <v>3.0510000000000002</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233</v>
      </c>
      <c r="D81" s="163"/>
      <c r="E81" s="164"/>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203</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1107</v>
      </c>
      <c r="D82" s="163"/>
      <c r="E82" s="164">
        <v>32.64</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1108</v>
      </c>
      <c r="D83" s="163"/>
      <c r="E83" s="164">
        <v>0.48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72">
        <v>18</v>
      </c>
      <c r="B84" s="173" t="s">
        <v>1111</v>
      </c>
      <c r="C84" s="189" t="s">
        <v>1112</v>
      </c>
      <c r="D84" s="174" t="s">
        <v>256</v>
      </c>
      <c r="E84" s="175">
        <v>3.6408</v>
      </c>
      <c r="F84" s="176"/>
      <c r="G84" s="177">
        <f>ROUND(E84*F84,2)</f>
        <v>0</v>
      </c>
      <c r="H84" s="176"/>
      <c r="I84" s="177">
        <f>ROUND(E84*H84,2)</f>
        <v>0</v>
      </c>
      <c r="J84" s="176"/>
      <c r="K84" s="177">
        <f>ROUND(E84*J84,2)</f>
        <v>0</v>
      </c>
      <c r="L84" s="177">
        <v>21</v>
      </c>
      <c r="M84" s="177">
        <f>G84*(1+L84/100)</f>
        <v>0</v>
      </c>
      <c r="N84" s="177">
        <v>1.0202899999999999</v>
      </c>
      <c r="O84" s="177">
        <f>ROUND(E84*N84,2)</f>
        <v>3.71</v>
      </c>
      <c r="P84" s="177">
        <v>0</v>
      </c>
      <c r="Q84" s="177">
        <f>ROUND(E84*P84,2)</f>
        <v>0</v>
      </c>
      <c r="R84" s="177"/>
      <c r="S84" s="177" t="s">
        <v>199</v>
      </c>
      <c r="T84" s="178" t="s">
        <v>199</v>
      </c>
      <c r="U84" s="161">
        <v>25.271000000000001</v>
      </c>
      <c r="V84" s="161">
        <f>ROUND(E84*U84,2)</f>
        <v>92.01</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1113</v>
      </c>
      <c r="D85" s="163"/>
      <c r="E85" s="164">
        <v>3.6408</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19</v>
      </c>
      <c r="B86" s="173" t="s">
        <v>1114</v>
      </c>
      <c r="C86" s="189" t="s">
        <v>1115</v>
      </c>
      <c r="D86" s="174" t="s">
        <v>243</v>
      </c>
      <c r="E86" s="175">
        <v>1</v>
      </c>
      <c r="F86" s="176"/>
      <c r="G86" s="177">
        <f>ROUND(E86*F86,2)</f>
        <v>0</v>
      </c>
      <c r="H86" s="176"/>
      <c r="I86" s="177">
        <f>ROUND(E86*H86,2)</f>
        <v>0</v>
      </c>
      <c r="J86" s="176"/>
      <c r="K86" s="177">
        <f>ROUND(E86*J86,2)</f>
        <v>0</v>
      </c>
      <c r="L86" s="177">
        <v>21</v>
      </c>
      <c r="M86" s="177">
        <f>G86*(1+L86/100)</f>
        <v>0</v>
      </c>
      <c r="N86" s="177">
        <v>0.43236000000000002</v>
      </c>
      <c r="O86" s="177">
        <f>ROUND(E86*N86,2)</f>
        <v>0.43</v>
      </c>
      <c r="P86" s="177">
        <v>0</v>
      </c>
      <c r="Q86" s="177">
        <f>ROUND(E86*P86,2)</f>
        <v>0</v>
      </c>
      <c r="R86" s="177"/>
      <c r="S86" s="177" t="s">
        <v>199</v>
      </c>
      <c r="T86" s="178" t="s">
        <v>199</v>
      </c>
      <c r="U86" s="161">
        <v>2.2069999999999999</v>
      </c>
      <c r="V86" s="161">
        <f>ROUND(E86*U86,2)</f>
        <v>2.21</v>
      </c>
      <c r="W86" s="161"/>
      <c r="X86" s="161" t="s">
        <v>200</v>
      </c>
      <c r="Y86" s="151"/>
      <c r="Z86" s="151"/>
      <c r="AA86" s="151"/>
      <c r="AB86" s="151"/>
      <c r="AC86" s="151"/>
      <c r="AD86" s="151"/>
      <c r="AE86" s="151"/>
      <c r="AF86" s="151"/>
      <c r="AG86" s="151" t="s">
        <v>201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1116</v>
      </c>
      <c r="D87" s="163"/>
      <c r="E87" s="164">
        <v>1</v>
      </c>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72">
        <v>20</v>
      </c>
      <c r="B88" s="173" t="s">
        <v>1117</v>
      </c>
      <c r="C88" s="189" t="s">
        <v>1118</v>
      </c>
      <c r="D88" s="174" t="s">
        <v>256</v>
      </c>
      <c r="E88" s="175">
        <v>8.813E-2</v>
      </c>
      <c r="F88" s="176"/>
      <c r="G88" s="177">
        <f>ROUND(E88*F88,2)</f>
        <v>0</v>
      </c>
      <c r="H88" s="176"/>
      <c r="I88" s="177">
        <f>ROUND(E88*H88,2)</f>
        <v>0</v>
      </c>
      <c r="J88" s="176"/>
      <c r="K88" s="177">
        <f>ROUND(E88*J88,2)</f>
        <v>0</v>
      </c>
      <c r="L88" s="177">
        <v>21</v>
      </c>
      <c r="M88" s="177">
        <f>G88*(1+L88/100)</f>
        <v>0</v>
      </c>
      <c r="N88" s="177">
        <v>1</v>
      </c>
      <c r="O88" s="177">
        <f>ROUND(E88*N88,2)</f>
        <v>0.09</v>
      </c>
      <c r="P88" s="177">
        <v>0</v>
      </c>
      <c r="Q88" s="177">
        <f>ROUND(E88*P88,2)</f>
        <v>0</v>
      </c>
      <c r="R88" s="177"/>
      <c r="S88" s="177" t="s">
        <v>307</v>
      </c>
      <c r="T88" s="178" t="s">
        <v>199</v>
      </c>
      <c r="U88" s="161">
        <v>0</v>
      </c>
      <c r="V88" s="161">
        <f>ROUND(E88*U88,2)</f>
        <v>0</v>
      </c>
      <c r="W88" s="161"/>
      <c r="X88" s="161" t="s">
        <v>297</v>
      </c>
      <c r="Y88" s="151"/>
      <c r="Z88" s="151"/>
      <c r="AA88" s="151"/>
      <c r="AB88" s="151"/>
      <c r="AC88" s="151"/>
      <c r="AD88" s="151"/>
      <c r="AE88" s="151"/>
      <c r="AF88" s="151"/>
      <c r="AG88" s="151" t="s">
        <v>298</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1119</v>
      </c>
      <c r="D89" s="163"/>
      <c r="E89" s="164">
        <v>8.813E-2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x14ac:dyDescent="0.2">
      <c r="A90" s="166" t="s">
        <v>194</v>
      </c>
      <c r="B90" s="167" t="s">
        <v>86</v>
      </c>
      <c r="C90" s="188" t="s">
        <v>87</v>
      </c>
      <c r="D90" s="168"/>
      <c r="E90" s="169"/>
      <c r="F90" s="170"/>
      <c r="G90" s="170">
        <f>SUMIF(AG91:AG107,"&lt;&gt;NOR",G91:G107)</f>
        <v>0</v>
      </c>
      <c r="H90" s="170"/>
      <c r="I90" s="170">
        <f>SUM(I91:I107)</f>
        <v>0</v>
      </c>
      <c r="J90" s="170"/>
      <c r="K90" s="170">
        <f>SUM(K91:K107)</f>
        <v>0</v>
      </c>
      <c r="L90" s="170"/>
      <c r="M90" s="170">
        <f>SUM(M91:M107)</f>
        <v>0</v>
      </c>
      <c r="N90" s="170"/>
      <c r="O90" s="170">
        <f>SUM(O91:O107)</f>
        <v>3.73</v>
      </c>
      <c r="P90" s="170"/>
      <c r="Q90" s="170">
        <f>SUM(Q91:Q107)</f>
        <v>0</v>
      </c>
      <c r="R90" s="170"/>
      <c r="S90" s="170"/>
      <c r="T90" s="171"/>
      <c r="U90" s="165"/>
      <c r="V90" s="165">
        <f>SUM(V91:V107)</f>
        <v>55.790000000000006</v>
      </c>
      <c r="W90" s="165"/>
      <c r="X90" s="165"/>
      <c r="AG90" t="s">
        <v>195</v>
      </c>
    </row>
    <row r="91" spans="1:60" ht="22.5" outlineLevel="1" x14ac:dyDescent="0.2">
      <c r="A91" s="172">
        <v>21</v>
      </c>
      <c r="B91" s="173" t="s">
        <v>1120</v>
      </c>
      <c r="C91" s="189" t="s">
        <v>1121</v>
      </c>
      <c r="D91" s="174" t="s">
        <v>243</v>
      </c>
      <c r="E91" s="175">
        <v>15</v>
      </c>
      <c r="F91" s="176"/>
      <c r="G91" s="177">
        <f>ROUND(E91*F91,2)</f>
        <v>0</v>
      </c>
      <c r="H91" s="176"/>
      <c r="I91" s="177">
        <f>ROUND(E91*H91,2)</f>
        <v>0</v>
      </c>
      <c r="J91" s="176"/>
      <c r="K91" s="177">
        <f>ROUND(E91*J91,2)</f>
        <v>0</v>
      </c>
      <c r="L91" s="177">
        <v>21</v>
      </c>
      <c r="M91" s="177">
        <f>G91*(1+L91/100)</f>
        <v>0</v>
      </c>
      <c r="N91" s="177">
        <v>2.094E-2</v>
      </c>
      <c r="O91" s="177">
        <f>ROUND(E91*N91,2)</f>
        <v>0.31</v>
      </c>
      <c r="P91" s="177">
        <v>0</v>
      </c>
      <c r="Q91" s="177">
        <f>ROUND(E91*P91,2)</f>
        <v>0</v>
      </c>
      <c r="R91" s="177"/>
      <c r="S91" s="177" t="s">
        <v>199</v>
      </c>
      <c r="T91" s="178" t="s">
        <v>199</v>
      </c>
      <c r="U91" s="161">
        <v>0.2014</v>
      </c>
      <c r="V91" s="161">
        <f>ROUND(E91*U91,2)</f>
        <v>3.02</v>
      </c>
      <c r="W91" s="161"/>
      <c r="X91" s="161" t="s">
        <v>200</v>
      </c>
      <c r="Y91" s="151"/>
      <c r="Z91" s="151"/>
      <c r="AA91" s="151"/>
      <c r="AB91" s="151"/>
      <c r="AC91" s="151"/>
      <c r="AD91" s="151"/>
      <c r="AE91" s="151"/>
      <c r="AF91" s="151"/>
      <c r="AG91" s="151" t="s">
        <v>201</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774</v>
      </c>
      <c r="D92" s="163"/>
      <c r="E92" s="164">
        <v>15</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72">
        <v>22</v>
      </c>
      <c r="B93" s="173" t="s">
        <v>1122</v>
      </c>
      <c r="C93" s="189" t="s">
        <v>1123</v>
      </c>
      <c r="D93" s="174" t="s">
        <v>256</v>
      </c>
      <c r="E93" s="175">
        <v>1.7113400000000001</v>
      </c>
      <c r="F93" s="176"/>
      <c r="G93" s="177">
        <f>ROUND(E93*F93,2)</f>
        <v>0</v>
      </c>
      <c r="H93" s="176"/>
      <c r="I93" s="177">
        <f>ROUND(E93*H93,2)</f>
        <v>0</v>
      </c>
      <c r="J93" s="176"/>
      <c r="K93" s="177">
        <f>ROUND(E93*J93,2)</f>
        <v>0</v>
      </c>
      <c r="L93" s="177">
        <v>21</v>
      </c>
      <c r="M93" s="177">
        <f>G93*(1+L93/100)</f>
        <v>0</v>
      </c>
      <c r="N93" s="177">
        <v>1.9009999999999999E-2</v>
      </c>
      <c r="O93" s="177">
        <f>ROUND(E93*N93,2)</f>
        <v>0.03</v>
      </c>
      <c r="P93" s="177">
        <v>0</v>
      </c>
      <c r="Q93" s="177">
        <f>ROUND(E93*P93,2)</f>
        <v>0</v>
      </c>
      <c r="R93" s="177"/>
      <c r="S93" s="177" t="s">
        <v>199</v>
      </c>
      <c r="T93" s="178" t="s">
        <v>199</v>
      </c>
      <c r="U93" s="161">
        <v>18.175000000000001</v>
      </c>
      <c r="V93" s="161">
        <f>ROUND(E93*U93,2)</f>
        <v>31.1</v>
      </c>
      <c r="W93" s="161"/>
      <c r="X93" s="161" t="s">
        <v>200</v>
      </c>
      <c r="Y93" s="151"/>
      <c r="Z93" s="151"/>
      <c r="AA93" s="151"/>
      <c r="AB93" s="151"/>
      <c r="AC93" s="151"/>
      <c r="AD93" s="151"/>
      <c r="AE93" s="151"/>
      <c r="AF93" s="151"/>
      <c r="AG93" s="151" t="s">
        <v>201</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1124</v>
      </c>
      <c r="D94" s="163"/>
      <c r="E94" s="164">
        <v>1.46265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1125</v>
      </c>
      <c r="D95" s="163"/>
      <c r="E95" s="164">
        <v>0.23164000000000001</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1126</v>
      </c>
      <c r="D96" s="163"/>
      <c r="E96" s="164"/>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1127</v>
      </c>
      <c r="D97" s="163"/>
      <c r="E97" s="164">
        <v>1.7049999999999999E-2</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ht="22.5" outlineLevel="1" x14ac:dyDescent="0.2">
      <c r="A98" s="172">
        <v>23</v>
      </c>
      <c r="B98" s="173" t="s">
        <v>1128</v>
      </c>
      <c r="C98" s="189" t="s">
        <v>1129</v>
      </c>
      <c r="D98" s="174" t="s">
        <v>256</v>
      </c>
      <c r="E98" s="175">
        <v>1.4039200000000001</v>
      </c>
      <c r="F98" s="176"/>
      <c r="G98" s="177">
        <f>ROUND(E98*F98,2)</f>
        <v>0</v>
      </c>
      <c r="H98" s="176"/>
      <c r="I98" s="177">
        <f>ROUND(E98*H98,2)</f>
        <v>0</v>
      </c>
      <c r="J98" s="176"/>
      <c r="K98" s="177">
        <f>ROUND(E98*J98,2)</f>
        <v>0</v>
      </c>
      <c r="L98" s="177">
        <v>21</v>
      </c>
      <c r="M98" s="177">
        <f>G98*(1+L98/100)</f>
        <v>0</v>
      </c>
      <c r="N98" s="177">
        <v>1.188E-2</v>
      </c>
      <c r="O98" s="177">
        <f>ROUND(E98*N98,2)</f>
        <v>0.02</v>
      </c>
      <c r="P98" s="177">
        <v>0</v>
      </c>
      <c r="Q98" s="177">
        <f>ROUND(E98*P98,2)</f>
        <v>0</v>
      </c>
      <c r="R98" s="177"/>
      <c r="S98" s="177" t="s">
        <v>199</v>
      </c>
      <c r="T98" s="178" t="s">
        <v>199</v>
      </c>
      <c r="U98" s="161">
        <v>15.433</v>
      </c>
      <c r="V98" s="161">
        <f>ROUND(E98*U98,2)</f>
        <v>21.67</v>
      </c>
      <c r="W98" s="161"/>
      <c r="X98" s="161" t="s">
        <v>200</v>
      </c>
      <c r="Y98" s="151"/>
      <c r="Z98" s="151"/>
      <c r="AA98" s="151"/>
      <c r="AB98" s="151"/>
      <c r="AC98" s="151"/>
      <c r="AD98" s="151"/>
      <c r="AE98" s="151"/>
      <c r="AF98" s="151"/>
      <c r="AG98" s="151" t="s">
        <v>201</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1130</v>
      </c>
      <c r="D99" s="163"/>
      <c r="E99" s="164">
        <v>1.4039200000000001</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24</v>
      </c>
      <c r="B100" s="173" t="s">
        <v>1131</v>
      </c>
      <c r="C100" s="189" t="s">
        <v>1132</v>
      </c>
      <c r="D100" s="174" t="s">
        <v>256</v>
      </c>
      <c r="E100" s="175">
        <v>1.8419999999999999E-2</v>
      </c>
      <c r="F100" s="176"/>
      <c r="G100" s="177">
        <f>ROUND(E100*F100,2)</f>
        <v>0</v>
      </c>
      <c r="H100" s="176"/>
      <c r="I100" s="177">
        <f>ROUND(E100*H100,2)</f>
        <v>0</v>
      </c>
      <c r="J100" s="176"/>
      <c r="K100" s="177">
        <f>ROUND(E100*J100,2)</f>
        <v>0</v>
      </c>
      <c r="L100" s="177">
        <v>21</v>
      </c>
      <c r="M100" s="177">
        <f>G100*(1+L100/100)</f>
        <v>0</v>
      </c>
      <c r="N100" s="177">
        <v>1</v>
      </c>
      <c r="O100" s="177">
        <f>ROUND(E100*N100,2)</f>
        <v>0.02</v>
      </c>
      <c r="P100" s="177">
        <v>0</v>
      </c>
      <c r="Q100" s="177">
        <f>ROUND(E100*P100,2)</f>
        <v>0</v>
      </c>
      <c r="R100" s="177" t="s">
        <v>296</v>
      </c>
      <c r="S100" s="177" t="s">
        <v>199</v>
      </c>
      <c r="T100" s="178" t="s">
        <v>199</v>
      </c>
      <c r="U100" s="161">
        <v>0</v>
      </c>
      <c r="V100" s="161">
        <f>ROUND(E100*U100,2)</f>
        <v>0</v>
      </c>
      <c r="W100" s="161"/>
      <c r="X100" s="161" t="s">
        <v>297</v>
      </c>
      <c r="Y100" s="151"/>
      <c r="Z100" s="151"/>
      <c r="AA100" s="151"/>
      <c r="AB100" s="151"/>
      <c r="AC100" s="151"/>
      <c r="AD100" s="151"/>
      <c r="AE100" s="151"/>
      <c r="AF100" s="151"/>
      <c r="AG100" s="151" t="s">
        <v>298</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1126</v>
      </c>
      <c r="D101" s="163"/>
      <c r="E101" s="164"/>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1133</v>
      </c>
      <c r="D102" s="163"/>
      <c r="E102" s="164">
        <v>1.8419999999999999E-2</v>
      </c>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ht="22.5" outlineLevel="1" x14ac:dyDescent="0.2">
      <c r="A103" s="172">
        <v>25</v>
      </c>
      <c r="B103" s="173" t="s">
        <v>1134</v>
      </c>
      <c r="C103" s="189" t="s">
        <v>1135</v>
      </c>
      <c r="D103" s="174" t="s">
        <v>256</v>
      </c>
      <c r="E103" s="175">
        <v>1.8298300000000001</v>
      </c>
      <c r="F103" s="176"/>
      <c r="G103" s="177">
        <f>ROUND(E103*F103,2)</f>
        <v>0</v>
      </c>
      <c r="H103" s="176"/>
      <c r="I103" s="177">
        <f>ROUND(E103*H103,2)</f>
        <v>0</v>
      </c>
      <c r="J103" s="176"/>
      <c r="K103" s="177">
        <f>ROUND(E103*J103,2)</f>
        <v>0</v>
      </c>
      <c r="L103" s="177">
        <v>21</v>
      </c>
      <c r="M103" s="177">
        <f>G103*(1+L103/100)</f>
        <v>0</v>
      </c>
      <c r="N103" s="177">
        <v>1</v>
      </c>
      <c r="O103" s="177">
        <f>ROUND(E103*N103,2)</f>
        <v>1.83</v>
      </c>
      <c r="P103" s="177">
        <v>0</v>
      </c>
      <c r="Q103" s="177">
        <f>ROUND(E103*P103,2)</f>
        <v>0</v>
      </c>
      <c r="R103" s="177" t="s">
        <v>296</v>
      </c>
      <c r="S103" s="177" t="s">
        <v>199</v>
      </c>
      <c r="T103" s="178" t="s">
        <v>199</v>
      </c>
      <c r="U103" s="161">
        <v>0</v>
      </c>
      <c r="V103" s="161">
        <f>ROUND(E103*U103,2)</f>
        <v>0</v>
      </c>
      <c r="W103" s="161"/>
      <c r="X103" s="161" t="s">
        <v>297</v>
      </c>
      <c r="Y103" s="151"/>
      <c r="Z103" s="151"/>
      <c r="AA103" s="151"/>
      <c r="AB103" s="151"/>
      <c r="AC103" s="151"/>
      <c r="AD103" s="151"/>
      <c r="AE103" s="151"/>
      <c r="AF103" s="151"/>
      <c r="AG103" s="151" t="s">
        <v>298</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1136</v>
      </c>
      <c r="D104" s="163"/>
      <c r="E104" s="164">
        <v>1.5796600000000001</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1137</v>
      </c>
      <c r="D105" s="163"/>
      <c r="E105" s="164">
        <v>0.25017</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x14ac:dyDescent="0.2">
      <c r="A106" s="172">
        <v>26</v>
      </c>
      <c r="B106" s="173" t="s">
        <v>1138</v>
      </c>
      <c r="C106" s="189" t="s">
        <v>1139</v>
      </c>
      <c r="D106" s="174" t="s">
        <v>256</v>
      </c>
      <c r="E106" s="175">
        <v>1.51623</v>
      </c>
      <c r="F106" s="176"/>
      <c r="G106" s="177">
        <f>ROUND(E106*F106,2)</f>
        <v>0</v>
      </c>
      <c r="H106" s="176"/>
      <c r="I106" s="177">
        <f>ROUND(E106*H106,2)</f>
        <v>0</v>
      </c>
      <c r="J106" s="176"/>
      <c r="K106" s="177">
        <f>ROUND(E106*J106,2)</f>
        <v>0</v>
      </c>
      <c r="L106" s="177">
        <v>21</v>
      </c>
      <c r="M106" s="177">
        <f>G106*(1+L106/100)</f>
        <v>0</v>
      </c>
      <c r="N106" s="177">
        <v>1</v>
      </c>
      <c r="O106" s="177">
        <f>ROUND(E106*N106,2)</f>
        <v>1.52</v>
      </c>
      <c r="P106" s="177">
        <v>0</v>
      </c>
      <c r="Q106" s="177">
        <f>ROUND(E106*P106,2)</f>
        <v>0</v>
      </c>
      <c r="R106" s="177" t="s">
        <v>296</v>
      </c>
      <c r="S106" s="177" t="s">
        <v>199</v>
      </c>
      <c r="T106" s="178" t="s">
        <v>199</v>
      </c>
      <c r="U106" s="161">
        <v>0</v>
      </c>
      <c r="V106" s="161">
        <f>ROUND(E106*U106,2)</f>
        <v>0</v>
      </c>
      <c r="W106" s="161"/>
      <c r="X106" s="161" t="s">
        <v>297</v>
      </c>
      <c r="Y106" s="151"/>
      <c r="Z106" s="151"/>
      <c r="AA106" s="151"/>
      <c r="AB106" s="151"/>
      <c r="AC106" s="151"/>
      <c r="AD106" s="151"/>
      <c r="AE106" s="151"/>
      <c r="AF106" s="151"/>
      <c r="AG106" s="151" t="s">
        <v>298</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1140</v>
      </c>
      <c r="D107" s="163"/>
      <c r="E107" s="164">
        <v>1.51623</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194</v>
      </c>
      <c r="B108" s="167" t="s">
        <v>96</v>
      </c>
      <c r="C108" s="188" t="s">
        <v>97</v>
      </c>
      <c r="D108" s="168"/>
      <c r="E108" s="169"/>
      <c r="F108" s="170"/>
      <c r="G108" s="170">
        <f>SUMIF(AG109:AG110,"&lt;&gt;NOR",G109:G110)</f>
        <v>0</v>
      </c>
      <c r="H108" s="170"/>
      <c r="I108" s="170">
        <f>SUM(I109:I110)</f>
        <v>0</v>
      </c>
      <c r="J108" s="170"/>
      <c r="K108" s="170">
        <f>SUM(K109:K110)</f>
        <v>0</v>
      </c>
      <c r="L108" s="170"/>
      <c r="M108" s="170">
        <f>SUM(M109:M110)</f>
        <v>0</v>
      </c>
      <c r="N108" s="170"/>
      <c r="O108" s="170">
        <f>SUM(O109:O110)</f>
        <v>0.01</v>
      </c>
      <c r="P108" s="170"/>
      <c r="Q108" s="170">
        <f>SUM(Q109:Q110)</f>
        <v>0</v>
      </c>
      <c r="R108" s="170"/>
      <c r="S108" s="170"/>
      <c r="T108" s="171"/>
      <c r="U108" s="165"/>
      <c r="V108" s="165">
        <f>SUM(V109:V110)</f>
        <v>0</v>
      </c>
      <c r="W108" s="165"/>
      <c r="X108" s="165"/>
      <c r="AG108" t="s">
        <v>195</v>
      </c>
    </row>
    <row r="109" spans="1:60" ht="22.5" outlineLevel="1" x14ac:dyDescent="0.2">
      <c r="A109" s="172">
        <v>27</v>
      </c>
      <c r="B109" s="173" t="s">
        <v>1141</v>
      </c>
      <c r="C109" s="189" t="s">
        <v>1142</v>
      </c>
      <c r="D109" s="174" t="s">
        <v>243</v>
      </c>
      <c r="E109" s="175">
        <v>15</v>
      </c>
      <c r="F109" s="176"/>
      <c r="G109" s="177">
        <f>ROUND(E109*F109,2)</f>
        <v>0</v>
      </c>
      <c r="H109" s="176"/>
      <c r="I109" s="177">
        <f>ROUND(E109*H109,2)</f>
        <v>0</v>
      </c>
      <c r="J109" s="176"/>
      <c r="K109" s="177">
        <f>ROUND(E109*J109,2)</f>
        <v>0</v>
      </c>
      <c r="L109" s="177">
        <v>21</v>
      </c>
      <c r="M109" s="177">
        <f>G109*(1+L109/100)</f>
        <v>0</v>
      </c>
      <c r="N109" s="177">
        <v>5.0000000000000001E-4</v>
      </c>
      <c r="O109" s="177">
        <f>ROUND(E109*N109,2)</f>
        <v>0.01</v>
      </c>
      <c r="P109" s="177">
        <v>0</v>
      </c>
      <c r="Q109" s="177">
        <f>ROUND(E109*P109,2)</f>
        <v>0</v>
      </c>
      <c r="R109" s="177"/>
      <c r="S109" s="177" t="s">
        <v>307</v>
      </c>
      <c r="T109" s="178" t="s">
        <v>308</v>
      </c>
      <c r="U109" s="161">
        <v>0</v>
      </c>
      <c r="V109" s="161">
        <f>ROUND(E109*U109,2)</f>
        <v>0</v>
      </c>
      <c r="W109" s="161"/>
      <c r="X109" s="161" t="s">
        <v>200</v>
      </c>
      <c r="Y109" s="151"/>
      <c r="Z109" s="151"/>
      <c r="AA109" s="151"/>
      <c r="AB109" s="151"/>
      <c r="AC109" s="151"/>
      <c r="AD109" s="151"/>
      <c r="AE109" s="151"/>
      <c r="AF109" s="151"/>
      <c r="AG109" s="151" t="s">
        <v>201</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774</v>
      </c>
      <c r="D110" s="163"/>
      <c r="E110" s="164">
        <v>15</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
      <c r="A111" s="166" t="s">
        <v>194</v>
      </c>
      <c r="B111" s="167" t="s">
        <v>98</v>
      </c>
      <c r="C111" s="188" t="s">
        <v>99</v>
      </c>
      <c r="D111" s="168"/>
      <c r="E111" s="169"/>
      <c r="F111" s="170"/>
      <c r="G111" s="170">
        <f>SUMIF(AG112:AG117,"&lt;&gt;NOR",G112:G117)</f>
        <v>0</v>
      </c>
      <c r="H111" s="170"/>
      <c r="I111" s="170">
        <f>SUM(I112:I117)</f>
        <v>0</v>
      </c>
      <c r="J111" s="170"/>
      <c r="K111" s="170">
        <f>SUM(K112:K117)</f>
        <v>0</v>
      </c>
      <c r="L111" s="170"/>
      <c r="M111" s="170">
        <f>SUM(M112:M117)</f>
        <v>0</v>
      </c>
      <c r="N111" s="170"/>
      <c r="O111" s="170">
        <f>SUM(O112:O117)</f>
        <v>20.149999999999999</v>
      </c>
      <c r="P111" s="170"/>
      <c r="Q111" s="170">
        <f>SUM(Q112:Q117)</f>
        <v>0</v>
      </c>
      <c r="R111" s="170"/>
      <c r="S111" s="170"/>
      <c r="T111" s="171"/>
      <c r="U111" s="165"/>
      <c r="V111" s="165">
        <f>SUM(V112:V117)</f>
        <v>53.04</v>
      </c>
      <c r="W111" s="165"/>
      <c r="X111" s="165"/>
      <c r="AG111" t="s">
        <v>195</v>
      </c>
    </row>
    <row r="112" spans="1:60" outlineLevel="1" x14ac:dyDescent="0.2">
      <c r="A112" s="172">
        <v>28</v>
      </c>
      <c r="B112" s="173" t="s">
        <v>1143</v>
      </c>
      <c r="C112" s="189" t="s">
        <v>1144</v>
      </c>
      <c r="D112" s="174" t="s">
        <v>198</v>
      </c>
      <c r="E112" s="175">
        <v>7.67</v>
      </c>
      <c r="F112" s="176"/>
      <c r="G112" s="177">
        <f>ROUND(E112*F112,2)</f>
        <v>0</v>
      </c>
      <c r="H112" s="176"/>
      <c r="I112" s="177">
        <f>ROUND(E112*H112,2)</f>
        <v>0</v>
      </c>
      <c r="J112" s="176"/>
      <c r="K112" s="177">
        <f>ROUND(E112*J112,2)</f>
        <v>0</v>
      </c>
      <c r="L112" s="177">
        <v>21</v>
      </c>
      <c r="M112" s="177">
        <f>G112*(1+L112/100)</f>
        <v>0</v>
      </c>
      <c r="N112" s="177">
        <v>0</v>
      </c>
      <c r="O112" s="177">
        <f>ROUND(E112*N112,2)</f>
        <v>0</v>
      </c>
      <c r="P112" s="177">
        <v>0</v>
      </c>
      <c r="Q112" s="177">
        <f>ROUND(E112*P112,2)</f>
        <v>0</v>
      </c>
      <c r="R112" s="177"/>
      <c r="S112" s="177" t="s">
        <v>199</v>
      </c>
      <c r="T112" s="178" t="s">
        <v>199</v>
      </c>
      <c r="U112" s="161">
        <v>1.8360000000000001</v>
      </c>
      <c r="V112" s="161">
        <f>ROUND(E112*U112,2)</f>
        <v>14.08</v>
      </c>
      <c r="W112" s="161"/>
      <c r="X112" s="161" t="s">
        <v>200</v>
      </c>
      <c r="Y112" s="151"/>
      <c r="Z112" s="151"/>
      <c r="AA112" s="151"/>
      <c r="AB112" s="151"/>
      <c r="AC112" s="151"/>
      <c r="AD112" s="151"/>
      <c r="AE112" s="151"/>
      <c r="AF112" s="151"/>
      <c r="AG112" s="151" t="s">
        <v>201</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1145</v>
      </c>
      <c r="D113" s="163"/>
      <c r="E113" s="164">
        <v>7.67</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29</v>
      </c>
      <c r="B114" s="173" t="s">
        <v>1146</v>
      </c>
      <c r="C114" s="189" t="s">
        <v>1147</v>
      </c>
      <c r="D114" s="174" t="s">
        <v>238</v>
      </c>
      <c r="E114" s="175">
        <v>76.7</v>
      </c>
      <c r="F114" s="176"/>
      <c r="G114" s="177">
        <f>ROUND(E114*F114,2)</f>
        <v>0</v>
      </c>
      <c r="H114" s="176"/>
      <c r="I114" s="177">
        <f>ROUND(E114*H114,2)</f>
        <v>0</v>
      </c>
      <c r="J114" s="176"/>
      <c r="K114" s="177">
        <f>ROUND(E114*J114,2)</f>
        <v>0</v>
      </c>
      <c r="L114" s="177">
        <v>21</v>
      </c>
      <c r="M114" s="177">
        <f>G114*(1+L114/100)</f>
        <v>0</v>
      </c>
      <c r="N114" s="177">
        <v>8.2699999999999996E-2</v>
      </c>
      <c r="O114" s="177">
        <f>ROUND(E114*N114,2)</f>
        <v>6.34</v>
      </c>
      <c r="P114" s="177">
        <v>0</v>
      </c>
      <c r="Q114" s="177">
        <f>ROUND(E114*P114,2)</f>
        <v>0</v>
      </c>
      <c r="R114" s="177"/>
      <c r="S114" s="177" t="s">
        <v>199</v>
      </c>
      <c r="T114" s="178" t="s">
        <v>308</v>
      </c>
      <c r="U114" s="161">
        <v>0.50800000000000001</v>
      </c>
      <c r="V114" s="161">
        <f>ROUND(E114*U114,2)</f>
        <v>38.96</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1148</v>
      </c>
      <c r="D115" s="163"/>
      <c r="E115" s="164">
        <v>76.7</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72">
        <v>30</v>
      </c>
      <c r="B116" s="173" t="s">
        <v>401</v>
      </c>
      <c r="C116" s="189" t="s">
        <v>1149</v>
      </c>
      <c r="D116" s="174" t="s">
        <v>256</v>
      </c>
      <c r="E116" s="175">
        <v>13.805999999999999</v>
      </c>
      <c r="F116" s="176"/>
      <c r="G116" s="177">
        <f>ROUND(E116*F116,2)</f>
        <v>0</v>
      </c>
      <c r="H116" s="176"/>
      <c r="I116" s="177">
        <f>ROUND(E116*H116,2)</f>
        <v>0</v>
      </c>
      <c r="J116" s="176"/>
      <c r="K116" s="177">
        <f>ROUND(E116*J116,2)</f>
        <v>0</v>
      </c>
      <c r="L116" s="177">
        <v>21</v>
      </c>
      <c r="M116" s="177">
        <f>G116*(1+L116/100)</f>
        <v>0</v>
      </c>
      <c r="N116" s="177">
        <v>1</v>
      </c>
      <c r="O116" s="177">
        <f>ROUND(E116*N116,2)</f>
        <v>13.81</v>
      </c>
      <c r="P116" s="177">
        <v>0</v>
      </c>
      <c r="Q116" s="177">
        <f>ROUND(E116*P116,2)</f>
        <v>0</v>
      </c>
      <c r="R116" s="177" t="s">
        <v>296</v>
      </c>
      <c r="S116" s="177" t="s">
        <v>199</v>
      </c>
      <c r="T116" s="178" t="s">
        <v>199</v>
      </c>
      <c r="U116" s="161">
        <v>0</v>
      </c>
      <c r="V116" s="161">
        <f>ROUND(E116*U116,2)</f>
        <v>0</v>
      </c>
      <c r="W116" s="161"/>
      <c r="X116" s="161" t="s">
        <v>297</v>
      </c>
      <c r="Y116" s="151"/>
      <c r="Z116" s="151"/>
      <c r="AA116" s="151"/>
      <c r="AB116" s="151"/>
      <c r="AC116" s="151"/>
      <c r="AD116" s="151"/>
      <c r="AE116" s="151"/>
      <c r="AF116" s="151"/>
      <c r="AG116" s="151" t="s">
        <v>298</v>
      </c>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1150</v>
      </c>
      <c r="D117" s="163"/>
      <c r="E117" s="164">
        <v>13.805999999999999</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x14ac:dyDescent="0.2">
      <c r="A118" s="166" t="s">
        <v>194</v>
      </c>
      <c r="B118" s="167" t="s">
        <v>102</v>
      </c>
      <c r="C118" s="188" t="s">
        <v>103</v>
      </c>
      <c r="D118" s="168"/>
      <c r="E118" s="169"/>
      <c r="F118" s="170"/>
      <c r="G118" s="170">
        <f>SUMIF(AG119:AG130,"&lt;&gt;NOR",G119:G130)</f>
        <v>0</v>
      </c>
      <c r="H118" s="170"/>
      <c r="I118" s="170">
        <f>SUM(I119:I130)</f>
        <v>0</v>
      </c>
      <c r="J118" s="170"/>
      <c r="K118" s="170">
        <f>SUM(K119:K130)</f>
        <v>0</v>
      </c>
      <c r="L118" s="170"/>
      <c r="M118" s="170">
        <f>SUM(M119:M130)</f>
        <v>0</v>
      </c>
      <c r="N118" s="170"/>
      <c r="O118" s="170">
        <f>SUM(O119:O130)</f>
        <v>1.03</v>
      </c>
      <c r="P118" s="170"/>
      <c r="Q118" s="170">
        <f>SUM(Q119:Q130)</f>
        <v>0.04</v>
      </c>
      <c r="R118" s="170"/>
      <c r="S118" s="170"/>
      <c r="T118" s="171"/>
      <c r="U118" s="165"/>
      <c r="V118" s="165">
        <f>SUM(V119:V130)</f>
        <v>3.34</v>
      </c>
      <c r="W118" s="165"/>
      <c r="X118" s="165"/>
      <c r="AG118" t="s">
        <v>195</v>
      </c>
    </row>
    <row r="119" spans="1:60" outlineLevel="1" x14ac:dyDescent="0.2">
      <c r="A119" s="172">
        <v>31</v>
      </c>
      <c r="B119" s="173" t="s">
        <v>1151</v>
      </c>
      <c r="C119" s="189" t="s">
        <v>1152</v>
      </c>
      <c r="D119" s="174" t="s">
        <v>243</v>
      </c>
      <c r="E119" s="175">
        <v>1</v>
      </c>
      <c r="F119" s="176"/>
      <c r="G119" s="177">
        <f>ROUND(E119*F119,2)</f>
        <v>0</v>
      </c>
      <c r="H119" s="176"/>
      <c r="I119" s="177">
        <f>ROUND(E119*H119,2)</f>
        <v>0</v>
      </c>
      <c r="J119" s="176"/>
      <c r="K119" s="177">
        <f>ROUND(E119*J119,2)</f>
        <v>0</v>
      </c>
      <c r="L119" s="177">
        <v>21</v>
      </c>
      <c r="M119" s="177">
        <f>G119*(1+L119/100)</f>
        <v>0</v>
      </c>
      <c r="N119" s="177">
        <v>9.8600000000000007E-3</v>
      </c>
      <c r="O119" s="177">
        <f>ROUND(E119*N119,2)</f>
        <v>0.01</v>
      </c>
      <c r="P119" s="177">
        <v>0</v>
      </c>
      <c r="Q119" s="177">
        <f>ROUND(E119*P119,2)</f>
        <v>0</v>
      </c>
      <c r="R119" s="177"/>
      <c r="S119" s="177" t="s">
        <v>199</v>
      </c>
      <c r="T119" s="178" t="s">
        <v>199</v>
      </c>
      <c r="U119" s="161">
        <v>2.2480000000000002</v>
      </c>
      <c r="V119" s="161">
        <f>ROUND(E119*U119,2)</f>
        <v>2.25</v>
      </c>
      <c r="W119" s="161"/>
      <c r="X119" s="161" t="s">
        <v>200</v>
      </c>
      <c r="Y119" s="151"/>
      <c r="Z119" s="151"/>
      <c r="AA119" s="151"/>
      <c r="AB119" s="151"/>
      <c r="AC119" s="151"/>
      <c r="AD119" s="151"/>
      <c r="AE119" s="151"/>
      <c r="AF119" s="151"/>
      <c r="AG119" s="151" t="s">
        <v>201</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80</v>
      </c>
      <c r="D120" s="163"/>
      <c r="E120" s="164">
        <v>1</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72">
        <v>32</v>
      </c>
      <c r="B121" s="173" t="s">
        <v>1153</v>
      </c>
      <c r="C121" s="189" t="s">
        <v>1154</v>
      </c>
      <c r="D121" s="174" t="s">
        <v>243</v>
      </c>
      <c r="E121" s="175">
        <v>1</v>
      </c>
      <c r="F121" s="176"/>
      <c r="G121" s="177">
        <f>ROUND(E121*F121,2)</f>
        <v>0</v>
      </c>
      <c r="H121" s="176"/>
      <c r="I121" s="177">
        <f>ROUND(E121*H121,2)</f>
        <v>0</v>
      </c>
      <c r="J121" s="176"/>
      <c r="K121" s="177">
        <f>ROUND(E121*J121,2)</f>
        <v>0</v>
      </c>
      <c r="L121" s="177">
        <v>21</v>
      </c>
      <c r="M121" s="177">
        <f>G121*(1+L121/100)</f>
        <v>0</v>
      </c>
      <c r="N121" s="177">
        <v>7.0200000000000002E-3</v>
      </c>
      <c r="O121" s="177">
        <f>ROUND(E121*N121,2)</f>
        <v>0.01</v>
      </c>
      <c r="P121" s="177">
        <v>0</v>
      </c>
      <c r="Q121" s="177">
        <f>ROUND(E121*P121,2)</f>
        <v>0</v>
      </c>
      <c r="R121" s="177"/>
      <c r="S121" s="177" t="s">
        <v>199</v>
      </c>
      <c r="T121" s="178" t="s">
        <v>199</v>
      </c>
      <c r="U121" s="161">
        <v>1.0940000000000001</v>
      </c>
      <c r="V121" s="161">
        <f>ROUND(E121*U121,2)</f>
        <v>1.0900000000000001</v>
      </c>
      <c r="W121" s="161"/>
      <c r="X121" s="161" t="s">
        <v>200</v>
      </c>
      <c r="Y121" s="151"/>
      <c r="Z121" s="151"/>
      <c r="AA121" s="151"/>
      <c r="AB121" s="151"/>
      <c r="AC121" s="151"/>
      <c r="AD121" s="151"/>
      <c r="AE121" s="151"/>
      <c r="AF121" s="151"/>
      <c r="AG121" s="151" t="s">
        <v>201</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80</v>
      </c>
      <c r="D122" s="163"/>
      <c r="E122" s="164">
        <v>1</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2">
        <v>33</v>
      </c>
      <c r="B123" s="173" t="s">
        <v>1155</v>
      </c>
      <c r="C123" s="189" t="s">
        <v>1156</v>
      </c>
      <c r="D123" s="174" t="s">
        <v>243</v>
      </c>
      <c r="E123" s="175">
        <v>1</v>
      </c>
      <c r="F123" s="176"/>
      <c r="G123" s="177">
        <f>ROUND(E123*F123,2)</f>
        <v>0</v>
      </c>
      <c r="H123" s="176"/>
      <c r="I123" s="177">
        <f>ROUND(E123*H123,2)</f>
        <v>0</v>
      </c>
      <c r="J123" s="176"/>
      <c r="K123" s="177">
        <f>ROUND(E123*J123,2)</f>
        <v>0</v>
      </c>
      <c r="L123" s="177">
        <v>21</v>
      </c>
      <c r="M123" s="177">
        <f>G123*(1+L123/100)</f>
        <v>0</v>
      </c>
      <c r="N123" s="177">
        <v>0</v>
      </c>
      <c r="O123" s="177">
        <f>ROUND(E123*N123,2)</f>
        <v>0</v>
      </c>
      <c r="P123" s="177">
        <v>0</v>
      </c>
      <c r="Q123" s="177">
        <f>ROUND(E123*P123,2)</f>
        <v>0</v>
      </c>
      <c r="R123" s="177"/>
      <c r="S123" s="177" t="s">
        <v>307</v>
      </c>
      <c r="T123" s="178" t="s">
        <v>308</v>
      </c>
      <c r="U123" s="161">
        <v>0</v>
      </c>
      <c r="V123" s="161">
        <f>ROUND(E123*U123,2)</f>
        <v>0</v>
      </c>
      <c r="W123" s="161"/>
      <c r="X123" s="161" t="s">
        <v>200</v>
      </c>
      <c r="Y123" s="151"/>
      <c r="Z123" s="151"/>
      <c r="AA123" s="151"/>
      <c r="AB123" s="151"/>
      <c r="AC123" s="151"/>
      <c r="AD123" s="151"/>
      <c r="AE123" s="151"/>
      <c r="AF123" s="151"/>
      <c r="AG123" s="151" t="s">
        <v>201</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80</v>
      </c>
      <c r="D124" s="163"/>
      <c r="E124" s="164">
        <v>1</v>
      </c>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72">
        <v>34</v>
      </c>
      <c r="B125" s="173" t="s">
        <v>1157</v>
      </c>
      <c r="C125" s="189" t="s">
        <v>1158</v>
      </c>
      <c r="D125" s="174" t="s">
        <v>1159</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3.5000000000000003E-2</v>
      </c>
      <c r="Q125" s="177">
        <f>ROUND(E125*P125,2)</f>
        <v>0.04</v>
      </c>
      <c r="R125" s="177"/>
      <c r="S125" s="177" t="s">
        <v>307</v>
      </c>
      <c r="T125" s="178" t="s">
        <v>308</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72">
        <v>35</v>
      </c>
      <c r="B127" s="173" t="s">
        <v>1160</v>
      </c>
      <c r="C127" s="189" t="s">
        <v>1161</v>
      </c>
      <c r="D127" s="174" t="s">
        <v>243</v>
      </c>
      <c r="E127" s="175">
        <v>1</v>
      </c>
      <c r="F127" s="176"/>
      <c r="G127" s="177">
        <f>ROUND(E127*F127,2)</f>
        <v>0</v>
      </c>
      <c r="H127" s="176"/>
      <c r="I127" s="177">
        <f>ROUND(E127*H127,2)</f>
        <v>0</v>
      </c>
      <c r="J127" s="176"/>
      <c r="K127" s="177">
        <f>ROUND(E127*J127,2)</f>
        <v>0</v>
      </c>
      <c r="L127" s="177">
        <v>21</v>
      </c>
      <c r="M127" s="177">
        <f>G127*(1+L127/100)</f>
        <v>0</v>
      </c>
      <c r="N127" s="177">
        <v>1.0999999999999999E-2</v>
      </c>
      <c r="O127" s="177">
        <f>ROUND(E127*N127,2)</f>
        <v>0.01</v>
      </c>
      <c r="P127" s="177">
        <v>0</v>
      </c>
      <c r="Q127" s="177">
        <f>ROUND(E127*P127,2)</f>
        <v>0</v>
      </c>
      <c r="R127" s="177" t="s">
        <v>296</v>
      </c>
      <c r="S127" s="177" t="s">
        <v>199</v>
      </c>
      <c r="T127" s="178" t="s">
        <v>199</v>
      </c>
      <c r="U127" s="161">
        <v>0</v>
      </c>
      <c r="V127" s="161">
        <f>ROUND(E127*U127,2)</f>
        <v>0</v>
      </c>
      <c r="W127" s="161"/>
      <c r="X127" s="161" t="s">
        <v>297</v>
      </c>
      <c r="Y127" s="151"/>
      <c r="Z127" s="151"/>
      <c r="AA127" s="151"/>
      <c r="AB127" s="151"/>
      <c r="AC127" s="151"/>
      <c r="AD127" s="151"/>
      <c r="AE127" s="151"/>
      <c r="AF127" s="151"/>
      <c r="AG127" s="151" t="s">
        <v>298</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80</v>
      </c>
      <c r="D128" s="163"/>
      <c r="E128" s="164">
        <v>1</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2">
        <v>36</v>
      </c>
      <c r="B129" s="173" t="s">
        <v>1162</v>
      </c>
      <c r="C129" s="189" t="s">
        <v>1163</v>
      </c>
      <c r="D129" s="174" t="s">
        <v>243</v>
      </c>
      <c r="E129" s="175">
        <v>1</v>
      </c>
      <c r="F129" s="176"/>
      <c r="G129" s="177">
        <f>ROUND(E129*F129,2)</f>
        <v>0</v>
      </c>
      <c r="H129" s="176"/>
      <c r="I129" s="177">
        <f>ROUND(E129*H129,2)</f>
        <v>0</v>
      </c>
      <c r="J129" s="176"/>
      <c r="K129" s="177">
        <f>ROUND(E129*J129,2)</f>
        <v>0</v>
      </c>
      <c r="L129" s="177">
        <v>21</v>
      </c>
      <c r="M129" s="177">
        <f>G129*(1+L129/100)</f>
        <v>0</v>
      </c>
      <c r="N129" s="177">
        <v>1</v>
      </c>
      <c r="O129" s="177">
        <f>ROUND(E129*N129,2)</f>
        <v>1</v>
      </c>
      <c r="P129" s="177">
        <v>0</v>
      </c>
      <c r="Q129" s="177">
        <f>ROUND(E129*P129,2)</f>
        <v>0</v>
      </c>
      <c r="R129" s="177" t="s">
        <v>296</v>
      </c>
      <c r="S129" s="177" t="s">
        <v>199</v>
      </c>
      <c r="T129" s="178" t="s">
        <v>199</v>
      </c>
      <c r="U129" s="161">
        <v>0</v>
      </c>
      <c r="V129" s="161">
        <f>ROUND(E129*U129,2)</f>
        <v>0</v>
      </c>
      <c r="W129" s="161"/>
      <c r="X129" s="161" t="s">
        <v>297</v>
      </c>
      <c r="Y129" s="151"/>
      <c r="Z129" s="151"/>
      <c r="AA129" s="151"/>
      <c r="AB129" s="151"/>
      <c r="AC129" s="151"/>
      <c r="AD129" s="151"/>
      <c r="AE129" s="151"/>
      <c r="AF129" s="151"/>
      <c r="AG129" s="151" t="s">
        <v>298</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80</v>
      </c>
      <c r="D130" s="163"/>
      <c r="E130" s="164">
        <v>1</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x14ac:dyDescent="0.2">
      <c r="A131" s="166" t="s">
        <v>194</v>
      </c>
      <c r="B131" s="167" t="s">
        <v>106</v>
      </c>
      <c r="C131" s="188" t="s">
        <v>107</v>
      </c>
      <c r="D131" s="168"/>
      <c r="E131" s="169"/>
      <c r="F131" s="170"/>
      <c r="G131" s="170">
        <f>SUMIF(AG132:AG142,"&lt;&gt;NOR",G132:G142)</f>
        <v>0</v>
      </c>
      <c r="H131" s="170"/>
      <c r="I131" s="170">
        <f>SUM(I132:I142)</f>
        <v>0</v>
      </c>
      <c r="J131" s="170"/>
      <c r="K131" s="170">
        <f>SUM(K132:K142)</f>
        <v>0</v>
      </c>
      <c r="L131" s="170"/>
      <c r="M131" s="170">
        <f>SUM(M132:M142)</f>
        <v>0</v>
      </c>
      <c r="N131" s="170"/>
      <c r="O131" s="170">
        <f>SUM(O132:O142)</f>
        <v>2.14</v>
      </c>
      <c r="P131" s="170"/>
      <c r="Q131" s="170">
        <f>SUM(Q132:Q142)</f>
        <v>0</v>
      </c>
      <c r="R131" s="170"/>
      <c r="S131" s="170"/>
      <c r="T131" s="171"/>
      <c r="U131" s="165"/>
      <c r="V131" s="165">
        <f>SUM(V132:V142)</f>
        <v>32.51</v>
      </c>
      <c r="W131" s="165"/>
      <c r="X131" s="165"/>
      <c r="AG131" t="s">
        <v>195</v>
      </c>
    </row>
    <row r="132" spans="1:60" outlineLevel="1" x14ac:dyDescent="0.2">
      <c r="A132" s="172">
        <v>37</v>
      </c>
      <c r="B132" s="173" t="s">
        <v>454</v>
      </c>
      <c r="C132" s="189" t="s">
        <v>455</v>
      </c>
      <c r="D132" s="174" t="s">
        <v>238</v>
      </c>
      <c r="E132" s="175">
        <v>100.13</v>
      </c>
      <c r="F132" s="176"/>
      <c r="G132" s="177">
        <f>ROUND(E132*F132,2)</f>
        <v>0</v>
      </c>
      <c r="H132" s="176"/>
      <c r="I132" s="177">
        <f>ROUND(E132*H132,2)</f>
        <v>0</v>
      </c>
      <c r="J132" s="176"/>
      <c r="K132" s="177">
        <f>ROUND(E132*J132,2)</f>
        <v>0</v>
      </c>
      <c r="L132" s="177">
        <v>21</v>
      </c>
      <c r="M132" s="177">
        <f>G132*(1+L132/100)</f>
        <v>0</v>
      </c>
      <c r="N132" s="177">
        <v>1.8380000000000001E-2</v>
      </c>
      <c r="O132" s="177">
        <f>ROUND(E132*N132,2)</f>
        <v>1.84</v>
      </c>
      <c r="P132" s="177">
        <v>0</v>
      </c>
      <c r="Q132" s="177">
        <f>ROUND(E132*P132,2)</f>
        <v>0</v>
      </c>
      <c r="R132" s="177"/>
      <c r="S132" s="177" t="s">
        <v>199</v>
      </c>
      <c r="T132" s="178" t="s">
        <v>199</v>
      </c>
      <c r="U132" s="161">
        <v>0.13</v>
      </c>
      <c r="V132" s="161">
        <f>ROUND(E132*U132,2)</f>
        <v>13.02</v>
      </c>
      <c r="W132" s="161"/>
      <c r="X132" s="161" t="s">
        <v>200</v>
      </c>
      <c r="Y132" s="151"/>
      <c r="Z132" s="151"/>
      <c r="AA132" s="151"/>
      <c r="AB132" s="151"/>
      <c r="AC132" s="151"/>
      <c r="AD132" s="151"/>
      <c r="AE132" s="151"/>
      <c r="AF132" s="151"/>
      <c r="AG132" s="151" t="s">
        <v>201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1164</v>
      </c>
      <c r="D133" s="163"/>
      <c r="E133" s="164">
        <v>57.63</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1165</v>
      </c>
      <c r="D134" s="163"/>
      <c r="E134" s="164">
        <v>42.5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72">
        <v>38</v>
      </c>
      <c r="B135" s="173" t="s">
        <v>458</v>
      </c>
      <c r="C135" s="189" t="s">
        <v>459</v>
      </c>
      <c r="D135" s="174" t="s">
        <v>238</v>
      </c>
      <c r="E135" s="175">
        <v>100.13</v>
      </c>
      <c r="F135" s="176"/>
      <c r="G135" s="177">
        <f>ROUND(E135*F135,2)</f>
        <v>0</v>
      </c>
      <c r="H135" s="176"/>
      <c r="I135" s="177">
        <f>ROUND(E135*H135,2)</f>
        <v>0</v>
      </c>
      <c r="J135" s="176"/>
      <c r="K135" s="177">
        <f>ROUND(E135*J135,2)</f>
        <v>0</v>
      </c>
      <c r="L135" s="177">
        <v>21</v>
      </c>
      <c r="M135" s="177">
        <f>G135*(1+L135/100)</f>
        <v>0</v>
      </c>
      <c r="N135" s="177">
        <v>8.4999999999999995E-4</v>
      </c>
      <c r="O135" s="177">
        <f>ROUND(E135*N135,2)</f>
        <v>0.09</v>
      </c>
      <c r="P135" s="177">
        <v>0</v>
      </c>
      <c r="Q135" s="177">
        <f>ROUND(E135*P135,2)</f>
        <v>0</v>
      </c>
      <c r="R135" s="177"/>
      <c r="S135" s="177" t="s">
        <v>199</v>
      </c>
      <c r="T135" s="178" t="s">
        <v>199</v>
      </c>
      <c r="U135" s="161">
        <v>6.0000000000000001E-3</v>
      </c>
      <c r="V135" s="161">
        <f>ROUND(E135*U135,2)</f>
        <v>0.6</v>
      </c>
      <c r="W135" s="161"/>
      <c r="X135" s="161" t="s">
        <v>200</v>
      </c>
      <c r="Y135" s="151"/>
      <c r="Z135" s="151"/>
      <c r="AA135" s="151"/>
      <c r="AB135" s="151"/>
      <c r="AC135" s="151"/>
      <c r="AD135" s="151"/>
      <c r="AE135" s="151"/>
      <c r="AF135" s="151"/>
      <c r="AG135" s="151" t="s">
        <v>201</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1164</v>
      </c>
      <c r="D136" s="163"/>
      <c r="E136" s="164">
        <v>57.63</v>
      </c>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1165</v>
      </c>
      <c r="D137" s="163"/>
      <c r="E137" s="164">
        <v>42.5</v>
      </c>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72">
        <v>39</v>
      </c>
      <c r="B138" s="173" t="s">
        <v>460</v>
      </c>
      <c r="C138" s="189" t="s">
        <v>461</v>
      </c>
      <c r="D138" s="174" t="s">
        <v>238</v>
      </c>
      <c r="E138" s="175">
        <v>100.13</v>
      </c>
      <c r="F138" s="176"/>
      <c r="G138" s="177">
        <f>ROUND(E138*F138,2)</f>
        <v>0</v>
      </c>
      <c r="H138" s="176"/>
      <c r="I138" s="177">
        <f>ROUND(E138*H138,2)</f>
        <v>0</v>
      </c>
      <c r="J138" s="176"/>
      <c r="K138" s="177">
        <f>ROUND(E138*J138,2)</f>
        <v>0</v>
      </c>
      <c r="L138" s="177">
        <v>21</v>
      </c>
      <c r="M138" s="177">
        <f>G138*(1+L138/100)</f>
        <v>0</v>
      </c>
      <c r="N138" s="177">
        <v>0</v>
      </c>
      <c r="O138" s="177">
        <f>ROUND(E138*N138,2)</f>
        <v>0</v>
      </c>
      <c r="P138" s="177">
        <v>0</v>
      </c>
      <c r="Q138" s="177">
        <f>ROUND(E138*P138,2)</f>
        <v>0</v>
      </c>
      <c r="R138" s="177"/>
      <c r="S138" s="177" t="s">
        <v>199</v>
      </c>
      <c r="T138" s="178" t="s">
        <v>199</v>
      </c>
      <c r="U138" s="161">
        <v>0.10199999999999999</v>
      </c>
      <c r="V138" s="161">
        <f>ROUND(E138*U138,2)</f>
        <v>10.210000000000001</v>
      </c>
      <c r="W138" s="161"/>
      <c r="X138" s="161" t="s">
        <v>200</v>
      </c>
      <c r="Y138" s="151"/>
      <c r="Z138" s="151"/>
      <c r="AA138" s="151"/>
      <c r="AB138" s="151"/>
      <c r="AC138" s="151"/>
      <c r="AD138" s="151"/>
      <c r="AE138" s="151"/>
      <c r="AF138" s="151"/>
      <c r="AG138" s="151" t="s">
        <v>201</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90" t="s">
        <v>1164</v>
      </c>
      <c r="D139" s="163"/>
      <c r="E139" s="164">
        <v>57.63</v>
      </c>
      <c r="F139" s="161"/>
      <c r="G139" s="161"/>
      <c r="H139" s="161"/>
      <c r="I139" s="161"/>
      <c r="J139" s="161"/>
      <c r="K139" s="161"/>
      <c r="L139" s="161"/>
      <c r="M139" s="161"/>
      <c r="N139" s="161"/>
      <c r="O139" s="161"/>
      <c r="P139" s="161"/>
      <c r="Q139" s="161"/>
      <c r="R139" s="161"/>
      <c r="S139" s="161"/>
      <c r="T139" s="161"/>
      <c r="U139" s="161"/>
      <c r="V139" s="161"/>
      <c r="W139" s="161"/>
      <c r="X139" s="161"/>
      <c r="Y139" s="151"/>
      <c r="Z139" s="151"/>
      <c r="AA139" s="151"/>
      <c r="AB139" s="151"/>
      <c r="AC139" s="151"/>
      <c r="AD139" s="151"/>
      <c r="AE139" s="151"/>
      <c r="AF139" s="151"/>
      <c r="AG139" s="151" t="s">
        <v>203</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1165</v>
      </c>
      <c r="D140" s="163"/>
      <c r="E140" s="164">
        <v>42.5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72">
        <v>40</v>
      </c>
      <c r="B141" s="173" t="s">
        <v>1166</v>
      </c>
      <c r="C141" s="189" t="s">
        <v>1167</v>
      </c>
      <c r="D141" s="174" t="s">
        <v>238</v>
      </c>
      <c r="E141" s="175">
        <v>33.4</v>
      </c>
      <c r="F141" s="176"/>
      <c r="G141" s="177">
        <f>ROUND(E141*F141,2)</f>
        <v>0</v>
      </c>
      <c r="H141" s="176"/>
      <c r="I141" s="177">
        <f>ROUND(E141*H141,2)</f>
        <v>0</v>
      </c>
      <c r="J141" s="176"/>
      <c r="K141" s="177">
        <f>ROUND(E141*J141,2)</f>
        <v>0</v>
      </c>
      <c r="L141" s="177">
        <v>21</v>
      </c>
      <c r="M141" s="177">
        <f>G141*(1+L141/100)</f>
        <v>0</v>
      </c>
      <c r="N141" s="177">
        <v>6.3499999999999997E-3</v>
      </c>
      <c r="O141" s="177">
        <f>ROUND(E141*N141,2)</f>
        <v>0.21</v>
      </c>
      <c r="P141" s="177">
        <v>0</v>
      </c>
      <c r="Q141" s="177">
        <f>ROUND(E141*P141,2)</f>
        <v>0</v>
      </c>
      <c r="R141" s="177"/>
      <c r="S141" s="177" t="s">
        <v>199</v>
      </c>
      <c r="T141" s="178" t="s">
        <v>199</v>
      </c>
      <c r="U141" s="161">
        <v>0.26</v>
      </c>
      <c r="V141" s="161">
        <f>ROUND(E141*U141,2)</f>
        <v>8.68</v>
      </c>
      <c r="W141" s="161"/>
      <c r="X141" s="161" t="s">
        <v>200</v>
      </c>
      <c r="Y141" s="151"/>
      <c r="Z141" s="151"/>
      <c r="AA141" s="151"/>
      <c r="AB141" s="151"/>
      <c r="AC141" s="151"/>
      <c r="AD141" s="151"/>
      <c r="AE141" s="151"/>
      <c r="AF141" s="151"/>
      <c r="AG141" s="151" t="s">
        <v>201</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1168</v>
      </c>
      <c r="D142" s="163"/>
      <c r="E142" s="164">
        <v>33.4</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ht="25.5" x14ac:dyDescent="0.2">
      <c r="A143" s="166" t="s">
        <v>194</v>
      </c>
      <c r="B143" s="167" t="s">
        <v>108</v>
      </c>
      <c r="C143" s="188" t="s">
        <v>109</v>
      </c>
      <c r="D143" s="168"/>
      <c r="E143" s="169"/>
      <c r="F143" s="170"/>
      <c r="G143" s="170">
        <f>SUMIF(AG144:AG147,"&lt;&gt;NOR",G144:G147)</f>
        <v>0</v>
      </c>
      <c r="H143" s="170"/>
      <c r="I143" s="170">
        <f>SUM(I144:I147)</f>
        <v>0</v>
      </c>
      <c r="J143" s="170"/>
      <c r="K143" s="170">
        <f>SUM(K144:K147)</f>
        <v>0</v>
      </c>
      <c r="L143" s="170"/>
      <c r="M143" s="170">
        <f>SUM(M144:M147)</f>
        <v>0</v>
      </c>
      <c r="N143" s="170"/>
      <c r="O143" s="170">
        <f>SUM(O144:O147)</f>
        <v>0</v>
      </c>
      <c r="P143" s="170"/>
      <c r="Q143" s="170">
        <f>SUM(Q144:Q147)</f>
        <v>0</v>
      </c>
      <c r="R143" s="170"/>
      <c r="S143" s="170"/>
      <c r="T143" s="171"/>
      <c r="U143" s="165"/>
      <c r="V143" s="165">
        <f>SUM(V144:V147)</f>
        <v>10.66</v>
      </c>
      <c r="W143" s="165"/>
      <c r="X143" s="165"/>
      <c r="AG143" t="s">
        <v>195</v>
      </c>
    </row>
    <row r="144" spans="1:60" outlineLevel="1" x14ac:dyDescent="0.2">
      <c r="A144" s="172">
        <v>41</v>
      </c>
      <c r="B144" s="173" t="s">
        <v>1169</v>
      </c>
      <c r="C144" s="189" t="s">
        <v>1170</v>
      </c>
      <c r="D144" s="174" t="s">
        <v>238</v>
      </c>
      <c r="E144" s="175">
        <v>76.7</v>
      </c>
      <c r="F144" s="176"/>
      <c r="G144" s="177">
        <f>ROUND(E144*F144,2)</f>
        <v>0</v>
      </c>
      <c r="H144" s="176"/>
      <c r="I144" s="177">
        <f>ROUND(E144*H144,2)</f>
        <v>0</v>
      </c>
      <c r="J144" s="176"/>
      <c r="K144" s="177">
        <f>ROUND(E144*J144,2)</f>
        <v>0</v>
      </c>
      <c r="L144" s="177">
        <v>21</v>
      </c>
      <c r="M144" s="177">
        <f>G144*(1+L144/100)</f>
        <v>0</v>
      </c>
      <c r="N144" s="177">
        <v>0</v>
      </c>
      <c r="O144" s="177">
        <f>ROUND(E144*N144,2)</f>
        <v>0</v>
      </c>
      <c r="P144" s="177">
        <v>0</v>
      </c>
      <c r="Q144" s="177">
        <f>ROUND(E144*P144,2)</f>
        <v>0</v>
      </c>
      <c r="R144" s="177"/>
      <c r="S144" s="177" t="s">
        <v>199</v>
      </c>
      <c r="T144" s="178" t="s">
        <v>199</v>
      </c>
      <c r="U144" s="161">
        <v>0.13900000000000001</v>
      </c>
      <c r="V144" s="161">
        <f>ROUND(E144*U144,2)</f>
        <v>10.66</v>
      </c>
      <c r="W144" s="161"/>
      <c r="X144" s="161" t="s">
        <v>200</v>
      </c>
      <c r="Y144" s="151"/>
      <c r="Z144" s="151"/>
      <c r="AA144" s="151"/>
      <c r="AB144" s="151"/>
      <c r="AC144" s="151"/>
      <c r="AD144" s="151"/>
      <c r="AE144" s="151"/>
      <c r="AF144" s="151"/>
      <c r="AG144" s="151" t="s">
        <v>201</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1148</v>
      </c>
      <c r="D145" s="163"/>
      <c r="E145" s="164">
        <v>76.7</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42</v>
      </c>
      <c r="B146" s="173" t="s">
        <v>1171</v>
      </c>
      <c r="C146" s="189" t="s">
        <v>1172</v>
      </c>
      <c r="D146" s="174" t="s">
        <v>243</v>
      </c>
      <c r="E146" s="175">
        <v>6</v>
      </c>
      <c r="F146" s="176"/>
      <c r="G146" s="177">
        <f>ROUND(E146*F146,2)</f>
        <v>0</v>
      </c>
      <c r="H146" s="176"/>
      <c r="I146" s="177">
        <f>ROUND(E146*H146,2)</f>
        <v>0</v>
      </c>
      <c r="J146" s="176"/>
      <c r="K146" s="177">
        <f>ROUND(E146*J146,2)</f>
        <v>0</v>
      </c>
      <c r="L146" s="177">
        <v>21</v>
      </c>
      <c r="M146" s="177">
        <f>G146*(1+L146/100)</f>
        <v>0</v>
      </c>
      <c r="N146" s="177">
        <v>0</v>
      </c>
      <c r="O146" s="177">
        <f>ROUND(E146*N146,2)</f>
        <v>0</v>
      </c>
      <c r="P146" s="177">
        <v>0</v>
      </c>
      <c r="Q146" s="177">
        <f>ROUND(E146*P146,2)</f>
        <v>0</v>
      </c>
      <c r="R146" s="177"/>
      <c r="S146" s="177" t="s">
        <v>307</v>
      </c>
      <c r="T146" s="178" t="s">
        <v>308</v>
      </c>
      <c r="U146" s="161">
        <v>0</v>
      </c>
      <c r="V146" s="161">
        <f>ROUND(E146*U146,2)</f>
        <v>0</v>
      </c>
      <c r="W146" s="161"/>
      <c r="X146" s="161" t="s">
        <v>200</v>
      </c>
      <c r="Y146" s="151"/>
      <c r="Z146" s="151"/>
      <c r="AA146" s="151"/>
      <c r="AB146" s="151"/>
      <c r="AC146" s="151"/>
      <c r="AD146" s="151"/>
      <c r="AE146" s="151"/>
      <c r="AF146" s="151"/>
      <c r="AG146" s="151" t="s">
        <v>201</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248</v>
      </c>
      <c r="D147" s="163"/>
      <c r="E147" s="164">
        <v>6</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203</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
      <c r="A148" s="166" t="s">
        <v>194</v>
      </c>
      <c r="B148" s="167" t="s">
        <v>110</v>
      </c>
      <c r="C148" s="188" t="s">
        <v>111</v>
      </c>
      <c r="D148" s="168"/>
      <c r="E148" s="169"/>
      <c r="F148" s="170"/>
      <c r="G148" s="170">
        <f>SUMIF(AG149:AG156,"&lt;&gt;NOR",G149:G156)</f>
        <v>0</v>
      </c>
      <c r="H148" s="170"/>
      <c r="I148" s="170">
        <f>SUM(I149:I156)</f>
        <v>0</v>
      </c>
      <c r="J148" s="170"/>
      <c r="K148" s="170">
        <f>SUM(K149:K156)</f>
        <v>0</v>
      </c>
      <c r="L148" s="170"/>
      <c r="M148" s="170">
        <f>SUM(M149:M156)</f>
        <v>0</v>
      </c>
      <c r="N148" s="170"/>
      <c r="O148" s="170">
        <f>SUM(O149:O156)</f>
        <v>0.01</v>
      </c>
      <c r="P148" s="170"/>
      <c r="Q148" s="170">
        <f>SUM(Q149:Q156)</f>
        <v>2.5099999999999998</v>
      </c>
      <c r="R148" s="170"/>
      <c r="S148" s="170"/>
      <c r="T148" s="171"/>
      <c r="U148" s="165"/>
      <c r="V148" s="165">
        <f>SUM(V149:V156)</f>
        <v>13.669999999999998</v>
      </c>
      <c r="W148" s="165"/>
      <c r="X148" s="165"/>
      <c r="AG148" t="s">
        <v>195</v>
      </c>
    </row>
    <row r="149" spans="1:60" outlineLevel="1" x14ac:dyDescent="0.2">
      <c r="A149" s="172">
        <v>43</v>
      </c>
      <c r="B149" s="173" t="s">
        <v>1173</v>
      </c>
      <c r="C149" s="189" t="s">
        <v>1174</v>
      </c>
      <c r="D149" s="174" t="s">
        <v>285</v>
      </c>
      <c r="E149" s="175">
        <v>14.22</v>
      </c>
      <c r="F149" s="176"/>
      <c r="G149" s="177">
        <f>ROUND(E149*F149,2)</f>
        <v>0</v>
      </c>
      <c r="H149" s="176"/>
      <c r="I149" s="177">
        <f>ROUND(E149*H149,2)</f>
        <v>0</v>
      </c>
      <c r="J149" s="176"/>
      <c r="K149" s="177">
        <f>ROUND(E149*J149,2)</f>
        <v>0</v>
      </c>
      <c r="L149" s="177">
        <v>21</v>
      </c>
      <c r="M149" s="177">
        <f>G149*(1+L149/100)</f>
        <v>0</v>
      </c>
      <c r="N149" s="177">
        <v>0</v>
      </c>
      <c r="O149" s="177">
        <f>ROUND(E149*N149,2)</f>
        <v>0</v>
      </c>
      <c r="P149" s="177">
        <v>0.112</v>
      </c>
      <c r="Q149" s="177">
        <f>ROUND(E149*P149,2)</f>
        <v>1.59</v>
      </c>
      <c r="R149" s="177"/>
      <c r="S149" s="177" t="s">
        <v>199</v>
      </c>
      <c r="T149" s="178" t="s">
        <v>199</v>
      </c>
      <c r="U149" s="161">
        <v>0.28499999999999998</v>
      </c>
      <c r="V149" s="161">
        <f>ROUND(E149*U149,2)</f>
        <v>4.05</v>
      </c>
      <c r="W149" s="161"/>
      <c r="X149" s="161" t="s">
        <v>200</v>
      </c>
      <c r="Y149" s="151"/>
      <c r="Z149" s="151"/>
      <c r="AA149" s="151"/>
      <c r="AB149" s="151"/>
      <c r="AC149" s="151"/>
      <c r="AD149" s="151"/>
      <c r="AE149" s="151"/>
      <c r="AF149" s="151"/>
      <c r="AG149" s="151" t="s">
        <v>201</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1175</v>
      </c>
      <c r="D150" s="163"/>
      <c r="E150" s="164">
        <v>14.22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44</v>
      </c>
      <c r="B151" s="173" t="s">
        <v>1176</v>
      </c>
      <c r="C151" s="189" t="s">
        <v>1177</v>
      </c>
      <c r="D151" s="174" t="s">
        <v>285</v>
      </c>
      <c r="E151" s="175">
        <v>1.2</v>
      </c>
      <c r="F151" s="176"/>
      <c r="G151" s="177">
        <f>ROUND(E151*F151,2)</f>
        <v>0</v>
      </c>
      <c r="H151" s="176"/>
      <c r="I151" s="177">
        <f>ROUND(E151*H151,2)</f>
        <v>0</v>
      </c>
      <c r="J151" s="176"/>
      <c r="K151" s="177">
        <f>ROUND(E151*J151,2)</f>
        <v>0</v>
      </c>
      <c r="L151" s="177">
        <v>21</v>
      </c>
      <c r="M151" s="177">
        <f>G151*(1+L151/100)</f>
        <v>0</v>
      </c>
      <c r="N151" s="177">
        <v>0</v>
      </c>
      <c r="O151" s="177">
        <f>ROUND(E151*N151,2)</f>
        <v>0</v>
      </c>
      <c r="P151" s="177">
        <v>1.9630000000000002E-2</v>
      </c>
      <c r="Q151" s="177">
        <f>ROUND(E151*P151,2)</f>
        <v>0.02</v>
      </c>
      <c r="R151" s="177"/>
      <c r="S151" s="177" t="s">
        <v>199</v>
      </c>
      <c r="T151" s="178" t="s">
        <v>199</v>
      </c>
      <c r="U151" s="161">
        <v>3.25</v>
      </c>
      <c r="V151" s="161">
        <f>ROUND(E151*U151,2)</f>
        <v>3.9</v>
      </c>
      <c r="W151" s="161"/>
      <c r="X151" s="161" t="s">
        <v>200</v>
      </c>
      <c r="Y151" s="151"/>
      <c r="Z151" s="151"/>
      <c r="AA151" s="151"/>
      <c r="AB151" s="151"/>
      <c r="AC151" s="151"/>
      <c r="AD151" s="151"/>
      <c r="AE151" s="151"/>
      <c r="AF151" s="151"/>
      <c r="AG151" s="151" t="s">
        <v>201</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1178</v>
      </c>
      <c r="D152" s="163"/>
      <c r="E152" s="164">
        <v>1.2</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72">
        <v>45</v>
      </c>
      <c r="B153" s="173" t="s">
        <v>1179</v>
      </c>
      <c r="C153" s="189" t="s">
        <v>1180</v>
      </c>
      <c r="D153" s="174" t="s">
        <v>243</v>
      </c>
      <c r="E153" s="175">
        <v>15</v>
      </c>
      <c r="F153" s="176"/>
      <c r="G153" s="177">
        <f>ROUND(E153*F153,2)</f>
        <v>0</v>
      </c>
      <c r="H153" s="176"/>
      <c r="I153" s="177">
        <f>ROUND(E153*H153,2)</f>
        <v>0</v>
      </c>
      <c r="J153" s="176"/>
      <c r="K153" s="177">
        <f>ROUND(E153*J153,2)</f>
        <v>0</v>
      </c>
      <c r="L153" s="177">
        <v>21</v>
      </c>
      <c r="M153" s="177">
        <f>G153*(1+L153/100)</f>
        <v>0</v>
      </c>
      <c r="N153" s="177">
        <v>3.4000000000000002E-4</v>
      </c>
      <c r="O153" s="177">
        <f>ROUND(E153*N153,2)</f>
        <v>0.01</v>
      </c>
      <c r="P153" s="177">
        <v>5.3999999999999999E-2</v>
      </c>
      <c r="Q153" s="177">
        <f>ROUND(E153*P153,2)</f>
        <v>0.81</v>
      </c>
      <c r="R153" s="177"/>
      <c r="S153" s="177" t="s">
        <v>199</v>
      </c>
      <c r="T153" s="178" t="s">
        <v>199</v>
      </c>
      <c r="U153" s="161">
        <v>0.38100000000000001</v>
      </c>
      <c r="V153" s="161">
        <f>ROUND(E153*U153,2)</f>
        <v>5.72</v>
      </c>
      <c r="W153" s="161"/>
      <c r="X153" s="161" t="s">
        <v>200</v>
      </c>
      <c r="Y153" s="151"/>
      <c r="Z153" s="151"/>
      <c r="AA153" s="151"/>
      <c r="AB153" s="151"/>
      <c r="AC153" s="151"/>
      <c r="AD153" s="151"/>
      <c r="AE153" s="151"/>
      <c r="AF153" s="151"/>
      <c r="AG153" s="151" t="s">
        <v>201</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774</v>
      </c>
      <c r="D154" s="163"/>
      <c r="E154" s="164">
        <v>15</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46</v>
      </c>
      <c r="B155" s="173" t="s">
        <v>1181</v>
      </c>
      <c r="C155" s="189" t="s">
        <v>1182</v>
      </c>
      <c r="D155" s="174" t="s">
        <v>243</v>
      </c>
      <c r="E155" s="175">
        <v>1</v>
      </c>
      <c r="F155" s="176"/>
      <c r="G155" s="177">
        <f>ROUND(E155*F155,2)</f>
        <v>0</v>
      </c>
      <c r="H155" s="176"/>
      <c r="I155" s="177">
        <f>ROUND(E155*H155,2)</f>
        <v>0</v>
      </c>
      <c r="J155" s="176"/>
      <c r="K155" s="177">
        <f>ROUND(E155*J155,2)</f>
        <v>0</v>
      </c>
      <c r="L155" s="177">
        <v>21</v>
      </c>
      <c r="M155" s="177">
        <f>G155*(1+L155/100)</f>
        <v>0</v>
      </c>
      <c r="N155" s="177">
        <v>0</v>
      </c>
      <c r="O155" s="177">
        <f>ROUND(E155*N155,2)</f>
        <v>0</v>
      </c>
      <c r="P155" s="177">
        <v>8.5000000000000006E-2</v>
      </c>
      <c r="Q155" s="177">
        <f>ROUND(E155*P155,2)</f>
        <v>0.09</v>
      </c>
      <c r="R155" s="177"/>
      <c r="S155" s="177" t="s">
        <v>307</v>
      </c>
      <c r="T155" s="178" t="s">
        <v>308</v>
      </c>
      <c r="U155" s="161">
        <v>0</v>
      </c>
      <c r="V155" s="161">
        <f>ROUND(E155*U155,2)</f>
        <v>0</v>
      </c>
      <c r="W155" s="161"/>
      <c r="X155" s="161" t="s">
        <v>200</v>
      </c>
      <c r="Y155" s="151"/>
      <c r="Z155" s="151"/>
      <c r="AA155" s="151"/>
      <c r="AB155" s="151"/>
      <c r="AC155" s="151"/>
      <c r="AD155" s="151"/>
      <c r="AE155" s="151"/>
      <c r="AF155" s="151"/>
      <c r="AG155" s="151" t="s">
        <v>201</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80</v>
      </c>
      <c r="D156" s="163"/>
      <c r="E156" s="164">
        <v>1</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x14ac:dyDescent="0.2">
      <c r="A157" s="166" t="s">
        <v>194</v>
      </c>
      <c r="B157" s="167" t="s">
        <v>112</v>
      </c>
      <c r="C157" s="188" t="s">
        <v>113</v>
      </c>
      <c r="D157" s="168"/>
      <c r="E157" s="169"/>
      <c r="F157" s="170"/>
      <c r="G157" s="170">
        <f>SUMIF(AG158:AG158,"&lt;&gt;NOR",G158:G158)</f>
        <v>0</v>
      </c>
      <c r="H157" s="170"/>
      <c r="I157" s="170">
        <f>SUM(I158:I158)</f>
        <v>0</v>
      </c>
      <c r="J157" s="170"/>
      <c r="K157" s="170">
        <f>SUM(K158:K158)</f>
        <v>0</v>
      </c>
      <c r="L157" s="170"/>
      <c r="M157" s="170">
        <f>SUM(M158:M158)</f>
        <v>0</v>
      </c>
      <c r="N157" s="170"/>
      <c r="O157" s="170">
        <f>SUM(O158:O158)</f>
        <v>0</v>
      </c>
      <c r="P157" s="170"/>
      <c r="Q157" s="170">
        <f>SUM(Q158:Q158)</f>
        <v>0</v>
      </c>
      <c r="R157" s="170"/>
      <c r="S157" s="170"/>
      <c r="T157" s="171"/>
      <c r="U157" s="165"/>
      <c r="V157" s="165">
        <f>SUM(V158:V158)</f>
        <v>206.43</v>
      </c>
      <c r="W157" s="165"/>
      <c r="X157" s="165"/>
      <c r="AG157" t="s">
        <v>195</v>
      </c>
    </row>
    <row r="158" spans="1:60" outlineLevel="1" x14ac:dyDescent="0.2">
      <c r="A158" s="179">
        <v>47</v>
      </c>
      <c r="B158" s="180" t="s">
        <v>1183</v>
      </c>
      <c r="C158" s="191" t="s">
        <v>1184</v>
      </c>
      <c r="D158" s="181" t="s">
        <v>256</v>
      </c>
      <c r="E158" s="182">
        <v>163.31762000000001</v>
      </c>
      <c r="F158" s="183"/>
      <c r="G158" s="184">
        <f>ROUND(E158*F158,2)</f>
        <v>0</v>
      </c>
      <c r="H158" s="183"/>
      <c r="I158" s="184">
        <f>ROUND(E158*H158,2)</f>
        <v>0</v>
      </c>
      <c r="J158" s="183"/>
      <c r="K158" s="184">
        <f>ROUND(E158*J158,2)</f>
        <v>0</v>
      </c>
      <c r="L158" s="184">
        <v>21</v>
      </c>
      <c r="M158" s="184">
        <f>G158*(1+L158/100)</f>
        <v>0</v>
      </c>
      <c r="N158" s="184">
        <v>0</v>
      </c>
      <c r="O158" s="184">
        <f>ROUND(E158*N158,2)</f>
        <v>0</v>
      </c>
      <c r="P158" s="184">
        <v>0</v>
      </c>
      <c r="Q158" s="184">
        <f>ROUND(E158*P158,2)</f>
        <v>0</v>
      </c>
      <c r="R158" s="184"/>
      <c r="S158" s="184" t="s">
        <v>199</v>
      </c>
      <c r="T158" s="185" t="s">
        <v>199</v>
      </c>
      <c r="U158" s="161">
        <v>1.264</v>
      </c>
      <c r="V158" s="161">
        <f>ROUND(E158*U158,2)</f>
        <v>206.43</v>
      </c>
      <c r="W158" s="161"/>
      <c r="X158" s="161" t="s">
        <v>630</v>
      </c>
      <c r="Y158" s="151"/>
      <c r="Z158" s="151"/>
      <c r="AA158" s="151"/>
      <c r="AB158" s="151"/>
      <c r="AC158" s="151"/>
      <c r="AD158" s="151"/>
      <c r="AE158" s="151"/>
      <c r="AF158" s="151"/>
      <c r="AG158" s="151" t="s">
        <v>631</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194</v>
      </c>
      <c r="B159" s="167" t="s">
        <v>116</v>
      </c>
      <c r="C159" s="188" t="s">
        <v>117</v>
      </c>
      <c r="D159" s="168"/>
      <c r="E159" s="169"/>
      <c r="F159" s="170"/>
      <c r="G159" s="170">
        <f>SUMIF(AG160:AG162,"&lt;&gt;NOR",G160:G162)</f>
        <v>0</v>
      </c>
      <c r="H159" s="170"/>
      <c r="I159" s="170">
        <f>SUM(I160:I162)</f>
        <v>0</v>
      </c>
      <c r="J159" s="170"/>
      <c r="K159" s="170">
        <f>SUM(K160:K162)</f>
        <v>0</v>
      </c>
      <c r="L159" s="170"/>
      <c r="M159" s="170">
        <f>SUM(M160:M162)</f>
        <v>0</v>
      </c>
      <c r="N159" s="170"/>
      <c r="O159" s="170">
        <f>SUM(O160:O162)</f>
        <v>0.24</v>
      </c>
      <c r="P159" s="170"/>
      <c r="Q159" s="170">
        <f>SUM(Q160:Q162)</f>
        <v>0</v>
      </c>
      <c r="R159" s="170"/>
      <c r="S159" s="170"/>
      <c r="T159" s="171"/>
      <c r="U159" s="165"/>
      <c r="V159" s="165">
        <f>SUM(V160:V162)</f>
        <v>29.18</v>
      </c>
      <c r="W159" s="165"/>
      <c r="X159" s="165"/>
      <c r="AG159" t="s">
        <v>195</v>
      </c>
    </row>
    <row r="160" spans="1:60" ht="22.5" outlineLevel="1" x14ac:dyDescent="0.2">
      <c r="A160" s="172">
        <v>48</v>
      </c>
      <c r="B160" s="173" t="s">
        <v>1185</v>
      </c>
      <c r="C160" s="189" t="s">
        <v>1186</v>
      </c>
      <c r="D160" s="174" t="s">
        <v>238</v>
      </c>
      <c r="E160" s="175">
        <v>92.04</v>
      </c>
      <c r="F160" s="176"/>
      <c r="G160" s="177">
        <f>ROUND(E160*F160,2)</f>
        <v>0</v>
      </c>
      <c r="H160" s="176"/>
      <c r="I160" s="177">
        <f>ROUND(E160*H160,2)</f>
        <v>0</v>
      </c>
      <c r="J160" s="176"/>
      <c r="K160" s="177">
        <f>ROUND(E160*J160,2)</f>
        <v>0</v>
      </c>
      <c r="L160" s="177">
        <v>21</v>
      </c>
      <c r="M160" s="177">
        <f>G160*(1+L160/100)</f>
        <v>0</v>
      </c>
      <c r="N160" s="177">
        <v>2.6099999999999999E-3</v>
      </c>
      <c r="O160" s="177">
        <f>ROUND(E160*N160,2)</f>
        <v>0.24</v>
      </c>
      <c r="P160" s="177">
        <v>0</v>
      </c>
      <c r="Q160" s="177">
        <f>ROUND(E160*P160,2)</f>
        <v>0</v>
      </c>
      <c r="R160" s="177"/>
      <c r="S160" s="177" t="s">
        <v>199</v>
      </c>
      <c r="T160" s="178" t="s">
        <v>199</v>
      </c>
      <c r="U160" s="161">
        <v>0.317</v>
      </c>
      <c r="V160" s="161">
        <f>ROUND(E160*U160,2)</f>
        <v>29.18</v>
      </c>
      <c r="W160" s="161"/>
      <c r="X160" s="161" t="s">
        <v>200</v>
      </c>
      <c r="Y160" s="151"/>
      <c r="Z160" s="151"/>
      <c r="AA160" s="151"/>
      <c r="AB160" s="151"/>
      <c r="AC160" s="151"/>
      <c r="AD160" s="151"/>
      <c r="AE160" s="151"/>
      <c r="AF160" s="151"/>
      <c r="AG160" s="151" t="s">
        <v>201</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1187</v>
      </c>
      <c r="D161" s="163"/>
      <c r="E161" s="164">
        <v>92.04</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v>49</v>
      </c>
      <c r="B162" s="159" t="s">
        <v>1188</v>
      </c>
      <c r="C162" s="192" t="s">
        <v>1189</v>
      </c>
      <c r="D162" s="160" t="s">
        <v>0</v>
      </c>
      <c r="E162" s="186"/>
      <c r="F162" s="162"/>
      <c r="G162" s="161">
        <f>ROUND(E162*F162,2)</f>
        <v>0</v>
      </c>
      <c r="H162" s="162"/>
      <c r="I162" s="161">
        <f>ROUND(E162*H162,2)</f>
        <v>0</v>
      </c>
      <c r="J162" s="162"/>
      <c r="K162" s="161">
        <f>ROUND(E162*J162,2)</f>
        <v>0</v>
      </c>
      <c r="L162" s="161">
        <v>21</v>
      </c>
      <c r="M162" s="161">
        <f>G162*(1+L162/100)</f>
        <v>0</v>
      </c>
      <c r="N162" s="161">
        <v>0</v>
      </c>
      <c r="O162" s="161">
        <f>ROUND(E162*N162,2)</f>
        <v>0</v>
      </c>
      <c r="P162" s="161">
        <v>0</v>
      </c>
      <c r="Q162" s="161">
        <f>ROUND(E162*P162,2)</f>
        <v>0</v>
      </c>
      <c r="R162" s="161"/>
      <c r="S162" s="161" t="s">
        <v>199</v>
      </c>
      <c r="T162" s="161" t="s">
        <v>199</v>
      </c>
      <c r="U162" s="161">
        <v>0</v>
      </c>
      <c r="V162" s="161">
        <f>ROUND(E162*U162,2)</f>
        <v>0</v>
      </c>
      <c r="W162" s="161"/>
      <c r="X162" s="161" t="s">
        <v>630</v>
      </c>
      <c r="Y162" s="151"/>
      <c r="Z162" s="151"/>
      <c r="AA162" s="151"/>
      <c r="AB162" s="151"/>
      <c r="AC162" s="151"/>
      <c r="AD162" s="151"/>
      <c r="AE162" s="151"/>
      <c r="AF162" s="151"/>
      <c r="AG162" s="151" t="s">
        <v>631</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x14ac:dyDescent="0.2">
      <c r="A163" s="166" t="s">
        <v>194</v>
      </c>
      <c r="B163" s="167" t="s">
        <v>124</v>
      </c>
      <c r="C163" s="188" t="s">
        <v>125</v>
      </c>
      <c r="D163" s="168"/>
      <c r="E163" s="169"/>
      <c r="F163" s="170"/>
      <c r="G163" s="170">
        <f>SUMIF(AG164:AG172,"&lt;&gt;NOR",G164:G172)</f>
        <v>0</v>
      </c>
      <c r="H163" s="170"/>
      <c r="I163" s="170">
        <f>SUM(I164:I172)</f>
        <v>0</v>
      </c>
      <c r="J163" s="170"/>
      <c r="K163" s="170">
        <f>SUM(K164:K172)</f>
        <v>0</v>
      </c>
      <c r="L163" s="170"/>
      <c r="M163" s="170">
        <f>SUM(M164:M172)</f>
        <v>0</v>
      </c>
      <c r="N163" s="170"/>
      <c r="O163" s="170">
        <f>SUM(O164:O172)</f>
        <v>0.18000000000000002</v>
      </c>
      <c r="P163" s="170"/>
      <c r="Q163" s="170">
        <f>SUM(Q164:Q172)</f>
        <v>0</v>
      </c>
      <c r="R163" s="170"/>
      <c r="S163" s="170"/>
      <c r="T163" s="171"/>
      <c r="U163" s="165"/>
      <c r="V163" s="165">
        <f>SUM(V164:V172)</f>
        <v>5.7100000000000009</v>
      </c>
      <c r="W163" s="165"/>
      <c r="X163" s="165"/>
      <c r="AG163" t="s">
        <v>195</v>
      </c>
    </row>
    <row r="164" spans="1:60" outlineLevel="1" x14ac:dyDescent="0.2">
      <c r="A164" s="172">
        <v>50</v>
      </c>
      <c r="B164" s="173" t="s">
        <v>1190</v>
      </c>
      <c r="C164" s="189" t="s">
        <v>1191</v>
      </c>
      <c r="D164" s="174" t="s">
        <v>285</v>
      </c>
      <c r="E164" s="175">
        <v>4</v>
      </c>
      <c r="F164" s="176"/>
      <c r="G164" s="177">
        <f>ROUND(E164*F164,2)</f>
        <v>0</v>
      </c>
      <c r="H164" s="176"/>
      <c r="I164" s="177">
        <f>ROUND(E164*H164,2)</f>
        <v>0</v>
      </c>
      <c r="J164" s="176"/>
      <c r="K164" s="177">
        <f>ROUND(E164*J164,2)</f>
        <v>0</v>
      </c>
      <c r="L164" s="177">
        <v>21</v>
      </c>
      <c r="M164" s="177">
        <f>G164*(1+L164/100)</f>
        <v>0</v>
      </c>
      <c r="N164" s="177">
        <v>2.5200000000000001E-3</v>
      </c>
      <c r="O164" s="177">
        <f>ROUND(E164*N164,2)</f>
        <v>0.01</v>
      </c>
      <c r="P164" s="177">
        <v>0</v>
      </c>
      <c r="Q164" s="177">
        <f>ROUND(E164*P164,2)</f>
        <v>0</v>
      </c>
      <c r="R164" s="177"/>
      <c r="S164" s="177" t="s">
        <v>199</v>
      </c>
      <c r="T164" s="178" t="s">
        <v>199</v>
      </c>
      <c r="U164" s="161">
        <v>0.8</v>
      </c>
      <c r="V164" s="161">
        <f>ROUND(E164*U164,2)</f>
        <v>3.2</v>
      </c>
      <c r="W164" s="161"/>
      <c r="X164" s="161" t="s">
        <v>200</v>
      </c>
      <c r="Y164" s="151"/>
      <c r="Z164" s="151"/>
      <c r="AA164" s="151"/>
      <c r="AB164" s="151"/>
      <c r="AC164" s="151"/>
      <c r="AD164" s="151"/>
      <c r="AE164" s="151"/>
      <c r="AF164" s="151"/>
      <c r="AG164" s="151" t="s">
        <v>201</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86</v>
      </c>
      <c r="D165" s="163"/>
      <c r="E165" s="164">
        <v>4</v>
      </c>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72">
        <v>51</v>
      </c>
      <c r="B166" s="173" t="s">
        <v>1192</v>
      </c>
      <c r="C166" s="189" t="s">
        <v>1193</v>
      </c>
      <c r="D166" s="174" t="s">
        <v>243</v>
      </c>
      <c r="E166" s="175">
        <v>2</v>
      </c>
      <c r="F166" s="176"/>
      <c r="G166" s="177">
        <f>ROUND(E166*F166,2)</f>
        <v>0</v>
      </c>
      <c r="H166" s="176"/>
      <c r="I166" s="177">
        <f>ROUND(E166*H166,2)</f>
        <v>0</v>
      </c>
      <c r="J166" s="176"/>
      <c r="K166" s="177">
        <f>ROUND(E166*J166,2)</f>
        <v>0</v>
      </c>
      <c r="L166" s="177">
        <v>21</v>
      </c>
      <c r="M166" s="177">
        <f>G166*(1+L166/100)</f>
        <v>0</v>
      </c>
      <c r="N166" s="177">
        <v>1.08E-3</v>
      </c>
      <c r="O166" s="177">
        <f>ROUND(E166*N166,2)</f>
        <v>0</v>
      </c>
      <c r="P166" s="177">
        <v>0</v>
      </c>
      <c r="Q166" s="177">
        <f>ROUND(E166*P166,2)</f>
        <v>0</v>
      </c>
      <c r="R166" s="177"/>
      <c r="S166" s="177" t="s">
        <v>199</v>
      </c>
      <c r="T166" s="178" t="s">
        <v>199</v>
      </c>
      <c r="U166" s="161">
        <v>0.66</v>
      </c>
      <c r="V166" s="161">
        <f>ROUND(E166*U166,2)</f>
        <v>1.32</v>
      </c>
      <c r="W166" s="161"/>
      <c r="X166" s="161" t="s">
        <v>200</v>
      </c>
      <c r="Y166" s="151"/>
      <c r="Z166" s="151"/>
      <c r="AA166" s="151"/>
      <c r="AB166" s="151"/>
      <c r="AC166" s="151"/>
      <c r="AD166" s="151"/>
      <c r="AE166" s="151"/>
      <c r="AF166" s="151"/>
      <c r="AG166" s="151" t="s">
        <v>201</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82</v>
      </c>
      <c r="D167" s="163"/>
      <c r="E167" s="164">
        <v>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2.5" outlineLevel="1" x14ac:dyDescent="0.2">
      <c r="A168" s="172">
        <v>52</v>
      </c>
      <c r="B168" s="173" t="s">
        <v>1194</v>
      </c>
      <c r="C168" s="189" t="s">
        <v>1195</v>
      </c>
      <c r="D168" s="174" t="s">
        <v>243</v>
      </c>
      <c r="E168" s="175">
        <v>2</v>
      </c>
      <c r="F168" s="176"/>
      <c r="G168" s="177">
        <f>ROUND(E168*F168,2)</f>
        <v>0</v>
      </c>
      <c r="H168" s="176"/>
      <c r="I168" s="177">
        <f>ROUND(E168*H168,2)</f>
        <v>0</v>
      </c>
      <c r="J168" s="176"/>
      <c r="K168" s="177">
        <f>ROUND(E168*J168,2)</f>
        <v>0</v>
      </c>
      <c r="L168" s="177">
        <v>21</v>
      </c>
      <c r="M168" s="177">
        <f>G168*(1+L168/100)</f>
        <v>0</v>
      </c>
      <c r="N168" s="177">
        <v>8.3799999999999999E-2</v>
      </c>
      <c r="O168" s="177">
        <f>ROUND(E168*N168,2)</f>
        <v>0.17</v>
      </c>
      <c r="P168" s="177">
        <v>0</v>
      </c>
      <c r="Q168" s="177">
        <f>ROUND(E168*P168,2)</f>
        <v>0</v>
      </c>
      <c r="R168" s="177"/>
      <c r="S168" s="177" t="s">
        <v>199</v>
      </c>
      <c r="T168" s="178" t="s">
        <v>199</v>
      </c>
      <c r="U168" s="161">
        <v>0.5</v>
      </c>
      <c r="V168" s="161">
        <f>ROUND(E168*U168,2)</f>
        <v>1</v>
      </c>
      <c r="W168" s="161"/>
      <c r="X168" s="161" t="s">
        <v>200</v>
      </c>
      <c r="Y168" s="151"/>
      <c r="Z168" s="151"/>
      <c r="AA168" s="151"/>
      <c r="AB168" s="151"/>
      <c r="AC168" s="151"/>
      <c r="AD168" s="151"/>
      <c r="AE168" s="151"/>
      <c r="AF168" s="151"/>
      <c r="AG168" s="151" t="s">
        <v>201</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82</v>
      </c>
      <c r="D169" s="163"/>
      <c r="E169" s="164">
        <v>2</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2">
        <v>53</v>
      </c>
      <c r="B170" s="173" t="s">
        <v>1196</v>
      </c>
      <c r="C170" s="189" t="s">
        <v>1197</v>
      </c>
      <c r="D170" s="174" t="s">
        <v>285</v>
      </c>
      <c r="E170" s="175">
        <v>4</v>
      </c>
      <c r="F170" s="176"/>
      <c r="G170" s="177">
        <f>ROUND(E170*F170,2)</f>
        <v>0</v>
      </c>
      <c r="H170" s="176"/>
      <c r="I170" s="177">
        <f>ROUND(E170*H170,2)</f>
        <v>0</v>
      </c>
      <c r="J170" s="176"/>
      <c r="K170" s="177">
        <f>ROUND(E170*J170,2)</f>
        <v>0</v>
      </c>
      <c r="L170" s="177">
        <v>21</v>
      </c>
      <c r="M170" s="177">
        <f>G170*(1+L170/100)</f>
        <v>0</v>
      </c>
      <c r="N170" s="177">
        <v>0</v>
      </c>
      <c r="O170" s="177">
        <f>ROUND(E170*N170,2)</f>
        <v>0</v>
      </c>
      <c r="P170" s="177">
        <v>0</v>
      </c>
      <c r="Q170" s="177">
        <f>ROUND(E170*P170,2)</f>
        <v>0</v>
      </c>
      <c r="R170" s="177"/>
      <c r="S170" s="177" t="s">
        <v>199</v>
      </c>
      <c r="T170" s="178" t="s">
        <v>199</v>
      </c>
      <c r="U170" s="161">
        <v>4.8000000000000001E-2</v>
      </c>
      <c r="V170" s="161">
        <f>ROUND(E170*U170,2)</f>
        <v>0.19</v>
      </c>
      <c r="W170" s="161"/>
      <c r="X170" s="161" t="s">
        <v>200</v>
      </c>
      <c r="Y170" s="151"/>
      <c r="Z170" s="151"/>
      <c r="AA170" s="151"/>
      <c r="AB170" s="151"/>
      <c r="AC170" s="151"/>
      <c r="AD170" s="151"/>
      <c r="AE170" s="151"/>
      <c r="AF170" s="151"/>
      <c r="AG170" s="151" t="s">
        <v>201</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86</v>
      </c>
      <c r="D171" s="163"/>
      <c r="E171" s="164">
        <v>4</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v>54</v>
      </c>
      <c r="B172" s="159" t="s">
        <v>1198</v>
      </c>
      <c r="C172" s="192" t="s">
        <v>1199</v>
      </c>
      <c r="D172" s="160" t="s">
        <v>0</v>
      </c>
      <c r="E172" s="186"/>
      <c r="F172" s="162"/>
      <c r="G172" s="161">
        <f>ROUND(E172*F172,2)</f>
        <v>0</v>
      </c>
      <c r="H172" s="162"/>
      <c r="I172" s="161">
        <f>ROUND(E172*H172,2)</f>
        <v>0</v>
      </c>
      <c r="J172" s="162"/>
      <c r="K172" s="161">
        <f>ROUND(E172*J172,2)</f>
        <v>0</v>
      </c>
      <c r="L172" s="161">
        <v>21</v>
      </c>
      <c r="M172" s="161">
        <f>G172*(1+L172/100)</f>
        <v>0</v>
      </c>
      <c r="N172" s="161">
        <v>0</v>
      </c>
      <c r="O172" s="161">
        <f>ROUND(E172*N172,2)</f>
        <v>0</v>
      </c>
      <c r="P172" s="161">
        <v>0</v>
      </c>
      <c r="Q172" s="161">
        <f>ROUND(E172*P172,2)</f>
        <v>0</v>
      </c>
      <c r="R172" s="161"/>
      <c r="S172" s="161" t="s">
        <v>199</v>
      </c>
      <c r="T172" s="161" t="s">
        <v>199</v>
      </c>
      <c r="U172" s="161">
        <v>0</v>
      </c>
      <c r="V172" s="161">
        <f>ROUND(E172*U172,2)</f>
        <v>0</v>
      </c>
      <c r="W172" s="161"/>
      <c r="X172" s="161" t="s">
        <v>630</v>
      </c>
      <c r="Y172" s="151"/>
      <c r="Z172" s="151"/>
      <c r="AA172" s="151"/>
      <c r="AB172" s="151"/>
      <c r="AC172" s="151"/>
      <c r="AD172" s="151"/>
      <c r="AE172" s="151"/>
      <c r="AF172" s="151"/>
      <c r="AG172" s="151" t="s">
        <v>631</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x14ac:dyDescent="0.2">
      <c r="A173" s="166" t="s">
        <v>194</v>
      </c>
      <c r="B173" s="167" t="s">
        <v>134</v>
      </c>
      <c r="C173" s="188" t="s">
        <v>135</v>
      </c>
      <c r="D173" s="168"/>
      <c r="E173" s="169"/>
      <c r="F173" s="170"/>
      <c r="G173" s="170">
        <f>SUMIF(AG174:AG209,"&lt;&gt;NOR",G174:G209)</f>
        <v>0</v>
      </c>
      <c r="H173" s="170"/>
      <c r="I173" s="170">
        <f>SUM(I174:I209)</f>
        <v>0</v>
      </c>
      <c r="J173" s="170"/>
      <c r="K173" s="170">
        <f>SUM(K174:K209)</f>
        <v>0</v>
      </c>
      <c r="L173" s="170"/>
      <c r="M173" s="170">
        <f>SUM(M174:M209)</f>
        <v>0</v>
      </c>
      <c r="N173" s="170"/>
      <c r="O173" s="170">
        <f>SUM(O174:O209)</f>
        <v>3.5300000000000002</v>
      </c>
      <c r="P173" s="170"/>
      <c r="Q173" s="170">
        <f>SUM(Q174:Q209)</f>
        <v>0</v>
      </c>
      <c r="R173" s="170"/>
      <c r="S173" s="170"/>
      <c r="T173" s="171"/>
      <c r="U173" s="165"/>
      <c r="V173" s="165">
        <f>SUM(V174:V209)</f>
        <v>118.46000000000001</v>
      </c>
      <c r="W173" s="165"/>
      <c r="X173" s="165"/>
      <c r="AG173" t="s">
        <v>195</v>
      </c>
    </row>
    <row r="174" spans="1:60" ht="22.5" outlineLevel="1" x14ac:dyDescent="0.2">
      <c r="A174" s="172">
        <v>55</v>
      </c>
      <c r="B174" s="173" t="s">
        <v>1200</v>
      </c>
      <c r="C174" s="189" t="s">
        <v>1201</v>
      </c>
      <c r="D174" s="174" t="s">
        <v>285</v>
      </c>
      <c r="E174" s="175">
        <v>70.7</v>
      </c>
      <c r="F174" s="176"/>
      <c r="G174" s="177">
        <f>ROUND(E174*F174,2)</f>
        <v>0</v>
      </c>
      <c r="H174" s="176"/>
      <c r="I174" s="177">
        <f>ROUND(E174*H174,2)</f>
        <v>0</v>
      </c>
      <c r="J174" s="176"/>
      <c r="K174" s="177">
        <f>ROUND(E174*J174,2)</f>
        <v>0</v>
      </c>
      <c r="L174" s="177">
        <v>21</v>
      </c>
      <c r="M174" s="177">
        <f>G174*(1+L174/100)</f>
        <v>0</v>
      </c>
      <c r="N174" s="177">
        <v>6.0699999999999999E-3</v>
      </c>
      <c r="O174" s="177">
        <f>ROUND(E174*N174,2)</f>
        <v>0.43</v>
      </c>
      <c r="P174" s="177">
        <v>0</v>
      </c>
      <c r="Q174" s="177">
        <f>ROUND(E174*P174,2)</f>
        <v>0</v>
      </c>
      <c r="R174" s="177"/>
      <c r="S174" s="177" t="s">
        <v>199</v>
      </c>
      <c r="T174" s="178" t="s">
        <v>199</v>
      </c>
      <c r="U174" s="161">
        <v>0.26200000000000001</v>
      </c>
      <c r="V174" s="161">
        <f>ROUND(E174*U174,2)</f>
        <v>18.52</v>
      </c>
      <c r="W174" s="161"/>
      <c r="X174" s="161" t="s">
        <v>200</v>
      </c>
      <c r="Y174" s="151"/>
      <c r="Z174" s="151"/>
      <c r="AA174" s="151"/>
      <c r="AB174" s="151"/>
      <c r="AC174" s="151"/>
      <c r="AD174" s="151"/>
      <c r="AE174" s="151"/>
      <c r="AF174" s="151"/>
      <c r="AG174" s="151" t="s">
        <v>201</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1202</v>
      </c>
      <c r="D175" s="163"/>
      <c r="E175" s="164">
        <v>24.8</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1203</v>
      </c>
      <c r="D176" s="163"/>
      <c r="E176" s="164">
        <v>45.9</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2">
        <v>56</v>
      </c>
      <c r="B177" s="173" t="s">
        <v>1204</v>
      </c>
      <c r="C177" s="189" t="s">
        <v>1205</v>
      </c>
      <c r="D177" s="174" t="s">
        <v>238</v>
      </c>
      <c r="E177" s="175">
        <v>76.7</v>
      </c>
      <c r="F177" s="176"/>
      <c r="G177" s="177">
        <f>ROUND(E177*F177,2)</f>
        <v>0</v>
      </c>
      <c r="H177" s="176"/>
      <c r="I177" s="177">
        <f>ROUND(E177*H177,2)</f>
        <v>0</v>
      </c>
      <c r="J177" s="176"/>
      <c r="K177" s="177">
        <f>ROUND(E177*J177,2)</f>
        <v>0</v>
      </c>
      <c r="L177" s="177">
        <v>21</v>
      </c>
      <c r="M177" s="177">
        <f>G177*(1+L177/100)</f>
        <v>0</v>
      </c>
      <c r="N177" s="177">
        <v>0</v>
      </c>
      <c r="O177" s="177">
        <f>ROUND(E177*N177,2)</f>
        <v>0</v>
      </c>
      <c r="P177" s="177">
        <v>0</v>
      </c>
      <c r="Q177" s="177">
        <f>ROUND(E177*P177,2)</f>
        <v>0</v>
      </c>
      <c r="R177" s="177"/>
      <c r="S177" s="177" t="s">
        <v>199</v>
      </c>
      <c r="T177" s="178" t="s">
        <v>199</v>
      </c>
      <c r="U177" s="161">
        <v>0.29199999999999998</v>
      </c>
      <c r="V177" s="161">
        <f>ROUND(E177*U177,2)</f>
        <v>22.4</v>
      </c>
      <c r="W177" s="161"/>
      <c r="X177" s="161" t="s">
        <v>200</v>
      </c>
      <c r="Y177" s="151"/>
      <c r="Z177" s="151"/>
      <c r="AA177" s="151"/>
      <c r="AB177" s="151"/>
      <c r="AC177" s="151"/>
      <c r="AD177" s="151"/>
      <c r="AE177" s="151"/>
      <c r="AF177" s="151"/>
      <c r="AG177" s="151" t="s">
        <v>201</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1148</v>
      </c>
      <c r="D178" s="163"/>
      <c r="E178" s="164">
        <v>76.7</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72">
        <v>57</v>
      </c>
      <c r="B179" s="173" t="s">
        <v>1206</v>
      </c>
      <c r="C179" s="189" t="s">
        <v>1207</v>
      </c>
      <c r="D179" s="174" t="s">
        <v>198</v>
      </c>
      <c r="E179" s="175">
        <v>1.8754999999999999</v>
      </c>
      <c r="F179" s="176"/>
      <c r="G179" s="177">
        <f>ROUND(E179*F179,2)</f>
        <v>0</v>
      </c>
      <c r="H179" s="176"/>
      <c r="I179" s="177">
        <f>ROUND(E179*H179,2)</f>
        <v>0</v>
      </c>
      <c r="J179" s="176"/>
      <c r="K179" s="177">
        <f>ROUND(E179*J179,2)</f>
        <v>0</v>
      </c>
      <c r="L179" s="177">
        <v>21</v>
      </c>
      <c r="M179" s="177">
        <f>G179*(1+L179/100)</f>
        <v>0</v>
      </c>
      <c r="N179" s="177">
        <v>2.3570000000000001E-2</v>
      </c>
      <c r="O179" s="177">
        <f>ROUND(E179*N179,2)</f>
        <v>0.04</v>
      </c>
      <c r="P179" s="177">
        <v>0</v>
      </c>
      <c r="Q179" s="177">
        <f>ROUND(E179*P179,2)</f>
        <v>0</v>
      </c>
      <c r="R179" s="177"/>
      <c r="S179" s="177" t="s">
        <v>199</v>
      </c>
      <c r="T179" s="178" t="s">
        <v>199</v>
      </c>
      <c r="U179" s="161">
        <v>0</v>
      </c>
      <c r="V179" s="161">
        <f>ROUND(E179*U179,2)</f>
        <v>0</v>
      </c>
      <c r="W179" s="161"/>
      <c r="X179" s="161" t="s">
        <v>200</v>
      </c>
      <c r="Y179" s="151"/>
      <c r="Z179" s="151"/>
      <c r="AA179" s="151"/>
      <c r="AB179" s="151"/>
      <c r="AC179" s="151"/>
      <c r="AD179" s="151"/>
      <c r="AE179" s="151"/>
      <c r="AF179" s="151"/>
      <c r="AG179" s="151" t="s">
        <v>201</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1208</v>
      </c>
      <c r="D180" s="163"/>
      <c r="E180" s="164">
        <v>0.1736</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1209</v>
      </c>
      <c r="D181" s="163"/>
      <c r="E181" s="164">
        <v>0.32129999999999997</v>
      </c>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1210</v>
      </c>
      <c r="D182" s="163"/>
      <c r="E182" s="164">
        <v>1.3806</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2">
        <v>58</v>
      </c>
      <c r="B183" s="173" t="s">
        <v>1211</v>
      </c>
      <c r="C183" s="189" t="s">
        <v>1212</v>
      </c>
      <c r="D183" s="174" t="s">
        <v>238</v>
      </c>
      <c r="E183" s="175">
        <v>20.745000000000001</v>
      </c>
      <c r="F183" s="176"/>
      <c r="G183" s="177">
        <f>ROUND(E183*F183,2)</f>
        <v>0</v>
      </c>
      <c r="H183" s="176"/>
      <c r="I183" s="177">
        <f>ROUND(E183*H183,2)</f>
        <v>0</v>
      </c>
      <c r="J183" s="176"/>
      <c r="K183" s="177">
        <f>ROUND(E183*J183,2)</f>
        <v>0</v>
      </c>
      <c r="L183" s="177">
        <v>21</v>
      </c>
      <c r="M183" s="177">
        <f>G183*(1+L183/100)</f>
        <v>0</v>
      </c>
      <c r="N183" s="177">
        <v>1.6000000000000001E-4</v>
      </c>
      <c r="O183" s="177">
        <f>ROUND(E183*N183,2)</f>
        <v>0</v>
      </c>
      <c r="P183" s="177">
        <v>0</v>
      </c>
      <c r="Q183" s="177">
        <f>ROUND(E183*P183,2)</f>
        <v>0</v>
      </c>
      <c r="R183" s="177"/>
      <c r="S183" s="177" t="s">
        <v>199</v>
      </c>
      <c r="T183" s="178" t="s">
        <v>199</v>
      </c>
      <c r="U183" s="161">
        <v>9.6000000000000002E-2</v>
      </c>
      <c r="V183" s="161">
        <f>ROUND(E183*U183,2)</f>
        <v>1.99</v>
      </c>
      <c r="W183" s="161"/>
      <c r="X183" s="161" t="s">
        <v>200</v>
      </c>
      <c r="Y183" s="151"/>
      <c r="Z183" s="151"/>
      <c r="AA183" s="151"/>
      <c r="AB183" s="151"/>
      <c r="AC183" s="151"/>
      <c r="AD183" s="151"/>
      <c r="AE183" s="151"/>
      <c r="AF183" s="151"/>
      <c r="AG183" s="151" t="s">
        <v>201</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1213</v>
      </c>
      <c r="D184" s="163"/>
      <c r="E184" s="164">
        <v>10.795</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1214</v>
      </c>
      <c r="D185" s="163"/>
      <c r="E185" s="164">
        <v>4.25</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1215</v>
      </c>
      <c r="D186" s="163"/>
      <c r="E186" s="164">
        <v>4.25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1216</v>
      </c>
      <c r="D187" s="163"/>
      <c r="E187" s="164">
        <v>1.45</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59</v>
      </c>
      <c r="B188" s="173" t="s">
        <v>1217</v>
      </c>
      <c r="C188" s="189" t="s">
        <v>1218</v>
      </c>
      <c r="D188" s="174" t="s">
        <v>238</v>
      </c>
      <c r="E188" s="175">
        <v>86.995000000000005</v>
      </c>
      <c r="F188" s="176"/>
      <c r="G188" s="177">
        <f>ROUND(E188*F188,2)</f>
        <v>0</v>
      </c>
      <c r="H188" s="176"/>
      <c r="I188" s="177">
        <f>ROUND(E188*H188,2)</f>
        <v>0</v>
      </c>
      <c r="J188" s="176"/>
      <c r="K188" s="177">
        <f>ROUND(E188*J188,2)</f>
        <v>0</v>
      </c>
      <c r="L188" s="177">
        <v>21</v>
      </c>
      <c r="M188" s="177">
        <f>G188*(1+L188/100)</f>
        <v>0</v>
      </c>
      <c r="N188" s="177">
        <v>7.2999999999999996E-4</v>
      </c>
      <c r="O188" s="177">
        <f>ROUND(E188*N188,2)</f>
        <v>0.06</v>
      </c>
      <c r="P188" s="177">
        <v>0</v>
      </c>
      <c r="Q188" s="177">
        <f>ROUND(E188*P188,2)</f>
        <v>0</v>
      </c>
      <c r="R188" s="177"/>
      <c r="S188" s="177" t="s">
        <v>199</v>
      </c>
      <c r="T188" s="178" t="s">
        <v>199</v>
      </c>
      <c r="U188" s="161">
        <v>0.41</v>
      </c>
      <c r="V188" s="161">
        <f>ROUND(E188*U188,2)</f>
        <v>35.67</v>
      </c>
      <c r="W188" s="161"/>
      <c r="X188" s="161" t="s">
        <v>200</v>
      </c>
      <c r="Y188" s="151"/>
      <c r="Z188" s="151"/>
      <c r="AA188" s="151"/>
      <c r="AB188" s="151"/>
      <c r="AC188" s="151"/>
      <c r="AD188" s="151"/>
      <c r="AE188" s="151"/>
      <c r="AF188" s="151"/>
      <c r="AG188" s="151" t="s">
        <v>201</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1148</v>
      </c>
      <c r="D189" s="163"/>
      <c r="E189" s="164">
        <v>76.7</v>
      </c>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1219</v>
      </c>
      <c r="D190" s="163"/>
      <c r="E190" s="164">
        <v>6.3</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1220</v>
      </c>
      <c r="D191" s="163"/>
      <c r="E191" s="164">
        <v>2.5449999999999999</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1216</v>
      </c>
      <c r="D192" s="163"/>
      <c r="E192" s="164">
        <v>1.45</v>
      </c>
      <c r="F192" s="161"/>
      <c r="G192" s="161"/>
      <c r="H192" s="161"/>
      <c r="I192" s="161"/>
      <c r="J192" s="161"/>
      <c r="K192" s="161"/>
      <c r="L192" s="161"/>
      <c r="M192" s="161"/>
      <c r="N192" s="161"/>
      <c r="O192" s="161"/>
      <c r="P192" s="161"/>
      <c r="Q192" s="161"/>
      <c r="R192" s="161"/>
      <c r="S192" s="161"/>
      <c r="T192" s="161"/>
      <c r="U192" s="161"/>
      <c r="V192" s="161"/>
      <c r="W192" s="161"/>
      <c r="X192" s="161"/>
      <c r="Y192" s="151"/>
      <c r="Z192" s="151"/>
      <c r="AA192" s="151"/>
      <c r="AB192" s="151"/>
      <c r="AC192" s="151"/>
      <c r="AD192" s="151"/>
      <c r="AE192" s="151"/>
      <c r="AF192" s="151"/>
      <c r="AG192" s="151" t="s">
        <v>203</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72">
        <v>60</v>
      </c>
      <c r="B193" s="173" t="s">
        <v>1221</v>
      </c>
      <c r="C193" s="189" t="s">
        <v>1222</v>
      </c>
      <c r="D193" s="174" t="s">
        <v>238</v>
      </c>
      <c r="E193" s="175">
        <v>76.7</v>
      </c>
      <c r="F193" s="176"/>
      <c r="G193" s="177">
        <f>ROUND(E193*F193,2)</f>
        <v>0</v>
      </c>
      <c r="H193" s="176"/>
      <c r="I193" s="177">
        <f>ROUND(E193*H193,2)</f>
        <v>0</v>
      </c>
      <c r="J193" s="176"/>
      <c r="K193" s="177">
        <f>ROUND(E193*J193,2)</f>
        <v>0</v>
      </c>
      <c r="L193" s="177">
        <v>21</v>
      </c>
      <c r="M193" s="177">
        <f>G193*(1+L193/100)</f>
        <v>0</v>
      </c>
      <c r="N193" s="177">
        <v>2.8999999999999998E-3</v>
      </c>
      <c r="O193" s="177">
        <f>ROUND(E193*N193,2)</f>
        <v>0.22</v>
      </c>
      <c r="P193" s="177">
        <v>0</v>
      </c>
      <c r="Q193" s="177">
        <f>ROUND(E193*P193,2)</f>
        <v>0</v>
      </c>
      <c r="R193" s="177"/>
      <c r="S193" s="177" t="s">
        <v>199</v>
      </c>
      <c r="T193" s="178" t="s">
        <v>199</v>
      </c>
      <c r="U193" s="161">
        <v>0.52</v>
      </c>
      <c r="V193" s="161">
        <f>ROUND(E193*U193,2)</f>
        <v>39.880000000000003</v>
      </c>
      <c r="W193" s="161"/>
      <c r="X193" s="161" t="s">
        <v>200</v>
      </c>
      <c r="Y193" s="151"/>
      <c r="Z193" s="151"/>
      <c r="AA193" s="151"/>
      <c r="AB193" s="151"/>
      <c r="AC193" s="151"/>
      <c r="AD193" s="151"/>
      <c r="AE193" s="151"/>
      <c r="AF193" s="151"/>
      <c r="AG193" s="151" t="s">
        <v>201</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1148</v>
      </c>
      <c r="D194" s="163"/>
      <c r="E194" s="164">
        <v>76.7</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22.5" outlineLevel="1" x14ac:dyDescent="0.2">
      <c r="A195" s="172">
        <v>61</v>
      </c>
      <c r="B195" s="173" t="s">
        <v>1223</v>
      </c>
      <c r="C195" s="189" t="s">
        <v>1224</v>
      </c>
      <c r="D195" s="174" t="s">
        <v>482</v>
      </c>
      <c r="E195" s="175">
        <v>76.7</v>
      </c>
      <c r="F195" s="176"/>
      <c r="G195" s="177">
        <f>ROUND(E195*F195,2)</f>
        <v>0</v>
      </c>
      <c r="H195" s="176"/>
      <c r="I195" s="177">
        <f>ROUND(E195*H195,2)</f>
        <v>0</v>
      </c>
      <c r="J195" s="176"/>
      <c r="K195" s="177">
        <f>ROUND(E195*J195,2)</f>
        <v>0</v>
      </c>
      <c r="L195" s="177">
        <v>21</v>
      </c>
      <c r="M195" s="177">
        <f>G195*(1+L195/100)</f>
        <v>0</v>
      </c>
      <c r="N195" s="177">
        <v>0</v>
      </c>
      <c r="O195" s="177">
        <f>ROUND(E195*N195,2)</f>
        <v>0</v>
      </c>
      <c r="P195" s="177">
        <v>0</v>
      </c>
      <c r="Q195" s="177">
        <f>ROUND(E195*P195,2)</f>
        <v>0</v>
      </c>
      <c r="R195" s="177"/>
      <c r="S195" s="177" t="s">
        <v>307</v>
      </c>
      <c r="T195" s="178" t="s">
        <v>308</v>
      </c>
      <c r="U195" s="161">
        <v>0</v>
      </c>
      <c r="V195" s="161">
        <f>ROUND(E195*U195,2)</f>
        <v>0</v>
      </c>
      <c r="W195" s="161"/>
      <c r="X195" s="161" t="s">
        <v>200</v>
      </c>
      <c r="Y195" s="151"/>
      <c r="Z195" s="151"/>
      <c r="AA195" s="151"/>
      <c r="AB195" s="151"/>
      <c r="AC195" s="151"/>
      <c r="AD195" s="151"/>
      <c r="AE195" s="151"/>
      <c r="AF195" s="151"/>
      <c r="AG195" s="151" t="s">
        <v>201</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90" t="s">
        <v>1148</v>
      </c>
      <c r="D196" s="163"/>
      <c r="E196" s="164">
        <v>76.7</v>
      </c>
      <c r="F196" s="161"/>
      <c r="G196" s="161"/>
      <c r="H196" s="161"/>
      <c r="I196" s="161"/>
      <c r="J196" s="161"/>
      <c r="K196" s="161"/>
      <c r="L196" s="161"/>
      <c r="M196" s="161"/>
      <c r="N196" s="161"/>
      <c r="O196" s="161"/>
      <c r="P196" s="161"/>
      <c r="Q196" s="161"/>
      <c r="R196" s="161"/>
      <c r="S196" s="161"/>
      <c r="T196" s="161"/>
      <c r="U196" s="161"/>
      <c r="V196" s="161"/>
      <c r="W196" s="161"/>
      <c r="X196" s="161"/>
      <c r="Y196" s="151"/>
      <c r="Z196" s="151"/>
      <c r="AA196" s="151"/>
      <c r="AB196" s="151"/>
      <c r="AC196" s="151"/>
      <c r="AD196" s="151"/>
      <c r="AE196" s="151"/>
      <c r="AF196" s="151"/>
      <c r="AG196" s="151" t="s">
        <v>203</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2">
        <v>62</v>
      </c>
      <c r="B197" s="173" t="s">
        <v>1225</v>
      </c>
      <c r="C197" s="189" t="s">
        <v>1226</v>
      </c>
      <c r="D197" s="174" t="s">
        <v>238</v>
      </c>
      <c r="E197" s="175">
        <v>93.954599999999999</v>
      </c>
      <c r="F197" s="176"/>
      <c r="G197" s="177">
        <f>ROUND(E197*F197,2)</f>
        <v>0</v>
      </c>
      <c r="H197" s="176"/>
      <c r="I197" s="177">
        <f>ROUND(E197*H197,2)</f>
        <v>0</v>
      </c>
      <c r="J197" s="176"/>
      <c r="K197" s="177">
        <f>ROUND(E197*J197,2)</f>
        <v>0</v>
      </c>
      <c r="L197" s="177">
        <v>21</v>
      </c>
      <c r="M197" s="177">
        <f>G197*(1+L197/100)</f>
        <v>0</v>
      </c>
      <c r="N197" s="177">
        <v>1.6199999999999999E-2</v>
      </c>
      <c r="O197" s="177">
        <f>ROUND(E197*N197,2)</f>
        <v>1.52</v>
      </c>
      <c r="P197" s="177">
        <v>0</v>
      </c>
      <c r="Q197" s="177">
        <f>ROUND(E197*P197,2)</f>
        <v>0</v>
      </c>
      <c r="R197" s="177" t="s">
        <v>296</v>
      </c>
      <c r="S197" s="177" t="s">
        <v>199</v>
      </c>
      <c r="T197" s="178" t="s">
        <v>199</v>
      </c>
      <c r="U197" s="161">
        <v>0</v>
      </c>
      <c r="V197" s="161">
        <f>ROUND(E197*U197,2)</f>
        <v>0</v>
      </c>
      <c r="W197" s="161"/>
      <c r="X197" s="161" t="s">
        <v>297</v>
      </c>
      <c r="Y197" s="151"/>
      <c r="Z197" s="151"/>
      <c r="AA197" s="151"/>
      <c r="AB197" s="151"/>
      <c r="AC197" s="151"/>
      <c r="AD197" s="151"/>
      <c r="AE197" s="151"/>
      <c r="AF197" s="151"/>
      <c r="AG197" s="151" t="s">
        <v>298</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1227</v>
      </c>
      <c r="D198" s="163"/>
      <c r="E198" s="164">
        <v>82.835999999999999</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1228</v>
      </c>
      <c r="D199" s="163"/>
      <c r="E199" s="164">
        <v>6.8040000000000003</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1229</v>
      </c>
      <c r="D200" s="163"/>
      <c r="E200" s="164">
        <v>2.7486000000000002</v>
      </c>
      <c r="F200" s="161"/>
      <c r="G200" s="161"/>
      <c r="H200" s="161"/>
      <c r="I200" s="161"/>
      <c r="J200" s="161"/>
      <c r="K200" s="161"/>
      <c r="L200" s="161"/>
      <c r="M200" s="161"/>
      <c r="N200" s="161"/>
      <c r="O200" s="161"/>
      <c r="P200" s="161"/>
      <c r="Q200" s="161"/>
      <c r="R200" s="161"/>
      <c r="S200" s="161"/>
      <c r="T200" s="161"/>
      <c r="U200" s="161"/>
      <c r="V200" s="161"/>
      <c r="W200" s="161"/>
      <c r="X200" s="161"/>
      <c r="Y200" s="151"/>
      <c r="Z200" s="151"/>
      <c r="AA200" s="151"/>
      <c r="AB200" s="151"/>
      <c r="AC200" s="151"/>
      <c r="AD200" s="151"/>
      <c r="AE200" s="151"/>
      <c r="AF200" s="151"/>
      <c r="AG200" s="151" t="s">
        <v>203</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1230</v>
      </c>
      <c r="D201" s="163"/>
      <c r="E201" s="164">
        <v>1.5660000000000001</v>
      </c>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72">
        <v>63</v>
      </c>
      <c r="B202" s="173" t="s">
        <v>1231</v>
      </c>
      <c r="C202" s="189" t="s">
        <v>1232</v>
      </c>
      <c r="D202" s="174" t="s">
        <v>238</v>
      </c>
      <c r="E202" s="175">
        <v>21.5748</v>
      </c>
      <c r="F202" s="176"/>
      <c r="G202" s="177">
        <f>ROUND(E202*F202,2)</f>
        <v>0</v>
      </c>
      <c r="H202" s="176"/>
      <c r="I202" s="177">
        <f>ROUND(E202*H202,2)</f>
        <v>0</v>
      </c>
      <c r="J202" s="176"/>
      <c r="K202" s="177">
        <f>ROUND(E202*J202,2)</f>
        <v>0</v>
      </c>
      <c r="L202" s="177">
        <v>21</v>
      </c>
      <c r="M202" s="177">
        <f>G202*(1+L202/100)</f>
        <v>0</v>
      </c>
      <c r="N202" s="177">
        <v>1.44E-2</v>
      </c>
      <c r="O202" s="177">
        <f>ROUND(E202*N202,2)</f>
        <v>0.31</v>
      </c>
      <c r="P202" s="177">
        <v>0</v>
      </c>
      <c r="Q202" s="177">
        <f>ROUND(E202*P202,2)</f>
        <v>0</v>
      </c>
      <c r="R202" s="177" t="s">
        <v>296</v>
      </c>
      <c r="S202" s="177" t="s">
        <v>199</v>
      </c>
      <c r="T202" s="178" t="s">
        <v>199</v>
      </c>
      <c r="U202" s="161">
        <v>0</v>
      </c>
      <c r="V202" s="161">
        <f>ROUND(E202*U202,2)</f>
        <v>0</v>
      </c>
      <c r="W202" s="161"/>
      <c r="X202" s="161" t="s">
        <v>297</v>
      </c>
      <c r="Y202" s="151"/>
      <c r="Z202" s="151"/>
      <c r="AA202" s="151"/>
      <c r="AB202" s="151"/>
      <c r="AC202" s="151"/>
      <c r="AD202" s="151"/>
      <c r="AE202" s="151"/>
      <c r="AF202" s="151"/>
      <c r="AG202" s="151" t="s">
        <v>298</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1233</v>
      </c>
      <c r="D203" s="163"/>
      <c r="E203" s="164">
        <v>11.226800000000001</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1234</v>
      </c>
      <c r="D204" s="163"/>
      <c r="E204" s="164">
        <v>4.42</v>
      </c>
      <c r="F204" s="161"/>
      <c r="G204" s="161"/>
      <c r="H204" s="161"/>
      <c r="I204" s="161"/>
      <c r="J204" s="161"/>
      <c r="K204" s="161"/>
      <c r="L204" s="161"/>
      <c r="M204" s="161"/>
      <c r="N204" s="161"/>
      <c r="O204" s="161"/>
      <c r="P204" s="161"/>
      <c r="Q204" s="161"/>
      <c r="R204" s="161"/>
      <c r="S204" s="161"/>
      <c r="T204" s="161"/>
      <c r="U204" s="161"/>
      <c r="V204" s="161"/>
      <c r="W204" s="161"/>
      <c r="X204" s="161"/>
      <c r="Y204" s="151"/>
      <c r="Z204" s="151"/>
      <c r="AA204" s="151"/>
      <c r="AB204" s="151"/>
      <c r="AC204" s="151"/>
      <c r="AD204" s="151"/>
      <c r="AE204" s="151"/>
      <c r="AF204" s="151"/>
      <c r="AG204" s="151" t="s">
        <v>203</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1235</v>
      </c>
      <c r="D205" s="163"/>
      <c r="E205" s="164">
        <v>4.42</v>
      </c>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1236</v>
      </c>
      <c r="D206" s="163"/>
      <c r="E206" s="164">
        <v>1.508</v>
      </c>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2">
        <v>64</v>
      </c>
      <c r="B207" s="173" t="s">
        <v>1237</v>
      </c>
      <c r="C207" s="189" t="s">
        <v>1238</v>
      </c>
      <c r="D207" s="174" t="s">
        <v>238</v>
      </c>
      <c r="E207" s="175">
        <v>84.37</v>
      </c>
      <c r="F207" s="176"/>
      <c r="G207" s="177">
        <f>ROUND(E207*F207,2)</f>
        <v>0</v>
      </c>
      <c r="H207" s="176"/>
      <c r="I207" s="177">
        <f>ROUND(E207*H207,2)</f>
        <v>0</v>
      </c>
      <c r="J207" s="176"/>
      <c r="K207" s="177">
        <f>ROUND(E207*J207,2)</f>
        <v>0</v>
      </c>
      <c r="L207" s="177">
        <v>21</v>
      </c>
      <c r="M207" s="177">
        <f>G207*(1+L207/100)</f>
        <v>0</v>
      </c>
      <c r="N207" s="177">
        <v>1.1299999999999999E-2</v>
      </c>
      <c r="O207" s="177">
        <f>ROUND(E207*N207,2)</f>
        <v>0.95</v>
      </c>
      <c r="P207" s="177">
        <v>0</v>
      </c>
      <c r="Q207" s="177">
        <f>ROUND(E207*P207,2)</f>
        <v>0</v>
      </c>
      <c r="R207" s="177" t="s">
        <v>296</v>
      </c>
      <c r="S207" s="177" t="s">
        <v>199</v>
      </c>
      <c r="T207" s="178" t="s">
        <v>199</v>
      </c>
      <c r="U207" s="161">
        <v>0</v>
      </c>
      <c r="V207" s="161">
        <f>ROUND(E207*U207,2)</f>
        <v>0</v>
      </c>
      <c r="W207" s="161"/>
      <c r="X207" s="161" t="s">
        <v>297</v>
      </c>
      <c r="Y207" s="151"/>
      <c r="Z207" s="151"/>
      <c r="AA207" s="151"/>
      <c r="AB207" s="151"/>
      <c r="AC207" s="151"/>
      <c r="AD207" s="151"/>
      <c r="AE207" s="151"/>
      <c r="AF207" s="151"/>
      <c r="AG207" s="151" t="s">
        <v>298</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1239</v>
      </c>
      <c r="D208" s="163"/>
      <c r="E208" s="164">
        <v>84.37</v>
      </c>
      <c r="F208" s="161"/>
      <c r="G208" s="161"/>
      <c r="H208" s="161"/>
      <c r="I208" s="161"/>
      <c r="J208" s="161"/>
      <c r="K208" s="161"/>
      <c r="L208" s="161"/>
      <c r="M208" s="161"/>
      <c r="N208" s="161"/>
      <c r="O208" s="161"/>
      <c r="P208" s="161"/>
      <c r="Q208" s="161"/>
      <c r="R208" s="161"/>
      <c r="S208" s="161"/>
      <c r="T208" s="161"/>
      <c r="U208" s="161"/>
      <c r="V208" s="161"/>
      <c r="W208" s="161"/>
      <c r="X208" s="161"/>
      <c r="Y208" s="151"/>
      <c r="Z208" s="151"/>
      <c r="AA208" s="151"/>
      <c r="AB208" s="151"/>
      <c r="AC208" s="151"/>
      <c r="AD208" s="151"/>
      <c r="AE208" s="151"/>
      <c r="AF208" s="151"/>
      <c r="AG208" s="151" t="s">
        <v>203</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ht="22.5" outlineLevel="1" x14ac:dyDescent="0.2">
      <c r="A209" s="158">
        <v>65</v>
      </c>
      <c r="B209" s="159" t="s">
        <v>1240</v>
      </c>
      <c r="C209" s="192" t="s">
        <v>736</v>
      </c>
      <c r="D209" s="160" t="s">
        <v>0</v>
      </c>
      <c r="E209" s="186"/>
      <c r="F209" s="162"/>
      <c r="G209" s="161">
        <f>ROUND(E209*F209,2)</f>
        <v>0</v>
      </c>
      <c r="H209" s="162"/>
      <c r="I209" s="161">
        <f>ROUND(E209*H209,2)</f>
        <v>0</v>
      </c>
      <c r="J209" s="162"/>
      <c r="K209" s="161">
        <f>ROUND(E209*J209,2)</f>
        <v>0</v>
      </c>
      <c r="L209" s="161">
        <v>21</v>
      </c>
      <c r="M209" s="161">
        <f>G209*(1+L209/100)</f>
        <v>0</v>
      </c>
      <c r="N209" s="161">
        <v>0</v>
      </c>
      <c r="O209" s="161">
        <f>ROUND(E209*N209,2)</f>
        <v>0</v>
      </c>
      <c r="P209" s="161">
        <v>0</v>
      </c>
      <c r="Q209" s="161">
        <f>ROUND(E209*P209,2)</f>
        <v>0</v>
      </c>
      <c r="R209" s="161"/>
      <c r="S209" s="161" t="s">
        <v>199</v>
      </c>
      <c r="T209" s="161" t="s">
        <v>199</v>
      </c>
      <c r="U209" s="161">
        <v>0</v>
      </c>
      <c r="V209" s="161">
        <f>ROUND(E209*U209,2)</f>
        <v>0</v>
      </c>
      <c r="W209" s="161"/>
      <c r="X209" s="161" t="s">
        <v>630</v>
      </c>
      <c r="Y209" s="151"/>
      <c r="Z209" s="151"/>
      <c r="AA209" s="151"/>
      <c r="AB209" s="151"/>
      <c r="AC209" s="151"/>
      <c r="AD209" s="151"/>
      <c r="AE209" s="151"/>
      <c r="AF209" s="151"/>
      <c r="AG209" s="151" t="s">
        <v>631</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x14ac:dyDescent="0.2">
      <c r="A210" s="166" t="s">
        <v>194</v>
      </c>
      <c r="B210" s="167" t="s">
        <v>136</v>
      </c>
      <c r="C210" s="188" t="s">
        <v>137</v>
      </c>
      <c r="D210" s="168"/>
      <c r="E210" s="169"/>
      <c r="F210" s="170"/>
      <c r="G210" s="170">
        <f>SUMIF(AG211:AG224,"&lt;&gt;NOR",G211:G224)</f>
        <v>0</v>
      </c>
      <c r="H210" s="170"/>
      <c r="I210" s="170">
        <f>SUM(I211:I224)</f>
        <v>0</v>
      </c>
      <c r="J210" s="170"/>
      <c r="K210" s="170">
        <f>SUM(K211:K224)</f>
        <v>0</v>
      </c>
      <c r="L210" s="170"/>
      <c r="M210" s="170">
        <f>SUM(M211:M224)</f>
        <v>0</v>
      </c>
      <c r="N210" s="170"/>
      <c r="O210" s="170">
        <f>SUM(O211:O224)</f>
        <v>0.13</v>
      </c>
      <c r="P210" s="170"/>
      <c r="Q210" s="170">
        <f>SUM(Q211:Q224)</f>
        <v>0</v>
      </c>
      <c r="R210" s="170"/>
      <c r="S210" s="170"/>
      <c r="T210" s="171"/>
      <c r="U210" s="165"/>
      <c r="V210" s="165">
        <f>SUM(V211:V224)</f>
        <v>28.07</v>
      </c>
      <c r="W210" s="165"/>
      <c r="X210" s="165"/>
      <c r="AG210" t="s">
        <v>195</v>
      </c>
    </row>
    <row r="211" spans="1:60" ht="22.5" outlineLevel="1" x14ac:dyDescent="0.2">
      <c r="A211" s="172">
        <v>66</v>
      </c>
      <c r="B211" s="173" t="s">
        <v>1241</v>
      </c>
      <c r="C211" s="189" t="s">
        <v>1242</v>
      </c>
      <c r="D211" s="174" t="s">
        <v>285</v>
      </c>
      <c r="E211" s="175">
        <v>41.89</v>
      </c>
      <c r="F211" s="176"/>
      <c r="G211" s="177">
        <f>ROUND(E211*F211,2)</f>
        <v>0</v>
      </c>
      <c r="H211" s="176"/>
      <c r="I211" s="177">
        <f>ROUND(E211*H211,2)</f>
        <v>0</v>
      </c>
      <c r="J211" s="176"/>
      <c r="K211" s="177">
        <f>ROUND(E211*J211,2)</f>
        <v>0</v>
      </c>
      <c r="L211" s="177">
        <v>21</v>
      </c>
      <c r="M211" s="177">
        <f>G211*(1+L211/100)</f>
        <v>0</v>
      </c>
      <c r="N211" s="177">
        <v>7.3999999999999999E-4</v>
      </c>
      <c r="O211" s="177">
        <f>ROUND(E211*N211,2)</f>
        <v>0.03</v>
      </c>
      <c r="P211" s="177">
        <v>0</v>
      </c>
      <c r="Q211" s="177">
        <f>ROUND(E211*P211,2)</f>
        <v>0</v>
      </c>
      <c r="R211" s="177"/>
      <c r="S211" s="177" t="s">
        <v>199</v>
      </c>
      <c r="T211" s="178" t="s">
        <v>199</v>
      </c>
      <c r="U211" s="161">
        <v>0.28000000000000003</v>
      </c>
      <c r="V211" s="161">
        <f>ROUND(E211*U211,2)</f>
        <v>11.73</v>
      </c>
      <c r="W211" s="161"/>
      <c r="X211" s="161" t="s">
        <v>200</v>
      </c>
      <c r="Y211" s="151"/>
      <c r="Z211" s="151"/>
      <c r="AA211" s="151"/>
      <c r="AB211" s="151"/>
      <c r="AC211" s="151"/>
      <c r="AD211" s="151"/>
      <c r="AE211" s="151"/>
      <c r="AF211" s="151"/>
      <c r="AG211" s="151" t="s">
        <v>201</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1243</v>
      </c>
      <c r="D212" s="163"/>
      <c r="E212" s="164">
        <v>33.9</v>
      </c>
      <c r="F212" s="161"/>
      <c r="G212" s="161"/>
      <c r="H212" s="161"/>
      <c r="I212" s="161"/>
      <c r="J212" s="161"/>
      <c r="K212" s="161"/>
      <c r="L212" s="161"/>
      <c r="M212" s="161"/>
      <c r="N212" s="161"/>
      <c r="O212" s="161"/>
      <c r="P212" s="161"/>
      <c r="Q212" s="161"/>
      <c r="R212" s="161"/>
      <c r="S212" s="161"/>
      <c r="T212" s="161"/>
      <c r="U212" s="161"/>
      <c r="V212" s="161"/>
      <c r="W212" s="161"/>
      <c r="X212" s="161"/>
      <c r="Y212" s="151"/>
      <c r="Z212" s="151"/>
      <c r="AA212" s="151"/>
      <c r="AB212" s="151"/>
      <c r="AC212" s="151"/>
      <c r="AD212" s="151"/>
      <c r="AE212" s="151"/>
      <c r="AF212" s="151"/>
      <c r="AG212" s="151" t="s">
        <v>203</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1244</v>
      </c>
      <c r="D213" s="163"/>
      <c r="E213" s="164">
        <v>5.09</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1245</v>
      </c>
      <c r="D214" s="163"/>
      <c r="E214" s="164">
        <v>2.9</v>
      </c>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67</v>
      </c>
      <c r="B215" s="173" t="s">
        <v>1246</v>
      </c>
      <c r="C215" s="189" t="s">
        <v>1247</v>
      </c>
      <c r="D215" s="174" t="s">
        <v>285</v>
      </c>
      <c r="E215" s="175">
        <v>7.99</v>
      </c>
      <c r="F215" s="176"/>
      <c r="G215" s="177">
        <f>ROUND(E215*F215,2)</f>
        <v>0</v>
      </c>
      <c r="H215" s="176"/>
      <c r="I215" s="177">
        <f>ROUND(E215*H215,2)</f>
        <v>0</v>
      </c>
      <c r="J215" s="176"/>
      <c r="K215" s="177">
        <f>ROUND(E215*J215,2)</f>
        <v>0</v>
      </c>
      <c r="L215" s="177">
        <v>21</v>
      </c>
      <c r="M215" s="177">
        <f>G215*(1+L215/100)</f>
        <v>0</v>
      </c>
      <c r="N215" s="177">
        <v>1.56E-3</v>
      </c>
      <c r="O215" s="177">
        <f>ROUND(E215*N215,2)</f>
        <v>0.01</v>
      </c>
      <c r="P215" s="177">
        <v>0</v>
      </c>
      <c r="Q215" s="177">
        <f>ROUND(E215*P215,2)</f>
        <v>0</v>
      </c>
      <c r="R215" s="177"/>
      <c r="S215" s="177" t="s">
        <v>199</v>
      </c>
      <c r="T215" s="178" t="s">
        <v>199</v>
      </c>
      <c r="U215" s="161">
        <v>0.39</v>
      </c>
      <c r="V215" s="161">
        <f>ROUND(E215*U215,2)</f>
        <v>3.12</v>
      </c>
      <c r="W215" s="161"/>
      <c r="X215" s="161" t="s">
        <v>200</v>
      </c>
      <c r="Y215" s="151"/>
      <c r="Z215" s="151"/>
      <c r="AA215" s="151"/>
      <c r="AB215" s="151"/>
      <c r="AC215" s="151"/>
      <c r="AD215" s="151"/>
      <c r="AE215" s="151"/>
      <c r="AF215" s="151"/>
      <c r="AG215" s="151" t="s">
        <v>201</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1244</v>
      </c>
      <c r="D216" s="163"/>
      <c r="E216" s="164">
        <v>5.09</v>
      </c>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203</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1245</v>
      </c>
      <c r="D217" s="163"/>
      <c r="E217" s="164">
        <v>2.9</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72">
        <v>68</v>
      </c>
      <c r="B218" s="173" t="s">
        <v>1248</v>
      </c>
      <c r="C218" s="189" t="s">
        <v>1249</v>
      </c>
      <c r="D218" s="174" t="s">
        <v>285</v>
      </c>
      <c r="E218" s="175">
        <v>12.7</v>
      </c>
      <c r="F218" s="176"/>
      <c r="G218" s="177">
        <f>ROUND(E218*F218,2)</f>
        <v>0</v>
      </c>
      <c r="H218" s="176"/>
      <c r="I218" s="177">
        <f>ROUND(E218*H218,2)</f>
        <v>0</v>
      </c>
      <c r="J218" s="176"/>
      <c r="K218" s="177">
        <f>ROUND(E218*J218,2)</f>
        <v>0</v>
      </c>
      <c r="L218" s="177">
        <v>21</v>
      </c>
      <c r="M218" s="177">
        <f>G218*(1+L218/100)</f>
        <v>0</v>
      </c>
      <c r="N218" s="177">
        <v>2.3800000000000002E-3</v>
      </c>
      <c r="O218" s="177">
        <f>ROUND(E218*N218,2)</f>
        <v>0.03</v>
      </c>
      <c r="P218" s="177">
        <v>0</v>
      </c>
      <c r="Q218" s="177">
        <f>ROUND(E218*P218,2)</f>
        <v>0</v>
      </c>
      <c r="R218" s="177"/>
      <c r="S218" s="177" t="s">
        <v>199</v>
      </c>
      <c r="T218" s="178" t="s">
        <v>199</v>
      </c>
      <c r="U218" s="161">
        <v>0.49</v>
      </c>
      <c r="V218" s="161">
        <f>ROUND(E218*U218,2)</f>
        <v>6.22</v>
      </c>
      <c r="W218" s="161"/>
      <c r="X218" s="161" t="s">
        <v>200</v>
      </c>
      <c r="Y218" s="151"/>
      <c r="Z218" s="151"/>
      <c r="AA218" s="151"/>
      <c r="AB218" s="151"/>
      <c r="AC218" s="151"/>
      <c r="AD218" s="151"/>
      <c r="AE218" s="151"/>
      <c r="AF218" s="151"/>
      <c r="AG218" s="151" t="s">
        <v>201</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1250</v>
      </c>
      <c r="D219" s="163"/>
      <c r="E219" s="164">
        <v>12.7</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72">
        <v>69</v>
      </c>
      <c r="B220" s="173" t="s">
        <v>1251</v>
      </c>
      <c r="C220" s="189" t="s">
        <v>1252</v>
      </c>
      <c r="D220" s="174" t="s">
        <v>285</v>
      </c>
      <c r="E220" s="175">
        <v>8.5</v>
      </c>
      <c r="F220" s="176"/>
      <c r="G220" s="177">
        <f>ROUND(E220*F220,2)</f>
        <v>0</v>
      </c>
      <c r="H220" s="176"/>
      <c r="I220" s="177">
        <f>ROUND(E220*H220,2)</f>
        <v>0</v>
      </c>
      <c r="J220" s="176"/>
      <c r="K220" s="177">
        <f>ROUND(E220*J220,2)</f>
        <v>0</v>
      </c>
      <c r="L220" s="177">
        <v>21</v>
      </c>
      <c r="M220" s="177">
        <f>G220*(1+L220/100)</f>
        <v>0</v>
      </c>
      <c r="N220" s="177">
        <v>2.5899999999999999E-3</v>
      </c>
      <c r="O220" s="177">
        <f>ROUND(E220*N220,2)</f>
        <v>0.02</v>
      </c>
      <c r="P220" s="177">
        <v>0</v>
      </c>
      <c r="Q220" s="177">
        <f>ROUND(E220*P220,2)</f>
        <v>0</v>
      </c>
      <c r="R220" s="177"/>
      <c r="S220" s="177" t="s">
        <v>199</v>
      </c>
      <c r="T220" s="178" t="s">
        <v>199</v>
      </c>
      <c r="U220" s="161">
        <v>0.54</v>
      </c>
      <c r="V220" s="161">
        <f>ROUND(E220*U220,2)</f>
        <v>4.59</v>
      </c>
      <c r="W220" s="161"/>
      <c r="X220" s="161" t="s">
        <v>200</v>
      </c>
      <c r="Y220" s="151"/>
      <c r="Z220" s="151"/>
      <c r="AA220" s="151"/>
      <c r="AB220" s="151"/>
      <c r="AC220" s="151"/>
      <c r="AD220" s="151"/>
      <c r="AE220" s="151"/>
      <c r="AF220" s="151"/>
      <c r="AG220" s="151" t="s">
        <v>201</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1253</v>
      </c>
      <c r="D221" s="163"/>
      <c r="E221" s="164">
        <v>8.5</v>
      </c>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203</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72">
        <v>70</v>
      </c>
      <c r="B222" s="173" t="s">
        <v>1254</v>
      </c>
      <c r="C222" s="189" t="s">
        <v>1255</v>
      </c>
      <c r="D222" s="174" t="s">
        <v>285</v>
      </c>
      <c r="E222" s="175">
        <v>11</v>
      </c>
      <c r="F222" s="176"/>
      <c r="G222" s="177">
        <f>ROUND(E222*F222,2)</f>
        <v>0</v>
      </c>
      <c r="H222" s="176"/>
      <c r="I222" s="177">
        <f>ROUND(E222*H222,2)</f>
        <v>0</v>
      </c>
      <c r="J222" s="176"/>
      <c r="K222" s="177">
        <f>ROUND(E222*J222,2)</f>
        <v>0</v>
      </c>
      <c r="L222" s="177">
        <v>21</v>
      </c>
      <c r="M222" s="177">
        <f>G222*(1+L222/100)</f>
        <v>0</v>
      </c>
      <c r="N222" s="177">
        <v>3.5400000000000002E-3</v>
      </c>
      <c r="O222" s="177">
        <f>ROUND(E222*N222,2)</f>
        <v>0.04</v>
      </c>
      <c r="P222" s="177">
        <v>0</v>
      </c>
      <c r="Q222" s="177">
        <f>ROUND(E222*P222,2)</f>
        <v>0</v>
      </c>
      <c r="R222" s="177"/>
      <c r="S222" s="177" t="s">
        <v>199</v>
      </c>
      <c r="T222" s="178" t="s">
        <v>199</v>
      </c>
      <c r="U222" s="161">
        <v>0.219</v>
      </c>
      <c r="V222" s="161">
        <f>ROUND(E222*U222,2)</f>
        <v>2.41</v>
      </c>
      <c r="W222" s="161"/>
      <c r="X222" s="161" t="s">
        <v>200</v>
      </c>
      <c r="Y222" s="151"/>
      <c r="Z222" s="151"/>
      <c r="AA222" s="151"/>
      <c r="AB222" s="151"/>
      <c r="AC222" s="151"/>
      <c r="AD222" s="151"/>
      <c r="AE222" s="151"/>
      <c r="AF222" s="151"/>
      <c r="AG222" s="151" t="s">
        <v>201</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1256</v>
      </c>
      <c r="D223" s="163"/>
      <c r="E223" s="164">
        <v>11</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v>71</v>
      </c>
      <c r="B224" s="159" t="s">
        <v>742</v>
      </c>
      <c r="C224" s="192" t="s">
        <v>743</v>
      </c>
      <c r="D224" s="160" t="s">
        <v>0</v>
      </c>
      <c r="E224" s="186"/>
      <c r="F224" s="162"/>
      <c r="G224" s="161">
        <f>ROUND(E224*F224,2)</f>
        <v>0</v>
      </c>
      <c r="H224" s="162"/>
      <c r="I224" s="161">
        <f>ROUND(E224*H224,2)</f>
        <v>0</v>
      </c>
      <c r="J224" s="162"/>
      <c r="K224" s="161">
        <f>ROUND(E224*J224,2)</f>
        <v>0</v>
      </c>
      <c r="L224" s="161">
        <v>21</v>
      </c>
      <c r="M224" s="161">
        <f>G224*(1+L224/100)</f>
        <v>0</v>
      </c>
      <c r="N224" s="161">
        <v>0</v>
      </c>
      <c r="O224" s="161">
        <f>ROUND(E224*N224,2)</f>
        <v>0</v>
      </c>
      <c r="P224" s="161">
        <v>0</v>
      </c>
      <c r="Q224" s="161">
        <f>ROUND(E224*P224,2)</f>
        <v>0</v>
      </c>
      <c r="R224" s="161"/>
      <c r="S224" s="161" t="s">
        <v>199</v>
      </c>
      <c r="T224" s="161" t="s">
        <v>199</v>
      </c>
      <c r="U224" s="161">
        <v>0</v>
      </c>
      <c r="V224" s="161">
        <f>ROUND(E224*U224,2)</f>
        <v>0</v>
      </c>
      <c r="W224" s="161"/>
      <c r="X224" s="161" t="s">
        <v>630</v>
      </c>
      <c r="Y224" s="151"/>
      <c r="Z224" s="151"/>
      <c r="AA224" s="151"/>
      <c r="AB224" s="151"/>
      <c r="AC224" s="151"/>
      <c r="AD224" s="151"/>
      <c r="AE224" s="151"/>
      <c r="AF224" s="151"/>
      <c r="AG224" s="151" t="s">
        <v>631</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x14ac:dyDescent="0.2">
      <c r="A225" s="166" t="s">
        <v>194</v>
      </c>
      <c r="B225" s="167" t="s">
        <v>140</v>
      </c>
      <c r="C225" s="188" t="s">
        <v>141</v>
      </c>
      <c r="D225" s="168"/>
      <c r="E225" s="169"/>
      <c r="F225" s="170"/>
      <c r="G225" s="170">
        <f>SUMIF(AG226:AG230,"&lt;&gt;NOR",G226:G230)</f>
        <v>0</v>
      </c>
      <c r="H225" s="170"/>
      <c r="I225" s="170">
        <f>SUM(I226:I230)</f>
        <v>0</v>
      </c>
      <c r="J225" s="170"/>
      <c r="K225" s="170">
        <f>SUM(K226:K230)</f>
        <v>0</v>
      </c>
      <c r="L225" s="170"/>
      <c r="M225" s="170">
        <f>SUM(M226:M230)</f>
        <v>0</v>
      </c>
      <c r="N225" s="170"/>
      <c r="O225" s="170">
        <f>SUM(O226:O230)</f>
        <v>0</v>
      </c>
      <c r="P225" s="170"/>
      <c r="Q225" s="170">
        <f>SUM(Q226:Q230)</f>
        <v>0</v>
      </c>
      <c r="R225" s="170"/>
      <c r="S225" s="170"/>
      <c r="T225" s="171"/>
      <c r="U225" s="165"/>
      <c r="V225" s="165">
        <f>SUM(V226:V230)</f>
        <v>0.57999999999999996</v>
      </c>
      <c r="W225" s="165"/>
      <c r="X225" s="165"/>
      <c r="AG225" t="s">
        <v>195</v>
      </c>
    </row>
    <row r="226" spans="1:60" outlineLevel="1" x14ac:dyDescent="0.2">
      <c r="A226" s="172">
        <v>72</v>
      </c>
      <c r="B226" s="173" t="s">
        <v>835</v>
      </c>
      <c r="C226" s="189" t="s">
        <v>836</v>
      </c>
      <c r="D226" s="174" t="s">
        <v>285</v>
      </c>
      <c r="E226" s="175">
        <v>2.4500000000000002</v>
      </c>
      <c r="F226" s="176"/>
      <c r="G226" s="177">
        <f>ROUND(E226*F226,2)</f>
        <v>0</v>
      </c>
      <c r="H226" s="176"/>
      <c r="I226" s="177">
        <f>ROUND(E226*H226,2)</f>
        <v>0</v>
      </c>
      <c r="J226" s="176"/>
      <c r="K226" s="177">
        <f>ROUND(E226*J226,2)</f>
        <v>0</v>
      </c>
      <c r="L226" s="177">
        <v>21</v>
      </c>
      <c r="M226" s="177">
        <f>G226*(1+L226/100)</f>
        <v>0</v>
      </c>
      <c r="N226" s="177">
        <v>6.0000000000000002E-5</v>
      </c>
      <c r="O226" s="177">
        <f>ROUND(E226*N226,2)</f>
        <v>0</v>
      </c>
      <c r="P226" s="177">
        <v>0</v>
      </c>
      <c r="Q226" s="177">
        <f>ROUND(E226*P226,2)</f>
        <v>0</v>
      </c>
      <c r="R226" s="177"/>
      <c r="S226" s="177" t="s">
        <v>199</v>
      </c>
      <c r="T226" s="178" t="s">
        <v>199</v>
      </c>
      <c r="U226" s="161">
        <v>0.23499999999999999</v>
      </c>
      <c r="V226" s="161">
        <f>ROUND(E226*U226,2)</f>
        <v>0.57999999999999996</v>
      </c>
      <c r="W226" s="161"/>
      <c r="X226" s="161" t="s">
        <v>200</v>
      </c>
      <c r="Y226" s="151"/>
      <c r="Z226" s="151"/>
      <c r="AA226" s="151"/>
      <c r="AB226" s="151"/>
      <c r="AC226" s="151"/>
      <c r="AD226" s="151"/>
      <c r="AE226" s="151"/>
      <c r="AF226" s="151"/>
      <c r="AG226" s="151" t="s">
        <v>201</v>
      </c>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1257</v>
      </c>
      <c r="D227" s="163"/>
      <c r="E227" s="164">
        <v>2.4500000000000002</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203</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72">
        <v>73</v>
      </c>
      <c r="B228" s="173" t="s">
        <v>1258</v>
      </c>
      <c r="C228" s="189" t="s">
        <v>1259</v>
      </c>
      <c r="D228" s="174" t="s">
        <v>490</v>
      </c>
      <c r="E228" s="175">
        <v>2.4500000000000002</v>
      </c>
      <c r="F228" s="176"/>
      <c r="G228" s="177">
        <f>ROUND(E228*F228,2)</f>
        <v>0</v>
      </c>
      <c r="H228" s="176"/>
      <c r="I228" s="177">
        <f>ROUND(E228*H228,2)</f>
        <v>0</v>
      </c>
      <c r="J228" s="176"/>
      <c r="K228" s="177">
        <f>ROUND(E228*J228,2)</f>
        <v>0</v>
      </c>
      <c r="L228" s="177">
        <v>21</v>
      </c>
      <c r="M228" s="177">
        <f>G228*(1+L228/100)</f>
        <v>0</v>
      </c>
      <c r="N228" s="177">
        <v>1E-3</v>
      </c>
      <c r="O228" s="177">
        <f>ROUND(E228*N228,2)</f>
        <v>0</v>
      </c>
      <c r="P228" s="177">
        <v>0</v>
      </c>
      <c r="Q228" s="177">
        <f>ROUND(E228*P228,2)</f>
        <v>0</v>
      </c>
      <c r="R228" s="177" t="s">
        <v>296</v>
      </c>
      <c r="S228" s="177" t="s">
        <v>199</v>
      </c>
      <c r="T228" s="178" t="s">
        <v>308</v>
      </c>
      <c r="U228" s="161">
        <v>0</v>
      </c>
      <c r="V228" s="161">
        <f>ROUND(E228*U228,2)</f>
        <v>0</v>
      </c>
      <c r="W228" s="161"/>
      <c r="X228" s="161" t="s">
        <v>297</v>
      </c>
      <c r="Y228" s="151"/>
      <c r="Z228" s="151"/>
      <c r="AA228" s="151"/>
      <c r="AB228" s="151"/>
      <c r="AC228" s="151"/>
      <c r="AD228" s="151"/>
      <c r="AE228" s="151"/>
      <c r="AF228" s="151"/>
      <c r="AG228" s="151" t="s">
        <v>298</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1260</v>
      </c>
      <c r="D229" s="163"/>
      <c r="E229" s="164">
        <v>2.4500000000000002</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v>74</v>
      </c>
      <c r="B230" s="159" t="s">
        <v>859</v>
      </c>
      <c r="C230" s="192" t="s">
        <v>860</v>
      </c>
      <c r="D230" s="160" t="s">
        <v>0</v>
      </c>
      <c r="E230" s="186"/>
      <c r="F230" s="162"/>
      <c r="G230" s="161">
        <f>ROUND(E230*F230,2)</f>
        <v>0</v>
      </c>
      <c r="H230" s="162"/>
      <c r="I230" s="161">
        <f>ROUND(E230*H230,2)</f>
        <v>0</v>
      </c>
      <c r="J230" s="162"/>
      <c r="K230" s="161">
        <f>ROUND(E230*J230,2)</f>
        <v>0</v>
      </c>
      <c r="L230" s="161">
        <v>21</v>
      </c>
      <c r="M230" s="161">
        <f>G230*(1+L230/100)</f>
        <v>0</v>
      </c>
      <c r="N230" s="161">
        <v>0</v>
      </c>
      <c r="O230" s="161">
        <f>ROUND(E230*N230,2)</f>
        <v>0</v>
      </c>
      <c r="P230" s="161">
        <v>0</v>
      </c>
      <c r="Q230" s="161">
        <f>ROUND(E230*P230,2)</f>
        <v>0</v>
      </c>
      <c r="R230" s="161"/>
      <c r="S230" s="161" t="s">
        <v>199</v>
      </c>
      <c r="T230" s="161" t="s">
        <v>199</v>
      </c>
      <c r="U230" s="161">
        <v>0</v>
      </c>
      <c r="V230" s="161">
        <f>ROUND(E230*U230,2)</f>
        <v>0</v>
      </c>
      <c r="W230" s="161"/>
      <c r="X230" s="161" t="s">
        <v>630</v>
      </c>
      <c r="Y230" s="151"/>
      <c r="Z230" s="151"/>
      <c r="AA230" s="151"/>
      <c r="AB230" s="151"/>
      <c r="AC230" s="151"/>
      <c r="AD230" s="151"/>
      <c r="AE230" s="151"/>
      <c r="AF230" s="151"/>
      <c r="AG230" s="151" t="s">
        <v>631</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
      <c r="A231" s="166" t="s">
        <v>194</v>
      </c>
      <c r="B231" s="167" t="s">
        <v>156</v>
      </c>
      <c r="C231" s="188" t="s">
        <v>157</v>
      </c>
      <c r="D231" s="168"/>
      <c r="E231" s="169"/>
      <c r="F231" s="170"/>
      <c r="G231" s="170">
        <f>SUMIF(AG232:AG242,"&lt;&gt;NOR",G232:G242)</f>
        <v>0</v>
      </c>
      <c r="H231" s="170"/>
      <c r="I231" s="170">
        <f>SUM(I232:I242)</f>
        <v>0</v>
      </c>
      <c r="J231" s="170"/>
      <c r="K231" s="170">
        <f>SUM(K232:K242)</f>
        <v>0</v>
      </c>
      <c r="L231" s="170"/>
      <c r="M231" s="170">
        <f>SUM(M232:M242)</f>
        <v>0</v>
      </c>
      <c r="N231" s="170"/>
      <c r="O231" s="170">
        <f>SUM(O232:O242)</f>
        <v>0.05</v>
      </c>
      <c r="P231" s="170"/>
      <c r="Q231" s="170">
        <f>SUM(Q232:Q242)</f>
        <v>0</v>
      </c>
      <c r="R231" s="170"/>
      <c r="S231" s="170"/>
      <c r="T231" s="171"/>
      <c r="U231" s="165"/>
      <c r="V231" s="165">
        <f>SUM(V232:V242)</f>
        <v>33.72</v>
      </c>
      <c r="W231" s="165"/>
      <c r="X231" s="165"/>
      <c r="AG231" t="s">
        <v>195</v>
      </c>
    </row>
    <row r="232" spans="1:60" outlineLevel="1" x14ac:dyDescent="0.2">
      <c r="A232" s="172">
        <v>75</v>
      </c>
      <c r="B232" s="173" t="s">
        <v>973</v>
      </c>
      <c r="C232" s="189" t="s">
        <v>1261</v>
      </c>
      <c r="D232" s="174" t="s">
        <v>238</v>
      </c>
      <c r="E232" s="175">
        <v>3.06</v>
      </c>
      <c r="F232" s="176"/>
      <c r="G232" s="177">
        <f>ROUND(E232*F232,2)</f>
        <v>0</v>
      </c>
      <c r="H232" s="176"/>
      <c r="I232" s="177">
        <f>ROUND(E232*H232,2)</f>
        <v>0</v>
      </c>
      <c r="J232" s="176"/>
      <c r="K232" s="177">
        <f>ROUND(E232*J232,2)</f>
        <v>0</v>
      </c>
      <c r="L232" s="177">
        <v>21</v>
      </c>
      <c r="M232" s="177">
        <f>G232*(1+L232/100)</f>
        <v>0</v>
      </c>
      <c r="N232" s="177">
        <v>2.4000000000000001E-4</v>
      </c>
      <c r="O232" s="177">
        <f>ROUND(E232*N232,2)</f>
        <v>0</v>
      </c>
      <c r="P232" s="177">
        <v>0</v>
      </c>
      <c r="Q232" s="177">
        <f>ROUND(E232*P232,2)</f>
        <v>0</v>
      </c>
      <c r="R232" s="177"/>
      <c r="S232" s="177" t="s">
        <v>199</v>
      </c>
      <c r="T232" s="178" t="s">
        <v>199</v>
      </c>
      <c r="U232" s="161">
        <v>0.28699999999999998</v>
      </c>
      <c r="V232" s="161">
        <f>ROUND(E232*U232,2)</f>
        <v>0.88</v>
      </c>
      <c r="W232" s="161"/>
      <c r="X232" s="161" t="s">
        <v>200</v>
      </c>
      <c r="Y232" s="151"/>
      <c r="Z232" s="151"/>
      <c r="AA232" s="151"/>
      <c r="AB232" s="151"/>
      <c r="AC232" s="151"/>
      <c r="AD232" s="151"/>
      <c r="AE232" s="151"/>
      <c r="AF232" s="151"/>
      <c r="AG232" s="151" t="s">
        <v>201</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1262</v>
      </c>
      <c r="D233" s="163"/>
      <c r="E233" s="164"/>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1263</v>
      </c>
      <c r="D234" s="163"/>
      <c r="E234" s="164">
        <v>3.06</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72">
        <v>76</v>
      </c>
      <c r="B235" s="173" t="s">
        <v>1264</v>
      </c>
      <c r="C235" s="189" t="s">
        <v>1265</v>
      </c>
      <c r="D235" s="174" t="s">
        <v>238</v>
      </c>
      <c r="E235" s="175">
        <v>3.06</v>
      </c>
      <c r="F235" s="176"/>
      <c r="G235" s="177">
        <f>ROUND(E235*F235,2)</f>
        <v>0</v>
      </c>
      <c r="H235" s="176"/>
      <c r="I235" s="177">
        <f>ROUND(E235*H235,2)</f>
        <v>0</v>
      </c>
      <c r="J235" s="176"/>
      <c r="K235" s="177">
        <f>ROUND(E235*J235,2)</f>
        <v>0</v>
      </c>
      <c r="L235" s="177">
        <v>21</v>
      </c>
      <c r="M235" s="177">
        <f>G235*(1+L235/100)</f>
        <v>0</v>
      </c>
      <c r="N235" s="177">
        <v>8.0000000000000007E-5</v>
      </c>
      <c r="O235" s="177">
        <f>ROUND(E235*N235,2)</f>
        <v>0</v>
      </c>
      <c r="P235" s="177">
        <v>0</v>
      </c>
      <c r="Q235" s="177">
        <f>ROUND(E235*P235,2)</f>
        <v>0</v>
      </c>
      <c r="R235" s="177"/>
      <c r="S235" s="177" t="s">
        <v>199</v>
      </c>
      <c r="T235" s="178" t="s">
        <v>199</v>
      </c>
      <c r="U235" s="161">
        <v>0.156</v>
      </c>
      <c r="V235" s="161">
        <f>ROUND(E235*U235,2)</f>
        <v>0.48</v>
      </c>
      <c r="W235" s="161"/>
      <c r="X235" s="161" t="s">
        <v>200</v>
      </c>
      <c r="Y235" s="151"/>
      <c r="Z235" s="151"/>
      <c r="AA235" s="151"/>
      <c r="AB235" s="151"/>
      <c r="AC235" s="151"/>
      <c r="AD235" s="151"/>
      <c r="AE235" s="151"/>
      <c r="AF235" s="151"/>
      <c r="AG235" s="151" t="s">
        <v>201</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1262</v>
      </c>
      <c r="D236" s="163"/>
      <c r="E236" s="164"/>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203</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1263</v>
      </c>
      <c r="D237" s="163"/>
      <c r="E237" s="164">
        <v>3.06</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77</v>
      </c>
      <c r="B238" s="173" t="s">
        <v>1266</v>
      </c>
      <c r="C238" s="189" t="s">
        <v>1267</v>
      </c>
      <c r="D238" s="174" t="s">
        <v>238</v>
      </c>
      <c r="E238" s="175">
        <v>86.995000000000005</v>
      </c>
      <c r="F238" s="176"/>
      <c r="G238" s="177">
        <f>ROUND(E238*F238,2)</f>
        <v>0</v>
      </c>
      <c r="H238" s="176"/>
      <c r="I238" s="177">
        <f>ROUND(E238*H238,2)</f>
        <v>0</v>
      </c>
      <c r="J238" s="176"/>
      <c r="K238" s="177">
        <f>ROUND(E238*J238,2)</f>
        <v>0</v>
      </c>
      <c r="L238" s="177">
        <v>21</v>
      </c>
      <c r="M238" s="177">
        <f>G238*(1+L238/100)</f>
        <v>0</v>
      </c>
      <c r="N238" s="177">
        <v>6.0999999999999997E-4</v>
      </c>
      <c r="O238" s="177">
        <f>ROUND(E238*N238,2)</f>
        <v>0.05</v>
      </c>
      <c r="P238" s="177">
        <v>0</v>
      </c>
      <c r="Q238" s="177">
        <f>ROUND(E238*P238,2)</f>
        <v>0</v>
      </c>
      <c r="R238" s="177"/>
      <c r="S238" s="177" t="s">
        <v>199</v>
      </c>
      <c r="T238" s="178" t="s">
        <v>199</v>
      </c>
      <c r="U238" s="161">
        <v>0.372</v>
      </c>
      <c r="V238" s="161">
        <f>ROUND(E238*U238,2)</f>
        <v>32.36</v>
      </c>
      <c r="W238" s="161"/>
      <c r="X238" s="161" t="s">
        <v>200</v>
      </c>
      <c r="Y238" s="151"/>
      <c r="Z238" s="151"/>
      <c r="AA238" s="151"/>
      <c r="AB238" s="151"/>
      <c r="AC238" s="151"/>
      <c r="AD238" s="151"/>
      <c r="AE238" s="151"/>
      <c r="AF238" s="151"/>
      <c r="AG238" s="151" t="s">
        <v>201</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1148</v>
      </c>
      <c r="D239" s="163"/>
      <c r="E239" s="164">
        <v>76.7</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1219</v>
      </c>
      <c r="D240" s="163"/>
      <c r="E240" s="164">
        <v>6.3</v>
      </c>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203</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1220</v>
      </c>
      <c r="D241" s="163"/>
      <c r="E241" s="164">
        <v>2.5449999999999999</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203</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1216</v>
      </c>
      <c r="D242" s="163"/>
      <c r="E242" s="164">
        <v>1.45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203</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x14ac:dyDescent="0.2">
      <c r="A243" s="166" t="s">
        <v>194</v>
      </c>
      <c r="B243" s="167" t="s">
        <v>164</v>
      </c>
      <c r="C243" s="188" t="s">
        <v>165</v>
      </c>
      <c r="D243" s="168"/>
      <c r="E243" s="169"/>
      <c r="F243" s="170"/>
      <c r="G243" s="170">
        <f>SUMIF(AG244:AG249,"&lt;&gt;NOR",G244:G249)</f>
        <v>0</v>
      </c>
      <c r="H243" s="170"/>
      <c r="I243" s="170">
        <f>SUM(I244:I249)</f>
        <v>0</v>
      </c>
      <c r="J243" s="170"/>
      <c r="K243" s="170">
        <f>SUM(K244:K249)</f>
        <v>0</v>
      </c>
      <c r="L243" s="170"/>
      <c r="M243" s="170">
        <f>SUM(M244:M249)</f>
        <v>0</v>
      </c>
      <c r="N243" s="170"/>
      <c r="O243" s="170">
        <f>SUM(O244:O249)</f>
        <v>0</v>
      </c>
      <c r="P243" s="170"/>
      <c r="Q243" s="170">
        <f>SUM(Q244:Q249)</f>
        <v>0</v>
      </c>
      <c r="R243" s="170"/>
      <c r="S243" s="170"/>
      <c r="T243" s="171"/>
      <c r="U243" s="165"/>
      <c r="V243" s="165">
        <f>SUM(V244:V249)</f>
        <v>7.1</v>
      </c>
      <c r="W243" s="165"/>
      <c r="X243" s="165"/>
      <c r="AG243" t="s">
        <v>195</v>
      </c>
    </row>
    <row r="244" spans="1:60" outlineLevel="1" x14ac:dyDescent="0.2">
      <c r="A244" s="179">
        <v>78</v>
      </c>
      <c r="B244" s="180" t="s">
        <v>1034</v>
      </c>
      <c r="C244" s="191" t="s">
        <v>1035</v>
      </c>
      <c r="D244" s="181" t="s">
        <v>256</v>
      </c>
      <c r="E244" s="182">
        <v>2.5461999999999998</v>
      </c>
      <c r="F244" s="183"/>
      <c r="G244" s="184">
        <f t="shared" ref="G244:G249" si="0">ROUND(E244*F244,2)</f>
        <v>0</v>
      </c>
      <c r="H244" s="183"/>
      <c r="I244" s="184">
        <f t="shared" ref="I244:I249" si="1">ROUND(E244*H244,2)</f>
        <v>0</v>
      </c>
      <c r="J244" s="183"/>
      <c r="K244" s="184">
        <f t="shared" ref="K244:K249" si="2">ROUND(E244*J244,2)</f>
        <v>0</v>
      </c>
      <c r="L244" s="184">
        <v>21</v>
      </c>
      <c r="M244" s="184">
        <f t="shared" ref="M244:M249" si="3">G244*(1+L244/100)</f>
        <v>0</v>
      </c>
      <c r="N244" s="184">
        <v>0</v>
      </c>
      <c r="O244" s="184">
        <f t="shared" ref="O244:O249" si="4">ROUND(E244*N244,2)</f>
        <v>0</v>
      </c>
      <c r="P244" s="184">
        <v>0</v>
      </c>
      <c r="Q244" s="184">
        <f t="shared" ref="Q244:Q249" si="5">ROUND(E244*P244,2)</f>
        <v>0</v>
      </c>
      <c r="R244" s="184"/>
      <c r="S244" s="184" t="s">
        <v>199</v>
      </c>
      <c r="T244" s="185" t="s">
        <v>199</v>
      </c>
      <c r="U244" s="161">
        <v>0.93300000000000005</v>
      </c>
      <c r="V244" s="161">
        <f t="shared" ref="V244:V249" si="6">ROUND(E244*U244,2)</f>
        <v>2.38</v>
      </c>
      <c r="W244" s="161"/>
      <c r="X244" s="161" t="s">
        <v>1036</v>
      </c>
      <c r="Y244" s="151"/>
      <c r="Z244" s="151"/>
      <c r="AA244" s="151"/>
      <c r="AB244" s="151"/>
      <c r="AC244" s="151"/>
      <c r="AD244" s="151"/>
      <c r="AE244" s="151"/>
      <c r="AF244" s="151"/>
      <c r="AG244" s="151" t="s">
        <v>1037</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79">
        <v>79</v>
      </c>
      <c r="B245" s="180" t="s">
        <v>1038</v>
      </c>
      <c r="C245" s="191" t="s">
        <v>1039</v>
      </c>
      <c r="D245" s="181" t="s">
        <v>256</v>
      </c>
      <c r="E245" s="182">
        <v>2.5461999999999998</v>
      </c>
      <c r="F245" s="183"/>
      <c r="G245" s="184">
        <f t="shared" si="0"/>
        <v>0</v>
      </c>
      <c r="H245" s="183"/>
      <c r="I245" s="184">
        <f t="shared" si="1"/>
        <v>0</v>
      </c>
      <c r="J245" s="183"/>
      <c r="K245" s="184">
        <f t="shared" si="2"/>
        <v>0</v>
      </c>
      <c r="L245" s="184">
        <v>21</v>
      </c>
      <c r="M245" s="184">
        <f t="shared" si="3"/>
        <v>0</v>
      </c>
      <c r="N245" s="184">
        <v>0</v>
      </c>
      <c r="O245" s="184">
        <f t="shared" si="4"/>
        <v>0</v>
      </c>
      <c r="P245" s="184">
        <v>0</v>
      </c>
      <c r="Q245" s="184">
        <f t="shared" si="5"/>
        <v>0</v>
      </c>
      <c r="R245" s="184"/>
      <c r="S245" s="184" t="s">
        <v>199</v>
      </c>
      <c r="T245" s="185" t="s">
        <v>199</v>
      </c>
      <c r="U245" s="161">
        <v>0.49</v>
      </c>
      <c r="V245" s="161">
        <f t="shared" si="6"/>
        <v>1.25</v>
      </c>
      <c r="W245" s="161"/>
      <c r="X245" s="161" t="s">
        <v>1036</v>
      </c>
      <c r="Y245" s="151"/>
      <c r="Z245" s="151"/>
      <c r="AA245" s="151"/>
      <c r="AB245" s="151"/>
      <c r="AC245" s="151"/>
      <c r="AD245" s="151"/>
      <c r="AE245" s="151"/>
      <c r="AF245" s="151"/>
      <c r="AG245" s="151" t="s">
        <v>1037</v>
      </c>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9">
        <v>80</v>
      </c>
      <c r="B246" s="180" t="s">
        <v>1040</v>
      </c>
      <c r="C246" s="191" t="s">
        <v>1041</v>
      </c>
      <c r="D246" s="181" t="s">
        <v>256</v>
      </c>
      <c r="E246" s="182">
        <v>66.201099999999997</v>
      </c>
      <c r="F246" s="183"/>
      <c r="G246" s="184">
        <f t="shared" si="0"/>
        <v>0</v>
      </c>
      <c r="H246" s="183"/>
      <c r="I246" s="184">
        <f t="shared" si="1"/>
        <v>0</v>
      </c>
      <c r="J246" s="183"/>
      <c r="K246" s="184">
        <f t="shared" si="2"/>
        <v>0</v>
      </c>
      <c r="L246" s="184">
        <v>21</v>
      </c>
      <c r="M246" s="184">
        <f t="shared" si="3"/>
        <v>0</v>
      </c>
      <c r="N246" s="184">
        <v>0</v>
      </c>
      <c r="O246" s="184">
        <f t="shared" si="4"/>
        <v>0</v>
      </c>
      <c r="P246" s="184">
        <v>0</v>
      </c>
      <c r="Q246" s="184">
        <f t="shared" si="5"/>
        <v>0</v>
      </c>
      <c r="R246" s="184"/>
      <c r="S246" s="184" t="s">
        <v>199</v>
      </c>
      <c r="T246" s="185" t="s">
        <v>199</v>
      </c>
      <c r="U246" s="161">
        <v>0</v>
      </c>
      <c r="V246" s="161">
        <f t="shared" si="6"/>
        <v>0</v>
      </c>
      <c r="W246" s="161"/>
      <c r="X246" s="161" t="s">
        <v>1036</v>
      </c>
      <c r="Y246" s="151"/>
      <c r="Z246" s="151"/>
      <c r="AA246" s="151"/>
      <c r="AB246" s="151"/>
      <c r="AC246" s="151"/>
      <c r="AD246" s="151"/>
      <c r="AE246" s="151"/>
      <c r="AF246" s="151"/>
      <c r="AG246" s="151" t="s">
        <v>1037</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79">
        <v>81</v>
      </c>
      <c r="B247" s="180" t="s">
        <v>1042</v>
      </c>
      <c r="C247" s="191" t="s">
        <v>1043</v>
      </c>
      <c r="D247" s="181" t="s">
        <v>256</v>
      </c>
      <c r="E247" s="182">
        <v>2.5461999999999998</v>
      </c>
      <c r="F247" s="183"/>
      <c r="G247" s="184">
        <f t="shared" si="0"/>
        <v>0</v>
      </c>
      <c r="H247" s="183"/>
      <c r="I247" s="184">
        <f t="shared" si="1"/>
        <v>0</v>
      </c>
      <c r="J247" s="183"/>
      <c r="K247" s="184">
        <f t="shared" si="2"/>
        <v>0</v>
      </c>
      <c r="L247" s="184">
        <v>21</v>
      </c>
      <c r="M247" s="184">
        <f t="shared" si="3"/>
        <v>0</v>
      </c>
      <c r="N247" s="184">
        <v>0</v>
      </c>
      <c r="O247" s="184">
        <f t="shared" si="4"/>
        <v>0</v>
      </c>
      <c r="P247" s="184">
        <v>0</v>
      </c>
      <c r="Q247" s="184">
        <f t="shared" si="5"/>
        <v>0</v>
      </c>
      <c r="R247" s="184"/>
      <c r="S247" s="184" t="s">
        <v>199</v>
      </c>
      <c r="T247" s="185" t="s">
        <v>199</v>
      </c>
      <c r="U247" s="161">
        <v>0.94199999999999995</v>
      </c>
      <c r="V247" s="161">
        <f t="shared" si="6"/>
        <v>2.4</v>
      </c>
      <c r="W247" s="161"/>
      <c r="X247" s="161" t="s">
        <v>1036</v>
      </c>
      <c r="Y247" s="151"/>
      <c r="Z247" s="151"/>
      <c r="AA247" s="151"/>
      <c r="AB247" s="151"/>
      <c r="AC247" s="151"/>
      <c r="AD247" s="151"/>
      <c r="AE247" s="151"/>
      <c r="AF247" s="151"/>
      <c r="AG247" s="151" t="s">
        <v>1037</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9">
        <v>82</v>
      </c>
      <c r="B248" s="180" t="s">
        <v>1044</v>
      </c>
      <c r="C248" s="191" t="s">
        <v>1045</v>
      </c>
      <c r="D248" s="181" t="s">
        <v>256</v>
      </c>
      <c r="E248" s="182">
        <v>10.18478</v>
      </c>
      <c r="F248" s="183"/>
      <c r="G248" s="184">
        <f t="shared" si="0"/>
        <v>0</v>
      </c>
      <c r="H248" s="183"/>
      <c r="I248" s="184">
        <f t="shared" si="1"/>
        <v>0</v>
      </c>
      <c r="J248" s="183"/>
      <c r="K248" s="184">
        <f t="shared" si="2"/>
        <v>0</v>
      </c>
      <c r="L248" s="184">
        <v>21</v>
      </c>
      <c r="M248" s="184">
        <f t="shared" si="3"/>
        <v>0</v>
      </c>
      <c r="N248" s="184">
        <v>0</v>
      </c>
      <c r="O248" s="184">
        <f t="shared" si="4"/>
        <v>0</v>
      </c>
      <c r="P248" s="184">
        <v>0</v>
      </c>
      <c r="Q248" s="184">
        <f t="shared" si="5"/>
        <v>0</v>
      </c>
      <c r="R248" s="184"/>
      <c r="S248" s="184" t="s">
        <v>199</v>
      </c>
      <c r="T248" s="185" t="s">
        <v>199</v>
      </c>
      <c r="U248" s="161">
        <v>0.105</v>
      </c>
      <c r="V248" s="161">
        <f t="shared" si="6"/>
        <v>1.07</v>
      </c>
      <c r="W248" s="161"/>
      <c r="X248" s="161" t="s">
        <v>1036</v>
      </c>
      <c r="Y248" s="151"/>
      <c r="Z248" s="151"/>
      <c r="AA248" s="151"/>
      <c r="AB248" s="151"/>
      <c r="AC248" s="151"/>
      <c r="AD248" s="151"/>
      <c r="AE248" s="151"/>
      <c r="AF248" s="151"/>
      <c r="AG248" s="151" t="s">
        <v>1037</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ht="22.5" outlineLevel="1" x14ac:dyDescent="0.2">
      <c r="A249" s="172">
        <v>83</v>
      </c>
      <c r="B249" s="173" t="s">
        <v>1046</v>
      </c>
      <c r="C249" s="189" t="s">
        <v>1047</v>
      </c>
      <c r="D249" s="174" t="s">
        <v>256</v>
      </c>
      <c r="E249" s="175">
        <v>2.5461999999999998</v>
      </c>
      <c r="F249" s="176"/>
      <c r="G249" s="177">
        <f t="shared" si="0"/>
        <v>0</v>
      </c>
      <c r="H249" s="176"/>
      <c r="I249" s="177">
        <f t="shared" si="1"/>
        <v>0</v>
      </c>
      <c r="J249" s="176"/>
      <c r="K249" s="177">
        <f t="shared" si="2"/>
        <v>0</v>
      </c>
      <c r="L249" s="177">
        <v>21</v>
      </c>
      <c r="M249" s="177">
        <f t="shared" si="3"/>
        <v>0</v>
      </c>
      <c r="N249" s="177">
        <v>0</v>
      </c>
      <c r="O249" s="177">
        <f t="shared" si="4"/>
        <v>0</v>
      </c>
      <c r="P249" s="177">
        <v>0</v>
      </c>
      <c r="Q249" s="177">
        <f t="shared" si="5"/>
        <v>0</v>
      </c>
      <c r="R249" s="177"/>
      <c r="S249" s="177" t="s">
        <v>199</v>
      </c>
      <c r="T249" s="178" t="s">
        <v>199</v>
      </c>
      <c r="U249" s="161">
        <v>0</v>
      </c>
      <c r="V249" s="161">
        <f t="shared" si="6"/>
        <v>0</v>
      </c>
      <c r="W249" s="161"/>
      <c r="X249" s="161" t="s">
        <v>1036</v>
      </c>
      <c r="Y249" s="151"/>
      <c r="Z249" s="151"/>
      <c r="AA249" s="151"/>
      <c r="AB249" s="151"/>
      <c r="AC249" s="151"/>
      <c r="AD249" s="151"/>
      <c r="AE249" s="151"/>
      <c r="AF249" s="151"/>
      <c r="AG249" s="151" t="s">
        <v>1037</v>
      </c>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x14ac:dyDescent="0.2">
      <c r="A250" s="3"/>
      <c r="B250" s="4"/>
      <c r="C250" s="193"/>
      <c r="D250" s="6"/>
      <c r="E250" s="3"/>
      <c r="F250" s="3"/>
      <c r="G250" s="3"/>
      <c r="H250" s="3"/>
      <c r="I250" s="3"/>
      <c r="J250" s="3"/>
      <c r="K250" s="3"/>
      <c r="L250" s="3"/>
      <c r="M250" s="3"/>
      <c r="N250" s="3"/>
      <c r="O250" s="3"/>
      <c r="P250" s="3"/>
      <c r="Q250" s="3"/>
      <c r="R250" s="3"/>
      <c r="S250" s="3"/>
      <c r="T250" s="3"/>
      <c r="U250" s="3"/>
      <c r="V250" s="3"/>
      <c r="W250" s="3"/>
      <c r="X250" s="3"/>
      <c r="AE250">
        <v>15</v>
      </c>
      <c r="AF250">
        <v>21</v>
      </c>
      <c r="AG250" t="s">
        <v>181</v>
      </c>
    </row>
    <row r="251" spans="1:60" x14ac:dyDescent="0.2">
      <c r="A251" s="154"/>
      <c r="B251" s="155" t="s">
        <v>30</v>
      </c>
      <c r="C251" s="194"/>
      <c r="D251" s="156"/>
      <c r="E251" s="157"/>
      <c r="F251" s="157"/>
      <c r="G251" s="187">
        <f>G8+G43+G65+G90+G108+G111+G118+G131+G143+G148+G157+G159+G163+G173+G210+G225+G231+G243</f>
        <v>0</v>
      </c>
      <c r="H251" s="3"/>
      <c r="I251" s="3"/>
      <c r="J251" s="3"/>
      <c r="K251" s="3"/>
      <c r="L251" s="3"/>
      <c r="M251" s="3"/>
      <c r="N251" s="3"/>
      <c r="O251" s="3"/>
      <c r="P251" s="3"/>
      <c r="Q251" s="3"/>
      <c r="R251" s="3"/>
      <c r="S251" s="3"/>
      <c r="T251" s="3"/>
      <c r="U251" s="3"/>
      <c r="V251" s="3"/>
      <c r="W251" s="3"/>
      <c r="X251" s="3"/>
      <c r="AE251">
        <f>SUMIF(L7:L249,AE250,G7:G249)</f>
        <v>0</v>
      </c>
      <c r="AF251">
        <f>SUMIF(L7:L249,AF250,G7:G249)</f>
        <v>0</v>
      </c>
      <c r="AG251" t="s">
        <v>1048</v>
      </c>
    </row>
    <row r="252" spans="1:60" x14ac:dyDescent="0.2">
      <c r="A252" s="3"/>
      <c r="B252" s="4"/>
      <c r="C252" s="193"/>
      <c r="D252" s="6"/>
      <c r="E252" s="3"/>
      <c r="F252" s="3"/>
      <c r="G252" s="3"/>
      <c r="H252" s="3"/>
      <c r="I252" s="3"/>
      <c r="J252" s="3"/>
      <c r="K252" s="3"/>
      <c r="L252" s="3"/>
      <c r="M252" s="3"/>
      <c r="N252" s="3"/>
      <c r="O252" s="3"/>
      <c r="P252" s="3"/>
      <c r="Q252" s="3"/>
      <c r="R252" s="3"/>
      <c r="S252" s="3"/>
      <c r="T252" s="3"/>
      <c r="U252" s="3"/>
      <c r="V252" s="3"/>
      <c r="W252" s="3"/>
      <c r="X252" s="3"/>
    </row>
    <row r="253" spans="1:60" x14ac:dyDescent="0.2">
      <c r="A253" s="3"/>
      <c r="B253" s="4"/>
      <c r="C253" s="193"/>
      <c r="D253" s="6"/>
      <c r="E253" s="3"/>
      <c r="F253" s="3"/>
      <c r="G253" s="3"/>
      <c r="H253" s="3"/>
      <c r="I253" s="3"/>
      <c r="J253" s="3"/>
      <c r="K253" s="3"/>
      <c r="L253" s="3"/>
      <c r="M253" s="3"/>
      <c r="N253" s="3"/>
      <c r="O253" s="3"/>
      <c r="P253" s="3"/>
      <c r="Q253" s="3"/>
      <c r="R253" s="3"/>
      <c r="S253" s="3"/>
      <c r="T253" s="3"/>
      <c r="U253" s="3"/>
      <c r="V253" s="3"/>
      <c r="W253" s="3"/>
      <c r="X253" s="3"/>
    </row>
    <row r="254" spans="1:60" x14ac:dyDescent="0.2">
      <c r="A254" s="260" t="s">
        <v>1049</v>
      </c>
      <c r="B254" s="260"/>
      <c r="C254" s="261"/>
      <c r="D254" s="6"/>
      <c r="E254" s="3"/>
      <c r="F254" s="3"/>
      <c r="G254" s="3"/>
      <c r="H254" s="3"/>
      <c r="I254" s="3"/>
      <c r="J254" s="3"/>
      <c r="K254" s="3"/>
      <c r="L254" s="3"/>
      <c r="M254" s="3"/>
      <c r="N254" s="3"/>
      <c r="O254" s="3"/>
      <c r="P254" s="3"/>
      <c r="Q254" s="3"/>
      <c r="R254" s="3"/>
      <c r="S254" s="3"/>
      <c r="T254" s="3"/>
      <c r="U254" s="3"/>
      <c r="V254" s="3"/>
      <c r="W254" s="3"/>
      <c r="X254" s="3"/>
    </row>
    <row r="255" spans="1:60" x14ac:dyDescent="0.2">
      <c r="A255" s="262"/>
      <c r="B255" s="263"/>
      <c r="C255" s="264"/>
      <c r="D255" s="263"/>
      <c r="E255" s="263"/>
      <c r="F255" s="263"/>
      <c r="G255" s="265"/>
      <c r="H255" s="3"/>
      <c r="I255" s="3"/>
      <c r="J255" s="3"/>
      <c r="K255" s="3"/>
      <c r="L255" s="3"/>
      <c r="M255" s="3"/>
      <c r="N255" s="3"/>
      <c r="O255" s="3"/>
      <c r="P255" s="3"/>
      <c r="Q255" s="3"/>
      <c r="R255" s="3"/>
      <c r="S255" s="3"/>
      <c r="T255" s="3"/>
      <c r="U255" s="3"/>
      <c r="V255" s="3"/>
      <c r="W255" s="3"/>
      <c r="X255" s="3"/>
      <c r="AG255" t="s">
        <v>1050</v>
      </c>
    </row>
    <row r="256" spans="1:60" x14ac:dyDescent="0.2">
      <c r="A256" s="266"/>
      <c r="B256" s="267"/>
      <c r="C256" s="268"/>
      <c r="D256" s="267"/>
      <c r="E256" s="267"/>
      <c r="F256" s="267"/>
      <c r="G256" s="269"/>
      <c r="H256" s="3"/>
      <c r="I256" s="3"/>
      <c r="J256" s="3"/>
      <c r="K256" s="3"/>
      <c r="L256" s="3"/>
      <c r="M256" s="3"/>
      <c r="N256" s="3"/>
      <c r="O256" s="3"/>
      <c r="P256" s="3"/>
      <c r="Q256" s="3"/>
      <c r="R256" s="3"/>
      <c r="S256" s="3"/>
      <c r="T256" s="3"/>
      <c r="U256" s="3"/>
      <c r="V256" s="3"/>
      <c r="W256" s="3"/>
      <c r="X256" s="3"/>
    </row>
    <row r="257" spans="1:33" x14ac:dyDescent="0.2">
      <c r="A257" s="266"/>
      <c r="B257" s="267"/>
      <c r="C257" s="268"/>
      <c r="D257" s="267"/>
      <c r="E257" s="267"/>
      <c r="F257" s="267"/>
      <c r="G257" s="269"/>
      <c r="H257" s="3"/>
      <c r="I257" s="3"/>
      <c r="J257" s="3"/>
      <c r="K257" s="3"/>
      <c r="L257" s="3"/>
      <c r="M257" s="3"/>
      <c r="N257" s="3"/>
      <c r="O257" s="3"/>
      <c r="P257" s="3"/>
      <c r="Q257" s="3"/>
      <c r="R257" s="3"/>
      <c r="S257" s="3"/>
      <c r="T257" s="3"/>
      <c r="U257" s="3"/>
      <c r="V257" s="3"/>
      <c r="W257" s="3"/>
      <c r="X257" s="3"/>
    </row>
    <row r="258" spans="1:33" x14ac:dyDescent="0.2">
      <c r="A258" s="266"/>
      <c r="B258" s="267"/>
      <c r="C258" s="268"/>
      <c r="D258" s="267"/>
      <c r="E258" s="267"/>
      <c r="F258" s="267"/>
      <c r="G258" s="269"/>
      <c r="H258" s="3"/>
      <c r="I258" s="3"/>
      <c r="J258" s="3"/>
      <c r="K258" s="3"/>
      <c r="L258" s="3"/>
      <c r="M258" s="3"/>
      <c r="N258" s="3"/>
      <c r="O258" s="3"/>
      <c r="P258" s="3"/>
      <c r="Q258" s="3"/>
      <c r="R258" s="3"/>
      <c r="S258" s="3"/>
      <c r="T258" s="3"/>
      <c r="U258" s="3"/>
      <c r="V258" s="3"/>
      <c r="W258" s="3"/>
      <c r="X258" s="3"/>
    </row>
    <row r="259" spans="1:33" x14ac:dyDescent="0.2">
      <c r="A259" s="270"/>
      <c r="B259" s="271"/>
      <c r="C259" s="272"/>
      <c r="D259" s="271"/>
      <c r="E259" s="271"/>
      <c r="F259" s="271"/>
      <c r="G259" s="273"/>
      <c r="H259" s="3"/>
      <c r="I259" s="3"/>
      <c r="J259" s="3"/>
      <c r="K259" s="3"/>
      <c r="L259" s="3"/>
      <c r="M259" s="3"/>
      <c r="N259" s="3"/>
      <c r="O259" s="3"/>
      <c r="P259" s="3"/>
      <c r="Q259" s="3"/>
      <c r="R259" s="3"/>
      <c r="S259" s="3"/>
      <c r="T259" s="3"/>
      <c r="U259" s="3"/>
      <c r="V259" s="3"/>
      <c r="W259" s="3"/>
      <c r="X259" s="3"/>
    </row>
    <row r="260" spans="1:33" x14ac:dyDescent="0.2">
      <c r="A260" s="3"/>
      <c r="B260" s="4"/>
      <c r="C260" s="193"/>
      <c r="D260" s="6"/>
      <c r="E260" s="3"/>
      <c r="F260" s="3"/>
      <c r="G260" s="3"/>
      <c r="H260" s="3"/>
      <c r="I260" s="3"/>
      <c r="J260" s="3"/>
      <c r="K260" s="3"/>
      <c r="L260" s="3"/>
      <c r="M260" s="3"/>
      <c r="N260" s="3"/>
      <c r="O260" s="3"/>
      <c r="P260" s="3"/>
      <c r="Q260" s="3"/>
      <c r="R260" s="3"/>
      <c r="S260" s="3"/>
      <c r="T260" s="3"/>
      <c r="U260" s="3"/>
      <c r="V260" s="3"/>
      <c r="W260" s="3"/>
      <c r="X260" s="3"/>
    </row>
    <row r="261" spans="1:33" x14ac:dyDescent="0.2">
      <c r="C261" s="195"/>
      <c r="D261" s="10"/>
      <c r="AG261" t="s">
        <v>1051</v>
      </c>
    </row>
    <row r="262" spans="1:33" x14ac:dyDescent="0.2">
      <c r="D262" s="10"/>
    </row>
    <row r="263" spans="1:33" x14ac:dyDescent="0.2">
      <c r="D263" s="10"/>
    </row>
    <row r="264" spans="1:33" x14ac:dyDescent="0.2">
      <c r="D264" s="10"/>
    </row>
    <row r="265" spans="1:33" x14ac:dyDescent="0.2">
      <c r="D265" s="10"/>
    </row>
    <row r="266" spans="1:33" x14ac:dyDescent="0.2">
      <c r="D266" s="10"/>
    </row>
    <row r="267" spans="1:33" x14ac:dyDescent="0.2">
      <c r="D267" s="10"/>
    </row>
    <row r="268" spans="1:33" x14ac:dyDescent="0.2">
      <c r="D268" s="10"/>
    </row>
    <row r="269" spans="1:33" x14ac:dyDescent="0.2">
      <c r="D269" s="10"/>
    </row>
    <row r="270" spans="1:33" x14ac:dyDescent="0.2">
      <c r="D270" s="10"/>
    </row>
    <row r="271" spans="1:33" x14ac:dyDescent="0.2">
      <c r="D271" s="10"/>
    </row>
    <row r="272" spans="1:33"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55:G259"/>
    <mergeCell ref="A1:G1"/>
    <mergeCell ref="C2:G2"/>
    <mergeCell ref="C3:G3"/>
    <mergeCell ref="C4:G4"/>
    <mergeCell ref="A254:C25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59</v>
      </c>
      <c r="C3" s="254" t="s">
        <v>60</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SUMIF(AG9:AG44,"&lt;&gt;NOR",G9:G44)</f>
        <v>0</v>
      </c>
      <c r="H8" s="170"/>
      <c r="I8" s="170">
        <f>SUM(I9:I44)</f>
        <v>0</v>
      </c>
      <c r="J8" s="170"/>
      <c r="K8" s="170">
        <f>SUM(K9:K44)</f>
        <v>0</v>
      </c>
      <c r="L8" s="170"/>
      <c r="M8" s="170">
        <f>SUM(M9:M44)</f>
        <v>0</v>
      </c>
      <c r="N8" s="170"/>
      <c r="O8" s="170">
        <f>SUM(O9:O44)</f>
        <v>0</v>
      </c>
      <c r="P8" s="170"/>
      <c r="Q8" s="170">
        <f>SUM(Q9:Q44)</f>
        <v>171.35999999999999</v>
      </c>
      <c r="R8" s="170"/>
      <c r="S8" s="170"/>
      <c r="T8" s="171"/>
      <c r="U8" s="165"/>
      <c r="V8" s="165">
        <f>SUM(V9:V44)</f>
        <v>75.11999999999999</v>
      </c>
      <c r="W8" s="165"/>
      <c r="X8" s="165"/>
      <c r="AG8" t="s">
        <v>195</v>
      </c>
    </row>
    <row r="9" spans="1:60" outlineLevel="1" x14ac:dyDescent="0.2">
      <c r="A9" s="172">
        <v>1</v>
      </c>
      <c r="B9" s="173" t="s">
        <v>1268</v>
      </c>
      <c r="C9" s="189" t="s">
        <v>1269</v>
      </c>
      <c r="D9" s="174" t="s">
        <v>238</v>
      </c>
      <c r="E9" s="175">
        <v>252</v>
      </c>
      <c r="F9" s="176"/>
      <c r="G9" s="177">
        <f>ROUND(E9*F9,2)</f>
        <v>0</v>
      </c>
      <c r="H9" s="176"/>
      <c r="I9" s="177">
        <f>ROUND(E9*H9,2)</f>
        <v>0</v>
      </c>
      <c r="J9" s="176"/>
      <c r="K9" s="177">
        <f>ROUND(E9*J9,2)</f>
        <v>0</v>
      </c>
      <c r="L9" s="177">
        <v>21</v>
      </c>
      <c r="M9" s="177">
        <f>G9*(1+L9/100)</f>
        <v>0</v>
      </c>
      <c r="N9" s="177">
        <v>0</v>
      </c>
      <c r="O9" s="177">
        <f>ROUND(E9*N9,2)</f>
        <v>0</v>
      </c>
      <c r="P9" s="177">
        <v>0.24</v>
      </c>
      <c r="Q9" s="177">
        <f>ROUND(E9*P9,2)</f>
        <v>60.48</v>
      </c>
      <c r="R9" s="177"/>
      <c r="S9" s="177" t="s">
        <v>199</v>
      </c>
      <c r="T9" s="178" t="s">
        <v>199</v>
      </c>
      <c r="U9" s="161">
        <v>0.16900000000000001</v>
      </c>
      <c r="V9" s="161">
        <f>ROUND(E9*U9,2)</f>
        <v>42.59</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1270</v>
      </c>
      <c r="D10" s="163"/>
      <c r="E10" s="164">
        <v>252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1271</v>
      </c>
      <c r="C11" s="189" t="s">
        <v>1272</v>
      </c>
      <c r="D11" s="174" t="s">
        <v>238</v>
      </c>
      <c r="E11" s="175">
        <v>252</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110.88</v>
      </c>
      <c r="R11" s="177"/>
      <c r="S11" s="177" t="s">
        <v>199</v>
      </c>
      <c r="T11" s="178" t="s">
        <v>199</v>
      </c>
      <c r="U11" s="161">
        <v>4.8000000000000001E-2</v>
      </c>
      <c r="V11" s="161">
        <f>ROUND(E11*U11,2)</f>
        <v>12.1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1270</v>
      </c>
      <c r="D12" s="163"/>
      <c r="E12" s="164">
        <v>252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1052</v>
      </c>
      <c r="C13" s="189" t="s">
        <v>1053</v>
      </c>
      <c r="D13" s="174" t="s">
        <v>198</v>
      </c>
      <c r="E13" s="175">
        <v>26.027999999999999</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0.35</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1273</v>
      </c>
      <c r="D14" s="163"/>
      <c r="E14" s="164">
        <v>18.96</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1274</v>
      </c>
      <c r="D15" s="163"/>
      <c r="E15" s="164">
        <v>7.0679999999999996</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1056</v>
      </c>
      <c r="C16" s="189" t="s">
        <v>1057</v>
      </c>
      <c r="D16" s="174" t="s">
        <v>198</v>
      </c>
      <c r="E16" s="175">
        <v>25.655000000000001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0.36799999999999999</v>
      </c>
      <c r="V16" s="161">
        <f>ROUND(E16*U16,2)</f>
        <v>9.44</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1275</v>
      </c>
      <c r="D17" s="163"/>
      <c r="E17" s="164">
        <v>25.655000000000001</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2">
        <v>5</v>
      </c>
      <c r="B18" s="173" t="s">
        <v>1059</v>
      </c>
      <c r="C18" s="189" t="s">
        <v>1060</v>
      </c>
      <c r="D18" s="174" t="s">
        <v>198</v>
      </c>
      <c r="E18" s="175">
        <v>25.655000000000001</v>
      </c>
      <c r="F18" s="176"/>
      <c r="G18" s="177">
        <f>ROUND(E18*F18,2)</f>
        <v>0</v>
      </c>
      <c r="H18" s="176"/>
      <c r="I18" s="177">
        <f>ROUND(E18*H18,2)</f>
        <v>0</v>
      </c>
      <c r="J18" s="176"/>
      <c r="K18" s="177">
        <f>ROUND(E18*J18,2)</f>
        <v>0</v>
      </c>
      <c r="L18" s="177">
        <v>21</v>
      </c>
      <c r="M18" s="177">
        <f>G18*(1+L18/100)</f>
        <v>0</v>
      </c>
      <c r="N18" s="177">
        <v>0</v>
      </c>
      <c r="O18" s="177">
        <f>ROUND(E18*N18,2)</f>
        <v>0</v>
      </c>
      <c r="P18" s="177">
        <v>0</v>
      </c>
      <c r="Q18" s="177">
        <f>ROUND(E18*P18,2)</f>
        <v>0</v>
      </c>
      <c r="R18" s="177"/>
      <c r="S18" s="177" t="s">
        <v>199</v>
      </c>
      <c r="T18" s="178" t="s">
        <v>199</v>
      </c>
      <c r="U18" s="161">
        <v>5.8000000000000003E-2</v>
      </c>
      <c r="V18" s="161">
        <f>ROUND(E18*U18,2)</f>
        <v>1.49</v>
      </c>
      <c r="W18" s="161"/>
      <c r="X18" s="161" t="s">
        <v>200</v>
      </c>
      <c r="Y18" s="151"/>
      <c r="Z18" s="151"/>
      <c r="AA18" s="151"/>
      <c r="AB18" s="151"/>
      <c r="AC18" s="151"/>
      <c r="AD18" s="151"/>
      <c r="AE18" s="151"/>
      <c r="AF18" s="151"/>
      <c r="AG18" s="151" t="s">
        <v>201</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1275</v>
      </c>
      <c r="D19" s="163"/>
      <c r="E19" s="164">
        <v>25.655000000000001</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1276</v>
      </c>
      <c r="C20" s="189" t="s">
        <v>1277</v>
      </c>
      <c r="D20" s="174" t="s">
        <v>198</v>
      </c>
      <c r="E20" s="175">
        <v>12.901</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0.35299999999999998</v>
      </c>
      <c r="V20" s="161">
        <f>ROUND(E20*U20,2)</f>
        <v>4.55</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1278</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1279</v>
      </c>
      <c r="D22" s="163"/>
      <c r="E22" s="164">
        <v>12.901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2">
        <v>7</v>
      </c>
      <c r="B23" s="173" t="s">
        <v>1068</v>
      </c>
      <c r="C23" s="189" t="s">
        <v>1069</v>
      </c>
      <c r="D23" s="174" t="s">
        <v>198</v>
      </c>
      <c r="E23" s="175">
        <v>38.555999999999997</v>
      </c>
      <c r="F23" s="176"/>
      <c r="G23" s="177">
        <f>ROUND(E23*F23,2)</f>
        <v>0</v>
      </c>
      <c r="H23" s="176"/>
      <c r="I23" s="177">
        <f>ROUND(E23*H23,2)</f>
        <v>0</v>
      </c>
      <c r="J23" s="176"/>
      <c r="K23" s="177">
        <f>ROUND(E23*J23,2)</f>
        <v>0</v>
      </c>
      <c r="L23" s="177">
        <v>21</v>
      </c>
      <c r="M23" s="177">
        <f>G23*(1+L23/100)</f>
        <v>0</v>
      </c>
      <c r="N23" s="177">
        <v>0</v>
      </c>
      <c r="O23" s="177">
        <f>ROUND(E23*N23,2)</f>
        <v>0</v>
      </c>
      <c r="P23" s="177">
        <v>0</v>
      </c>
      <c r="Q23" s="177">
        <f>ROUND(E23*P23,2)</f>
        <v>0</v>
      </c>
      <c r="R23" s="177"/>
      <c r="S23" s="177" t="s">
        <v>199</v>
      </c>
      <c r="T23" s="178" t="s">
        <v>199</v>
      </c>
      <c r="U23" s="161">
        <v>1.0999999999999999E-2</v>
      </c>
      <c r="V23" s="161">
        <f>ROUND(E23*U23,2)</f>
        <v>0.42</v>
      </c>
      <c r="W23" s="161"/>
      <c r="X23" s="161" t="s">
        <v>200</v>
      </c>
      <c r="Y23" s="151"/>
      <c r="Z23" s="151"/>
      <c r="AA23" s="151"/>
      <c r="AB23" s="151"/>
      <c r="AC23" s="151"/>
      <c r="AD23" s="151"/>
      <c r="AE23" s="151"/>
      <c r="AF23" s="151"/>
      <c r="AG23" s="151" t="s">
        <v>201</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1275</v>
      </c>
      <c r="D24" s="163"/>
      <c r="E24" s="164">
        <v>25.655000000000001</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233</v>
      </c>
      <c r="D25" s="163"/>
      <c r="E25" s="164"/>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1278</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1279</v>
      </c>
      <c r="D27" s="163"/>
      <c r="E27" s="164">
        <v>12.901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22.5" outlineLevel="1" x14ac:dyDescent="0.2">
      <c r="A28" s="172">
        <v>8</v>
      </c>
      <c r="B28" s="173" t="s">
        <v>208</v>
      </c>
      <c r="C28" s="189" t="s">
        <v>209</v>
      </c>
      <c r="D28" s="174" t="s">
        <v>198</v>
      </c>
      <c r="E28" s="175">
        <v>12.754</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1.0999999999999999E-2</v>
      </c>
      <c r="V28" s="161">
        <f>ROUND(E28*U28,2)</f>
        <v>0.14000000000000001</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1280</v>
      </c>
      <c r="D29" s="163"/>
      <c r="E29" s="164">
        <v>25.655000000000001</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1281</v>
      </c>
      <c r="D30" s="163"/>
      <c r="E30" s="164">
        <v>-12.901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9</v>
      </c>
      <c r="B31" s="173" t="s">
        <v>223</v>
      </c>
      <c r="C31" s="189" t="s">
        <v>1282</v>
      </c>
      <c r="D31" s="174" t="s">
        <v>198</v>
      </c>
      <c r="E31" s="175">
        <v>12.901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199</v>
      </c>
      <c r="U31" s="161">
        <v>4.2999999999999997E-2</v>
      </c>
      <c r="V31" s="161">
        <f>ROUND(E31*U31,2)</f>
        <v>0.55000000000000004</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1278</v>
      </c>
      <c r="D32" s="163"/>
      <c r="E32" s="164"/>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1279</v>
      </c>
      <c r="D33" s="163"/>
      <c r="E33" s="164">
        <v>12.901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10</v>
      </c>
      <c r="B34" s="173" t="s">
        <v>1283</v>
      </c>
      <c r="C34" s="189" t="s">
        <v>1284</v>
      </c>
      <c r="D34" s="174" t="s">
        <v>198</v>
      </c>
      <c r="E34" s="175">
        <v>25.655000000000001</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8.9999999999999993E-3</v>
      </c>
      <c r="V34" s="161">
        <f>ROUND(E34*U34,2)</f>
        <v>0.23</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1275</v>
      </c>
      <c r="D35" s="163"/>
      <c r="E35" s="164">
        <v>25.655000000000001</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72">
        <v>11</v>
      </c>
      <c r="B36" s="173" t="s">
        <v>1285</v>
      </c>
      <c r="C36" s="189" t="s">
        <v>1286</v>
      </c>
      <c r="D36" s="174" t="s">
        <v>238</v>
      </c>
      <c r="E36" s="175">
        <v>16</v>
      </c>
      <c r="F36" s="176"/>
      <c r="G36" s="177">
        <f>ROUND(E36*F36,2)</f>
        <v>0</v>
      </c>
      <c r="H36" s="176"/>
      <c r="I36" s="177">
        <f>ROUND(E36*H36,2)</f>
        <v>0</v>
      </c>
      <c r="J36" s="176"/>
      <c r="K36" s="177">
        <f>ROUND(E36*J36,2)</f>
        <v>0</v>
      </c>
      <c r="L36" s="177">
        <v>21</v>
      </c>
      <c r="M36" s="177">
        <f>G36*(1+L36/100)</f>
        <v>0</v>
      </c>
      <c r="N36" s="177">
        <v>0</v>
      </c>
      <c r="O36" s="177">
        <f>ROUND(E36*N36,2)</f>
        <v>0</v>
      </c>
      <c r="P36" s="177">
        <v>0</v>
      </c>
      <c r="Q36" s="177">
        <f>ROUND(E36*P36,2)</f>
        <v>0</v>
      </c>
      <c r="R36" s="177"/>
      <c r="S36" s="177" t="s">
        <v>199</v>
      </c>
      <c r="T36" s="178" t="s">
        <v>199</v>
      </c>
      <c r="U36" s="161">
        <v>9.7000000000000003E-2</v>
      </c>
      <c r="V36" s="161">
        <f>ROUND(E36*U36,2)</f>
        <v>1.55</v>
      </c>
      <c r="W36" s="161"/>
      <c r="X36" s="161" t="s">
        <v>200</v>
      </c>
      <c r="Y36" s="151"/>
      <c r="Z36" s="151"/>
      <c r="AA36" s="151"/>
      <c r="AB36" s="151"/>
      <c r="AC36" s="151"/>
      <c r="AD36" s="151"/>
      <c r="AE36" s="151"/>
      <c r="AF36" s="151"/>
      <c r="AG36" s="151" t="s">
        <v>201</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1287</v>
      </c>
      <c r="D37" s="163"/>
      <c r="E37" s="164">
        <v>16</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72">
        <v>12</v>
      </c>
      <c r="B38" s="173" t="s">
        <v>1288</v>
      </c>
      <c r="C38" s="189" t="s">
        <v>1289</v>
      </c>
      <c r="D38" s="174" t="s">
        <v>238</v>
      </c>
      <c r="E38" s="175">
        <v>16</v>
      </c>
      <c r="F38" s="176"/>
      <c r="G38" s="177">
        <f>ROUND(E38*F38,2)</f>
        <v>0</v>
      </c>
      <c r="H38" s="176"/>
      <c r="I38" s="177">
        <f>ROUND(E38*H38,2)</f>
        <v>0</v>
      </c>
      <c r="J38" s="176"/>
      <c r="K38" s="177">
        <f>ROUND(E38*J38,2)</f>
        <v>0</v>
      </c>
      <c r="L38" s="177">
        <v>21</v>
      </c>
      <c r="M38" s="177">
        <f>G38*(1+L38/100)</f>
        <v>0</v>
      </c>
      <c r="N38" s="177">
        <v>0</v>
      </c>
      <c r="O38" s="177">
        <f>ROUND(E38*N38,2)</f>
        <v>0</v>
      </c>
      <c r="P38" s="177">
        <v>0</v>
      </c>
      <c r="Q38" s="177">
        <f>ROUND(E38*P38,2)</f>
        <v>0</v>
      </c>
      <c r="R38" s="177"/>
      <c r="S38" s="177" t="s">
        <v>199</v>
      </c>
      <c r="T38" s="178" t="s">
        <v>199</v>
      </c>
      <c r="U38" s="161">
        <v>0.107</v>
      </c>
      <c r="V38" s="161">
        <f>ROUND(E38*U38,2)</f>
        <v>1.71</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1287</v>
      </c>
      <c r="D39" s="163"/>
      <c r="E39" s="164">
        <v>16</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72">
        <v>13</v>
      </c>
      <c r="B40" s="173" t="s">
        <v>217</v>
      </c>
      <c r="C40" s="189" t="s">
        <v>218</v>
      </c>
      <c r="D40" s="174" t="s">
        <v>198</v>
      </c>
      <c r="E40" s="175">
        <v>12.754</v>
      </c>
      <c r="F40" s="176"/>
      <c r="G40" s="177">
        <f>ROUND(E40*F40,2)</f>
        <v>0</v>
      </c>
      <c r="H40" s="176"/>
      <c r="I40" s="177">
        <f>ROUND(E40*H40,2)</f>
        <v>0</v>
      </c>
      <c r="J40" s="176"/>
      <c r="K40" s="177">
        <f>ROUND(E40*J40,2)</f>
        <v>0</v>
      </c>
      <c r="L40" s="177">
        <v>21</v>
      </c>
      <c r="M40" s="177">
        <f>G40*(1+L40/100)</f>
        <v>0</v>
      </c>
      <c r="N40" s="177">
        <v>0</v>
      </c>
      <c r="O40" s="177">
        <f>ROUND(E40*N40,2)</f>
        <v>0</v>
      </c>
      <c r="P40" s="177">
        <v>0</v>
      </c>
      <c r="Q40" s="177">
        <f>ROUND(E40*P40,2)</f>
        <v>0</v>
      </c>
      <c r="R40" s="177"/>
      <c r="S40" s="177" t="s">
        <v>199</v>
      </c>
      <c r="T40" s="178" t="s">
        <v>199</v>
      </c>
      <c r="U40" s="161">
        <v>0</v>
      </c>
      <c r="V40" s="161">
        <f>ROUND(E40*U40,2)</f>
        <v>0</v>
      </c>
      <c r="W40" s="161"/>
      <c r="X40" s="161" t="s">
        <v>200</v>
      </c>
      <c r="Y40" s="151"/>
      <c r="Z40" s="151"/>
      <c r="AA40" s="151"/>
      <c r="AB40" s="151"/>
      <c r="AC40" s="151"/>
      <c r="AD40" s="151"/>
      <c r="AE40" s="151"/>
      <c r="AF40" s="151"/>
      <c r="AG40" s="151" t="s">
        <v>201</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1280</v>
      </c>
      <c r="D41" s="163"/>
      <c r="E41" s="164">
        <v>25.655000000000001</v>
      </c>
      <c r="F41" s="161"/>
      <c r="G41" s="161"/>
      <c r="H41" s="161"/>
      <c r="I41" s="161"/>
      <c r="J41" s="161"/>
      <c r="K41" s="161"/>
      <c r="L41" s="161"/>
      <c r="M41" s="161"/>
      <c r="N41" s="161"/>
      <c r="O41" s="161"/>
      <c r="P41" s="161"/>
      <c r="Q41" s="161"/>
      <c r="R41" s="161"/>
      <c r="S41" s="161"/>
      <c r="T41" s="161"/>
      <c r="U41" s="161"/>
      <c r="V41" s="161"/>
      <c r="W41" s="161"/>
      <c r="X41" s="161"/>
      <c r="Y41" s="151"/>
      <c r="Z41" s="151"/>
      <c r="AA41" s="151"/>
      <c r="AB41" s="151"/>
      <c r="AC41" s="151"/>
      <c r="AD41" s="151"/>
      <c r="AE41" s="151"/>
      <c r="AF41" s="151"/>
      <c r="AG41" s="151" t="s">
        <v>203</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1281</v>
      </c>
      <c r="D42" s="163"/>
      <c r="E42" s="164">
        <v>-12.901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14</v>
      </c>
      <c r="B43" s="173" t="s">
        <v>1290</v>
      </c>
      <c r="C43" s="189" t="s">
        <v>1291</v>
      </c>
      <c r="D43" s="174" t="s">
        <v>1292</v>
      </c>
      <c r="E43" s="175">
        <v>0.4</v>
      </c>
      <c r="F43" s="176"/>
      <c r="G43" s="177">
        <f>ROUND(E43*F43,2)</f>
        <v>0</v>
      </c>
      <c r="H43" s="176"/>
      <c r="I43" s="177">
        <f>ROUND(E43*H43,2)</f>
        <v>0</v>
      </c>
      <c r="J43" s="176"/>
      <c r="K43" s="177">
        <f>ROUND(E43*J43,2)</f>
        <v>0</v>
      </c>
      <c r="L43" s="177">
        <v>21</v>
      </c>
      <c r="M43" s="177">
        <f>G43*(1+L43/100)</f>
        <v>0</v>
      </c>
      <c r="N43" s="177">
        <v>1E-3</v>
      </c>
      <c r="O43" s="177">
        <f>ROUND(E43*N43,2)</f>
        <v>0</v>
      </c>
      <c r="P43" s="177">
        <v>0</v>
      </c>
      <c r="Q43" s="177">
        <f>ROUND(E43*P43,2)</f>
        <v>0</v>
      </c>
      <c r="R43" s="177" t="s">
        <v>296</v>
      </c>
      <c r="S43" s="177" t="s">
        <v>199</v>
      </c>
      <c r="T43" s="178" t="s">
        <v>199</v>
      </c>
      <c r="U43" s="161">
        <v>0</v>
      </c>
      <c r="V43" s="161">
        <f>ROUND(E43*U43,2)</f>
        <v>0</v>
      </c>
      <c r="W43" s="161"/>
      <c r="X43" s="161" t="s">
        <v>297</v>
      </c>
      <c r="Y43" s="151"/>
      <c r="Z43" s="151"/>
      <c r="AA43" s="151"/>
      <c r="AB43" s="151"/>
      <c r="AC43" s="151"/>
      <c r="AD43" s="151"/>
      <c r="AE43" s="151"/>
      <c r="AF43" s="151"/>
      <c r="AG43" s="151" t="s">
        <v>298</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1293</v>
      </c>
      <c r="D44" s="163"/>
      <c r="E44" s="164">
        <v>0.4</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90</v>
      </c>
      <c r="C45" s="188" t="s">
        <v>91</v>
      </c>
      <c r="D45" s="168"/>
      <c r="E45" s="169"/>
      <c r="F45" s="170"/>
      <c r="G45" s="170">
        <f>SUMIF(AG46:AG90,"&lt;&gt;NOR",G46:G90)</f>
        <v>0</v>
      </c>
      <c r="H45" s="170"/>
      <c r="I45" s="170">
        <f>SUM(I46:I90)</f>
        <v>0</v>
      </c>
      <c r="J45" s="170"/>
      <c r="K45" s="170">
        <f>SUM(K46:K90)</f>
        <v>0</v>
      </c>
      <c r="L45" s="170"/>
      <c r="M45" s="170">
        <f>SUM(M46:M90)</f>
        <v>0</v>
      </c>
      <c r="N45" s="170"/>
      <c r="O45" s="170">
        <f>SUM(O46:O90)</f>
        <v>101.72</v>
      </c>
      <c r="P45" s="170"/>
      <c r="Q45" s="170">
        <f>SUM(Q46:Q90)</f>
        <v>0</v>
      </c>
      <c r="R45" s="170"/>
      <c r="S45" s="170"/>
      <c r="T45" s="171"/>
      <c r="U45" s="165"/>
      <c r="V45" s="165">
        <f>SUM(V46:V90)</f>
        <v>146.54000000000002</v>
      </c>
      <c r="W45" s="165"/>
      <c r="X45" s="165"/>
      <c r="AG45" t="s">
        <v>195</v>
      </c>
    </row>
    <row r="46" spans="1:60" outlineLevel="1" x14ac:dyDescent="0.2">
      <c r="A46" s="172">
        <v>15</v>
      </c>
      <c r="B46" s="173" t="s">
        <v>1294</v>
      </c>
      <c r="C46" s="189" t="s">
        <v>1295</v>
      </c>
      <c r="D46" s="174" t="s">
        <v>238</v>
      </c>
      <c r="E46" s="175">
        <v>347.18</v>
      </c>
      <c r="F46" s="176"/>
      <c r="G46" s="177">
        <f>ROUND(E46*F46,2)</f>
        <v>0</v>
      </c>
      <c r="H46" s="176"/>
      <c r="I46" s="177">
        <f>ROUND(E46*H46,2)</f>
        <v>0</v>
      </c>
      <c r="J46" s="176"/>
      <c r="K46" s="177">
        <f>ROUND(E46*J46,2)</f>
        <v>0</v>
      </c>
      <c r="L46" s="177">
        <v>21</v>
      </c>
      <c r="M46" s="177">
        <f>G46*(1+L46/100)</f>
        <v>0</v>
      </c>
      <c r="N46" s="177">
        <v>0</v>
      </c>
      <c r="O46" s="177">
        <f>ROUND(E46*N46,2)</f>
        <v>0</v>
      </c>
      <c r="P46" s="177">
        <v>0</v>
      </c>
      <c r="Q46" s="177">
        <f>ROUND(E46*P46,2)</f>
        <v>0</v>
      </c>
      <c r="R46" s="177"/>
      <c r="S46" s="177" t="s">
        <v>199</v>
      </c>
      <c r="T46" s="178" t="s">
        <v>199</v>
      </c>
      <c r="U46" s="161">
        <v>1.7999999999999999E-2</v>
      </c>
      <c r="V46" s="161">
        <f>ROUND(E46*U46,2)</f>
        <v>6.25</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1278</v>
      </c>
      <c r="D47" s="163"/>
      <c r="E47" s="164"/>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1296</v>
      </c>
      <c r="D48" s="163"/>
      <c r="E48" s="164">
        <v>18.43</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233</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1297</v>
      </c>
      <c r="D50" s="163"/>
      <c r="E50" s="164">
        <v>217.33</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233</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1298</v>
      </c>
      <c r="D52" s="163"/>
      <c r="E52" s="164">
        <v>102.62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1299</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1300</v>
      </c>
      <c r="D55" s="163"/>
      <c r="E55" s="164">
        <v>8.8000000000000007</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16</v>
      </c>
      <c r="B56" s="173" t="s">
        <v>1301</v>
      </c>
      <c r="C56" s="189" t="s">
        <v>1302</v>
      </c>
      <c r="D56" s="174" t="s">
        <v>238</v>
      </c>
      <c r="E56" s="175">
        <v>347.18</v>
      </c>
      <c r="F56" s="176"/>
      <c r="G56" s="177">
        <f>ROUND(E56*F56,2)</f>
        <v>0</v>
      </c>
      <c r="H56" s="176"/>
      <c r="I56" s="177">
        <f>ROUND(E56*H56,2)</f>
        <v>0</v>
      </c>
      <c r="J56" s="176"/>
      <c r="K56" s="177">
        <f>ROUND(E56*J56,2)</f>
        <v>0</v>
      </c>
      <c r="L56" s="177">
        <v>21</v>
      </c>
      <c r="M56" s="177">
        <f>G56*(1+L56/100)</f>
        <v>0</v>
      </c>
      <c r="N56" s="177">
        <v>5.0000000000000001E-4</v>
      </c>
      <c r="O56" s="177">
        <f>ROUND(E56*N56,2)</f>
        <v>0.17</v>
      </c>
      <c r="P56" s="177">
        <v>0</v>
      </c>
      <c r="Q56" s="177">
        <f>ROUND(E56*P56,2)</f>
        <v>0</v>
      </c>
      <c r="R56" s="177"/>
      <c r="S56" s="177" t="s">
        <v>199</v>
      </c>
      <c r="T56" s="178" t="s">
        <v>199</v>
      </c>
      <c r="U56" s="161">
        <v>9.4E-2</v>
      </c>
      <c r="V56" s="161">
        <f>ROUND(E56*U56,2)</f>
        <v>32.630000000000003</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1278</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1296</v>
      </c>
      <c r="D58" s="163"/>
      <c r="E58" s="164">
        <v>18.43</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233</v>
      </c>
      <c r="D59" s="163"/>
      <c r="E59" s="164"/>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1297</v>
      </c>
      <c r="D60" s="163"/>
      <c r="E60" s="164">
        <v>217.33</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233</v>
      </c>
      <c r="D61" s="163"/>
      <c r="E61" s="164"/>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1298</v>
      </c>
      <c r="D62" s="163"/>
      <c r="E62" s="164">
        <v>102.62</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233</v>
      </c>
      <c r="D63" s="163"/>
      <c r="E63" s="164"/>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1299</v>
      </c>
      <c r="D64" s="163"/>
      <c r="E64" s="164"/>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1300</v>
      </c>
      <c r="D65" s="163"/>
      <c r="E65" s="164">
        <v>8.8000000000000007</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17</v>
      </c>
      <c r="B66" s="173" t="s">
        <v>366</v>
      </c>
      <c r="C66" s="189" t="s">
        <v>1303</v>
      </c>
      <c r="D66" s="174" t="s">
        <v>198</v>
      </c>
      <c r="E66" s="175">
        <v>10.4154</v>
      </c>
      <c r="F66" s="176"/>
      <c r="G66" s="177">
        <f>ROUND(E66*F66,2)</f>
        <v>0</v>
      </c>
      <c r="H66" s="176"/>
      <c r="I66" s="177">
        <f>ROUND(E66*H66,2)</f>
        <v>0</v>
      </c>
      <c r="J66" s="176"/>
      <c r="K66" s="177">
        <f>ROUND(E66*J66,2)</f>
        <v>0</v>
      </c>
      <c r="L66" s="177">
        <v>21</v>
      </c>
      <c r="M66" s="177">
        <f>G66*(1+L66/100)</f>
        <v>0</v>
      </c>
      <c r="N66" s="177">
        <v>2.5249999999999999</v>
      </c>
      <c r="O66" s="177">
        <f>ROUND(E66*N66,2)</f>
        <v>26.3</v>
      </c>
      <c r="P66" s="177">
        <v>0</v>
      </c>
      <c r="Q66" s="177">
        <f>ROUND(E66*P66,2)</f>
        <v>0</v>
      </c>
      <c r="R66" s="177"/>
      <c r="S66" s="177" t="s">
        <v>199</v>
      </c>
      <c r="T66" s="178" t="s">
        <v>199</v>
      </c>
      <c r="U66" s="161">
        <v>3.2130000000000001</v>
      </c>
      <c r="V66" s="161">
        <f>ROUND(E66*U66,2)</f>
        <v>33.46</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1278</v>
      </c>
      <c r="D67" s="163"/>
      <c r="E67" s="164"/>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1304</v>
      </c>
      <c r="D68" s="163"/>
      <c r="E68" s="164">
        <v>0.55289999999999995</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233</v>
      </c>
      <c r="D69" s="163"/>
      <c r="E69" s="164"/>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1305</v>
      </c>
      <c r="D70" s="163"/>
      <c r="E70" s="164">
        <v>6.5198999999999998</v>
      </c>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203</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233</v>
      </c>
      <c r="D71" s="163"/>
      <c r="E71" s="164"/>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1306</v>
      </c>
      <c r="D72" s="163"/>
      <c r="E72" s="164">
        <v>3.0785999999999998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233</v>
      </c>
      <c r="D73" s="163"/>
      <c r="E73" s="164"/>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1299</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1307</v>
      </c>
      <c r="D75" s="163"/>
      <c r="E75" s="164">
        <v>0.26400000000000001</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72">
        <v>18</v>
      </c>
      <c r="B76" s="173" t="s">
        <v>1143</v>
      </c>
      <c r="C76" s="189" t="s">
        <v>1144</v>
      </c>
      <c r="D76" s="174" t="s">
        <v>198</v>
      </c>
      <c r="E76" s="175">
        <v>35.363999999999997</v>
      </c>
      <c r="F76" s="176"/>
      <c r="G76" s="177">
        <f>ROUND(E76*F76,2)</f>
        <v>0</v>
      </c>
      <c r="H76" s="176"/>
      <c r="I76" s="177">
        <f>ROUND(E76*H76,2)</f>
        <v>0</v>
      </c>
      <c r="J76" s="176"/>
      <c r="K76" s="177">
        <f>ROUND(E76*J76,2)</f>
        <v>0</v>
      </c>
      <c r="L76" s="177">
        <v>21</v>
      </c>
      <c r="M76" s="177">
        <f>G76*(1+L76/100)</f>
        <v>0</v>
      </c>
      <c r="N76" s="177">
        <v>0</v>
      </c>
      <c r="O76" s="177">
        <f>ROUND(E76*N76,2)</f>
        <v>0</v>
      </c>
      <c r="P76" s="177">
        <v>0</v>
      </c>
      <c r="Q76" s="177">
        <f>ROUND(E76*P76,2)</f>
        <v>0</v>
      </c>
      <c r="R76" s="177"/>
      <c r="S76" s="177" t="s">
        <v>199</v>
      </c>
      <c r="T76" s="178" t="s">
        <v>199</v>
      </c>
      <c r="U76" s="161">
        <v>1.8360000000000001</v>
      </c>
      <c r="V76" s="161">
        <f>ROUND(E76*U76,2)</f>
        <v>64.930000000000007</v>
      </c>
      <c r="W76" s="161"/>
      <c r="X76" s="161" t="s">
        <v>200</v>
      </c>
      <c r="Y76" s="151"/>
      <c r="Z76" s="151"/>
      <c r="AA76" s="151"/>
      <c r="AB76" s="151"/>
      <c r="AC76" s="151"/>
      <c r="AD76" s="151"/>
      <c r="AE76" s="151"/>
      <c r="AF76" s="151"/>
      <c r="AG76" s="151" t="s">
        <v>201</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90" t="s">
        <v>1278</v>
      </c>
      <c r="D77" s="163"/>
      <c r="E77" s="164"/>
      <c r="F77" s="161"/>
      <c r="G77" s="161"/>
      <c r="H77" s="161"/>
      <c r="I77" s="161"/>
      <c r="J77" s="161"/>
      <c r="K77" s="161"/>
      <c r="L77" s="161"/>
      <c r="M77" s="161"/>
      <c r="N77" s="161"/>
      <c r="O77" s="161"/>
      <c r="P77" s="161"/>
      <c r="Q77" s="161"/>
      <c r="R77" s="161"/>
      <c r="S77" s="161"/>
      <c r="T77" s="161"/>
      <c r="U77" s="161"/>
      <c r="V77" s="161"/>
      <c r="W77" s="161"/>
      <c r="X77" s="161"/>
      <c r="Y77" s="151"/>
      <c r="Z77" s="151"/>
      <c r="AA77" s="151"/>
      <c r="AB77" s="151"/>
      <c r="AC77" s="151"/>
      <c r="AD77" s="151"/>
      <c r="AE77" s="151"/>
      <c r="AF77" s="151"/>
      <c r="AG77" s="151" t="s">
        <v>203</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1308</v>
      </c>
      <c r="D78" s="163"/>
      <c r="E78" s="164">
        <v>2.7645</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233</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1309</v>
      </c>
      <c r="D80" s="163"/>
      <c r="E80" s="164">
        <v>32.599499999999999</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19</v>
      </c>
      <c r="B81" s="173" t="s">
        <v>1310</v>
      </c>
      <c r="C81" s="189" t="s">
        <v>1311</v>
      </c>
      <c r="D81" s="174" t="s">
        <v>285</v>
      </c>
      <c r="E81" s="175">
        <v>57.25</v>
      </c>
      <c r="F81" s="176"/>
      <c r="G81" s="177">
        <f>ROUND(E81*F81,2)</f>
        <v>0</v>
      </c>
      <c r="H81" s="176"/>
      <c r="I81" s="177">
        <f>ROUND(E81*H81,2)</f>
        <v>0</v>
      </c>
      <c r="J81" s="176"/>
      <c r="K81" s="177">
        <f>ROUND(E81*J81,2)</f>
        <v>0</v>
      </c>
      <c r="L81" s="177">
        <v>21</v>
      </c>
      <c r="M81" s="177">
        <f>G81*(1+L81/100)</f>
        <v>0</v>
      </c>
      <c r="N81" s="177">
        <v>0.19189000000000001</v>
      </c>
      <c r="O81" s="177">
        <f>ROUND(E81*N81,2)</f>
        <v>10.99</v>
      </c>
      <c r="P81" s="177">
        <v>0</v>
      </c>
      <c r="Q81" s="177">
        <f>ROUND(E81*P81,2)</f>
        <v>0</v>
      </c>
      <c r="R81" s="177"/>
      <c r="S81" s="177" t="s">
        <v>199</v>
      </c>
      <c r="T81" s="178" t="s">
        <v>199</v>
      </c>
      <c r="U81" s="161">
        <v>0.16200000000000001</v>
      </c>
      <c r="V81" s="161">
        <f>ROUND(E81*U81,2)</f>
        <v>9.27</v>
      </c>
      <c r="W81" s="161"/>
      <c r="X81" s="161" t="s">
        <v>200</v>
      </c>
      <c r="Y81" s="151"/>
      <c r="Z81" s="151"/>
      <c r="AA81" s="151"/>
      <c r="AB81" s="151"/>
      <c r="AC81" s="151"/>
      <c r="AD81" s="151"/>
      <c r="AE81" s="151"/>
      <c r="AF81" s="151"/>
      <c r="AG81" s="151" t="s">
        <v>201</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1312</v>
      </c>
      <c r="D82" s="163"/>
      <c r="E82" s="164">
        <v>31.1</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1313</v>
      </c>
      <c r="D83" s="163"/>
      <c r="E83" s="164">
        <v>26.15</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x14ac:dyDescent="0.2">
      <c r="A84" s="172">
        <v>20</v>
      </c>
      <c r="B84" s="173" t="s">
        <v>1314</v>
      </c>
      <c r="C84" s="189" t="s">
        <v>1315</v>
      </c>
      <c r="D84" s="174" t="s">
        <v>490</v>
      </c>
      <c r="E84" s="175">
        <v>6</v>
      </c>
      <c r="F84" s="176"/>
      <c r="G84" s="177">
        <f>ROUND(E84*F84,2)</f>
        <v>0</v>
      </c>
      <c r="H84" s="176"/>
      <c r="I84" s="177">
        <f>ROUND(E84*H84,2)</f>
        <v>0</v>
      </c>
      <c r="J84" s="176"/>
      <c r="K84" s="177">
        <f>ROUND(E84*J84,2)</f>
        <v>0</v>
      </c>
      <c r="L84" s="177">
        <v>21</v>
      </c>
      <c r="M84" s="177">
        <f>G84*(1+L84/100)</f>
        <v>0</v>
      </c>
      <c r="N84" s="177">
        <v>0.1</v>
      </c>
      <c r="O84" s="177">
        <f>ROUND(E84*N84,2)</f>
        <v>0.6</v>
      </c>
      <c r="P84" s="177">
        <v>0</v>
      </c>
      <c r="Q84" s="177">
        <f>ROUND(E84*P84,2)</f>
        <v>0</v>
      </c>
      <c r="R84" s="177"/>
      <c r="S84" s="177" t="s">
        <v>307</v>
      </c>
      <c r="T84" s="178" t="s">
        <v>308</v>
      </c>
      <c r="U84" s="161">
        <v>0</v>
      </c>
      <c r="V84" s="161">
        <f>ROUND(E84*U84,2)</f>
        <v>0</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248</v>
      </c>
      <c r="D85" s="163"/>
      <c r="E85" s="164">
        <v>6</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21</v>
      </c>
      <c r="B86" s="173" t="s">
        <v>1316</v>
      </c>
      <c r="C86" s="189" t="s">
        <v>1317</v>
      </c>
      <c r="D86" s="174" t="s">
        <v>256</v>
      </c>
      <c r="E86" s="175">
        <v>63.655200000000001</v>
      </c>
      <c r="F86" s="176"/>
      <c r="G86" s="177">
        <f>ROUND(E86*F86,2)</f>
        <v>0</v>
      </c>
      <c r="H86" s="176"/>
      <c r="I86" s="177">
        <f>ROUND(E86*H86,2)</f>
        <v>0</v>
      </c>
      <c r="J86" s="176"/>
      <c r="K86" s="177">
        <f>ROUND(E86*J86,2)</f>
        <v>0</v>
      </c>
      <c r="L86" s="177">
        <v>21</v>
      </c>
      <c r="M86" s="177">
        <f>G86*(1+L86/100)</f>
        <v>0</v>
      </c>
      <c r="N86" s="177">
        <v>1</v>
      </c>
      <c r="O86" s="177">
        <f>ROUND(E86*N86,2)</f>
        <v>63.66</v>
      </c>
      <c r="P86" s="177">
        <v>0</v>
      </c>
      <c r="Q86" s="177">
        <f>ROUND(E86*P86,2)</f>
        <v>0</v>
      </c>
      <c r="R86" s="177" t="s">
        <v>296</v>
      </c>
      <c r="S86" s="177" t="s">
        <v>199</v>
      </c>
      <c r="T86" s="178" t="s">
        <v>199</v>
      </c>
      <c r="U86" s="161">
        <v>0</v>
      </c>
      <c r="V86" s="161">
        <f>ROUND(E86*U86,2)</f>
        <v>0</v>
      </c>
      <c r="W86" s="161"/>
      <c r="X86" s="161" t="s">
        <v>297</v>
      </c>
      <c r="Y86" s="151"/>
      <c r="Z86" s="151"/>
      <c r="AA86" s="151"/>
      <c r="AB86" s="151"/>
      <c r="AC86" s="151"/>
      <c r="AD86" s="151"/>
      <c r="AE86" s="151"/>
      <c r="AF86" s="151"/>
      <c r="AG86" s="151" t="s">
        <v>298</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1278</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1318</v>
      </c>
      <c r="D88" s="163"/>
      <c r="E88" s="164">
        <v>4.9760999999999997</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233</v>
      </c>
      <c r="D89" s="163"/>
      <c r="E89" s="164"/>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1319</v>
      </c>
      <c r="D90" s="163"/>
      <c r="E90" s="164">
        <v>58.679099999999998</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x14ac:dyDescent="0.2">
      <c r="A91" s="166" t="s">
        <v>194</v>
      </c>
      <c r="B91" s="167" t="s">
        <v>112</v>
      </c>
      <c r="C91" s="188" t="s">
        <v>113</v>
      </c>
      <c r="D91" s="168"/>
      <c r="E91" s="169"/>
      <c r="F91" s="170"/>
      <c r="G91" s="170">
        <f>SUMIF(AG92:AG92,"&lt;&gt;NOR",G92:G92)</f>
        <v>0</v>
      </c>
      <c r="H91" s="170"/>
      <c r="I91" s="170">
        <f>SUM(I92:I92)</f>
        <v>0</v>
      </c>
      <c r="J91" s="170"/>
      <c r="K91" s="170">
        <f>SUM(K92:K92)</f>
        <v>0</v>
      </c>
      <c r="L91" s="170"/>
      <c r="M91" s="170">
        <f>SUM(M92:M92)</f>
        <v>0</v>
      </c>
      <c r="N91" s="170"/>
      <c r="O91" s="170">
        <f>SUM(O92:O92)</f>
        <v>0</v>
      </c>
      <c r="P91" s="170"/>
      <c r="Q91" s="170">
        <f>SUM(Q92:Q92)</f>
        <v>0</v>
      </c>
      <c r="R91" s="170"/>
      <c r="S91" s="170"/>
      <c r="T91" s="171"/>
      <c r="U91" s="165"/>
      <c r="V91" s="165">
        <f>SUM(V92:V92)</f>
        <v>39.67</v>
      </c>
      <c r="W91" s="165"/>
      <c r="X91" s="165"/>
      <c r="AG91" t="s">
        <v>195</v>
      </c>
    </row>
    <row r="92" spans="1:60" outlineLevel="1" x14ac:dyDescent="0.2">
      <c r="A92" s="179">
        <v>22</v>
      </c>
      <c r="B92" s="180" t="s">
        <v>1320</v>
      </c>
      <c r="C92" s="191" t="s">
        <v>1321</v>
      </c>
      <c r="D92" s="181" t="s">
        <v>256</v>
      </c>
      <c r="E92" s="182">
        <v>101.71378</v>
      </c>
      <c r="F92" s="183"/>
      <c r="G92" s="184">
        <f>ROUND(E92*F92,2)</f>
        <v>0</v>
      </c>
      <c r="H92" s="183"/>
      <c r="I92" s="184">
        <f>ROUND(E92*H92,2)</f>
        <v>0</v>
      </c>
      <c r="J92" s="183"/>
      <c r="K92" s="184">
        <f>ROUND(E92*J92,2)</f>
        <v>0</v>
      </c>
      <c r="L92" s="184">
        <v>21</v>
      </c>
      <c r="M92" s="184">
        <f>G92*(1+L92/100)</f>
        <v>0</v>
      </c>
      <c r="N92" s="184">
        <v>0</v>
      </c>
      <c r="O92" s="184">
        <f>ROUND(E92*N92,2)</f>
        <v>0</v>
      </c>
      <c r="P92" s="184">
        <v>0</v>
      </c>
      <c r="Q92" s="184">
        <f>ROUND(E92*P92,2)</f>
        <v>0</v>
      </c>
      <c r="R92" s="184"/>
      <c r="S92" s="184" t="s">
        <v>199</v>
      </c>
      <c r="T92" s="185" t="s">
        <v>199</v>
      </c>
      <c r="U92" s="161">
        <v>0.39</v>
      </c>
      <c r="V92" s="161">
        <f>ROUND(E92*U92,2)</f>
        <v>39.67</v>
      </c>
      <c r="W92" s="161"/>
      <c r="X92" s="161" t="s">
        <v>630</v>
      </c>
      <c r="Y92" s="151"/>
      <c r="Z92" s="151"/>
      <c r="AA92" s="151"/>
      <c r="AB92" s="151"/>
      <c r="AC92" s="151"/>
      <c r="AD92" s="151"/>
      <c r="AE92" s="151"/>
      <c r="AF92" s="151"/>
      <c r="AG92" s="151" t="s">
        <v>631</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x14ac:dyDescent="0.2">
      <c r="A93" s="166" t="s">
        <v>194</v>
      </c>
      <c r="B93" s="167" t="s">
        <v>144</v>
      </c>
      <c r="C93" s="188" t="s">
        <v>145</v>
      </c>
      <c r="D93" s="168"/>
      <c r="E93" s="169"/>
      <c r="F93" s="170"/>
      <c r="G93" s="170">
        <f>SUMIF(AG94:AG123,"&lt;&gt;NOR",G94:G123)</f>
        <v>0</v>
      </c>
      <c r="H93" s="170"/>
      <c r="I93" s="170">
        <f>SUM(I94:I123)</f>
        <v>0</v>
      </c>
      <c r="J93" s="170"/>
      <c r="K93" s="170">
        <f>SUM(K94:K123)</f>
        <v>0</v>
      </c>
      <c r="L93" s="170"/>
      <c r="M93" s="170">
        <f>SUM(M94:M123)</f>
        <v>0</v>
      </c>
      <c r="N93" s="170"/>
      <c r="O93" s="170">
        <f>SUM(O94:O123)</f>
        <v>51.68</v>
      </c>
      <c r="P93" s="170"/>
      <c r="Q93" s="170">
        <f>SUM(Q94:Q123)</f>
        <v>0</v>
      </c>
      <c r="R93" s="170"/>
      <c r="S93" s="170"/>
      <c r="T93" s="171"/>
      <c r="U93" s="165"/>
      <c r="V93" s="165">
        <f>SUM(V94:V123)</f>
        <v>508.13</v>
      </c>
      <c r="W93" s="165"/>
      <c r="X93" s="165"/>
      <c r="AG93" t="s">
        <v>195</v>
      </c>
    </row>
    <row r="94" spans="1:60" outlineLevel="1" x14ac:dyDescent="0.2">
      <c r="A94" s="172">
        <v>23</v>
      </c>
      <c r="B94" s="173" t="s">
        <v>886</v>
      </c>
      <c r="C94" s="189" t="s">
        <v>887</v>
      </c>
      <c r="D94" s="174" t="s">
        <v>238</v>
      </c>
      <c r="E94" s="175">
        <v>347.18</v>
      </c>
      <c r="F94" s="176"/>
      <c r="G94" s="177">
        <f>ROUND(E94*F94,2)</f>
        <v>0</v>
      </c>
      <c r="H94" s="176"/>
      <c r="I94" s="177">
        <f>ROUND(E94*H94,2)</f>
        <v>0</v>
      </c>
      <c r="J94" s="176"/>
      <c r="K94" s="177">
        <f>ROUND(E94*J94,2)</f>
        <v>0</v>
      </c>
      <c r="L94" s="177">
        <v>21</v>
      </c>
      <c r="M94" s="177">
        <f>G94*(1+L94/100)</f>
        <v>0</v>
      </c>
      <c r="N94" s="177">
        <v>8.2699999999999996E-3</v>
      </c>
      <c r="O94" s="177">
        <f>ROUND(E94*N94,2)</f>
        <v>2.87</v>
      </c>
      <c r="P94" s="177">
        <v>0</v>
      </c>
      <c r="Q94" s="177">
        <f>ROUND(E94*P94,2)</f>
        <v>0</v>
      </c>
      <c r="R94" s="177"/>
      <c r="S94" s="177" t="s">
        <v>199</v>
      </c>
      <c r="T94" s="178" t="s">
        <v>199</v>
      </c>
      <c r="U94" s="161">
        <v>1.1299999999999999</v>
      </c>
      <c r="V94" s="161">
        <f>ROUND(E94*U94,2)</f>
        <v>392.31</v>
      </c>
      <c r="W94" s="161"/>
      <c r="X94" s="161" t="s">
        <v>200</v>
      </c>
      <c r="Y94" s="151"/>
      <c r="Z94" s="151"/>
      <c r="AA94" s="151"/>
      <c r="AB94" s="151"/>
      <c r="AC94" s="151"/>
      <c r="AD94" s="151"/>
      <c r="AE94" s="151"/>
      <c r="AF94" s="151"/>
      <c r="AG94" s="151" t="s">
        <v>201</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1278</v>
      </c>
      <c r="D95" s="163"/>
      <c r="E95" s="164"/>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1296</v>
      </c>
      <c r="D96" s="163"/>
      <c r="E96" s="164">
        <v>18.43</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233</v>
      </c>
      <c r="D97" s="163"/>
      <c r="E97" s="164"/>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1297</v>
      </c>
      <c r="D98" s="163"/>
      <c r="E98" s="164">
        <v>217.33</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233</v>
      </c>
      <c r="D99" s="163"/>
      <c r="E99" s="164"/>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1299</v>
      </c>
      <c r="D100" s="163"/>
      <c r="E100" s="164"/>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203</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1300</v>
      </c>
      <c r="D101" s="163"/>
      <c r="E101" s="164">
        <v>8.8000000000000007</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233</v>
      </c>
      <c r="D102" s="163"/>
      <c r="E102" s="164"/>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1298</v>
      </c>
      <c r="D103" s="163"/>
      <c r="E103" s="164">
        <v>102.62</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72">
        <v>24</v>
      </c>
      <c r="B104" s="173" t="s">
        <v>1322</v>
      </c>
      <c r="C104" s="189" t="s">
        <v>1323</v>
      </c>
      <c r="D104" s="174" t="s">
        <v>238</v>
      </c>
      <c r="E104" s="175">
        <v>347.18</v>
      </c>
      <c r="F104" s="176"/>
      <c r="G104" s="177">
        <f>ROUND(E104*F104,2)</f>
        <v>0</v>
      </c>
      <c r="H104" s="176"/>
      <c r="I104" s="177">
        <f>ROUND(E104*H104,2)</f>
        <v>0</v>
      </c>
      <c r="J104" s="176"/>
      <c r="K104" s="177">
        <f>ROUND(E104*J104,2)</f>
        <v>0</v>
      </c>
      <c r="L104" s="177">
        <v>21</v>
      </c>
      <c r="M104" s="177">
        <f>G104*(1+L104/100)</f>
        <v>0</v>
      </c>
      <c r="N104" s="177">
        <v>2.0000000000000001E-4</v>
      </c>
      <c r="O104" s="177">
        <f>ROUND(E104*N104,2)</f>
        <v>7.0000000000000007E-2</v>
      </c>
      <c r="P104" s="177">
        <v>0</v>
      </c>
      <c r="Q104" s="177">
        <f>ROUND(E104*P104,2)</f>
        <v>0</v>
      </c>
      <c r="R104" s="177"/>
      <c r="S104" s="177" t="s">
        <v>199</v>
      </c>
      <c r="T104" s="178" t="s">
        <v>199</v>
      </c>
      <c r="U104" s="161">
        <v>8.5000000000000006E-2</v>
      </c>
      <c r="V104" s="161">
        <f>ROUND(E104*U104,2)</f>
        <v>29.51</v>
      </c>
      <c r="W104" s="161"/>
      <c r="X104" s="161" t="s">
        <v>200</v>
      </c>
      <c r="Y104" s="151"/>
      <c r="Z104" s="151"/>
      <c r="AA104" s="151"/>
      <c r="AB104" s="151"/>
      <c r="AC104" s="151"/>
      <c r="AD104" s="151"/>
      <c r="AE104" s="151"/>
      <c r="AF104" s="151"/>
      <c r="AG104" s="151" t="s">
        <v>201</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1278</v>
      </c>
      <c r="D105" s="163"/>
      <c r="E105" s="164"/>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1296</v>
      </c>
      <c r="D106" s="163"/>
      <c r="E106" s="164">
        <v>18.43</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233</v>
      </c>
      <c r="D107" s="163"/>
      <c r="E107" s="164"/>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90" t="s">
        <v>1297</v>
      </c>
      <c r="D108" s="163"/>
      <c r="E108" s="164">
        <v>217.33</v>
      </c>
      <c r="F108" s="161"/>
      <c r="G108" s="161"/>
      <c r="H108" s="161"/>
      <c r="I108" s="161"/>
      <c r="J108" s="161"/>
      <c r="K108" s="161"/>
      <c r="L108" s="161"/>
      <c r="M108" s="161"/>
      <c r="N108" s="161"/>
      <c r="O108" s="161"/>
      <c r="P108" s="161"/>
      <c r="Q108" s="161"/>
      <c r="R108" s="161"/>
      <c r="S108" s="161"/>
      <c r="T108" s="161"/>
      <c r="U108" s="161"/>
      <c r="V108" s="161"/>
      <c r="W108" s="161"/>
      <c r="X108" s="161"/>
      <c r="Y108" s="151"/>
      <c r="Z108" s="151"/>
      <c r="AA108" s="151"/>
      <c r="AB108" s="151"/>
      <c r="AC108" s="151"/>
      <c r="AD108" s="151"/>
      <c r="AE108" s="151"/>
      <c r="AF108" s="151"/>
      <c r="AG108" s="151" t="s">
        <v>203</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233</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1299</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1300</v>
      </c>
      <c r="D111" s="163"/>
      <c r="E111" s="164">
        <v>8.8000000000000007</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203</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233</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1298</v>
      </c>
      <c r="D113" s="163"/>
      <c r="E113" s="164">
        <v>102.62</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25</v>
      </c>
      <c r="B114" s="173" t="s">
        <v>888</v>
      </c>
      <c r="C114" s="189" t="s">
        <v>1324</v>
      </c>
      <c r="D114" s="174" t="s">
        <v>238</v>
      </c>
      <c r="E114" s="175">
        <v>361.06720000000001</v>
      </c>
      <c r="F114" s="176"/>
      <c r="G114" s="177">
        <f>ROUND(E114*F114,2)</f>
        <v>0</v>
      </c>
      <c r="H114" s="176"/>
      <c r="I114" s="177">
        <f>ROUND(E114*H114,2)</f>
        <v>0</v>
      </c>
      <c r="J114" s="176"/>
      <c r="K114" s="177">
        <f>ROUND(E114*J114,2)</f>
        <v>0</v>
      </c>
      <c r="L114" s="177">
        <v>21</v>
      </c>
      <c r="M114" s="177">
        <f>G114*(1+L114/100)</f>
        <v>0</v>
      </c>
      <c r="N114" s="177">
        <v>0.13500000000000001</v>
      </c>
      <c r="O114" s="177">
        <f>ROUND(E114*N114,2)</f>
        <v>48.74</v>
      </c>
      <c r="P114" s="177">
        <v>0</v>
      </c>
      <c r="Q114" s="177">
        <f>ROUND(E114*P114,2)</f>
        <v>0</v>
      </c>
      <c r="R114" s="177" t="s">
        <v>296</v>
      </c>
      <c r="S114" s="177" t="s">
        <v>199</v>
      </c>
      <c r="T114" s="178" t="s">
        <v>199</v>
      </c>
      <c r="U114" s="161">
        <v>0</v>
      </c>
      <c r="V114" s="161">
        <f>ROUND(E114*U114,2)</f>
        <v>0</v>
      </c>
      <c r="W114" s="161"/>
      <c r="X114" s="161" t="s">
        <v>297</v>
      </c>
      <c r="Y114" s="151"/>
      <c r="Z114" s="151"/>
      <c r="AA114" s="151"/>
      <c r="AB114" s="151"/>
      <c r="AC114" s="151"/>
      <c r="AD114" s="151"/>
      <c r="AE114" s="151"/>
      <c r="AF114" s="151"/>
      <c r="AG114" s="151" t="s">
        <v>298</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1299</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1325</v>
      </c>
      <c r="D116" s="163"/>
      <c r="E116" s="164">
        <v>9.1519999999999992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1278</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1326</v>
      </c>
      <c r="D118" s="163"/>
      <c r="E118" s="164">
        <v>19.167200000000001</v>
      </c>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203</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233</v>
      </c>
      <c r="D119" s="163"/>
      <c r="E119" s="164"/>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1327</v>
      </c>
      <c r="D120" s="163"/>
      <c r="E120" s="164">
        <v>226.0232</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233</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203</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1328</v>
      </c>
      <c r="D122" s="163"/>
      <c r="E122" s="164">
        <v>106.7248</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9">
        <v>26</v>
      </c>
      <c r="B123" s="180" t="s">
        <v>895</v>
      </c>
      <c r="C123" s="191" t="s">
        <v>896</v>
      </c>
      <c r="D123" s="181" t="s">
        <v>256</v>
      </c>
      <c r="E123" s="182">
        <v>51.684690000000003</v>
      </c>
      <c r="F123" s="183"/>
      <c r="G123" s="184">
        <f>ROUND(E123*F123,2)</f>
        <v>0</v>
      </c>
      <c r="H123" s="183"/>
      <c r="I123" s="184">
        <f>ROUND(E123*H123,2)</f>
        <v>0</v>
      </c>
      <c r="J123" s="183"/>
      <c r="K123" s="184">
        <f>ROUND(E123*J123,2)</f>
        <v>0</v>
      </c>
      <c r="L123" s="184">
        <v>21</v>
      </c>
      <c r="M123" s="184">
        <f>G123*(1+L123/100)</f>
        <v>0</v>
      </c>
      <c r="N123" s="184">
        <v>0</v>
      </c>
      <c r="O123" s="184">
        <f>ROUND(E123*N123,2)</f>
        <v>0</v>
      </c>
      <c r="P123" s="184">
        <v>0</v>
      </c>
      <c r="Q123" s="184">
        <f>ROUND(E123*P123,2)</f>
        <v>0</v>
      </c>
      <c r="R123" s="184"/>
      <c r="S123" s="184" t="s">
        <v>199</v>
      </c>
      <c r="T123" s="185" t="s">
        <v>199</v>
      </c>
      <c r="U123" s="161">
        <v>1.67</v>
      </c>
      <c r="V123" s="161">
        <f>ROUND(E123*U123,2)</f>
        <v>86.31</v>
      </c>
      <c r="W123" s="161"/>
      <c r="X123" s="161" t="s">
        <v>630</v>
      </c>
      <c r="Y123" s="151"/>
      <c r="Z123" s="151"/>
      <c r="AA123" s="151"/>
      <c r="AB123" s="151"/>
      <c r="AC123" s="151"/>
      <c r="AD123" s="151"/>
      <c r="AE123" s="151"/>
      <c r="AF123" s="151"/>
      <c r="AG123" s="151" t="s">
        <v>631</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x14ac:dyDescent="0.2">
      <c r="A124" s="166" t="s">
        <v>194</v>
      </c>
      <c r="B124" s="167" t="s">
        <v>160</v>
      </c>
      <c r="C124" s="188" t="s">
        <v>161</v>
      </c>
      <c r="D124" s="168"/>
      <c r="E124" s="169"/>
      <c r="F124" s="170"/>
      <c r="G124" s="170">
        <f>SUMIF(AG125:AG126,"&lt;&gt;NOR",G125:G126)</f>
        <v>0</v>
      </c>
      <c r="H124" s="170"/>
      <c r="I124" s="170">
        <f>SUM(I125:I126)</f>
        <v>0</v>
      </c>
      <c r="J124" s="170"/>
      <c r="K124" s="170">
        <f>SUM(K125:K126)</f>
        <v>0</v>
      </c>
      <c r="L124" s="170"/>
      <c r="M124" s="170">
        <f>SUM(M125:M126)</f>
        <v>0</v>
      </c>
      <c r="N124" s="170"/>
      <c r="O124" s="170">
        <f>SUM(O125:O126)</f>
        <v>0</v>
      </c>
      <c r="P124" s="170"/>
      <c r="Q124" s="170">
        <f>SUM(Q125:Q126)</f>
        <v>0</v>
      </c>
      <c r="R124" s="170"/>
      <c r="S124" s="170"/>
      <c r="T124" s="171"/>
      <c r="U124" s="165"/>
      <c r="V124" s="165">
        <f>SUM(V125:V126)</f>
        <v>0</v>
      </c>
      <c r="W124" s="165"/>
      <c r="X124" s="165"/>
      <c r="AG124" t="s">
        <v>195</v>
      </c>
    </row>
    <row r="125" spans="1:60" outlineLevel="1" x14ac:dyDescent="0.2">
      <c r="A125" s="172">
        <v>27</v>
      </c>
      <c r="B125" s="173" t="s">
        <v>1329</v>
      </c>
      <c r="C125" s="189" t="s">
        <v>1330</v>
      </c>
      <c r="D125" s="174" t="s">
        <v>243</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0</v>
      </c>
      <c r="Q125" s="177">
        <f>ROUND(E125*P125,2)</f>
        <v>0</v>
      </c>
      <c r="R125" s="177"/>
      <c r="S125" s="177" t="s">
        <v>307</v>
      </c>
      <c r="T125" s="178" t="s">
        <v>308</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x14ac:dyDescent="0.2">
      <c r="A127" s="166" t="s">
        <v>194</v>
      </c>
      <c r="B127" s="167" t="s">
        <v>164</v>
      </c>
      <c r="C127" s="188" t="s">
        <v>165</v>
      </c>
      <c r="D127" s="168"/>
      <c r="E127" s="169"/>
      <c r="F127" s="170"/>
      <c r="G127" s="170">
        <f>SUMIF(AG128:AG131,"&lt;&gt;NOR",G128:G131)</f>
        <v>0</v>
      </c>
      <c r="H127" s="170"/>
      <c r="I127" s="170">
        <f>SUM(I128:I131)</f>
        <v>0</v>
      </c>
      <c r="J127" s="170"/>
      <c r="K127" s="170">
        <f>SUM(K128:K131)</f>
        <v>0</v>
      </c>
      <c r="L127" s="170"/>
      <c r="M127" s="170">
        <f>SUM(M128:M131)</f>
        <v>0</v>
      </c>
      <c r="N127" s="170"/>
      <c r="O127" s="170">
        <f>SUM(O128:O131)</f>
        <v>0</v>
      </c>
      <c r="P127" s="170"/>
      <c r="Q127" s="170">
        <f>SUM(Q128:Q131)</f>
        <v>0</v>
      </c>
      <c r="R127" s="170"/>
      <c r="S127" s="170"/>
      <c r="T127" s="171"/>
      <c r="U127" s="165"/>
      <c r="V127" s="165">
        <f>SUM(V128:V131)</f>
        <v>18.670000000000002</v>
      </c>
      <c r="W127" s="165"/>
      <c r="X127" s="165"/>
      <c r="AG127" t="s">
        <v>195</v>
      </c>
    </row>
    <row r="128" spans="1:60" outlineLevel="1" x14ac:dyDescent="0.2">
      <c r="A128" s="179">
        <v>28</v>
      </c>
      <c r="B128" s="180" t="s">
        <v>1331</v>
      </c>
      <c r="C128" s="191" t="s">
        <v>1332</v>
      </c>
      <c r="D128" s="181" t="s">
        <v>256</v>
      </c>
      <c r="E128" s="182">
        <v>171.36</v>
      </c>
      <c r="F128" s="183"/>
      <c r="G128" s="184">
        <f>ROUND(E128*F128,2)</f>
        <v>0</v>
      </c>
      <c r="H128" s="183"/>
      <c r="I128" s="184">
        <f>ROUND(E128*H128,2)</f>
        <v>0</v>
      </c>
      <c r="J128" s="183"/>
      <c r="K128" s="184">
        <f>ROUND(E128*J128,2)</f>
        <v>0</v>
      </c>
      <c r="L128" s="184">
        <v>21</v>
      </c>
      <c r="M128" s="184">
        <f>G128*(1+L128/100)</f>
        <v>0</v>
      </c>
      <c r="N128" s="184">
        <v>0</v>
      </c>
      <c r="O128" s="184">
        <f>ROUND(E128*N128,2)</f>
        <v>0</v>
      </c>
      <c r="P128" s="184">
        <v>0</v>
      </c>
      <c r="Q128" s="184">
        <f>ROUND(E128*P128,2)</f>
        <v>0</v>
      </c>
      <c r="R128" s="184"/>
      <c r="S128" s="184" t="s">
        <v>199</v>
      </c>
      <c r="T128" s="185" t="s">
        <v>199</v>
      </c>
      <c r="U128" s="161">
        <v>0.01</v>
      </c>
      <c r="V128" s="161">
        <f>ROUND(E128*U128,2)</f>
        <v>1.71</v>
      </c>
      <c r="W128" s="161"/>
      <c r="X128" s="161" t="s">
        <v>1036</v>
      </c>
      <c r="Y128" s="151"/>
      <c r="Z128" s="151"/>
      <c r="AA128" s="151"/>
      <c r="AB128" s="151"/>
      <c r="AC128" s="151"/>
      <c r="AD128" s="151"/>
      <c r="AE128" s="151"/>
      <c r="AF128" s="151"/>
      <c r="AG128" s="151" t="s">
        <v>1037</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9">
        <v>29</v>
      </c>
      <c r="B129" s="180" t="s">
        <v>1333</v>
      </c>
      <c r="C129" s="191" t="s">
        <v>1334</v>
      </c>
      <c r="D129" s="181" t="s">
        <v>256</v>
      </c>
      <c r="E129" s="182">
        <v>4455.3599999999997</v>
      </c>
      <c r="F129" s="183"/>
      <c r="G129" s="184">
        <f>ROUND(E129*F129,2)</f>
        <v>0</v>
      </c>
      <c r="H129" s="183"/>
      <c r="I129" s="184">
        <f>ROUND(E129*H129,2)</f>
        <v>0</v>
      </c>
      <c r="J129" s="183"/>
      <c r="K129" s="184">
        <f>ROUND(E129*J129,2)</f>
        <v>0</v>
      </c>
      <c r="L129" s="184">
        <v>21</v>
      </c>
      <c r="M129" s="184">
        <f>G129*(1+L129/100)</f>
        <v>0</v>
      </c>
      <c r="N129" s="184">
        <v>0</v>
      </c>
      <c r="O129" s="184">
        <f>ROUND(E129*N129,2)</f>
        <v>0</v>
      </c>
      <c r="P129" s="184">
        <v>0</v>
      </c>
      <c r="Q129" s="184">
        <f>ROUND(E129*P129,2)</f>
        <v>0</v>
      </c>
      <c r="R129" s="184"/>
      <c r="S129" s="184" t="s">
        <v>199</v>
      </c>
      <c r="T129" s="185" t="s">
        <v>199</v>
      </c>
      <c r="U129" s="161">
        <v>0</v>
      </c>
      <c r="V129" s="161">
        <f>ROUND(E129*U129,2)</f>
        <v>0</v>
      </c>
      <c r="W129" s="161"/>
      <c r="X129" s="161" t="s">
        <v>1036</v>
      </c>
      <c r="Y129" s="151"/>
      <c r="Z129" s="151"/>
      <c r="AA129" s="151"/>
      <c r="AB129" s="151"/>
      <c r="AC129" s="151"/>
      <c r="AD129" s="151"/>
      <c r="AE129" s="151"/>
      <c r="AF129" s="151"/>
      <c r="AG129" s="151" t="s">
        <v>1037</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79">
        <v>30</v>
      </c>
      <c r="B130" s="180" t="s">
        <v>1335</v>
      </c>
      <c r="C130" s="191" t="s">
        <v>1336</v>
      </c>
      <c r="D130" s="181" t="s">
        <v>256</v>
      </c>
      <c r="E130" s="182">
        <v>171.36</v>
      </c>
      <c r="F130" s="183"/>
      <c r="G130" s="184">
        <f>ROUND(E130*F130,2)</f>
        <v>0</v>
      </c>
      <c r="H130" s="183"/>
      <c r="I130" s="184">
        <f>ROUND(E130*H130,2)</f>
        <v>0</v>
      </c>
      <c r="J130" s="183"/>
      <c r="K130" s="184">
        <f>ROUND(E130*J130,2)</f>
        <v>0</v>
      </c>
      <c r="L130" s="184">
        <v>21</v>
      </c>
      <c r="M130" s="184">
        <f>G130*(1+L130/100)</f>
        <v>0</v>
      </c>
      <c r="N130" s="184">
        <v>0</v>
      </c>
      <c r="O130" s="184">
        <f>ROUND(E130*N130,2)</f>
        <v>0</v>
      </c>
      <c r="P130" s="184">
        <v>0</v>
      </c>
      <c r="Q130" s="184">
        <f>ROUND(E130*P130,2)</f>
        <v>0</v>
      </c>
      <c r="R130" s="184"/>
      <c r="S130" s="184" t="s">
        <v>199</v>
      </c>
      <c r="T130" s="185" t="s">
        <v>199</v>
      </c>
      <c r="U130" s="161">
        <v>9.9000000000000005E-2</v>
      </c>
      <c r="V130" s="161">
        <f>ROUND(E130*U130,2)</f>
        <v>16.96</v>
      </c>
      <c r="W130" s="161"/>
      <c r="X130" s="161" t="s">
        <v>1036</v>
      </c>
      <c r="Y130" s="151"/>
      <c r="Z130" s="151"/>
      <c r="AA130" s="151"/>
      <c r="AB130" s="151"/>
      <c r="AC130" s="151"/>
      <c r="AD130" s="151"/>
      <c r="AE130" s="151"/>
      <c r="AF130" s="151"/>
      <c r="AG130" s="151" t="s">
        <v>1037</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22.5" outlineLevel="1" x14ac:dyDescent="0.2">
      <c r="A131" s="172">
        <v>31</v>
      </c>
      <c r="B131" s="173" t="s">
        <v>1046</v>
      </c>
      <c r="C131" s="189" t="s">
        <v>1047</v>
      </c>
      <c r="D131" s="174" t="s">
        <v>256</v>
      </c>
      <c r="E131" s="175">
        <v>171.36</v>
      </c>
      <c r="F131" s="176"/>
      <c r="G131" s="177">
        <f>ROUND(E131*F131,2)</f>
        <v>0</v>
      </c>
      <c r="H131" s="176"/>
      <c r="I131" s="177">
        <f>ROUND(E131*H131,2)</f>
        <v>0</v>
      </c>
      <c r="J131" s="176"/>
      <c r="K131" s="177">
        <f>ROUND(E131*J131,2)</f>
        <v>0</v>
      </c>
      <c r="L131" s="177">
        <v>21</v>
      </c>
      <c r="M131" s="177">
        <f>G131*(1+L131/100)</f>
        <v>0</v>
      </c>
      <c r="N131" s="177">
        <v>0</v>
      </c>
      <c r="O131" s="177">
        <f>ROUND(E131*N131,2)</f>
        <v>0</v>
      </c>
      <c r="P131" s="177">
        <v>0</v>
      </c>
      <c r="Q131" s="177">
        <f>ROUND(E131*P131,2)</f>
        <v>0</v>
      </c>
      <c r="R131" s="177"/>
      <c r="S131" s="177" t="s">
        <v>199</v>
      </c>
      <c r="T131" s="178" t="s">
        <v>199</v>
      </c>
      <c r="U131" s="161">
        <v>0</v>
      </c>
      <c r="V131" s="161">
        <f>ROUND(E131*U131,2)</f>
        <v>0</v>
      </c>
      <c r="W131" s="161"/>
      <c r="X131" s="161" t="s">
        <v>1036</v>
      </c>
      <c r="Y131" s="151"/>
      <c r="Z131" s="151"/>
      <c r="AA131" s="151"/>
      <c r="AB131" s="151"/>
      <c r="AC131" s="151"/>
      <c r="AD131" s="151"/>
      <c r="AE131" s="151"/>
      <c r="AF131" s="151"/>
      <c r="AG131" s="151" t="s">
        <v>1037</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x14ac:dyDescent="0.2">
      <c r="A132" s="3"/>
      <c r="B132" s="4"/>
      <c r="C132" s="193"/>
      <c r="D132" s="6"/>
      <c r="E132" s="3"/>
      <c r="F132" s="3"/>
      <c r="G132" s="3"/>
      <c r="H132" s="3"/>
      <c r="I132" s="3"/>
      <c r="J132" s="3"/>
      <c r="K132" s="3"/>
      <c r="L132" s="3"/>
      <c r="M132" s="3"/>
      <c r="N132" s="3"/>
      <c r="O132" s="3"/>
      <c r="P132" s="3"/>
      <c r="Q132" s="3"/>
      <c r="R132" s="3"/>
      <c r="S132" s="3"/>
      <c r="T132" s="3"/>
      <c r="U132" s="3"/>
      <c r="V132" s="3"/>
      <c r="W132" s="3"/>
      <c r="X132" s="3"/>
      <c r="AE132">
        <v>15</v>
      </c>
      <c r="AF132">
        <v>21</v>
      </c>
      <c r="AG132" t="s">
        <v>181</v>
      </c>
    </row>
    <row r="133" spans="1:60" x14ac:dyDescent="0.2">
      <c r="A133" s="154"/>
      <c r="B133" s="155" t="s">
        <v>30</v>
      </c>
      <c r="C133" s="194"/>
      <c r="D133" s="156"/>
      <c r="E133" s="157"/>
      <c r="F133" s="157"/>
      <c r="G133" s="187">
        <f>G8+G45+G91+G93+G124+G127</f>
        <v>0</v>
      </c>
      <c r="H133" s="3"/>
      <c r="I133" s="3"/>
      <c r="J133" s="3"/>
      <c r="K133" s="3"/>
      <c r="L133" s="3"/>
      <c r="M133" s="3"/>
      <c r="N133" s="3"/>
      <c r="O133" s="3"/>
      <c r="P133" s="3"/>
      <c r="Q133" s="3"/>
      <c r="R133" s="3"/>
      <c r="S133" s="3"/>
      <c r="T133" s="3"/>
      <c r="U133" s="3"/>
      <c r="V133" s="3"/>
      <c r="W133" s="3"/>
      <c r="X133" s="3"/>
      <c r="AE133">
        <f>SUMIF(L7:L131,AE132,G7:G131)</f>
        <v>0</v>
      </c>
      <c r="AF133">
        <f>SUMIF(L7:L131,AF132,G7:G131)</f>
        <v>0</v>
      </c>
      <c r="AG133" t="s">
        <v>1048</v>
      </c>
    </row>
    <row r="134" spans="1:60" x14ac:dyDescent="0.2">
      <c r="A134" s="3"/>
      <c r="B134" s="4"/>
      <c r="C134" s="193"/>
      <c r="D134" s="6"/>
      <c r="E134" s="3"/>
      <c r="F134" s="3"/>
      <c r="G134" s="3"/>
      <c r="H134" s="3"/>
      <c r="I134" s="3"/>
      <c r="J134" s="3"/>
      <c r="K134" s="3"/>
      <c r="L134" s="3"/>
      <c r="M134" s="3"/>
      <c r="N134" s="3"/>
      <c r="O134" s="3"/>
      <c r="P134" s="3"/>
      <c r="Q134" s="3"/>
      <c r="R134" s="3"/>
      <c r="S134" s="3"/>
      <c r="T134" s="3"/>
      <c r="U134" s="3"/>
      <c r="V134" s="3"/>
      <c r="W134" s="3"/>
      <c r="X134" s="3"/>
    </row>
    <row r="135" spans="1:60" x14ac:dyDescent="0.2">
      <c r="A135" s="3"/>
      <c r="B135" s="4"/>
      <c r="C135" s="193"/>
      <c r="D135" s="6"/>
      <c r="E135" s="3"/>
      <c r="F135" s="3"/>
      <c r="G135" s="3"/>
      <c r="H135" s="3"/>
      <c r="I135" s="3"/>
      <c r="J135" s="3"/>
      <c r="K135" s="3"/>
      <c r="L135" s="3"/>
      <c r="M135" s="3"/>
      <c r="N135" s="3"/>
      <c r="O135" s="3"/>
      <c r="P135" s="3"/>
      <c r="Q135" s="3"/>
      <c r="R135" s="3"/>
      <c r="S135" s="3"/>
      <c r="T135" s="3"/>
      <c r="U135" s="3"/>
      <c r="V135" s="3"/>
      <c r="W135" s="3"/>
      <c r="X135" s="3"/>
    </row>
    <row r="136" spans="1:60" x14ac:dyDescent="0.2">
      <c r="A136" s="260" t="s">
        <v>1049</v>
      </c>
      <c r="B136" s="260"/>
      <c r="C136" s="261"/>
      <c r="D136" s="6"/>
      <c r="E136" s="3"/>
      <c r="F136" s="3"/>
      <c r="G136" s="3"/>
      <c r="H136" s="3"/>
      <c r="I136" s="3"/>
      <c r="J136" s="3"/>
      <c r="K136" s="3"/>
      <c r="L136" s="3"/>
      <c r="M136" s="3"/>
      <c r="N136" s="3"/>
      <c r="O136" s="3"/>
      <c r="P136" s="3"/>
      <c r="Q136" s="3"/>
      <c r="R136" s="3"/>
      <c r="S136" s="3"/>
      <c r="T136" s="3"/>
      <c r="U136" s="3"/>
      <c r="V136" s="3"/>
      <c r="W136" s="3"/>
      <c r="X136" s="3"/>
    </row>
    <row r="137" spans="1:60" x14ac:dyDescent="0.2">
      <c r="A137" s="262"/>
      <c r="B137" s="263"/>
      <c r="C137" s="264"/>
      <c r="D137" s="263"/>
      <c r="E137" s="263"/>
      <c r="F137" s="263"/>
      <c r="G137" s="265"/>
      <c r="H137" s="3"/>
      <c r="I137" s="3"/>
      <c r="J137" s="3"/>
      <c r="K137" s="3"/>
      <c r="L137" s="3"/>
      <c r="M137" s="3"/>
      <c r="N137" s="3"/>
      <c r="O137" s="3"/>
      <c r="P137" s="3"/>
      <c r="Q137" s="3"/>
      <c r="R137" s="3"/>
      <c r="S137" s="3"/>
      <c r="T137" s="3"/>
      <c r="U137" s="3"/>
      <c r="V137" s="3"/>
      <c r="W137" s="3"/>
      <c r="X137" s="3"/>
      <c r="AG137" t="s">
        <v>1050</v>
      </c>
    </row>
    <row r="138" spans="1:60" x14ac:dyDescent="0.2">
      <c r="A138" s="266"/>
      <c r="B138" s="267"/>
      <c r="C138" s="268"/>
      <c r="D138" s="267"/>
      <c r="E138" s="267"/>
      <c r="F138" s="267"/>
      <c r="G138" s="269"/>
      <c r="H138" s="3"/>
      <c r="I138" s="3"/>
      <c r="J138" s="3"/>
      <c r="K138" s="3"/>
      <c r="L138" s="3"/>
      <c r="M138" s="3"/>
      <c r="N138" s="3"/>
      <c r="O138" s="3"/>
      <c r="P138" s="3"/>
      <c r="Q138" s="3"/>
      <c r="R138" s="3"/>
      <c r="S138" s="3"/>
      <c r="T138" s="3"/>
      <c r="U138" s="3"/>
      <c r="V138" s="3"/>
      <c r="W138" s="3"/>
      <c r="X138" s="3"/>
    </row>
    <row r="139" spans="1:60" x14ac:dyDescent="0.2">
      <c r="A139" s="266"/>
      <c r="B139" s="267"/>
      <c r="C139" s="268"/>
      <c r="D139" s="267"/>
      <c r="E139" s="267"/>
      <c r="F139" s="267"/>
      <c r="G139" s="269"/>
      <c r="H139" s="3"/>
      <c r="I139" s="3"/>
      <c r="J139" s="3"/>
      <c r="K139" s="3"/>
      <c r="L139" s="3"/>
      <c r="M139" s="3"/>
      <c r="N139" s="3"/>
      <c r="O139" s="3"/>
      <c r="P139" s="3"/>
      <c r="Q139" s="3"/>
      <c r="R139" s="3"/>
      <c r="S139" s="3"/>
      <c r="T139" s="3"/>
      <c r="U139" s="3"/>
      <c r="V139" s="3"/>
      <c r="W139" s="3"/>
      <c r="X139" s="3"/>
    </row>
    <row r="140" spans="1:60" x14ac:dyDescent="0.2">
      <c r="A140" s="266"/>
      <c r="B140" s="267"/>
      <c r="C140" s="268"/>
      <c r="D140" s="267"/>
      <c r="E140" s="267"/>
      <c r="F140" s="267"/>
      <c r="G140" s="269"/>
      <c r="H140" s="3"/>
      <c r="I140" s="3"/>
      <c r="J140" s="3"/>
      <c r="K140" s="3"/>
      <c r="L140" s="3"/>
      <c r="M140" s="3"/>
      <c r="N140" s="3"/>
      <c r="O140" s="3"/>
      <c r="P140" s="3"/>
      <c r="Q140" s="3"/>
      <c r="R140" s="3"/>
      <c r="S140" s="3"/>
      <c r="T140" s="3"/>
      <c r="U140" s="3"/>
      <c r="V140" s="3"/>
      <c r="W140" s="3"/>
      <c r="X140" s="3"/>
    </row>
    <row r="141" spans="1:60" x14ac:dyDescent="0.2">
      <c r="A141" s="270"/>
      <c r="B141" s="271"/>
      <c r="C141" s="272"/>
      <c r="D141" s="271"/>
      <c r="E141" s="271"/>
      <c r="F141" s="271"/>
      <c r="G141" s="273"/>
      <c r="H141" s="3"/>
      <c r="I141" s="3"/>
      <c r="J141" s="3"/>
      <c r="K141" s="3"/>
      <c r="L141" s="3"/>
      <c r="M141" s="3"/>
      <c r="N141" s="3"/>
      <c r="O141" s="3"/>
      <c r="P141" s="3"/>
      <c r="Q141" s="3"/>
      <c r="R141" s="3"/>
      <c r="S141" s="3"/>
      <c r="T141" s="3"/>
      <c r="U141" s="3"/>
      <c r="V141" s="3"/>
      <c r="W141" s="3"/>
      <c r="X141" s="3"/>
    </row>
    <row r="142" spans="1:60" x14ac:dyDescent="0.2">
      <c r="A142" s="3"/>
      <c r="B142" s="4"/>
      <c r="C142" s="193"/>
      <c r="D142" s="6"/>
      <c r="E142" s="3"/>
      <c r="F142" s="3"/>
      <c r="G142" s="3"/>
      <c r="H142" s="3"/>
      <c r="I142" s="3"/>
      <c r="J142" s="3"/>
      <c r="K142" s="3"/>
      <c r="L142" s="3"/>
      <c r="M142" s="3"/>
      <c r="N142" s="3"/>
      <c r="O142" s="3"/>
      <c r="P142" s="3"/>
      <c r="Q142" s="3"/>
      <c r="R142" s="3"/>
      <c r="S142" s="3"/>
      <c r="T142" s="3"/>
      <c r="U142" s="3"/>
      <c r="V142" s="3"/>
      <c r="W142" s="3"/>
      <c r="X142" s="3"/>
    </row>
    <row r="143" spans="1:60" x14ac:dyDescent="0.2">
      <c r="C143" s="195"/>
      <c r="D143" s="10"/>
      <c r="AG143" t="s">
        <v>1051</v>
      </c>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37:G141"/>
    <mergeCell ref="A1:G1"/>
    <mergeCell ref="C2:G2"/>
    <mergeCell ref="C3:G3"/>
    <mergeCell ref="C4:G4"/>
    <mergeCell ref="A136:C1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61</v>
      </c>
      <c r="C3" s="254" t="s">
        <v>62</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SUMIF(AG9:AG35,"&lt;&gt;NOR",G9:G35)</f>
        <v>0</v>
      </c>
      <c r="H8" s="170"/>
      <c r="I8" s="170">
        <f>SUM(I9:I35)</f>
        <v>0</v>
      </c>
      <c r="J8" s="170"/>
      <c r="K8" s="170">
        <f>SUM(K9:K35)</f>
        <v>0</v>
      </c>
      <c r="L8" s="170"/>
      <c r="M8" s="170">
        <f>SUM(M9:M35)</f>
        <v>0</v>
      </c>
      <c r="N8" s="170"/>
      <c r="O8" s="170">
        <f>SUM(O9:O35)</f>
        <v>0</v>
      </c>
      <c r="P8" s="170"/>
      <c r="Q8" s="170">
        <f>SUM(Q9:Q35)</f>
        <v>130.48000000000002</v>
      </c>
      <c r="R8" s="170"/>
      <c r="S8" s="170"/>
      <c r="T8" s="171"/>
      <c r="U8" s="165"/>
      <c r="V8" s="165">
        <f>SUM(V9:V35)</f>
        <v>52.53</v>
      </c>
      <c r="W8" s="165"/>
      <c r="X8" s="165"/>
      <c r="AG8" t="s">
        <v>195</v>
      </c>
    </row>
    <row r="9" spans="1:60" outlineLevel="1" x14ac:dyDescent="0.2">
      <c r="A9" s="172">
        <v>1</v>
      </c>
      <c r="B9" s="173" t="s">
        <v>1268</v>
      </c>
      <c r="C9" s="189" t="s">
        <v>1269</v>
      </c>
      <c r="D9" s="174" t="s">
        <v>238</v>
      </c>
      <c r="E9" s="175">
        <v>191.89</v>
      </c>
      <c r="F9" s="176"/>
      <c r="G9" s="177">
        <f>ROUND(E9*F9,2)</f>
        <v>0</v>
      </c>
      <c r="H9" s="176"/>
      <c r="I9" s="177">
        <f>ROUND(E9*H9,2)</f>
        <v>0</v>
      </c>
      <c r="J9" s="176"/>
      <c r="K9" s="177">
        <f>ROUND(E9*J9,2)</f>
        <v>0</v>
      </c>
      <c r="L9" s="177">
        <v>21</v>
      </c>
      <c r="M9" s="177">
        <f>G9*(1+L9/100)</f>
        <v>0</v>
      </c>
      <c r="N9" s="177">
        <v>0</v>
      </c>
      <c r="O9" s="177">
        <f>ROUND(E9*N9,2)</f>
        <v>0</v>
      </c>
      <c r="P9" s="177">
        <v>0.24</v>
      </c>
      <c r="Q9" s="177">
        <f>ROUND(E9*P9,2)</f>
        <v>46.05</v>
      </c>
      <c r="R9" s="177"/>
      <c r="S9" s="177" t="s">
        <v>199</v>
      </c>
      <c r="T9" s="178" t="s">
        <v>199</v>
      </c>
      <c r="U9" s="161">
        <v>0.16900000000000001</v>
      </c>
      <c r="V9" s="161">
        <f>ROUND(E9*U9,2)</f>
        <v>32.43</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1337</v>
      </c>
      <c r="D10" s="163"/>
      <c r="E10" s="164">
        <v>191.89</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1271</v>
      </c>
      <c r="C11" s="189" t="s">
        <v>1272</v>
      </c>
      <c r="D11" s="174" t="s">
        <v>238</v>
      </c>
      <c r="E11" s="175">
        <v>191.89</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84.43</v>
      </c>
      <c r="R11" s="177"/>
      <c r="S11" s="177" t="s">
        <v>199</v>
      </c>
      <c r="T11" s="178" t="s">
        <v>199</v>
      </c>
      <c r="U11" s="161">
        <v>4.8000000000000001E-2</v>
      </c>
      <c r="V11" s="161">
        <f>ROUND(E11*U11,2)</f>
        <v>9.2100000000000009</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1337</v>
      </c>
      <c r="D12" s="163"/>
      <c r="E12" s="164">
        <v>191.89</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1052</v>
      </c>
      <c r="C13" s="189" t="s">
        <v>1053</v>
      </c>
      <c r="D13" s="174" t="s">
        <v>198</v>
      </c>
      <c r="E13" s="175">
        <v>2.1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0.03</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1338</v>
      </c>
      <c r="D14" s="163"/>
      <c r="E14" s="164">
        <v>2.1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1339</v>
      </c>
      <c r="C15" s="189" t="s">
        <v>1340</v>
      </c>
      <c r="D15" s="174" t="s">
        <v>198</v>
      </c>
      <c r="E15" s="175">
        <v>6.0164999999999997</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0.42199999999999999</v>
      </c>
      <c r="V15" s="161">
        <f>ROUND(E15*U15,2)</f>
        <v>2.54</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1341</v>
      </c>
      <c r="D16" s="163"/>
      <c r="E16" s="164">
        <v>6.0164999999999997</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1342</v>
      </c>
      <c r="C17" s="189" t="s">
        <v>1343</v>
      </c>
      <c r="D17" s="174" t="s">
        <v>198</v>
      </c>
      <c r="E17" s="175">
        <v>6.0164999999999997</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8.7999999999999995E-2</v>
      </c>
      <c r="V17" s="161">
        <f>ROUND(E17*U17,2)</f>
        <v>0.53</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1341</v>
      </c>
      <c r="D18" s="163"/>
      <c r="E18" s="164">
        <v>6.0164999999999997</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72">
        <v>6</v>
      </c>
      <c r="B19" s="173" t="s">
        <v>1068</v>
      </c>
      <c r="C19" s="189" t="s">
        <v>1069</v>
      </c>
      <c r="D19" s="174" t="s">
        <v>198</v>
      </c>
      <c r="E19" s="175">
        <v>9.0877499999999998</v>
      </c>
      <c r="F19" s="176"/>
      <c r="G19" s="177">
        <f>ROUND(E19*F19,2)</f>
        <v>0</v>
      </c>
      <c r="H19" s="176"/>
      <c r="I19" s="177">
        <f>ROUND(E19*H19,2)</f>
        <v>0</v>
      </c>
      <c r="J19" s="176"/>
      <c r="K19" s="177">
        <f>ROUND(E19*J19,2)</f>
        <v>0</v>
      </c>
      <c r="L19" s="177">
        <v>21</v>
      </c>
      <c r="M19" s="177">
        <f>G19*(1+L19/100)</f>
        <v>0</v>
      </c>
      <c r="N19" s="177">
        <v>0</v>
      </c>
      <c r="O19" s="177">
        <f>ROUND(E19*N19,2)</f>
        <v>0</v>
      </c>
      <c r="P19" s="177">
        <v>0</v>
      </c>
      <c r="Q19" s="177">
        <f>ROUND(E19*P19,2)</f>
        <v>0</v>
      </c>
      <c r="R19" s="177"/>
      <c r="S19" s="177" t="s">
        <v>199</v>
      </c>
      <c r="T19" s="178" t="s">
        <v>199</v>
      </c>
      <c r="U19" s="161">
        <v>1.0999999999999999E-2</v>
      </c>
      <c r="V19" s="161">
        <f>ROUND(E19*U19,2)</f>
        <v>0.1</v>
      </c>
      <c r="W19" s="161"/>
      <c r="X19" s="161" t="s">
        <v>200</v>
      </c>
      <c r="Y19" s="151"/>
      <c r="Z19" s="151"/>
      <c r="AA19" s="151"/>
      <c r="AB19" s="151"/>
      <c r="AC19" s="151"/>
      <c r="AD19" s="151"/>
      <c r="AE19" s="151"/>
      <c r="AF19" s="151"/>
      <c r="AG19" s="151" t="s">
        <v>201</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1344</v>
      </c>
      <c r="D20" s="163"/>
      <c r="E20" s="164">
        <v>6.0164999999999997</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233</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1345</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1346</v>
      </c>
      <c r="D23" s="163"/>
      <c r="E23" s="164">
        <v>3.07125</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22.5" outlineLevel="1" x14ac:dyDescent="0.2">
      <c r="A24" s="172">
        <v>7</v>
      </c>
      <c r="B24" s="173" t="s">
        <v>208</v>
      </c>
      <c r="C24" s="189" t="s">
        <v>209</v>
      </c>
      <c r="D24" s="174" t="s">
        <v>198</v>
      </c>
      <c r="E24" s="175">
        <v>2.9455</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1.0999999999999999E-2</v>
      </c>
      <c r="V24" s="161">
        <f>ROUND(E24*U24,2)</f>
        <v>0.03</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1347</v>
      </c>
      <c r="D25" s="163"/>
      <c r="E25" s="164">
        <v>2.9455</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8</v>
      </c>
      <c r="B26" s="173" t="s">
        <v>215</v>
      </c>
      <c r="C26" s="189" t="s">
        <v>216</v>
      </c>
      <c r="D26" s="174" t="s">
        <v>198</v>
      </c>
      <c r="E26" s="175">
        <v>6.0164999999999997</v>
      </c>
      <c r="F26" s="176"/>
      <c r="G26" s="177">
        <f>ROUND(E26*F26,2)</f>
        <v>0</v>
      </c>
      <c r="H26" s="176"/>
      <c r="I26" s="177">
        <f>ROUND(E26*H26,2)</f>
        <v>0</v>
      </c>
      <c r="J26" s="176"/>
      <c r="K26" s="177">
        <f>ROUND(E26*J26,2)</f>
        <v>0</v>
      </c>
      <c r="L26" s="177">
        <v>21</v>
      </c>
      <c r="M26" s="177">
        <f>G26*(1+L26/100)</f>
        <v>0</v>
      </c>
      <c r="N26" s="177">
        <v>0</v>
      </c>
      <c r="O26" s="177">
        <f>ROUND(E26*N26,2)</f>
        <v>0</v>
      </c>
      <c r="P26" s="177">
        <v>0</v>
      </c>
      <c r="Q26" s="177">
        <f>ROUND(E26*P26,2)</f>
        <v>0</v>
      </c>
      <c r="R26" s="177"/>
      <c r="S26" s="177" t="s">
        <v>199</v>
      </c>
      <c r="T26" s="178" t="s">
        <v>210</v>
      </c>
      <c r="U26" s="161">
        <v>5.2999999999999999E-2</v>
      </c>
      <c r="V26" s="161">
        <f>ROUND(E26*U26,2)</f>
        <v>0.32</v>
      </c>
      <c r="W26" s="161"/>
      <c r="X26" s="161" t="s">
        <v>200</v>
      </c>
      <c r="Y26" s="151"/>
      <c r="Z26" s="151"/>
      <c r="AA26" s="151"/>
      <c r="AB26" s="151"/>
      <c r="AC26" s="151"/>
      <c r="AD26" s="151"/>
      <c r="AE26" s="151"/>
      <c r="AF26" s="151"/>
      <c r="AG26" s="151" t="s">
        <v>201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1348</v>
      </c>
      <c r="D27" s="163"/>
      <c r="E27" s="164">
        <v>6.0164999999999997</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72">
        <v>9</v>
      </c>
      <c r="B28" s="173" t="s">
        <v>1283</v>
      </c>
      <c r="C28" s="189" t="s">
        <v>1349</v>
      </c>
      <c r="D28" s="174" t="s">
        <v>198</v>
      </c>
      <c r="E28" s="175">
        <v>6.0164999999999997</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8.9999999999999993E-3</v>
      </c>
      <c r="V28" s="161">
        <f>ROUND(E28*U28,2)</f>
        <v>0.05</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1348</v>
      </c>
      <c r="D29" s="163"/>
      <c r="E29" s="164">
        <v>6.0164999999999997</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72">
        <v>10</v>
      </c>
      <c r="B30" s="173" t="s">
        <v>1350</v>
      </c>
      <c r="C30" s="189" t="s">
        <v>1351</v>
      </c>
      <c r="D30" s="174" t="s">
        <v>198</v>
      </c>
      <c r="E30" s="175">
        <v>3.07125</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199</v>
      </c>
      <c r="T30" s="178" t="s">
        <v>199</v>
      </c>
      <c r="U30" s="161">
        <v>1.1499999999999999</v>
      </c>
      <c r="V30" s="161">
        <f>ROUND(E30*U30,2)</f>
        <v>3.53</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1346</v>
      </c>
      <c r="D31" s="163"/>
      <c r="E31" s="164">
        <v>3.07125</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72">
        <v>11</v>
      </c>
      <c r="B32" s="173" t="s">
        <v>1294</v>
      </c>
      <c r="C32" s="189" t="s">
        <v>1295</v>
      </c>
      <c r="D32" s="174" t="s">
        <v>238</v>
      </c>
      <c r="E32" s="175">
        <v>209.08</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c r="S32" s="177" t="s">
        <v>199</v>
      </c>
      <c r="T32" s="178" t="s">
        <v>199</v>
      </c>
      <c r="U32" s="161">
        <v>1.7999999999999999E-2</v>
      </c>
      <c r="V32" s="161">
        <f>ROUND(E32*U32,2)</f>
        <v>3.76</v>
      </c>
      <c r="W32" s="161"/>
      <c r="X32" s="161" t="s">
        <v>200</v>
      </c>
      <c r="Y32" s="151"/>
      <c r="Z32" s="151"/>
      <c r="AA32" s="151"/>
      <c r="AB32" s="151"/>
      <c r="AC32" s="151"/>
      <c r="AD32" s="151"/>
      <c r="AE32" s="151"/>
      <c r="AF32" s="151"/>
      <c r="AG32" s="151" t="s">
        <v>201</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1352</v>
      </c>
      <c r="D33" s="163"/>
      <c r="E33" s="164">
        <v>209.08</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72">
        <v>12</v>
      </c>
      <c r="B34" s="173" t="s">
        <v>217</v>
      </c>
      <c r="C34" s="189" t="s">
        <v>218</v>
      </c>
      <c r="D34" s="174" t="s">
        <v>198</v>
      </c>
      <c r="E34" s="175">
        <v>2.9455</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210</v>
      </c>
      <c r="U34" s="161">
        <v>0</v>
      </c>
      <c r="V34" s="161">
        <f>ROUND(E34*U34,2)</f>
        <v>0</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1347</v>
      </c>
      <c r="D35" s="163"/>
      <c r="E35" s="164">
        <v>2.9455</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x14ac:dyDescent="0.2">
      <c r="A36" s="166" t="s">
        <v>194</v>
      </c>
      <c r="B36" s="167" t="s">
        <v>92</v>
      </c>
      <c r="C36" s="188" t="s">
        <v>93</v>
      </c>
      <c r="D36" s="168"/>
      <c r="E36" s="169"/>
      <c r="F36" s="170"/>
      <c r="G36" s="170">
        <f>SUMIF(AG37:AG44,"&lt;&gt;NOR",G37:G44)</f>
        <v>0</v>
      </c>
      <c r="H36" s="170"/>
      <c r="I36" s="170">
        <f>SUM(I37:I44)</f>
        <v>0</v>
      </c>
      <c r="J36" s="170"/>
      <c r="K36" s="170">
        <f>SUM(K37:K44)</f>
        <v>0</v>
      </c>
      <c r="L36" s="170"/>
      <c r="M36" s="170">
        <f>SUM(M37:M44)</f>
        <v>0</v>
      </c>
      <c r="N36" s="170"/>
      <c r="O36" s="170">
        <f>SUM(O37:O44)</f>
        <v>165.75</v>
      </c>
      <c r="P36" s="170"/>
      <c r="Q36" s="170">
        <f>SUM(Q37:Q44)</f>
        <v>0</v>
      </c>
      <c r="R36" s="170"/>
      <c r="S36" s="170"/>
      <c r="T36" s="171"/>
      <c r="U36" s="165"/>
      <c r="V36" s="165">
        <f>SUM(V37:V44)</f>
        <v>63.49</v>
      </c>
      <c r="W36" s="165"/>
      <c r="X36" s="165"/>
      <c r="AG36" t="s">
        <v>195</v>
      </c>
    </row>
    <row r="37" spans="1:60" outlineLevel="1" x14ac:dyDescent="0.2">
      <c r="A37" s="172">
        <v>13</v>
      </c>
      <c r="B37" s="173" t="s">
        <v>1301</v>
      </c>
      <c r="C37" s="189" t="s">
        <v>1302</v>
      </c>
      <c r="D37" s="174" t="s">
        <v>238</v>
      </c>
      <c r="E37" s="175">
        <v>209.08</v>
      </c>
      <c r="F37" s="176"/>
      <c r="G37" s="177">
        <f>ROUND(E37*F37,2)</f>
        <v>0</v>
      </c>
      <c r="H37" s="176"/>
      <c r="I37" s="177">
        <f>ROUND(E37*H37,2)</f>
        <v>0</v>
      </c>
      <c r="J37" s="176"/>
      <c r="K37" s="177">
        <f>ROUND(E37*J37,2)</f>
        <v>0</v>
      </c>
      <c r="L37" s="177">
        <v>21</v>
      </c>
      <c r="M37" s="177">
        <f>G37*(1+L37/100)</f>
        <v>0</v>
      </c>
      <c r="N37" s="177">
        <v>5.0000000000000001E-4</v>
      </c>
      <c r="O37" s="177">
        <f>ROUND(E37*N37,2)</f>
        <v>0.1</v>
      </c>
      <c r="P37" s="177">
        <v>0</v>
      </c>
      <c r="Q37" s="177">
        <f>ROUND(E37*P37,2)</f>
        <v>0</v>
      </c>
      <c r="R37" s="177"/>
      <c r="S37" s="177" t="s">
        <v>199</v>
      </c>
      <c r="T37" s="178" t="s">
        <v>199</v>
      </c>
      <c r="U37" s="161">
        <v>9.4E-2</v>
      </c>
      <c r="V37" s="161">
        <f>ROUND(E37*U37,2)</f>
        <v>19.649999999999999</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1353</v>
      </c>
      <c r="D38" s="163"/>
      <c r="E38" s="164">
        <v>209.08</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5</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1354</v>
      </c>
      <c r="C39" s="189" t="s">
        <v>1355</v>
      </c>
      <c r="D39" s="174" t="s">
        <v>238</v>
      </c>
      <c r="E39" s="175">
        <v>209.08</v>
      </c>
      <c r="F39" s="176"/>
      <c r="G39" s="177">
        <f>ROUND(E39*F39,2)</f>
        <v>0</v>
      </c>
      <c r="H39" s="176"/>
      <c r="I39" s="177">
        <f>ROUND(E39*H39,2)</f>
        <v>0</v>
      </c>
      <c r="J39" s="176"/>
      <c r="K39" s="177">
        <f>ROUND(E39*J39,2)</f>
        <v>0</v>
      </c>
      <c r="L39" s="177">
        <v>21</v>
      </c>
      <c r="M39" s="177">
        <f>G39*(1+L39/100)</f>
        <v>0</v>
      </c>
      <c r="N39" s="177">
        <v>0.28799999999999998</v>
      </c>
      <c r="O39" s="177">
        <f>ROUND(E39*N39,2)</f>
        <v>60.22</v>
      </c>
      <c r="P39" s="177">
        <v>0</v>
      </c>
      <c r="Q39" s="177">
        <f>ROUND(E39*P39,2)</f>
        <v>0</v>
      </c>
      <c r="R39" s="177"/>
      <c r="S39" s="177" t="s">
        <v>199</v>
      </c>
      <c r="T39" s="178" t="s">
        <v>199</v>
      </c>
      <c r="U39" s="161">
        <v>2.3E-2</v>
      </c>
      <c r="V39" s="161">
        <f>ROUND(E39*U39,2)</f>
        <v>4.8099999999999996</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1352</v>
      </c>
      <c r="D40" s="163"/>
      <c r="E40" s="164">
        <v>209.08</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1356</v>
      </c>
      <c r="C41" s="189" t="s">
        <v>1357</v>
      </c>
      <c r="D41" s="174" t="s">
        <v>238</v>
      </c>
      <c r="E41" s="175">
        <v>209.08</v>
      </c>
      <c r="F41" s="176"/>
      <c r="G41" s="177">
        <f>ROUND(E41*F41,2)</f>
        <v>0</v>
      </c>
      <c r="H41" s="176"/>
      <c r="I41" s="177">
        <f>ROUND(E41*H41,2)</f>
        <v>0</v>
      </c>
      <c r="J41" s="176"/>
      <c r="K41" s="177">
        <f>ROUND(E41*J41,2)</f>
        <v>0</v>
      </c>
      <c r="L41" s="177">
        <v>21</v>
      </c>
      <c r="M41" s="177">
        <f>G41*(1+L41/100)</f>
        <v>0</v>
      </c>
      <c r="N41" s="177">
        <v>0.378</v>
      </c>
      <c r="O41" s="177">
        <f>ROUND(E41*N41,2)</f>
        <v>79.03</v>
      </c>
      <c r="P41" s="177">
        <v>0</v>
      </c>
      <c r="Q41" s="177">
        <f>ROUND(E41*P41,2)</f>
        <v>0</v>
      </c>
      <c r="R41" s="177"/>
      <c r="S41" s="177" t="s">
        <v>199</v>
      </c>
      <c r="T41" s="178" t="s">
        <v>199</v>
      </c>
      <c r="U41" s="161">
        <v>2.5999999999999999E-2</v>
      </c>
      <c r="V41" s="161">
        <f>ROUND(E41*U41,2)</f>
        <v>5.44</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1352</v>
      </c>
      <c r="D42" s="163"/>
      <c r="E42" s="164">
        <v>209.08</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16</v>
      </c>
      <c r="B43" s="173" t="s">
        <v>366</v>
      </c>
      <c r="C43" s="189" t="s">
        <v>1303</v>
      </c>
      <c r="D43" s="174" t="s">
        <v>198</v>
      </c>
      <c r="E43" s="175">
        <v>10.454000000000001</v>
      </c>
      <c r="F43" s="176"/>
      <c r="G43" s="177">
        <f>ROUND(E43*F43,2)</f>
        <v>0</v>
      </c>
      <c r="H43" s="176"/>
      <c r="I43" s="177">
        <f>ROUND(E43*H43,2)</f>
        <v>0</v>
      </c>
      <c r="J43" s="176"/>
      <c r="K43" s="177">
        <f>ROUND(E43*J43,2)</f>
        <v>0</v>
      </c>
      <c r="L43" s="177">
        <v>21</v>
      </c>
      <c r="M43" s="177">
        <f>G43*(1+L43/100)</f>
        <v>0</v>
      </c>
      <c r="N43" s="177">
        <v>2.5249999999999999</v>
      </c>
      <c r="O43" s="177">
        <f>ROUND(E43*N43,2)</f>
        <v>26.4</v>
      </c>
      <c r="P43" s="177">
        <v>0</v>
      </c>
      <c r="Q43" s="177">
        <f>ROUND(E43*P43,2)</f>
        <v>0</v>
      </c>
      <c r="R43" s="177"/>
      <c r="S43" s="177" t="s">
        <v>199</v>
      </c>
      <c r="T43" s="178" t="s">
        <v>199</v>
      </c>
      <c r="U43" s="161">
        <v>3.2130000000000001</v>
      </c>
      <c r="V43" s="161">
        <f>ROUND(E43*U43,2)</f>
        <v>33.590000000000003</v>
      </c>
      <c r="W43" s="161"/>
      <c r="X43" s="161" t="s">
        <v>200</v>
      </c>
      <c r="Y43" s="151"/>
      <c r="Z43" s="151"/>
      <c r="AA43" s="151"/>
      <c r="AB43" s="151"/>
      <c r="AC43" s="151"/>
      <c r="AD43" s="151"/>
      <c r="AE43" s="151"/>
      <c r="AF43" s="151"/>
      <c r="AG43" s="151" t="s">
        <v>201</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1358</v>
      </c>
      <c r="D44" s="163"/>
      <c r="E44" s="164">
        <v>10.454000000000001</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104</v>
      </c>
      <c r="C45" s="188" t="s">
        <v>105</v>
      </c>
      <c r="D45" s="168"/>
      <c r="E45" s="169"/>
      <c r="F45" s="170"/>
      <c r="G45" s="170">
        <f>SUMIF(AG46:AG51,"&lt;&gt;NOR",G46:G51)</f>
        <v>0</v>
      </c>
      <c r="H45" s="170"/>
      <c r="I45" s="170">
        <f>SUM(I46:I51)</f>
        <v>0</v>
      </c>
      <c r="J45" s="170"/>
      <c r="K45" s="170">
        <f>SUM(K46:K51)</f>
        <v>0</v>
      </c>
      <c r="L45" s="170"/>
      <c r="M45" s="170">
        <f>SUM(M46:M51)</f>
        <v>0</v>
      </c>
      <c r="N45" s="170"/>
      <c r="O45" s="170">
        <f>SUM(O46:O51)</f>
        <v>13.620000000000001</v>
      </c>
      <c r="P45" s="170"/>
      <c r="Q45" s="170">
        <f>SUM(Q46:Q51)</f>
        <v>0</v>
      </c>
      <c r="R45" s="170"/>
      <c r="S45" s="170"/>
      <c r="T45" s="171"/>
      <c r="U45" s="165"/>
      <c r="V45" s="165">
        <f>SUM(V46:V51)</f>
        <v>11.370000000000001</v>
      </c>
      <c r="W45" s="165"/>
      <c r="X45" s="165"/>
      <c r="AG45" t="s">
        <v>195</v>
      </c>
    </row>
    <row r="46" spans="1:60" outlineLevel="1" x14ac:dyDescent="0.2">
      <c r="A46" s="172">
        <v>17</v>
      </c>
      <c r="B46" s="173" t="s">
        <v>1359</v>
      </c>
      <c r="C46" s="189" t="s">
        <v>1360</v>
      </c>
      <c r="D46" s="174" t="s">
        <v>285</v>
      </c>
      <c r="E46" s="175">
        <v>6.9</v>
      </c>
      <c r="F46" s="176"/>
      <c r="G46" s="177">
        <f>ROUND(E46*F46,2)</f>
        <v>0</v>
      </c>
      <c r="H46" s="176"/>
      <c r="I46" s="177">
        <f>ROUND(E46*H46,2)</f>
        <v>0</v>
      </c>
      <c r="J46" s="176"/>
      <c r="K46" s="177">
        <f>ROUND(E46*J46,2)</f>
        <v>0</v>
      </c>
      <c r="L46" s="177">
        <v>21</v>
      </c>
      <c r="M46" s="177">
        <f>G46*(1+L46/100)</f>
        <v>0</v>
      </c>
      <c r="N46" s="177">
        <v>0.1525</v>
      </c>
      <c r="O46" s="177">
        <f>ROUND(E46*N46,2)</f>
        <v>1.05</v>
      </c>
      <c r="P46" s="177">
        <v>0</v>
      </c>
      <c r="Q46" s="177">
        <f>ROUND(E46*P46,2)</f>
        <v>0</v>
      </c>
      <c r="R46" s="177"/>
      <c r="S46" s="177" t="s">
        <v>199</v>
      </c>
      <c r="T46" s="178" t="s">
        <v>199</v>
      </c>
      <c r="U46" s="161">
        <v>0.16200000000000001</v>
      </c>
      <c r="V46" s="161">
        <f>ROUND(E46*U46,2)</f>
        <v>1.1200000000000001</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1361</v>
      </c>
      <c r="D47" s="163"/>
      <c r="E47" s="164">
        <v>6.9</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22.5" outlineLevel="1" x14ac:dyDescent="0.2">
      <c r="A48" s="172">
        <v>18</v>
      </c>
      <c r="B48" s="173" t="s">
        <v>1310</v>
      </c>
      <c r="C48" s="189" t="s">
        <v>1311</v>
      </c>
      <c r="D48" s="174" t="s">
        <v>285</v>
      </c>
      <c r="E48" s="175">
        <v>63.3</v>
      </c>
      <c r="F48" s="176"/>
      <c r="G48" s="177">
        <f>ROUND(E48*F48,2)</f>
        <v>0</v>
      </c>
      <c r="H48" s="176"/>
      <c r="I48" s="177">
        <f>ROUND(E48*H48,2)</f>
        <v>0</v>
      </c>
      <c r="J48" s="176"/>
      <c r="K48" s="177">
        <f>ROUND(E48*J48,2)</f>
        <v>0</v>
      </c>
      <c r="L48" s="177">
        <v>21</v>
      </c>
      <c r="M48" s="177">
        <f>G48*(1+L48/100)</f>
        <v>0</v>
      </c>
      <c r="N48" s="177">
        <v>0.19189000000000001</v>
      </c>
      <c r="O48" s="177">
        <f>ROUND(E48*N48,2)</f>
        <v>12.15</v>
      </c>
      <c r="P48" s="177">
        <v>0</v>
      </c>
      <c r="Q48" s="177">
        <f>ROUND(E48*P48,2)</f>
        <v>0</v>
      </c>
      <c r="R48" s="177"/>
      <c r="S48" s="177" t="s">
        <v>199</v>
      </c>
      <c r="T48" s="178" t="s">
        <v>199</v>
      </c>
      <c r="U48" s="161">
        <v>0.16200000000000001</v>
      </c>
      <c r="V48" s="161">
        <f>ROUND(E48*U48,2)</f>
        <v>10.25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1362</v>
      </c>
      <c r="D49" s="163"/>
      <c r="E49" s="164">
        <v>63.3</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72">
        <v>19</v>
      </c>
      <c r="B50" s="173" t="s">
        <v>1363</v>
      </c>
      <c r="C50" s="189" t="s">
        <v>1364</v>
      </c>
      <c r="D50" s="174" t="s">
        <v>243</v>
      </c>
      <c r="E50" s="175">
        <v>7</v>
      </c>
      <c r="F50" s="176"/>
      <c r="G50" s="177">
        <f>ROUND(E50*F50,2)</f>
        <v>0</v>
      </c>
      <c r="H50" s="176"/>
      <c r="I50" s="177">
        <f>ROUND(E50*H50,2)</f>
        <v>0</v>
      </c>
      <c r="J50" s="176"/>
      <c r="K50" s="177">
        <f>ROUND(E50*J50,2)</f>
        <v>0</v>
      </c>
      <c r="L50" s="177">
        <v>21</v>
      </c>
      <c r="M50" s="177">
        <f>G50*(1+L50/100)</f>
        <v>0</v>
      </c>
      <c r="N50" s="177">
        <v>6.0499999999999998E-2</v>
      </c>
      <c r="O50" s="177">
        <f>ROUND(E50*N50,2)</f>
        <v>0.42</v>
      </c>
      <c r="P50" s="177">
        <v>0</v>
      </c>
      <c r="Q50" s="177">
        <f>ROUND(E50*P50,2)</f>
        <v>0</v>
      </c>
      <c r="R50" s="177" t="s">
        <v>296</v>
      </c>
      <c r="S50" s="177" t="s">
        <v>199</v>
      </c>
      <c r="T50" s="178" t="s">
        <v>199</v>
      </c>
      <c r="U50" s="161">
        <v>0</v>
      </c>
      <c r="V50" s="161">
        <f>ROUND(E50*U50,2)</f>
        <v>0</v>
      </c>
      <c r="W50" s="161"/>
      <c r="X50" s="161" t="s">
        <v>297</v>
      </c>
      <c r="Y50" s="151"/>
      <c r="Z50" s="151"/>
      <c r="AA50" s="151"/>
      <c r="AB50" s="151"/>
      <c r="AC50" s="151"/>
      <c r="AD50" s="151"/>
      <c r="AE50" s="151"/>
      <c r="AF50" s="151"/>
      <c r="AG50" s="151" t="s">
        <v>298</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702</v>
      </c>
      <c r="D51" s="163"/>
      <c r="E51" s="164">
        <v>7</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x14ac:dyDescent="0.2">
      <c r="A52" s="166" t="s">
        <v>194</v>
      </c>
      <c r="B52" s="167" t="s">
        <v>112</v>
      </c>
      <c r="C52" s="188" t="s">
        <v>113</v>
      </c>
      <c r="D52" s="168"/>
      <c r="E52" s="169"/>
      <c r="F52" s="170"/>
      <c r="G52" s="170">
        <f>SUMIF(AG53:AG53,"&lt;&gt;NOR",G53:G53)</f>
        <v>0</v>
      </c>
      <c r="H52" s="170"/>
      <c r="I52" s="170">
        <f>SUM(I53:I53)</f>
        <v>0</v>
      </c>
      <c r="J52" s="170"/>
      <c r="K52" s="170">
        <f>SUM(K53:K53)</f>
        <v>0</v>
      </c>
      <c r="L52" s="170"/>
      <c r="M52" s="170">
        <f>SUM(M53:M53)</f>
        <v>0</v>
      </c>
      <c r="N52" s="170"/>
      <c r="O52" s="170">
        <f>SUM(O53:O53)</f>
        <v>0</v>
      </c>
      <c r="P52" s="170"/>
      <c r="Q52" s="170">
        <f>SUM(Q53:Q53)</f>
        <v>0</v>
      </c>
      <c r="R52" s="170"/>
      <c r="S52" s="170"/>
      <c r="T52" s="171"/>
      <c r="U52" s="165"/>
      <c r="V52" s="165">
        <f>SUM(V53:V53)</f>
        <v>69.95</v>
      </c>
      <c r="W52" s="165"/>
      <c r="X52" s="165"/>
      <c r="AG52" t="s">
        <v>195</v>
      </c>
    </row>
    <row r="53" spans="1:60" outlineLevel="1" x14ac:dyDescent="0.2">
      <c r="A53" s="179">
        <v>20</v>
      </c>
      <c r="B53" s="180" t="s">
        <v>1320</v>
      </c>
      <c r="C53" s="191" t="s">
        <v>1321</v>
      </c>
      <c r="D53" s="181" t="s">
        <v>256</v>
      </c>
      <c r="E53" s="182">
        <v>179.37056000000001</v>
      </c>
      <c r="F53" s="183"/>
      <c r="G53" s="184">
        <f>ROUND(E53*F53,2)</f>
        <v>0</v>
      </c>
      <c r="H53" s="183"/>
      <c r="I53" s="184">
        <f>ROUND(E53*H53,2)</f>
        <v>0</v>
      </c>
      <c r="J53" s="183"/>
      <c r="K53" s="184">
        <f>ROUND(E53*J53,2)</f>
        <v>0</v>
      </c>
      <c r="L53" s="184">
        <v>21</v>
      </c>
      <c r="M53" s="184">
        <f>G53*(1+L53/100)</f>
        <v>0</v>
      </c>
      <c r="N53" s="184">
        <v>0</v>
      </c>
      <c r="O53" s="184">
        <f>ROUND(E53*N53,2)</f>
        <v>0</v>
      </c>
      <c r="P53" s="184">
        <v>0</v>
      </c>
      <c r="Q53" s="184">
        <f>ROUND(E53*P53,2)</f>
        <v>0</v>
      </c>
      <c r="R53" s="184"/>
      <c r="S53" s="184" t="s">
        <v>199</v>
      </c>
      <c r="T53" s="185" t="s">
        <v>199</v>
      </c>
      <c r="U53" s="161">
        <v>0.39</v>
      </c>
      <c r="V53" s="161">
        <f>ROUND(E53*U53,2)</f>
        <v>69.95</v>
      </c>
      <c r="W53" s="161"/>
      <c r="X53" s="161" t="s">
        <v>630</v>
      </c>
      <c r="Y53" s="151"/>
      <c r="Z53" s="151"/>
      <c r="AA53" s="151"/>
      <c r="AB53" s="151"/>
      <c r="AC53" s="151"/>
      <c r="AD53" s="151"/>
      <c r="AE53" s="151"/>
      <c r="AF53" s="151"/>
      <c r="AG53" s="151" t="s">
        <v>631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x14ac:dyDescent="0.2">
      <c r="A54" s="166" t="s">
        <v>194</v>
      </c>
      <c r="B54" s="167" t="s">
        <v>144</v>
      </c>
      <c r="C54" s="188" t="s">
        <v>145</v>
      </c>
      <c r="D54" s="168"/>
      <c r="E54" s="169"/>
      <c r="F54" s="170"/>
      <c r="G54" s="170">
        <f>SUMIF(AG55:AG61,"&lt;&gt;NOR",G55:G61)</f>
        <v>0</v>
      </c>
      <c r="H54" s="170"/>
      <c r="I54" s="170">
        <f>SUM(I55:I61)</f>
        <v>0</v>
      </c>
      <c r="J54" s="170"/>
      <c r="K54" s="170">
        <f>SUM(K55:K61)</f>
        <v>0</v>
      </c>
      <c r="L54" s="170"/>
      <c r="M54" s="170">
        <f>SUM(M55:M61)</f>
        <v>0</v>
      </c>
      <c r="N54" s="170"/>
      <c r="O54" s="170">
        <f>SUM(O55:O61)</f>
        <v>31.12</v>
      </c>
      <c r="P54" s="170"/>
      <c r="Q54" s="170">
        <f>SUM(Q55:Q61)</f>
        <v>0</v>
      </c>
      <c r="R54" s="170"/>
      <c r="S54" s="170"/>
      <c r="T54" s="171"/>
      <c r="U54" s="165"/>
      <c r="V54" s="165">
        <f>SUM(V55:V61)</f>
        <v>306.01</v>
      </c>
      <c r="W54" s="165"/>
      <c r="X54" s="165"/>
      <c r="AG54" t="s">
        <v>195</v>
      </c>
    </row>
    <row r="55" spans="1:60" outlineLevel="1" x14ac:dyDescent="0.2">
      <c r="A55" s="172">
        <v>21</v>
      </c>
      <c r="B55" s="173" t="s">
        <v>886</v>
      </c>
      <c r="C55" s="189" t="s">
        <v>887</v>
      </c>
      <c r="D55" s="174" t="s">
        <v>238</v>
      </c>
      <c r="E55" s="175">
        <v>209.08</v>
      </c>
      <c r="F55" s="176"/>
      <c r="G55" s="177">
        <f>ROUND(E55*F55,2)</f>
        <v>0</v>
      </c>
      <c r="H55" s="176"/>
      <c r="I55" s="177">
        <f>ROUND(E55*H55,2)</f>
        <v>0</v>
      </c>
      <c r="J55" s="176"/>
      <c r="K55" s="177">
        <f>ROUND(E55*J55,2)</f>
        <v>0</v>
      </c>
      <c r="L55" s="177">
        <v>21</v>
      </c>
      <c r="M55" s="177">
        <f>G55*(1+L55/100)</f>
        <v>0</v>
      </c>
      <c r="N55" s="177">
        <v>8.2699999999999996E-3</v>
      </c>
      <c r="O55" s="177">
        <f>ROUND(E55*N55,2)</f>
        <v>1.73</v>
      </c>
      <c r="P55" s="177">
        <v>0</v>
      </c>
      <c r="Q55" s="177">
        <f>ROUND(E55*P55,2)</f>
        <v>0</v>
      </c>
      <c r="R55" s="177"/>
      <c r="S55" s="177" t="s">
        <v>199</v>
      </c>
      <c r="T55" s="178" t="s">
        <v>199</v>
      </c>
      <c r="U55" s="161">
        <v>1.1299999999999999</v>
      </c>
      <c r="V55" s="161">
        <f>ROUND(E55*U55,2)</f>
        <v>236.26</v>
      </c>
      <c r="W55" s="161"/>
      <c r="X55" s="161" t="s">
        <v>200</v>
      </c>
      <c r="Y55" s="151"/>
      <c r="Z55" s="151"/>
      <c r="AA55" s="151"/>
      <c r="AB55" s="151"/>
      <c r="AC55" s="151"/>
      <c r="AD55" s="151"/>
      <c r="AE55" s="151"/>
      <c r="AF55" s="151"/>
      <c r="AG55" s="151" t="s">
        <v>201</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1352</v>
      </c>
      <c r="D56" s="163"/>
      <c r="E56" s="164">
        <v>209.08</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2">
        <v>22</v>
      </c>
      <c r="B57" s="173" t="s">
        <v>1322</v>
      </c>
      <c r="C57" s="189" t="s">
        <v>1323</v>
      </c>
      <c r="D57" s="174" t="s">
        <v>238</v>
      </c>
      <c r="E57" s="175">
        <v>209.08</v>
      </c>
      <c r="F57" s="176"/>
      <c r="G57" s="177">
        <f>ROUND(E57*F57,2)</f>
        <v>0</v>
      </c>
      <c r="H57" s="176"/>
      <c r="I57" s="177">
        <f>ROUND(E57*H57,2)</f>
        <v>0</v>
      </c>
      <c r="J57" s="176"/>
      <c r="K57" s="177">
        <f>ROUND(E57*J57,2)</f>
        <v>0</v>
      </c>
      <c r="L57" s="177">
        <v>21</v>
      </c>
      <c r="M57" s="177">
        <f>G57*(1+L57/100)</f>
        <v>0</v>
      </c>
      <c r="N57" s="177">
        <v>2.0000000000000001E-4</v>
      </c>
      <c r="O57" s="177">
        <f>ROUND(E57*N57,2)</f>
        <v>0.04</v>
      </c>
      <c r="P57" s="177">
        <v>0</v>
      </c>
      <c r="Q57" s="177">
        <f>ROUND(E57*P57,2)</f>
        <v>0</v>
      </c>
      <c r="R57" s="177"/>
      <c r="S57" s="177" t="s">
        <v>199</v>
      </c>
      <c r="T57" s="178" t="s">
        <v>199</v>
      </c>
      <c r="U57" s="161">
        <v>8.5000000000000006E-2</v>
      </c>
      <c r="V57" s="161">
        <f>ROUND(E57*U57,2)</f>
        <v>17.77</v>
      </c>
      <c r="W57" s="161"/>
      <c r="X57" s="161" t="s">
        <v>200</v>
      </c>
      <c r="Y57" s="151"/>
      <c r="Z57" s="151"/>
      <c r="AA57" s="151"/>
      <c r="AB57" s="151"/>
      <c r="AC57" s="151"/>
      <c r="AD57" s="151"/>
      <c r="AE57" s="151"/>
      <c r="AF57" s="151"/>
      <c r="AG57" s="151" t="s">
        <v>201</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1352</v>
      </c>
      <c r="D58" s="163"/>
      <c r="E58" s="164">
        <v>209.08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23</v>
      </c>
      <c r="B59" s="173" t="s">
        <v>888</v>
      </c>
      <c r="C59" s="189" t="s">
        <v>1324</v>
      </c>
      <c r="D59" s="174" t="s">
        <v>238</v>
      </c>
      <c r="E59" s="175">
        <v>217.44319999999999</v>
      </c>
      <c r="F59" s="176"/>
      <c r="G59" s="177">
        <f>ROUND(E59*F59,2)</f>
        <v>0</v>
      </c>
      <c r="H59" s="176"/>
      <c r="I59" s="177">
        <f>ROUND(E59*H59,2)</f>
        <v>0</v>
      </c>
      <c r="J59" s="176"/>
      <c r="K59" s="177">
        <f>ROUND(E59*J59,2)</f>
        <v>0</v>
      </c>
      <c r="L59" s="177">
        <v>21</v>
      </c>
      <c r="M59" s="177">
        <f>G59*(1+L59/100)</f>
        <v>0</v>
      </c>
      <c r="N59" s="177">
        <v>0.13500000000000001</v>
      </c>
      <c r="O59" s="177">
        <f>ROUND(E59*N59,2)</f>
        <v>29.35</v>
      </c>
      <c r="P59" s="177">
        <v>0</v>
      </c>
      <c r="Q59" s="177">
        <f>ROUND(E59*P59,2)</f>
        <v>0</v>
      </c>
      <c r="R59" s="177" t="s">
        <v>296</v>
      </c>
      <c r="S59" s="177" t="s">
        <v>199</v>
      </c>
      <c r="T59" s="178" t="s">
        <v>199</v>
      </c>
      <c r="U59" s="161">
        <v>0</v>
      </c>
      <c r="V59" s="161">
        <f>ROUND(E59*U59,2)</f>
        <v>0</v>
      </c>
      <c r="W59" s="161"/>
      <c r="X59" s="161" t="s">
        <v>297</v>
      </c>
      <c r="Y59" s="151"/>
      <c r="Z59" s="151"/>
      <c r="AA59" s="151"/>
      <c r="AB59" s="151"/>
      <c r="AC59" s="151"/>
      <c r="AD59" s="151"/>
      <c r="AE59" s="151"/>
      <c r="AF59" s="151"/>
      <c r="AG59" s="151" t="s">
        <v>298</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1365</v>
      </c>
      <c r="D60" s="163"/>
      <c r="E60" s="164">
        <v>217.44319999999999</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9">
        <v>24</v>
      </c>
      <c r="B61" s="180" t="s">
        <v>895</v>
      </c>
      <c r="C61" s="191" t="s">
        <v>896</v>
      </c>
      <c r="D61" s="181" t="s">
        <v>256</v>
      </c>
      <c r="E61" s="182">
        <v>31.12574</v>
      </c>
      <c r="F61" s="183"/>
      <c r="G61" s="184">
        <f>ROUND(E61*F61,2)</f>
        <v>0</v>
      </c>
      <c r="H61" s="183"/>
      <c r="I61" s="184">
        <f>ROUND(E61*H61,2)</f>
        <v>0</v>
      </c>
      <c r="J61" s="183"/>
      <c r="K61" s="184">
        <f>ROUND(E61*J61,2)</f>
        <v>0</v>
      </c>
      <c r="L61" s="184">
        <v>21</v>
      </c>
      <c r="M61" s="184">
        <f>G61*(1+L61/100)</f>
        <v>0</v>
      </c>
      <c r="N61" s="184">
        <v>0</v>
      </c>
      <c r="O61" s="184">
        <f>ROUND(E61*N61,2)</f>
        <v>0</v>
      </c>
      <c r="P61" s="184">
        <v>0</v>
      </c>
      <c r="Q61" s="184">
        <f>ROUND(E61*P61,2)</f>
        <v>0</v>
      </c>
      <c r="R61" s="184"/>
      <c r="S61" s="184" t="s">
        <v>199</v>
      </c>
      <c r="T61" s="185" t="s">
        <v>199</v>
      </c>
      <c r="U61" s="161">
        <v>1.67</v>
      </c>
      <c r="V61" s="161">
        <f>ROUND(E61*U61,2)</f>
        <v>51.98</v>
      </c>
      <c r="W61" s="161"/>
      <c r="X61" s="161" t="s">
        <v>630</v>
      </c>
      <c r="Y61" s="151"/>
      <c r="Z61" s="151"/>
      <c r="AA61" s="151"/>
      <c r="AB61" s="151"/>
      <c r="AC61" s="151"/>
      <c r="AD61" s="151"/>
      <c r="AE61" s="151"/>
      <c r="AF61" s="151"/>
      <c r="AG61" s="151" t="s">
        <v>631</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166" t="s">
        <v>194</v>
      </c>
      <c r="B62" s="167" t="s">
        <v>164</v>
      </c>
      <c r="C62" s="188" t="s">
        <v>165</v>
      </c>
      <c r="D62" s="168"/>
      <c r="E62" s="169"/>
      <c r="F62" s="170"/>
      <c r="G62" s="170">
        <f>SUMIF(AG63:AG66,"&lt;&gt;NOR",G63:G66)</f>
        <v>0</v>
      </c>
      <c r="H62" s="170"/>
      <c r="I62" s="170">
        <f>SUM(I63:I66)</f>
        <v>0</v>
      </c>
      <c r="J62" s="170"/>
      <c r="K62" s="170">
        <f>SUM(K63:K66)</f>
        <v>0</v>
      </c>
      <c r="L62" s="170"/>
      <c r="M62" s="170">
        <f>SUM(M63:M66)</f>
        <v>0</v>
      </c>
      <c r="N62" s="170"/>
      <c r="O62" s="170">
        <f>SUM(O63:O66)</f>
        <v>0</v>
      </c>
      <c r="P62" s="170"/>
      <c r="Q62" s="170">
        <f>SUM(Q63:Q66)</f>
        <v>0</v>
      </c>
      <c r="R62" s="170"/>
      <c r="S62" s="170"/>
      <c r="T62" s="171"/>
      <c r="U62" s="165"/>
      <c r="V62" s="165">
        <f>SUM(V63:V66)</f>
        <v>14.22</v>
      </c>
      <c r="W62" s="165"/>
      <c r="X62" s="165"/>
      <c r="AG62" t="s">
        <v>195</v>
      </c>
    </row>
    <row r="63" spans="1:60" outlineLevel="1" x14ac:dyDescent="0.2">
      <c r="A63" s="179">
        <v>25</v>
      </c>
      <c r="B63" s="180" t="s">
        <v>1331</v>
      </c>
      <c r="C63" s="191" t="s">
        <v>1332</v>
      </c>
      <c r="D63" s="181" t="s">
        <v>256</v>
      </c>
      <c r="E63" s="182">
        <v>130.48519999999999</v>
      </c>
      <c r="F63" s="183"/>
      <c r="G63" s="184">
        <f>ROUND(E63*F63,2)</f>
        <v>0</v>
      </c>
      <c r="H63" s="183"/>
      <c r="I63" s="184">
        <f>ROUND(E63*H63,2)</f>
        <v>0</v>
      </c>
      <c r="J63" s="183"/>
      <c r="K63" s="184">
        <f>ROUND(E63*J63,2)</f>
        <v>0</v>
      </c>
      <c r="L63" s="184">
        <v>21</v>
      </c>
      <c r="M63" s="184">
        <f>G63*(1+L63/100)</f>
        <v>0</v>
      </c>
      <c r="N63" s="184">
        <v>0</v>
      </c>
      <c r="O63" s="184">
        <f>ROUND(E63*N63,2)</f>
        <v>0</v>
      </c>
      <c r="P63" s="184">
        <v>0</v>
      </c>
      <c r="Q63" s="184">
        <f>ROUND(E63*P63,2)</f>
        <v>0</v>
      </c>
      <c r="R63" s="184"/>
      <c r="S63" s="184" t="s">
        <v>199</v>
      </c>
      <c r="T63" s="185" t="s">
        <v>199</v>
      </c>
      <c r="U63" s="161">
        <v>0.01</v>
      </c>
      <c r="V63" s="161">
        <f>ROUND(E63*U63,2)</f>
        <v>1.3</v>
      </c>
      <c r="W63" s="161"/>
      <c r="X63" s="161" t="s">
        <v>1036</v>
      </c>
      <c r="Y63" s="151"/>
      <c r="Z63" s="151"/>
      <c r="AA63" s="151"/>
      <c r="AB63" s="151"/>
      <c r="AC63" s="151"/>
      <c r="AD63" s="151"/>
      <c r="AE63" s="151"/>
      <c r="AF63" s="151"/>
      <c r="AG63" s="151" t="s">
        <v>1037</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79">
        <v>26</v>
      </c>
      <c r="B64" s="180" t="s">
        <v>1333</v>
      </c>
      <c r="C64" s="191" t="s">
        <v>1334</v>
      </c>
      <c r="D64" s="181" t="s">
        <v>256</v>
      </c>
      <c r="E64" s="182">
        <v>3392.6152000000002</v>
      </c>
      <c r="F64" s="183"/>
      <c r="G64" s="184">
        <f>ROUND(E64*F64,2)</f>
        <v>0</v>
      </c>
      <c r="H64" s="183"/>
      <c r="I64" s="184">
        <f>ROUND(E64*H64,2)</f>
        <v>0</v>
      </c>
      <c r="J64" s="183"/>
      <c r="K64" s="184">
        <f>ROUND(E64*J64,2)</f>
        <v>0</v>
      </c>
      <c r="L64" s="184">
        <v>21</v>
      </c>
      <c r="M64" s="184">
        <f>G64*(1+L64/100)</f>
        <v>0</v>
      </c>
      <c r="N64" s="184">
        <v>0</v>
      </c>
      <c r="O64" s="184">
        <f>ROUND(E64*N64,2)</f>
        <v>0</v>
      </c>
      <c r="P64" s="184">
        <v>0</v>
      </c>
      <c r="Q64" s="184">
        <f>ROUND(E64*P64,2)</f>
        <v>0</v>
      </c>
      <c r="R64" s="184"/>
      <c r="S64" s="184" t="s">
        <v>199</v>
      </c>
      <c r="T64" s="185" t="s">
        <v>199</v>
      </c>
      <c r="U64" s="161">
        <v>0</v>
      </c>
      <c r="V64" s="161">
        <f>ROUND(E64*U64,2)</f>
        <v>0</v>
      </c>
      <c r="W64" s="161"/>
      <c r="X64" s="161" t="s">
        <v>1036</v>
      </c>
      <c r="Y64" s="151"/>
      <c r="Z64" s="151"/>
      <c r="AA64" s="151"/>
      <c r="AB64" s="151"/>
      <c r="AC64" s="151"/>
      <c r="AD64" s="151"/>
      <c r="AE64" s="151"/>
      <c r="AF64" s="151"/>
      <c r="AG64" s="151" t="s">
        <v>1037</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9">
        <v>27</v>
      </c>
      <c r="B65" s="180" t="s">
        <v>1335</v>
      </c>
      <c r="C65" s="191" t="s">
        <v>1336</v>
      </c>
      <c r="D65" s="181" t="s">
        <v>256</v>
      </c>
      <c r="E65" s="182">
        <v>130.48519999999999</v>
      </c>
      <c r="F65" s="183"/>
      <c r="G65" s="184">
        <f>ROUND(E65*F65,2)</f>
        <v>0</v>
      </c>
      <c r="H65" s="183"/>
      <c r="I65" s="184">
        <f>ROUND(E65*H65,2)</f>
        <v>0</v>
      </c>
      <c r="J65" s="183"/>
      <c r="K65" s="184">
        <f>ROUND(E65*J65,2)</f>
        <v>0</v>
      </c>
      <c r="L65" s="184">
        <v>21</v>
      </c>
      <c r="M65" s="184">
        <f>G65*(1+L65/100)</f>
        <v>0</v>
      </c>
      <c r="N65" s="184">
        <v>0</v>
      </c>
      <c r="O65" s="184">
        <f>ROUND(E65*N65,2)</f>
        <v>0</v>
      </c>
      <c r="P65" s="184">
        <v>0</v>
      </c>
      <c r="Q65" s="184">
        <f>ROUND(E65*P65,2)</f>
        <v>0</v>
      </c>
      <c r="R65" s="184"/>
      <c r="S65" s="184" t="s">
        <v>199</v>
      </c>
      <c r="T65" s="185" t="s">
        <v>199</v>
      </c>
      <c r="U65" s="161">
        <v>9.9000000000000005E-2</v>
      </c>
      <c r="V65" s="161">
        <f>ROUND(E65*U65,2)</f>
        <v>12.92</v>
      </c>
      <c r="W65" s="161"/>
      <c r="X65" s="161" t="s">
        <v>1036</v>
      </c>
      <c r="Y65" s="151"/>
      <c r="Z65" s="151"/>
      <c r="AA65" s="151"/>
      <c r="AB65" s="151"/>
      <c r="AC65" s="151"/>
      <c r="AD65" s="151"/>
      <c r="AE65" s="151"/>
      <c r="AF65" s="151"/>
      <c r="AG65" s="151" t="s">
        <v>1037</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22.5" outlineLevel="1" x14ac:dyDescent="0.2">
      <c r="A66" s="172">
        <v>28</v>
      </c>
      <c r="B66" s="173" t="s">
        <v>1046</v>
      </c>
      <c r="C66" s="189" t="s">
        <v>1047</v>
      </c>
      <c r="D66" s="174" t="s">
        <v>256</v>
      </c>
      <c r="E66" s="175">
        <v>130.48519999999999</v>
      </c>
      <c r="F66" s="176"/>
      <c r="G66" s="177">
        <f>ROUND(E66*F66,2)</f>
        <v>0</v>
      </c>
      <c r="H66" s="176"/>
      <c r="I66" s="177">
        <f>ROUND(E66*H66,2)</f>
        <v>0</v>
      </c>
      <c r="J66" s="176"/>
      <c r="K66" s="177">
        <f>ROUND(E66*J66,2)</f>
        <v>0</v>
      </c>
      <c r="L66" s="177">
        <v>21</v>
      </c>
      <c r="M66" s="177">
        <f>G66*(1+L66/100)</f>
        <v>0</v>
      </c>
      <c r="N66" s="177">
        <v>0</v>
      </c>
      <c r="O66" s="177">
        <f>ROUND(E66*N66,2)</f>
        <v>0</v>
      </c>
      <c r="P66" s="177">
        <v>0</v>
      </c>
      <c r="Q66" s="177">
        <f>ROUND(E66*P66,2)</f>
        <v>0</v>
      </c>
      <c r="R66" s="177"/>
      <c r="S66" s="177" t="s">
        <v>199</v>
      </c>
      <c r="T66" s="178" t="s">
        <v>199</v>
      </c>
      <c r="U66" s="161">
        <v>0</v>
      </c>
      <c r="V66" s="161">
        <f>ROUND(E66*U66,2)</f>
        <v>0</v>
      </c>
      <c r="W66" s="161"/>
      <c r="X66" s="161" t="s">
        <v>1036</v>
      </c>
      <c r="Y66" s="151"/>
      <c r="Z66" s="151"/>
      <c r="AA66" s="151"/>
      <c r="AB66" s="151"/>
      <c r="AC66" s="151"/>
      <c r="AD66" s="151"/>
      <c r="AE66" s="151"/>
      <c r="AF66" s="151"/>
      <c r="AG66" s="151" t="s">
        <v>1037</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x14ac:dyDescent="0.2">
      <c r="A67" s="3"/>
      <c r="B67" s="4"/>
      <c r="C67" s="193"/>
      <c r="D67" s="6"/>
      <c r="E67" s="3"/>
      <c r="F67" s="3"/>
      <c r="G67" s="3"/>
      <c r="H67" s="3"/>
      <c r="I67" s="3"/>
      <c r="J67" s="3"/>
      <c r="K67" s="3"/>
      <c r="L67" s="3"/>
      <c r="M67" s="3"/>
      <c r="N67" s="3"/>
      <c r="O67" s="3"/>
      <c r="P67" s="3"/>
      <c r="Q67" s="3"/>
      <c r="R67" s="3"/>
      <c r="S67" s="3"/>
      <c r="T67" s="3"/>
      <c r="U67" s="3"/>
      <c r="V67" s="3"/>
      <c r="W67" s="3"/>
      <c r="X67" s="3"/>
      <c r="AE67">
        <v>15</v>
      </c>
      <c r="AF67">
        <v>21</v>
      </c>
      <c r="AG67" t="s">
        <v>181</v>
      </c>
    </row>
    <row r="68" spans="1:60" x14ac:dyDescent="0.2">
      <c r="A68" s="154"/>
      <c r="B68" s="155" t="s">
        <v>30</v>
      </c>
      <c r="C68" s="194"/>
      <c r="D68" s="156"/>
      <c r="E68" s="157"/>
      <c r="F68" s="157"/>
      <c r="G68" s="187">
        <f>G8+G36+G45+G52+G54+G62</f>
        <v>0</v>
      </c>
      <c r="H68" s="3"/>
      <c r="I68" s="3"/>
      <c r="J68" s="3"/>
      <c r="K68" s="3"/>
      <c r="L68" s="3"/>
      <c r="M68" s="3"/>
      <c r="N68" s="3"/>
      <c r="O68" s="3"/>
      <c r="P68" s="3"/>
      <c r="Q68" s="3"/>
      <c r="R68" s="3"/>
      <c r="S68" s="3"/>
      <c r="T68" s="3"/>
      <c r="U68" s="3"/>
      <c r="V68" s="3"/>
      <c r="W68" s="3"/>
      <c r="X68" s="3"/>
      <c r="AE68">
        <f>SUMIF(L7:L66,AE67,G7:G66)</f>
        <v>0</v>
      </c>
      <c r="AF68">
        <f>SUMIF(L7:L66,AF67,G7:G66)</f>
        <v>0</v>
      </c>
      <c r="AG68" t="s">
        <v>1048</v>
      </c>
    </row>
    <row r="69" spans="1:60" x14ac:dyDescent="0.2">
      <c r="A69" s="3"/>
      <c r="B69" s="4"/>
      <c r="C69" s="193"/>
      <c r="D69" s="6"/>
      <c r="E69" s="3"/>
      <c r="F69" s="3"/>
      <c r="G69" s="3"/>
      <c r="H69" s="3"/>
      <c r="I69" s="3"/>
      <c r="J69" s="3"/>
      <c r="K69" s="3"/>
      <c r="L69" s="3"/>
      <c r="M69" s="3"/>
      <c r="N69" s="3"/>
      <c r="O69" s="3"/>
      <c r="P69" s="3"/>
      <c r="Q69" s="3"/>
      <c r="R69" s="3"/>
      <c r="S69" s="3"/>
      <c r="T69" s="3"/>
      <c r="U69" s="3"/>
      <c r="V69" s="3"/>
      <c r="W69" s="3"/>
      <c r="X69" s="3"/>
    </row>
    <row r="70" spans="1:60" x14ac:dyDescent="0.2">
      <c r="A70" s="3"/>
      <c r="B70" s="4"/>
      <c r="C70" s="193"/>
      <c r="D70" s="6"/>
      <c r="E70" s="3"/>
      <c r="F70" s="3"/>
      <c r="G70" s="3"/>
      <c r="H70" s="3"/>
      <c r="I70" s="3"/>
      <c r="J70" s="3"/>
      <c r="K70" s="3"/>
      <c r="L70" s="3"/>
      <c r="M70" s="3"/>
      <c r="N70" s="3"/>
      <c r="O70" s="3"/>
      <c r="P70" s="3"/>
      <c r="Q70" s="3"/>
      <c r="R70" s="3"/>
      <c r="S70" s="3"/>
      <c r="T70" s="3"/>
      <c r="U70" s="3"/>
      <c r="V70" s="3"/>
      <c r="W70" s="3"/>
      <c r="X70" s="3"/>
    </row>
    <row r="71" spans="1:60" x14ac:dyDescent="0.2">
      <c r="A71" s="260" t="s">
        <v>1049</v>
      </c>
      <c r="B71" s="260"/>
      <c r="C71" s="261"/>
      <c r="D71" s="6"/>
      <c r="E71" s="3"/>
      <c r="F71" s="3"/>
      <c r="G71" s="3"/>
      <c r="H71" s="3"/>
      <c r="I71" s="3"/>
      <c r="J71" s="3"/>
      <c r="K71" s="3"/>
      <c r="L71" s="3"/>
      <c r="M71" s="3"/>
      <c r="N71" s="3"/>
      <c r="O71" s="3"/>
      <c r="P71" s="3"/>
      <c r="Q71" s="3"/>
      <c r="R71" s="3"/>
      <c r="S71" s="3"/>
      <c r="T71" s="3"/>
      <c r="U71" s="3"/>
      <c r="V71" s="3"/>
      <c r="W71" s="3"/>
      <c r="X71" s="3"/>
    </row>
    <row r="72" spans="1:60" x14ac:dyDescent="0.2">
      <c r="A72" s="262"/>
      <c r="B72" s="263"/>
      <c r="C72" s="264"/>
      <c r="D72" s="263"/>
      <c r="E72" s="263"/>
      <c r="F72" s="263"/>
      <c r="G72" s="265"/>
      <c r="H72" s="3"/>
      <c r="I72" s="3"/>
      <c r="J72" s="3"/>
      <c r="K72" s="3"/>
      <c r="L72" s="3"/>
      <c r="M72" s="3"/>
      <c r="N72" s="3"/>
      <c r="O72" s="3"/>
      <c r="P72" s="3"/>
      <c r="Q72" s="3"/>
      <c r="R72" s="3"/>
      <c r="S72" s="3"/>
      <c r="T72" s="3"/>
      <c r="U72" s="3"/>
      <c r="V72" s="3"/>
      <c r="W72" s="3"/>
      <c r="X72" s="3"/>
      <c r="AG72" t="s">
        <v>1050</v>
      </c>
    </row>
    <row r="73" spans="1:60" x14ac:dyDescent="0.2">
      <c r="A73" s="266"/>
      <c r="B73" s="267"/>
      <c r="C73" s="268"/>
      <c r="D73" s="267"/>
      <c r="E73" s="267"/>
      <c r="F73" s="267"/>
      <c r="G73" s="269"/>
      <c r="H73" s="3"/>
      <c r="I73" s="3"/>
      <c r="J73" s="3"/>
      <c r="K73" s="3"/>
      <c r="L73" s="3"/>
      <c r="M73" s="3"/>
      <c r="N73" s="3"/>
      <c r="O73" s="3"/>
      <c r="P73" s="3"/>
      <c r="Q73" s="3"/>
      <c r="R73" s="3"/>
      <c r="S73" s="3"/>
      <c r="T73" s="3"/>
      <c r="U73" s="3"/>
      <c r="V73" s="3"/>
      <c r="W73" s="3"/>
      <c r="X73" s="3"/>
    </row>
    <row r="74" spans="1:60" x14ac:dyDescent="0.2">
      <c r="A74" s="266"/>
      <c r="B74" s="267"/>
      <c r="C74" s="268"/>
      <c r="D74" s="267"/>
      <c r="E74" s="267"/>
      <c r="F74" s="267"/>
      <c r="G74" s="269"/>
      <c r="H74" s="3"/>
      <c r="I74" s="3"/>
      <c r="J74" s="3"/>
      <c r="K74" s="3"/>
      <c r="L74" s="3"/>
      <c r="M74" s="3"/>
      <c r="N74" s="3"/>
      <c r="O74" s="3"/>
      <c r="P74" s="3"/>
      <c r="Q74" s="3"/>
      <c r="R74" s="3"/>
      <c r="S74" s="3"/>
      <c r="T74" s="3"/>
      <c r="U74" s="3"/>
      <c r="V74" s="3"/>
      <c r="W74" s="3"/>
      <c r="X74" s="3"/>
    </row>
    <row r="75" spans="1:60" x14ac:dyDescent="0.2">
      <c r="A75" s="266"/>
      <c r="B75" s="267"/>
      <c r="C75" s="268"/>
      <c r="D75" s="267"/>
      <c r="E75" s="267"/>
      <c r="F75" s="267"/>
      <c r="G75" s="269"/>
      <c r="H75" s="3"/>
      <c r="I75" s="3"/>
      <c r="J75" s="3"/>
      <c r="K75" s="3"/>
      <c r="L75" s="3"/>
      <c r="M75" s="3"/>
      <c r="N75" s="3"/>
      <c r="O75" s="3"/>
      <c r="P75" s="3"/>
      <c r="Q75" s="3"/>
      <c r="R75" s="3"/>
      <c r="S75" s="3"/>
      <c r="T75" s="3"/>
      <c r="U75" s="3"/>
      <c r="V75" s="3"/>
      <c r="W75" s="3"/>
      <c r="X75" s="3"/>
    </row>
    <row r="76" spans="1:60" x14ac:dyDescent="0.2">
      <c r="A76" s="270"/>
      <c r="B76" s="271"/>
      <c r="C76" s="272"/>
      <c r="D76" s="271"/>
      <c r="E76" s="271"/>
      <c r="F76" s="271"/>
      <c r="G76" s="273"/>
      <c r="H76" s="3"/>
      <c r="I76" s="3"/>
      <c r="J76" s="3"/>
      <c r="K76" s="3"/>
      <c r="L76" s="3"/>
      <c r="M76" s="3"/>
      <c r="N76" s="3"/>
      <c r="O76" s="3"/>
      <c r="P76" s="3"/>
      <c r="Q76" s="3"/>
      <c r="R76" s="3"/>
      <c r="S76" s="3"/>
      <c r="T76" s="3"/>
      <c r="U76" s="3"/>
      <c r="V76" s="3"/>
      <c r="W76" s="3"/>
      <c r="X76" s="3"/>
    </row>
    <row r="77" spans="1:60" x14ac:dyDescent="0.2">
      <c r="A77" s="3"/>
      <c r="B77" s="4"/>
      <c r="C77" s="193"/>
      <c r="D77" s="6"/>
      <c r="E77" s="3"/>
      <c r="F77" s="3"/>
      <c r="G77" s="3"/>
      <c r="H77" s="3"/>
      <c r="I77" s="3"/>
      <c r="J77" s="3"/>
      <c r="K77" s="3"/>
      <c r="L77" s="3"/>
      <c r="M77" s="3"/>
      <c r="N77" s="3"/>
      <c r="O77" s="3"/>
      <c r="P77" s="3"/>
      <c r="Q77" s="3"/>
      <c r="R77" s="3"/>
      <c r="S77" s="3"/>
      <c r="T77" s="3"/>
      <c r="U77" s="3"/>
      <c r="V77" s="3"/>
      <c r="W77" s="3"/>
      <c r="X77" s="3"/>
    </row>
    <row r="78" spans="1:60" x14ac:dyDescent="0.2">
      <c r="C78" s="195"/>
      <c r="D78" s="10"/>
      <c r="AG78" t="s">
        <v>1051</v>
      </c>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72:G76"/>
    <mergeCell ref="A1:G1"/>
    <mergeCell ref="C2:G2"/>
    <mergeCell ref="C3:G3"/>
    <mergeCell ref="C4:G4"/>
    <mergeCell ref="A71:C7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63</v>
      </c>
      <c r="C3" s="254" t="s">
        <v>64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SUMIF(AG9:AG27,"&lt;&gt;NOR",G9:G27)</f>
        <v>0</v>
      </c>
      <c r="H8" s="170"/>
      <c r="I8" s="170">
        <f>SUM(I9:I27)</f>
        <v>0</v>
      </c>
      <c r="J8" s="170"/>
      <c r="K8" s="170">
        <f>SUM(K9:K27)</f>
        <v>0</v>
      </c>
      <c r="L8" s="170"/>
      <c r="M8" s="170">
        <f>SUM(M9:M27)</f>
        <v>0</v>
      </c>
      <c r="N8" s="170"/>
      <c r="O8" s="170">
        <f>SUM(O9:O27)</f>
        <v>0</v>
      </c>
      <c r="P8" s="170"/>
      <c r="Q8" s="170">
        <f>SUM(Q9:Q27)</f>
        <v>0</v>
      </c>
      <c r="R8" s="170"/>
      <c r="S8" s="170"/>
      <c r="T8" s="171"/>
      <c r="U8" s="165"/>
      <c r="V8" s="165">
        <f>SUM(V9:V27)</f>
        <v>5.0600000000000005</v>
      </c>
      <c r="W8" s="165"/>
      <c r="X8" s="165"/>
      <c r="AG8" t="s">
        <v>195</v>
      </c>
    </row>
    <row r="9" spans="1:60" outlineLevel="1" x14ac:dyDescent="0.2">
      <c r="A9" s="172">
        <v>1</v>
      </c>
      <c r="B9" s="173" t="s">
        <v>1056</v>
      </c>
      <c r="C9" s="189" t="s">
        <v>1057</v>
      </c>
      <c r="D9" s="174" t="s">
        <v>198</v>
      </c>
      <c r="E9" s="175">
        <v>5.3371000000000004</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0.36799999999999999</v>
      </c>
      <c r="V9" s="161">
        <f>ROUND(E9*U9,2)</f>
        <v>1.96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1366</v>
      </c>
      <c r="D10" s="163"/>
      <c r="E10" s="164">
        <v>5.3371000000000004</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1059</v>
      </c>
      <c r="C11" s="189" t="s">
        <v>1060</v>
      </c>
      <c r="D11" s="174" t="s">
        <v>198</v>
      </c>
      <c r="E11" s="175">
        <v>5.3371000000000004</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5.8000000000000003E-2</v>
      </c>
      <c r="V11" s="161">
        <f>ROUND(E11*U11,2)</f>
        <v>0.31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1366</v>
      </c>
      <c r="D12" s="163"/>
      <c r="E12" s="164">
        <v>5.3371000000000004</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1068</v>
      </c>
      <c r="C13" s="189" t="s">
        <v>1069</v>
      </c>
      <c r="D13" s="174" t="s">
        <v>198</v>
      </c>
      <c r="E13" s="175">
        <v>5.3371000000000004</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1.0999999999999999E-2</v>
      </c>
      <c r="V13" s="161">
        <f>ROUND(E13*U13,2)</f>
        <v>0.06</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1366</v>
      </c>
      <c r="D14" s="163"/>
      <c r="E14" s="164">
        <v>5.3371000000000004</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215</v>
      </c>
      <c r="C15" s="189" t="s">
        <v>216</v>
      </c>
      <c r="D15" s="174" t="s">
        <v>198</v>
      </c>
      <c r="E15" s="175">
        <v>5.3371000000000004</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210</v>
      </c>
      <c r="U15" s="161">
        <v>5.2999999999999999E-2</v>
      </c>
      <c r="V15" s="161">
        <f>ROUND(E15*U15,2)</f>
        <v>0.28000000000000003</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1366</v>
      </c>
      <c r="D16" s="163"/>
      <c r="E16" s="164">
        <v>5.3371000000000004</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1071</v>
      </c>
      <c r="C17" s="189" t="s">
        <v>1072</v>
      </c>
      <c r="D17" s="174" t="s">
        <v>198</v>
      </c>
      <c r="E17" s="175">
        <v>8.6528500000000008</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0.20200000000000001</v>
      </c>
      <c r="V17" s="161">
        <f>ROUND(E17*U17,2)</f>
        <v>1.75</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1367</v>
      </c>
      <c r="D18" s="163"/>
      <c r="E18" s="164">
        <v>7.1440000000000001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1368</v>
      </c>
      <c r="D19" s="163"/>
      <c r="E19" s="164">
        <v>1.50885</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1369</v>
      </c>
      <c r="C20" s="189" t="s">
        <v>1370</v>
      </c>
      <c r="D20" s="174" t="s">
        <v>238</v>
      </c>
      <c r="E20" s="175">
        <v>9</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0.06</v>
      </c>
      <c r="V20" s="161">
        <f>ROUND(E20*U20,2)</f>
        <v>0.54</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1371</v>
      </c>
      <c r="D21" s="163"/>
      <c r="E21" s="164">
        <v>9</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1372</v>
      </c>
      <c r="C22" s="189" t="s">
        <v>1373</v>
      </c>
      <c r="D22" s="174" t="s">
        <v>238</v>
      </c>
      <c r="E22" s="175">
        <v>9</v>
      </c>
      <c r="F22" s="176"/>
      <c r="G22" s="177">
        <f>ROUND(E22*F22,2)</f>
        <v>0</v>
      </c>
      <c r="H22" s="176"/>
      <c r="I22" s="177">
        <f>ROUND(E22*H22,2)</f>
        <v>0</v>
      </c>
      <c r="J22" s="176"/>
      <c r="K22" s="177">
        <f>ROUND(E22*J22,2)</f>
        <v>0</v>
      </c>
      <c r="L22" s="177">
        <v>21</v>
      </c>
      <c r="M22" s="177">
        <f>G22*(1+L22/100)</f>
        <v>0</v>
      </c>
      <c r="N22" s="177">
        <v>0</v>
      </c>
      <c r="O22" s="177">
        <f>ROUND(E22*N22,2)</f>
        <v>0</v>
      </c>
      <c r="P22" s="177">
        <v>0</v>
      </c>
      <c r="Q22" s="177">
        <f>ROUND(E22*P22,2)</f>
        <v>0</v>
      </c>
      <c r="R22" s="177"/>
      <c r="S22" s="177" t="s">
        <v>199</v>
      </c>
      <c r="T22" s="178" t="s">
        <v>199</v>
      </c>
      <c r="U22" s="161">
        <v>1.7999999999999999E-2</v>
      </c>
      <c r="V22" s="161">
        <f>ROUND(E22*U22,2)</f>
        <v>0.16</v>
      </c>
      <c r="W22" s="161"/>
      <c r="X22" s="161" t="s">
        <v>200</v>
      </c>
      <c r="Y22" s="151"/>
      <c r="Z22" s="151"/>
      <c r="AA22" s="151"/>
      <c r="AB22" s="151"/>
      <c r="AC22" s="151"/>
      <c r="AD22" s="151"/>
      <c r="AE22" s="151"/>
      <c r="AF22" s="151"/>
      <c r="AG22" s="151" t="s">
        <v>201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1371</v>
      </c>
      <c r="D23" s="163"/>
      <c r="E23" s="164">
        <v>9</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8</v>
      </c>
      <c r="B24" s="173" t="s">
        <v>217</v>
      </c>
      <c r="C24" s="189" t="s">
        <v>218</v>
      </c>
      <c r="D24" s="174" t="s">
        <v>198</v>
      </c>
      <c r="E24" s="175">
        <v>5.3371000000000004</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0</v>
      </c>
      <c r="V24" s="161">
        <f>ROUND(E24*U24,2)</f>
        <v>0</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1366</v>
      </c>
      <c r="D25" s="163"/>
      <c r="E25" s="164">
        <v>5.3371000000000004</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9</v>
      </c>
      <c r="B26" s="173" t="s">
        <v>1290</v>
      </c>
      <c r="C26" s="189" t="s">
        <v>1291</v>
      </c>
      <c r="D26" s="174" t="s">
        <v>1292</v>
      </c>
      <c r="E26" s="175">
        <v>0.22500000000000001</v>
      </c>
      <c r="F26" s="176"/>
      <c r="G26" s="177">
        <f>ROUND(E26*F26,2)</f>
        <v>0</v>
      </c>
      <c r="H26" s="176"/>
      <c r="I26" s="177">
        <f>ROUND(E26*H26,2)</f>
        <v>0</v>
      </c>
      <c r="J26" s="176"/>
      <c r="K26" s="177">
        <f>ROUND(E26*J26,2)</f>
        <v>0</v>
      </c>
      <c r="L26" s="177">
        <v>21</v>
      </c>
      <c r="M26" s="177">
        <f>G26*(1+L26/100)</f>
        <v>0</v>
      </c>
      <c r="N26" s="177">
        <v>1E-3</v>
      </c>
      <c r="O26" s="177">
        <f>ROUND(E26*N26,2)</f>
        <v>0</v>
      </c>
      <c r="P26" s="177">
        <v>0</v>
      </c>
      <c r="Q26" s="177">
        <f>ROUND(E26*P26,2)</f>
        <v>0</v>
      </c>
      <c r="R26" s="177" t="s">
        <v>296</v>
      </c>
      <c r="S26" s="177" t="s">
        <v>199</v>
      </c>
      <c r="T26" s="178" t="s">
        <v>199</v>
      </c>
      <c r="U26" s="161">
        <v>0</v>
      </c>
      <c r="V26" s="161">
        <f>ROUND(E26*U26,2)</f>
        <v>0</v>
      </c>
      <c r="W26" s="161"/>
      <c r="X26" s="161" t="s">
        <v>297</v>
      </c>
      <c r="Y26" s="151"/>
      <c r="Z26" s="151"/>
      <c r="AA26" s="151"/>
      <c r="AB26" s="151"/>
      <c r="AC26" s="151"/>
      <c r="AD26" s="151"/>
      <c r="AE26" s="151"/>
      <c r="AF26" s="151"/>
      <c r="AG26" s="151" t="s">
        <v>298</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1374</v>
      </c>
      <c r="D27" s="163"/>
      <c r="E27" s="164">
        <v>0.22500000000000001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x14ac:dyDescent="0.2">
      <c r="A28" s="166" t="s">
        <v>194</v>
      </c>
      <c r="B28" s="167" t="s">
        <v>84</v>
      </c>
      <c r="C28" s="188" t="s">
        <v>85</v>
      </c>
      <c r="D28" s="168"/>
      <c r="E28" s="169"/>
      <c r="F28" s="170"/>
      <c r="G28" s="170">
        <f>SUMIF(AG29:AG42,"&lt;&gt;NOR",G29:G42)</f>
        <v>0</v>
      </c>
      <c r="H28" s="170"/>
      <c r="I28" s="170">
        <f>SUM(I29:I42)</f>
        <v>0</v>
      </c>
      <c r="J28" s="170"/>
      <c r="K28" s="170">
        <f>SUM(K29:K42)</f>
        <v>0</v>
      </c>
      <c r="L28" s="170"/>
      <c r="M28" s="170">
        <f>SUM(M29:M42)</f>
        <v>0</v>
      </c>
      <c r="N28" s="170"/>
      <c r="O28" s="170">
        <f>SUM(O29:O42)</f>
        <v>7.02</v>
      </c>
      <c r="P28" s="170"/>
      <c r="Q28" s="170">
        <f>SUM(Q29:Q42)</f>
        <v>0</v>
      </c>
      <c r="R28" s="170"/>
      <c r="S28" s="170"/>
      <c r="T28" s="171"/>
      <c r="U28" s="165"/>
      <c r="V28" s="165">
        <f>SUM(V29:V42)</f>
        <v>19.579999999999998</v>
      </c>
      <c r="W28" s="165"/>
      <c r="X28" s="165"/>
      <c r="AG28" t="s">
        <v>195</v>
      </c>
    </row>
    <row r="29" spans="1:60" outlineLevel="1" x14ac:dyDescent="0.2">
      <c r="A29" s="172">
        <v>10</v>
      </c>
      <c r="B29" s="173" t="s">
        <v>1097</v>
      </c>
      <c r="C29" s="189" t="s">
        <v>1098</v>
      </c>
      <c r="D29" s="174" t="s">
        <v>198</v>
      </c>
      <c r="E29" s="175">
        <v>2.5004</v>
      </c>
      <c r="F29" s="176"/>
      <c r="G29" s="177">
        <f>ROUND(E29*F29,2)</f>
        <v>0</v>
      </c>
      <c r="H29" s="176"/>
      <c r="I29" s="177">
        <f>ROUND(E29*H29,2)</f>
        <v>0</v>
      </c>
      <c r="J29" s="176"/>
      <c r="K29" s="177">
        <f>ROUND(E29*J29,2)</f>
        <v>0</v>
      </c>
      <c r="L29" s="177">
        <v>21</v>
      </c>
      <c r="M29" s="177">
        <f>G29*(1+L29/100)</f>
        <v>0</v>
      </c>
      <c r="N29" s="177">
        <v>2.5301300000000002</v>
      </c>
      <c r="O29" s="177">
        <f>ROUND(E29*N29,2)</f>
        <v>6.33</v>
      </c>
      <c r="P29" s="177">
        <v>0</v>
      </c>
      <c r="Q29" s="177">
        <f>ROUND(E29*P29,2)</f>
        <v>0</v>
      </c>
      <c r="R29" s="177"/>
      <c r="S29" s="177" t="s">
        <v>199</v>
      </c>
      <c r="T29" s="178" t="s">
        <v>199</v>
      </c>
      <c r="U29" s="161">
        <v>1.212</v>
      </c>
      <c r="V29" s="161">
        <f>ROUND(E29*U29,2)</f>
        <v>3.03</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1375</v>
      </c>
      <c r="D30" s="163"/>
      <c r="E30" s="164">
        <v>2.5004</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11</v>
      </c>
      <c r="B31" s="173" t="s">
        <v>1376</v>
      </c>
      <c r="C31" s="189" t="s">
        <v>1377</v>
      </c>
      <c r="D31" s="174" t="s">
        <v>238</v>
      </c>
      <c r="E31" s="175">
        <v>10.904</v>
      </c>
      <c r="F31" s="176"/>
      <c r="G31" s="177">
        <f>ROUND(E31*F31,2)</f>
        <v>0</v>
      </c>
      <c r="H31" s="176"/>
      <c r="I31" s="177">
        <f>ROUND(E31*H31,2)</f>
        <v>0</v>
      </c>
      <c r="J31" s="176"/>
      <c r="K31" s="177">
        <f>ROUND(E31*J31,2)</f>
        <v>0</v>
      </c>
      <c r="L31" s="177">
        <v>21</v>
      </c>
      <c r="M31" s="177">
        <f>G31*(1+L31/100)</f>
        <v>0</v>
      </c>
      <c r="N31" s="177">
        <v>3.9309999999999998E-2</v>
      </c>
      <c r="O31" s="177">
        <f>ROUND(E31*N31,2)</f>
        <v>0.43</v>
      </c>
      <c r="P31" s="177">
        <v>0</v>
      </c>
      <c r="Q31" s="177">
        <f>ROUND(E31*P31,2)</f>
        <v>0</v>
      </c>
      <c r="R31" s="177"/>
      <c r="S31" s="177" t="s">
        <v>199</v>
      </c>
      <c r="T31" s="178" t="s">
        <v>199</v>
      </c>
      <c r="U31" s="161">
        <v>0.65</v>
      </c>
      <c r="V31" s="161">
        <f>ROUND(E31*U31,2)</f>
        <v>7.09</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1378</v>
      </c>
      <c r="D32" s="163"/>
      <c r="E32" s="164">
        <v>3.76</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1379</v>
      </c>
      <c r="D33" s="163"/>
      <c r="E33" s="164">
        <v>7.1440000000000001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12</v>
      </c>
      <c r="B34" s="173" t="s">
        <v>1380</v>
      </c>
      <c r="C34" s="189" t="s">
        <v>1381</v>
      </c>
      <c r="D34" s="174" t="s">
        <v>238</v>
      </c>
      <c r="E34" s="175">
        <v>10.904</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0.35</v>
      </c>
      <c r="V34" s="161">
        <f>ROUND(E34*U34,2)</f>
        <v>3.82</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1378</v>
      </c>
      <c r="D35" s="163"/>
      <c r="E35" s="164">
        <v>3.76</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1379</v>
      </c>
      <c r="D36" s="163"/>
      <c r="E36" s="164">
        <v>7.1440000000000001</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72">
        <v>13</v>
      </c>
      <c r="B37" s="173" t="s">
        <v>1102</v>
      </c>
      <c r="C37" s="189" t="s">
        <v>1103</v>
      </c>
      <c r="D37" s="174" t="s">
        <v>238</v>
      </c>
      <c r="E37" s="175">
        <v>3.3839999999999999</v>
      </c>
      <c r="F37" s="176"/>
      <c r="G37" s="177">
        <f>ROUND(E37*F37,2)</f>
        <v>0</v>
      </c>
      <c r="H37" s="176"/>
      <c r="I37" s="177">
        <f>ROUND(E37*H37,2)</f>
        <v>0</v>
      </c>
      <c r="J37" s="176"/>
      <c r="K37" s="177">
        <f>ROUND(E37*J37,2)</f>
        <v>0</v>
      </c>
      <c r="L37" s="177">
        <v>21</v>
      </c>
      <c r="M37" s="177">
        <f>G37*(1+L37/100)</f>
        <v>0</v>
      </c>
      <c r="N37" s="177">
        <v>6.0310000000000002E-2</v>
      </c>
      <c r="O37" s="177">
        <f>ROUND(E37*N37,2)</f>
        <v>0.2</v>
      </c>
      <c r="P37" s="177">
        <v>0</v>
      </c>
      <c r="Q37" s="177">
        <f>ROUND(E37*P37,2)</f>
        <v>0</v>
      </c>
      <c r="R37" s="177"/>
      <c r="S37" s="177" t="s">
        <v>199</v>
      </c>
      <c r="T37" s="178" t="s">
        <v>199</v>
      </c>
      <c r="U37" s="161">
        <v>0.85</v>
      </c>
      <c r="V37" s="161">
        <f>ROUND(E37*U37,2)</f>
        <v>2.88</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1382</v>
      </c>
      <c r="D38" s="163"/>
      <c r="E38" s="164">
        <v>3.3839999999999999</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1109</v>
      </c>
      <c r="C39" s="189" t="s">
        <v>1110</v>
      </c>
      <c r="D39" s="174" t="s">
        <v>238</v>
      </c>
      <c r="E39" s="175">
        <v>3.3839999999999999</v>
      </c>
      <c r="F39" s="176"/>
      <c r="G39" s="177">
        <f>ROUND(E39*F39,2)</f>
        <v>0</v>
      </c>
      <c r="H39" s="176"/>
      <c r="I39" s="177">
        <f>ROUND(E39*H39,2)</f>
        <v>0</v>
      </c>
      <c r="J39" s="176"/>
      <c r="K39" s="177">
        <f>ROUND(E39*J39,2)</f>
        <v>0</v>
      </c>
      <c r="L39" s="177">
        <v>21</v>
      </c>
      <c r="M39" s="177">
        <f>G39*(1+L39/100)</f>
        <v>0</v>
      </c>
      <c r="N39" s="177">
        <v>0</v>
      </c>
      <c r="O39" s="177">
        <f>ROUND(E39*N39,2)</f>
        <v>0</v>
      </c>
      <c r="P39" s="177">
        <v>0</v>
      </c>
      <c r="Q39" s="177">
        <f>ROUND(E39*P39,2)</f>
        <v>0</v>
      </c>
      <c r="R39" s="177"/>
      <c r="S39" s="177" t="s">
        <v>199</v>
      </c>
      <c r="T39" s="178" t="s">
        <v>199</v>
      </c>
      <c r="U39" s="161">
        <v>0.35</v>
      </c>
      <c r="V39" s="161">
        <f>ROUND(E39*U39,2)</f>
        <v>1.18</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1382</v>
      </c>
      <c r="D40" s="163"/>
      <c r="E40" s="164">
        <v>3.3839999999999999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1111</v>
      </c>
      <c r="C41" s="189" t="s">
        <v>1112</v>
      </c>
      <c r="D41" s="174" t="s">
        <v>256</v>
      </c>
      <c r="E41" s="175">
        <v>6.25E-2</v>
      </c>
      <c r="F41" s="176"/>
      <c r="G41" s="177">
        <f>ROUND(E41*F41,2)</f>
        <v>0</v>
      </c>
      <c r="H41" s="176"/>
      <c r="I41" s="177">
        <f>ROUND(E41*H41,2)</f>
        <v>0</v>
      </c>
      <c r="J41" s="176"/>
      <c r="K41" s="177">
        <f>ROUND(E41*J41,2)</f>
        <v>0</v>
      </c>
      <c r="L41" s="177">
        <v>21</v>
      </c>
      <c r="M41" s="177">
        <f>G41*(1+L41/100)</f>
        <v>0</v>
      </c>
      <c r="N41" s="177">
        <v>1.0202899999999999</v>
      </c>
      <c r="O41" s="177">
        <f>ROUND(E41*N41,2)</f>
        <v>0.06</v>
      </c>
      <c r="P41" s="177">
        <v>0</v>
      </c>
      <c r="Q41" s="177">
        <f>ROUND(E41*P41,2)</f>
        <v>0</v>
      </c>
      <c r="R41" s="177"/>
      <c r="S41" s="177" t="s">
        <v>199</v>
      </c>
      <c r="T41" s="178" t="s">
        <v>199</v>
      </c>
      <c r="U41" s="161">
        <v>25.271000000000001</v>
      </c>
      <c r="V41" s="161">
        <f>ROUND(E41*U41,2)</f>
        <v>1.58</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1383</v>
      </c>
      <c r="D42" s="163"/>
      <c r="E42" s="164">
        <v>6.25E-2</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110</v>
      </c>
      <c r="C43" s="188" t="s">
        <v>111</v>
      </c>
      <c r="D43" s="168"/>
      <c r="E43" s="169"/>
      <c r="F43" s="170"/>
      <c r="G43" s="170">
        <f>SUMIF(AG44:AG52,"&lt;&gt;NOR",G44:G52)</f>
        <v>0</v>
      </c>
      <c r="H43" s="170"/>
      <c r="I43" s="170">
        <f>SUM(I44:I52)</f>
        <v>0</v>
      </c>
      <c r="J43" s="170"/>
      <c r="K43" s="170">
        <f>SUM(K44:K52)</f>
        <v>0</v>
      </c>
      <c r="L43" s="170"/>
      <c r="M43" s="170">
        <f>SUM(M44:M52)</f>
        <v>0</v>
      </c>
      <c r="N43" s="170"/>
      <c r="O43" s="170">
        <f>SUM(O44:O52)</f>
        <v>0.01</v>
      </c>
      <c r="P43" s="170"/>
      <c r="Q43" s="170">
        <f>SUM(Q44:Q52)</f>
        <v>17.350000000000001</v>
      </c>
      <c r="R43" s="170"/>
      <c r="S43" s="170"/>
      <c r="T43" s="171"/>
      <c r="U43" s="165"/>
      <c r="V43" s="165">
        <f>SUM(V44:V52)</f>
        <v>77.44</v>
      </c>
      <c r="W43" s="165"/>
      <c r="X43" s="165"/>
      <c r="AG43" t="s">
        <v>195</v>
      </c>
    </row>
    <row r="44" spans="1:60" outlineLevel="1" x14ac:dyDescent="0.2">
      <c r="A44" s="172">
        <v>16</v>
      </c>
      <c r="B44" s="173" t="s">
        <v>1384</v>
      </c>
      <c r="C44" s="189" t="s">
        <v>1385</v>
      </c>
      <c r="D44" s="174" t="s">
        <v>198</v>
      </c>
      <c r="E44" s="175">
        <v>3.33</v>
      </c>
      <c r="F44" s="176"/>
      <c r="G44" s="177">
        <f>ROUND(E44*F44,2)</f>
        <v>0</v>
      </c>
      <c r="H44" s="176"/>
      <c r="I44" s="177">
        <f>ROUND(E44*H44,2)</f>
        <v>0</v>
      </c>
      <c r="J44" s="176"/>
      <c r="K44" s="177">
        <f>ROUND(E44*J44,2)</f>
        <v>0</v>
      </c>
      <c r="L44" s="177">
        <v>21</v>
      </c>
      <c r="M44" s="177">
        <f>G44*(1+L44/100)</f>
        <v>0</v>
      </c>
      <c r="N44" s="177">
        <v>0</v>
      </c>
      <c r="O44" s="177">
        <f>ROUND(E44*N44,2)</f>
        <v>0</v>
      </c>
      <c r="P44" s="177">
        <v>2.4</v>
      </c>
      <c r="Q44" s="177">
        <f>ROUND(E44*P44,2)</f>
        <v>7.99</v>
      </c>
      <c r="R44" s="177"/>
      <c r="S44" s="177" t="s">
        <v>199</v>
      </c>
      <c r="T44" s="178" t="s">
        <v>199</v>
      </c>
      <c r="U44" s="161">
        <v>13.301</v>
      </c>
      <c r="V44" s="161">
        <f>ROUND(E44*U44,2)</f>
        <v>44.29</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1386</v>
      </c>
      <c r="D45" s="163"/>
      <c r="E45" s="164"/>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1387</v>
      </c>
      <c r="D46" s="163"/>
      <c r="E46" s="164">
        <v>1.5</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1388</v>
      </c>
      <c r="D47" s="163"/>
      <c r="E47" s="164">
        <v>1.83</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72">
        <v>17</v>
      </c>
      <c r="B48" s="173" t="s">
        <v>1389</v>
      </c>
      <c r="C48" s="189" t="s">
        <v>1390</v>
      </c>
      <c r="D48" s="174" t="s">
        <v>198</v>
      </c>
      <c r="E48" s="175">
        <v>3.9</v>
      </c>
      <c r="F48" s="176"/>
      <c r="G48" s="177">
        <f>ROUND(E48*F48,2)</f>
        <v>0</v>
      </c>
      <c r="H48" s="176"/>
      <c r="I48" s="177">
        <f>ROUND(E48*H48,2)</f>
        <v>0</v>
      </c>
      <c r="J48" s="176"/>
      <c r="K48" s="177">
        <f>ROUND(E48*J48,2)</f>
        <v>0</v>
      </c>
      <c r="L48" s="177">
        <v>21</v>
      </c>
      <c r="M48" s="177">
        <f>G48*(1+L48/100)</f>
        <v>0</v>
      </c>
      <c r="N48" s="177">
        <v>1.47E-3</v>
      </c>
      <c r="O48" s="177">
        <f>ROUND(E48*N48,2)</f>
        <v>0.01</v>
      </c>
      <c r="P48" s="177">
        <v>2.4</v>
      </c>
      <c r="Q48" s="177">
        <f>ROUND(E48*P48,2)</f>
        <v>9.36</v>
      </c>
      <c r="R48" s="177"/>
      <c r="S48" s="177" t="s">
        <v>199</v>
      </c>
      <c r="T48" s="178" t="s">
        <v>199</v>
      </c>
      <c r="U48" s="161">
        <v>8.5</v>
      </c>
      <c r="V48" s="161">
        <f>ROUND(E48*U48,2)</f>
        <v>33.15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1386</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1387</v>
      </c>
      <c r="D50" s="163"/>
      <c r="E50" s="164">
        <v>1.5</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1388</v>
      </c>
      <c r="D51" s="163"/>
      <c r="E51" s="164">
        <v>1.83</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1391</v>
      </c>
      <c r="D52" s="163"/>
      <c r="E52" s="164">
        <v>0.56999999999999995</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x14ac:dyDescent="0.2">
      <c r="A53" s="166" t="s">
        <v>194</v>
      </c>
      <c r="B53" s="167" t="s">
        <v>112</v>
      </c>
      <c r="C53" s="188" t="s">
        <v>113</v>
      </c>
      <c r="D53" s="168"/>
      <c r="E53" s="169"/>
      <c r="F53" s="170"/>
      <c r="G53" s="170">
        <f>SUMIF(AG54:AG54,"&lt;&gt;NOR",G54:G54)</f>
        <v>0</v>
      </c>
      <c r="H53" s="170"/>
      <c r="I53" s="170">
        <f>SUM(I54:I54)</f>
        <v>0</v>
      </c>
      <c r="J53" s="170"/>
      <c r="K53" s="170">
        <f>SUM(K54:K54)</f>
        <v>0</v>
      </c>
      <c r="L53" s="170"/>
      <c r="M53" s="170">
        <f>SUM(M54:M54)</f>
        <v>0</v>
      </c>
      <c r="N53" s="170"/>
      <c r="O53" s="170">
        <f>SUM(O54:O54)</f>
        <v>0</v>
      </c>
      <c r="P53" s="170"/>
      <c r="Q53" s="170">
        <f>SUM(Q54:Q54)</f>
        <v>0</v>
      </c>
      <c r="R53" s="170"/>
      <c r="S53" s="170"/>
      <c r="T53" s="171"/>
      <c r="U53" s="165"/>
      <c r="V53" s="165">
        <f>SUM(V54:V54)</f>
        <v>6.6</v>
      </c>
      <c r="W53" s="165"/>
      <c r="X53" s="165"/>
      <c r="AG53" t="s">
        <v>195</v>
      </c>
    </row>
    <row r="54" spans="1:60" outlineLevel="1" x14ac:dyDescent="0.2">
      <c r="A54" s="179">
        <v>18</v>
      </c>
      <c r="B54" s="180" t="s">
        <v>628</v>
      </c>
      <c r="C54" s="191" t="s">
        <v>629</v>
      </c>
      <c r="D54" s="181" t="s">
        <v>256</v>
      </c>
      <c r="E54" s="182">
        <v>7.0287899999999999</v>
      </c>
      <c r="F54" s="183"/>
      <c r="G54" s="184">
        <f>ROUND(E54*F54,2)</f>
        <v>0</v>
      </c>
      <c r="H54" s="183"/>
      <c r="I54" s="184">
        <f>ROUND(E54*H54,2)</f>
        <v>0</v>
      </c>
      <c r="J54" s="183"/>
      <c r="K54" s="184">
        <f>ROUND(E54*J54,2)</f>
        <v>0</v>
      </c>
      <c r="L54" s="184">
        <v>21</v>
      </c>
      <c r="M54" s="184">
        <f>G54*(1+L54/100)</f>
        <v>0</v>
      </c>
      <c r="N54" s="184">
        <v>0</v>
      </c>
      <c r="O54" s="184">
        <f>ROUND(E54*N54,2)</f>
        <v>0</v>
      </c>
      <c r="P54" s="184">
        <v>0</v>
      </c>
      <c r="Q54" s="184">
        <f>ROUND(E54*P54,2)</f>
        <v>0</v>
      </c>
      <c r="R54" s="184"/>
      <c r="S54" s="184" t="s">
        <v>199</v>
      </c>
      <c r="T54" s="185" t="s">
        <v>199</v>
      </c>
      <c r="U54" s="161">
        <v>0.9385</v>
      </c>
      <c r="V54" s="161">
        <f>ROUND(E54*U54,2)</f>
        <v>6.6</v>
      </c>
      <c r="W54" s="161"/>
      <c r="X54" s="161" t="s">
        <v>630</v>
      </c>
      <c r="Y54" s="151"/>
      <c r="Z54" s="151"/>
      <c r="AA54" s="151"/>
      <c r="AB54" s="151"/>
      <c r="AC54" s="151"/>
      <c r="AD54" s="151"/>
      <c r="AE54" s="151"/>
      <c r="AF54" s="151"/>
      <c r="AG54" s="151" t="s">
        <v>631</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x14ac:dyDescent="0.2">
      <c r="A55" s="166" t="s">
        <v>194</v>
      </c>
      <c r="B55" s="167" t="s">
        <v>164</v>
      </c>
      <c r="C55" s="188" t="s">
        <v>165</v>
      </c>
      <c r="D55" s="168"/>
      <c r="E55" s="169"/>
      <c r="F55" s="170"/>
      <c r="G55" s="170">
        <f>SUMIF(AG56:AG61,"&lt;&gt;NOR",G56:G61)</f>
        <v>0</v>
      </c>
      <c r="H55" s="170"/>
      <c r="I55" s="170">
        <f>SUM(I56:I61)</f>
        <v>0</v>
      </c>
      <c r="J55" s="170"/>
      <c r="K55" s="170">
        <f>SUM(K56:K61)</f>
        <v>0</v>
      </c>
      <c r="L55" s="170"/>
      <c r="M55" s="170">
        <f>SUM(M56:M61)</f>
        <v>0</v>
      </c>
      <c r="N55" s="170"/>
      <c r="O55" s="170">
        <f>SUM(O56:O61)</f>
        <v>0</v>
      </c>
      <c r="P55" s="170"/>
      <c r="Q55" s="170">
        <f>SUM(Q56:Q61)</f>
        <v>0</v>
      </c>
      <c r="R55" s="170"/>
      <c r="S55" s="170"/>
      <c r="T55" s="171"/>
      <c r="U55" s="165"/>
      <c r="V55" s="165">
        <f>SUM(V56:V61)</f>
        <v>48.330000000000005</v>
      </c>
      <c r="W55" s="165"/>
      <c r="X55" s="165"/>
      <c r="AG55" t="s">
        <v>195</v>
      </c>
    </row>
    <row r="56" spans="1:60" outlineLevel="1" x14ac:dyDescent="0.2">
      <c r="A56" s="179">
        <v>19</v>
      </c>
      <c r="B56" s="180" t="s">
        <v>1034</v>
      </c>
      <c r="C56" s="191" t="s">
        <v>1035</v>
      </c>
      <c r="D56" s="181" t="s">
        <v>256</v>
      </c>
      <c r="E56" s="182">
        <v>17.352</v>
      </c>
      <c r="F56" s="183"/>
      <c r="G56" s="184">
        <f t="shared" ref="G56:G61" si="0">ROUND(E56*F56,2)</f>
        <v>0</v>
      </c>
      <c r="H56" s="183"/>
      <c r="I56" s="184">
        <f t="shared" ref="I56:I61" si="1">ROUND(E56*H56,2)</f>
        <v>0</v>
      </c>
      <c r="J56" s="183"/>
      <c r="K56" s="184">
        <f t="shared" ref="K56:K61" si="2">ROUND(E56*J56,2)</f>
        <v>0</v>
      </c>
      <c r="L56" s="184">
        <v>21</v>
      </c>
      <c r="M56" s="184">
        <f t="shared" ref="M56:M61" si="3">G56*(1+L56/100)</f>
        <v>0</v>
      </c>
      <c r="N56" s="184">
        <v>0</v>
      </c>
      <c r="O56" s="184">
        <f t="shared" ref="O56:O61" si="4">ROUND(E56*N56,2)</f>
        <v>0</v>
      </c>
      <c r="P56" s="184">
        <v>0</v>
      </c>
      <c r="Q56" s="184">
        <f t="shared" ref="Q56:Q61" si="5">ROUND(E56*P56,2)</f>
        <v>0</v>
      </c>
      <c r="R56" s="184"/>
      <c r="S56" s="184" t="s">
        <v>199</v>
      </c>
      <c r="T56" s="185" t="s">
        <v>199</v>
      </c>
      <c r="U56" s="161">
        <v>0.93300000000000005</v>
      </c>
      <c r="V56" s="161">
        <f t="shared" ref="V56:V61" si="6">ROUND(E56*U56,2)</f>
        <v>16.190000000000001</v>
      </c>
      <c r="W56" s="161"/>
      <c r="X56" s="161" t="s">
        <v>1036</v>
      </c>
      <c r="Y56" s="151"/>
      <c r="Z56" s="151"/>
      <c r="AA56" s="151"/>
      <c r="AB56" s="151"/>
      <c r="AC56" s="151"/>
      <c r="AD56" s="151"/>
      <c r="AE56" s="151"/>
      <c r="AF56" s="151"/>
      <c r="AG56" s="151" t="s">
        <v>1037</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9">
        <v>20</v>
      </c>
      <c r="B57" s="180" t="s">
        <v>1038</v>
      </c>
      <c r="C57" s="191" t="s">
        <v>1039</v>
      </c>
      <c r="D57" s="181" t="s">
        <v>256</v>
      </c>
      <c r="E57" s="182">
        <v>17.352</v>
      </c>
      <c r="F57" s="183"/>
      <c r="G57" s="184">
        <f t="shared" si="0"/>
        <v>0</v>
      </c>
      <c r="H57" s="183"/>
      <c r="I57" s="184">
        <f t="shared" si="1"/>
        <v>0</v>
      </c>
      <c r="J57" s="183"/>
      <c r="K57" s="184">
        <f t="shared" si="2"/>
        <v>0</v>
      </c>
      <c r="L57" s="184">
        <v>21</v>
      </c>
      <c r="M57" s="184">
        <f t="shared" si="3"/>
        <v>0</v>
      </c>
      <c r="N57" s="184">
        <v>0</v>
      </c>
      <c r="O57" s="184">
        <f t="shared" si="4"/>
        <v>0</v>
      </c>
      <c r="P57" s="184">
        <v>0</v>
      </c>
      <c r="Q57" s="184">
        <f t="shared" si="5"/>
        <v>0</v>
      </c>
      <c r="R57" s="184"/>
      <c r="S57" s="184" t="s">
        <v>199</v>
      </c>
      <c r="T57" s="185" t="s">
        <v>199</v>
      </c>
      <c r="U57" s="161">
        <v>0.49</v>
      </c>
      <c r="V57" s="161">
        <f t="shared" si="6"/>
        <v>8.5</v>
      </c>
      <c r="W57" s="161"/>
      <c r="X57" s="161" t="s">
        <v>1036</v>
      </c>
      <c r="Y57" s="151"/>
      <c r="Z57" s="151"/>
      <c r="AA57" s="151"/>
      <c r="AB57" s="151"/>
      <c r="AC57" s="151"/>
      <c r="AD57" s="151"/>
      <c r="AE57" s="151"/>
      <c r="AF57" s="151"/>
      <c r="AG57" s="151" t="s">
        <v>1037</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79">
        <v>21</v>
      </c>
      <c r="B58" s="180" t="s">
        <v>1040</v>
      </c>
      <c r="C58" s="191" t="s">
        <v>1041</v>
      </c>
      <c r="D58" s="181" t="s">
        <v>256</v>
      </c>
      <c r="E58" s="182">
        <v>451.15199999999999</v>
      </c>
      <c r="F58" s="183"/>
      <c r="G58" s="184">
        <f t="shared" si="0"/>
        <v>0</v>
      </c>
      <c r="H58" s="183"/>
      <c r="I58" s="184">
        <f t="shared" si="1"/>
        <v>0</v>
      </c>
      <c r="J58" s="183"/>
      <c r="K58" s="184">
        <f t="shared" si="2"/>
        <v>0</v>
      </c>
      <c r="L58" s="184">
        <v>21</v>
      </c>
      <c r="M58" s="184">
        <f t="shared" si="3"/>
        <v>0</v>
      </c>
      <c r="N58" s="184">
        <v>0</v>
      </c>
      <c r="O58" s="184">
        <f t="shared" si="4"/>
        <v>0</v>
      </c>
      <c r="P58" s="184">
        <v>0</v>
      </c>
      <c r="Q58" s="184">
        <f t="shared" si="5"/>
        <v>0</v>
      </c>
      <c r="R58" s="184"/>
      <c r="S58" s="184" t="s">
        <v>199</v>
      </c>
      <c r="T58" s="185" t="s">
        <v>199</v>
      </c>
      <c r="U58" s="161">
        <v>0</v>
      </c>
      <c r="V58" s="161">
        <f t="shared" si="6"/>
        <v>0</v>
      </c>
      <c r="W58" s="161"/>
      <c r="X58" s="161" t="s">
        <v>1036</v>
      </c>
      <c r="Y58" s="151"/>
      <c r="Z58" s="151"/>
      <c r="AA58" s="151"/>
      <c r="AB58" s="151"/>
      <c r="AC58" s="151"/>
      <c r="AD58" s="151"/>
      <c r="AE58" s="151"/>
      <c r="AF58" s="151"/>
      <c r="AG58" s="151" t="s">
        <v>1037</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9">
        <v>22</v>
      </c>
      <c r="B59" s="180" t="s">
        <v>1042</v>
      </c>
      <c r="C59" s="191" t="s">
        <v>1043</v>
      </c>
      <c r="D59" s="181" t="s">
        <v>256</v>
      </c>
      <c r="E59" s="182">
        <v>17.352</v>
      </c>
      <c r="F59" s="183"/>
      <c r="G59" s="184">
        <f t="shared" si="0"/>
        <v>0</v>
      </c>
      <c r="H59" s="183"/>
      <c r="I59" s="184">
        <f t="shared" si="1"/>
        <v>0</v>
      </c>
      <c r="J59" s="183"/>
      <c r="K59" s="184">
        <f t="shared" si="2"/>
        <v>0</v>
      </c>
      <c r="L59" s="184">
        <v>21</v>
      </c>
      <c r="M59" s="184">
        <f t="shared" si="3"/>
        <v>0</v>
      </c>
      <c r="N59" s="184">
        <v>0</v>
      </c>
      <c r="O59" s="184">
        <f t="shared" si="4"/>
        <v>0</v>
      </c>
      <c r="P59" s="184">
        <v>0</v>
      </c>
      <c r="Q59" s="184">
        <f t="shared" si="5"/>
        <v>0</v>
      </c>
      <c r="R59" s="184"/>
      <c r="S59" s="184" t="s">
        <v>199</v>
      </c>
      <c r="T59" s="185" t="s">
        <v>199</v>
      </c>
      <c r="U59" s="161">
        <v>0.94199999999999995</v>
      </c>
      <c r="V59" s="161">
        <f t="shared" si="6"/>
        <v>16.350000000000001</v>
      </c>
      <c r="W59" s="161"/>
      <c r="X59" s="161" t="s">
        <v>1036</v>
      </c>
      <c r="Y59" s="151"/>
      <c r="Z59" s="151"/>
      <c r="AA59" s="151"/>
      <c r="AB59" s="151"/>
      <c r="AC59" s="151"/>
      <c r="AD59" s="151"/>
      <c r="AE59" s="151"/>
      <c r="AF59" s="151"/>
      <c r="AG59" s="151" t="s">
        <v>1037</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9">
        <v>23</v>
      </c>
      <c r="B60" s="180" t="s">
        <v>1044</v>
      </c>
      <c r="C60" s="191" t="s">
        <v>1045</v>
      </c>
      <c r="D60" s="181" t="s">
        <v>256</v>
      </c>
      <c r="E60" s="182">
        <v>69.408000000000001</v>
      </c>
      <c r="F60" s="183"/>
      <c r="G60" s="184">
        <f t="shared" si="0"/>
        <v>0</v>
      </c>
      <c r="H60" s="183"/>
      <c r="I60" s="184">
        <f t="shared" si="1"/>
        <v>0</v>
      </c>
      <c r="J60" s="183"/>
      <c r="K60" s="184">
        <f t="shared" si="2"/>
        <v>0</v>
      </c>
      <c r="L60" s="184">
        <v>21</v>
      </c>
      <c r="M60" s="184">
        <f t="shared" si="3"/>
        <v>0</v>
      </c>
      <c r="N60" s="184">
        <v>0</v>
      </c>
      <c r="O60" s="184">
        <f t="shared" si="4"/>
        <v>0</v>
      </c>
      <c r="P60" s="184">
        <v>0</v>
      </c>
      <c r="Q60" s="184">
        <f t="shared" si="5"/>
        <v>0</v>
      </c>
      <c r="R60" s="184"/>
      <c r="S60" s="184" t="s">
        <v>199</v>
      </c>
      <c r="T60" s="185" t="s">
        <v>199</v>
      </c>
      <c r="U60" s="161">
        <v>0.105</v>
      </c>
      <c r="V60" s="161">
        <f t="shared" si="6"/>
        <v>7.29</v>
      </c>
      <c r="W60" s="161"/>
      <c r="X60" s="161" t="s">
        <v>1036</v>
      </c>
      <c r="Y60" s="151"/>
      <c r="Z60" s="151"/>
      <c r="AA60" s="151"/>
      <c r="AB60" s="151"/>
      <c r="AC60" s="151"/>
      <c r="AD60" s="151"/>
      <c r="AE60" s="151"/>
      <c r="AF60" s="151"/>
      <c r="AG60" s="151" t="s">
        <v>1037</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x14ac:dyDescent="0.2">
      <c r="A61" s="172">
        <v>24</v>
      </c>
      <c r="B61" s="173" t="s">
        <v>1046</v>
      </c>
      <c r="C61" s="189" t="s">
        <v>1047</v>
      </c>
      <c r="D61" s="174" t="s">
        <v>256</v>
      </c>
      <c r="E61" s="175">
        <v>17.352</v>
      </c>
      <c r="F61" s="176"/>
      <c r="G61" s="177">
        <f t="shared" si="0"/>
        <v>0</v>
      </c>
      <c r="H61" s="176"/>
      <c r="I61" s="177">
        <f t="shared" si="1"/>
        <v>0</v>
      </c>
      <c r="J61" s="176"/>
      <c r="K61" s="177">
        <f t="shared" si="2"/>
        <v>0</v>
      </c>
      <c r="L61" s="177">
        <v>21</v>
      </c>
      <c r="M61" s="177">
        <f t="shared" si="3"/>
        <v>0</v>
      </c>
      <c r="N61" s="177">
        <v>0</v>
      </c>
      <c r="O61" s="177">
        <f t="shared" si="4"/>
        <v>0</v>
      </c>
      <c r="P61" s="177">
        <v>0</v>
      </c>
      <c r="Q61" s="177">
        <f t="shared" si="5"/>
        <v>0</v>
      </c>
      <c r="R61" s="177"/>
      <c r="S61" s="177" t="s">
        <v>199</v>
      </c>
      <c r="T61" s="178" t="s">
        <v>199</v>
      </c>
      <c r="U61" s="161">
        <v>0</v>
      </c>
      <c r="V61" s="161">
        <f t="shared" si="6"/>
        <v>0</v>
      </c>
      <c r="W61" s="161"/>
      <c r="X61" s="161" t="s">
        <v>1036</v>
      </c>
      <c r="Y61" s="151"/>
      <c r="Z61" s="151"/>
      <c r="AA61" s="151"/>
      <c r="AB61" s="151"/>
      <c r="AC61" s="151"/>
      <c r="AD61" s="151"/>
      <c r="AE61" s="151"/>
      <c r="AF61" s="151"/>
      <c r="AG61" s="151" t="s">
        <v>1037</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3"/>
      <c r="B62" s="4"/>
      <c r="C62" s="193"/>
      <c r="D62" s="6"/>
      <c r="E62" s="3"/>
      <c r="F62" s="3"/>
      <c r="G62" s="3"/>
      <c r="H62" s="3"/>
      <c r="I62" s="3"/>
      <c r="J62" s="3"/>
      <c r="K62" s="3"/>
      <c r="L62" s="3"/>
      <c r="M62" s="3"/>
      <c r="N62" s="3"/>
      <c r="O62" s="3"/>
      <c r="P62" s="3"/>
      <c r="Q62" s="3"/>
      <c r="R62" s="3"/>
      <c r="S62" s="3"/>
      <c r="T62" s="3"/>
      <c r="U62" s="3"/>
      <c r="V62" s="3"/>
      <c r="W62" s="3"/>
      <c r="X62" s="3"/>
      <c r="AE62">
        <v>15</v>
      </c>
      <c r="AF62">
        <v>21</v>
      </c>
      <c r="AG62" t="s">
        <v>181</v>
      </c>
    </row>
    <row r="63" spans="1:60" x14ac:dyDescent="0.2">
      <c r="A63" s="154"/>
      <c r="B63" s="155" t="s">
        <v>30</v>
      </c>
      <c r="C63" s="194"/>
      <c r="D63" s="156"/>
      <c r="E63" s="157"/>
      <c r="F63" s="157"/>
      <c r="G63" s="187">
        <f>G8+G28+G43+G53+G55</f>
        <v>0</v>
      </c>
      <c r="H63" s="3"/>
      <c r="I63" s="3"/>
      <c r="J63" s="3"/>
      <c r="K63" s="3"/>
      <c r="L63" s="3"/>
      <c r="M63" s="3"/>
      <c r="N63" s="3"/>
      <c r="O63" s="3"/>
      <c r="P63" s="3"/>
      <c r="Q63" s="3"/>
      <c r="R63" s="3"/>
      <c r="S63" s="3"/>
      <c r="T63" s="3"/>
      <c r="U63" s="3"/>
      <c r="V63" s="3"/>
      <c r="W63" s="3"/>
      <c r="X63" s="3"/>
      <c r="AE63">
        <f>SUMIF(L7:L61,AE62,G7:G61)</f>
        <v>0</v>
      </c>
      <c r="AF63">
        <f>SUMIF(L7:L61,AF62,G7:G61)</f>
        <v>0</v>
      </c>
      <c r="AG63" t="s">
        <v>1048</v>
      </c>
    </row>
    <row r="64" spans="1:60" x14ac:dyDescent="0.2">
      <c r="A64" s="3"/>
      <c r="B64" s="4"/>
      <c r="C64" s="193"/>
      <c r="D64" s="6"/>
      <c r="E64" s="3"/>
      <c r="F64" s="3"/>
      <c r="G64" s="3"/>
      <c r="H64" s="3"/>
      <c r="I64" s="3"/>
      <c r="J64" s="3"/>
      <c r="K64" s="3"/>
      <c r="L64" s="3"/>
      <c r="M64" s="3"/>
      <c r="N64" s="3"/>
      <c r="O64" s="3"/>
      <c r="P64" s="3"/>
      <c r="Q64" s="3"/>
      <c r="R64" s="3"/>
      <c r="S64" s="3"/>
      <c r="T64" s="3"/>
      <c r="U64" s="3"/>
      <c r="V64" s="3"/>
      <c r="W64" s="3"/>
      <c r="X64" s="3"/>
    </row>
    <row r="65" spans="1:33" x14ac:dyDescent="0.2">
      <c r="A65" s="3"/>
      <c r="B65" s="4"/>
      <c r="C65" s="193"/>
      <c r="D65" s="6"/>
      <c r="E65" s="3"/>
      <c r="F65" s="3"/>
      <c r="G65" s="3"/>
      <c r="H65" s="3"/>
      <c r="I65" s="3"/>
      <c r="J65" s="3"/>
      <c r="K65" s="3"/>
      <c r="L65" s="3"/>
      <c r="M65" s="3"/>
      <c r="N65" s="3"/>
      <c r="O65" s="3"/>
      <c r="P65" s="3"/>
      <c r="Q65" s="3"/>
      <c r="R65" s="3"/>
      <c r="S65" s="3"/>
      <c r="T65" s="3"/>
      <c r="U65" s="3"/>
      <c r="V65" s="3"/>
      <c r="W65" s="3"/>
      <c r="X65" s="3"/>
    </row>
    <row r="66" spans="1:33" x14ac:dyDescent="0.2">
      <c r="A66" s="260" t="s">
        <v>1049</v>
      </c>
      <c r="B66" s="260"/>
      <c r="C66" s="261"/>
      <c r="D66" s="6"/>
      <c r="E66" s="3"/>
      <c r="F66" s="3"/>
      <c r="G66" s="3"/>
      <c r="H66" s="3"/>
      <c r="I66" s="3"/>
      <c r="J66" s="3"/>
      <c r="K66" s="3"/>
      <c r="L66" s="3"/>
      <c r="M66" s="3"/>
      <c r="N66" s="3"/>
      <c r="O66" s="3"/>
      <c r="P66" s="3"/>
      <c r="Q66" s="3"/>
      <c r="R66" s="3"/>
      <c r="S66" s="3"/>
      <c r="T66" s="3"/>
      <c r="U66" s="3"/>
      <c r="V66" s="3"/>
      <c r="W66" s="3"/>
      <c r="X66" s="3"/>
    </row>
    <row r="67" spans="1:33" x14ac:dyDescent="0.2">
      <c r="A67" s="262"/>
      <c r="B67" s="263"/>
      <c r="C67" s="264"/>
      <c r="D67" s="263"/>
      <c r="E67" s="263"/>
      <c r="F67" s="263"/>
      <c r="G67" s="265"/>
      <c r="H67" s="3"/>
      <c r="I67" s="3"/>
      <c r="J67" s="3"/>
      <c r="K67" s="3"/>
      <c r="L67" s="3"/>
      <c r="M67" s="3"/>
      <c r="N67" s="3"/>
      <c r="O67" s="3"/>
      <c r="P67" s="3"/>
      <c r="Q67" s="3"/>
      <c r="R67" s="3"/>
      <c r="S67" s="3"/>
      <c r="T67" s="3"/>
      <c r="U67" s="3"/>
      <c r="V67" s="3"/>
      <c r="W67" s="3"/>
      <c r="X67" s="3"/>
      <c r="AG67" t="s">
        <v>1050</v>
      </c>
    </row>
    <row r="68" spans="1:33" x14ac:dyDescent="0.2">
      <c r="A68" s="266"/>
      <c r="B68" s="267"/>
      <c r="C68" s="268"/>
      <c r="D68" s="267"/>
      <c r="E68" s="267"/>
      <c r="F68" s="267"/>
      <c r="G68" s="269"/>
      <c r="H68" s="3"/>
      <c r="I68" s="3"/>
      <c r="J68" s="3"/>
      <c r="K68" s="3"/>
      <c r="L68" s="3"/>
      <c r="M68" s="3"/>
      <c r="N68" s="3"/>
      <c r="O68" s="3"/>
      <c r="P68" s="3"/>
      <c r="Q68" s="3"/>
      <c r="R68" s="3"/>
      <c r="S68" s="3"/>
      <c r="T68" s="3"/>
      <c r="U68" s="3"/>
      <c r="V68" s="3"/>
      <c r="W68" s="3"/>
      <c r="X68" s="3"/>
    </row>
    <row r="69" spans="1:33" x14ac:dyDescent="0.2">
      <c r="A69" s="266"/>
      <c r="B69" s="267"/>
      <c r="C69" s="268"/>
      <c r="D69" s="267"/>
      <c r="E69" s="267"/>
      <c r="F69" s="267"/>
      <c r="G69" s="269"/>
      <c r="H69" s="3"/>
      <c r="I69" s="3"/>
      <c r="J69" s="3"/>
      <c r="K69" s="3"/>
      <c r="L69" s="3"/>
      <c r="M69" s="3"/>
      <c r="N69" s="3"/>
      <c r="O69" s="3"/>
      <c r="P69" s="3"/>
      <c r="Q69" s="3"/>
      <c r="R69" s="3"/>
      <c r="S69" s="3"/>
      <c r="T69" s="3"/>
      <c r="U69" s="3"/>
      <c r="V69" s="3"/>
      <c r="W69" s="3"/>
      <c r="X69" s="3"/>
    </row>
    <row r="70" spans="1:33" x14ac:dyDescent="0.2">
      <c r="A70" s="266"/>
      <c r="B70" s="267"/>
      <c r="C70" s="268"/>
      <c r="D70" s="267"/>
      <c r="E70" s="267"/>
      <c r="F70" s="267"/>
      <c r="G70" s="269"/>
      <c r="H70" s="3"/>
      <c r="I70" s="3"/>
      <c r="J70" s="3"/>
      <c r="K70" s="3"/>
      <c r="L70" s="3"/>
      <c r="M70" s="3"/>
      <c r="N70" s="3"/>
      <c r="O70" s="3"/>
      <c r="P70" s="3"/>
      <c r="Q70" s="3"/>
      <c r="R70" s="3"/>
      <c r="S70" s="3"/>
      <c r="T70" s="3"/>
      <c r="U70" s="3"/>
      <c r="V70" s="3"/>
      <c r="W70" s="3"/>
      <c r="X70" s="3"/>
    </row>
    <row r="71" spans="1:33" x14ac:dyDescent="0.2">
      <c r="A71" s="270"/>
      <c r="B71" s="271"/>
      <c r="C71" s="272"/>
      <c r="D71" s="271"/>
      <c r="E71" s="271"/>
      <c r="F71" s="271"/>
      <c r="G71" s="273"/>
      <c r="H71" s="3"/>
      <c r="I71" s="3"/>
      <c r="J71" s="3"/>
      <c r="K71" s="3"/>
      <c r="L71" s="3"/>
      <c r="M71" s="3"/>
      <c r="N71" s="3"/>
      <c r="O71" s="3"/>
      <c r="P71" s="3"/>
      <c r="Q71" s="3"/>
      <c r="R71" s="3"/>
      <c r="S71" s="3"/>
      <c r="T71" s="3"/>
      <c r="U71" s="3"/>
      <c r="V71" s="3"/>
      <c r="W71" s="3"/>
      <c r="X71" s="3"/>
    </row>
    <row r="72" spans="1:33" x14ac:dyDescent="0.2">
      <c r="A72" s="3"/>
      <c r="B72" s="4"/>
      <c r="C72" s="193"/>
      <c r="D72" s="6"/>
      <c r="E72" s="3"/>
      <c r="F72" s="3"/>
      <c r="G72" s="3"/>
      <c r="H72" s="3"/>
      <c r="I72" s="3"/>
      <c r="J72" s="3"/>
      <c r="K72" s="3"/>
      <c r="L72" s="3"/>
      <c r="M72" s="3"/>
      <c r="N72" s="3"/>
      <c r="O72" s="3"/>
      <c r="P72" s="3"/>
      <c r="Q72" s="3"/>
      <c r="R72" s="3"/>
      <c r="S72" s="3"/>
      <c r="T72" s="3"/>
      <c r="U72" s="3"/>
      <c r="V72" s="3"/>
      <c r="W72" s="3"/>
      <c r="X72" s="3"/>
    </row>
    <row r="73" spans="1:33" x14ac:dyDescent="0.2">
      <c r="C73" s="195"/>
      <c r="D73" s="10"/>
      <c r="AG73" t="s">
        <v>1051</v>
      </c>
    </row>
    <row r="74" spans="1:33" x14ac:dyDescent="0.2">
      <c r="D74" s="10"/>
    </row>
    <row r="75" spans="1:33" x14ac:dyDescent="0.2">
      <c r="D75" s="10"/>
    </row>
    <row r="76" spans="1:33" x14ac:dyDescent="0.2">
      <c r="D76" s="10"/>
    </row>
    <row r="77" spans="1:33" x14ac:dyDescent="0.2">
      <c r="D77" s="10"/>
    </row>
    <row r="78" spans="1:33" x14ac:dyDescent="0.2">
      <c r="D78" s="10"/>
    </row>
    <row r="79" spans="1:33" x14ac:dyDescent="0.2">
      <c r="D79" s="10"/>
    </row>
    <row r="80" spans="1: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67:G71"/>
    <mergeCell ref="A1:G1"/>
    <mergeCell ref="C2:G2"/>
    <mergeCell ref="C3:G3"/>
    <mergeCell ref="C4:G4"/>
    <mergeCell ref="A66:C6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65</v>
      </c>
      <c r="C3" s="254" t="s">
        <v>66</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SUMIF(AG9:AG18,"&lt;&gt;NOR",G9:G18)</f>
        <v>0</v>
      </c>
      <c r="H8" s="170"/>
      <c r="I8" s="170">
        <f>SUM(I9:I18)</f>
        <v>0</v>
      </c>
      <c r="J8" s="170"/>
      <c r="K8" s="170">
        <f>SUM(K9:K18)</f>
        <v>0</v>
      </c>
      <c r="L8" s="170"/>
      <c r="M8" s="170">
        <f>SUM(M9:M18)</f>
        <v>0</v>
      </c>
      <c r="N8" s="170"/>
      <c r="O8" s="170">
        <f>SUM(O9:O18)</f>
        <v>0</v>
      </c>
      <c r="P8" s="170"/>
      <c r="Q8" s="170">
        <f>SUM(Q9:Q18)</f>
        <v>0</v>
      </c>
      <c r="R8" s="170"/>
      <c r="S8" s="170"/>
      <c r="T8" s="171"/>
      <c r="U8" s="165"/>
      <c r="V8" s="165">
        <f>SUM(V9:V18)</f>
        <v>5.39</v>
      </c>
      <c r="W8" s="165"/>
      <c r="X8" s="165"/>
      <c r="AG8" t="s">
        <v>195</v>
      </c>
    </row>
    <row r="9" spans="1:60" outlineLevel="1" x14ac:dyDescent="0.2">
      <c r="A9" s="172">
        <v>1</v>
      </c>
      <c r="B9" s="173" t="s">
        <v>1392</v>
      </c>
      <c r="C9" s="189" t="s">
        <v>1393</v>
      </c>
      <c r="D9" s="174" t="s">
        <v>198</v>
      </c>
      <c r="E9" s="175">
        <v>1.1200000000000001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3.5329999999999999</v>
      </c>
      <c r="V9" s="161">
        <f>ROUND(E9*U9,2)</f>
        <v>3.96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1394</v>
      </c>
      <c r="D10" s="163"/>
      <c r="E10" s="164">
        <v>1.1200000000000001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1395</v>
      </c>
      <c r="C11" s="189" t="s">
        <v>1396</v>
      </c>
      <c r="D11" s="174" t="s">
        <v>198</v>
      </c>
      <c r="E11" s="175">
        <v>0.2</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0.31</v>
      </c>
      <c r="V11" s="161">
        <f>ROUND(E11*U11,2)</f>
        <v>0.06</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1397</v>
      </c>
      <c r="D12" s="163"/>
      <c r="E12" s="164">
        <v>0.2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1350</v>
      </c>
      <c r="C13" s="189" t="s">
        <v>1398</v>
      </c>
      <c r="D13" s="174" t="s">
        <v>198</v>
      </c>
      <c r="E13" s="175">
        <v>1.1200000000000001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1.1499999999999999</v>
      </c>
      <c r="V13" s="161">
        <f>ROUND(E13*U13,2)</f>
        <v>1.29</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1394</v>
      </c>
      <c r="D14" s="163"/>
      <c r="E14" s="164">
        <v>1.1200000000000001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1399</v>
      </c>
      <c r="C15" s="189" t="s">
        <v>1400</v>
      </c>
      <c r="D15" s="174" t="s">
        <v>285</v>
      </c>
      <c r="E15" s="175">
        <v>3</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2.5999999999999999E-2</v>
      </c>
      <c r="V15" s="161">
        <f>ROUND(E15*U15,2)</f>
        <v>0.08</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84</v>
      </c>
      <c r="D16" s="163"/>
      <c r="E16" s="164">
        <v>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1401</v>
      </c>
      <c r="C17" s="189" t="s">
        <v>1402</v>
      </c>
      <c r="D17" s="174" t="s">
        <v>1403</v>
      </c>
      <c r="E17" s="175">
        <v>0.2</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307</v>
      </c>
      <c r="T17" s="178" t="s">
        <v>308</v>
      </c>
      <c r="U17" s="161">
        <v>0</v>
      </c>
      <c r="V17" s="161">
        <f>ROUND(E17*U17,2)</f>
        <v>0</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1397</v>
      </c>
      <c r="D18" s="163"/>
      <c r="E18" s="164">
        <v>0.2</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x14ac:dyDescent="0.2">
      <c r="A19" s="166" t="s">
        <v>194</v>
      </c>
      <c r="B19" s="167" t="s">
        <v>84</v>
      </c>
      <c r="C19" s="188" t="s">
        <v>85</v>
      </c>
      <c r="D19" s="168"/>
      <c r="E19" s="169"/>
      <c r="F19" s="170"/>
      <c r="G19" s="170">
        <f>SUMIF(AG20:AG23,"&lt;&gt;NOR",G20:G23)</f>
        <v>0</v>
      </c>
      <c r="H19" s="170"/>
      <c r="I19" s="170">
        <f>SUM(I20:I23)</f>
        <v>0</v>
      </c>
      <c r="J19" s="170"/>
      <c r="K19" s="170">
        <f>SUM(K20:K23)</f>
        <v>0</v>
      </c>
      <c r="L19" s="170"/>
      <c r="M19" s="170">
        <f>SUM(M20:M23)</f>
        <v>0</v>
      </c>
      <c r="N19" s="170"/>
      <c r="O19" s="170">
        <f>SUM(O20:O23)</f>
        <v>0.28999999999999998</v>
      </c>
      <c r="P19" s="170"/>
      <c r="Q19" s="170">
        <f>SUM(Q20:Q23)</f>
        <v>0</v>
      </c>
      <c r="R19" s="170"/>
      <c r="S19" s="170"/>
      <c r="T19" s="171"/>
      <c r="U19" s="165"/>
      <c r="V19" s="165">
        <f>SUM(V20:V23)</f>
        <v>0</v>
      </c>
      <c r="W19" s="165"/>
      <c r="X19" s="165"/>
      <c r="AG19" t="s">
        <v>195</v>
      </c>
    </row>
    <row r="20" spans="1:60" outlineLevel="1" x14ac:dyDescent="0.2">
      <c r="A20" s="172">
        <v>6</v>
      </c>
      <c r="B20" s="173" t="s">
        <v>1404</v>
      </c>
      <c r="C20" s="189" t="s">
        <v>1405</v>
      </c>
      <c r="D20" s="174" t="s">
        <v>490</v>
      </c>
      <c r="E20" s="175">
        <v>2.8</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307</v>
      </c>
      <c r="T20" s="178" t="s">
        <v>308</v>
      </c>
      <c r="U20" s="161">
        <v>0</v>
      </c>
      <c r="V20" s="161">
        <f>ROUND(E20*U20,2)</f>
        <v>0</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1406</v>
      </c>
      <c r="D21" s="163"/>
      <c r="E21" s="164">
        <v>2.8</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1407</v>
      </c>
      <c r="C22" s="189" t="s">
        <v>1408</v>
      </c>
      <c r="D22" s="174" t="s">
        <v>490</v>
      </c>
      <c r="E22" s="175">
        <v>3</v>
      </c>
      <c r="F22" s="176"/>
      <c r="G22" s="177">
        <f>ROUND(E22*F22,2)</f>
        <v>0</v>
      </c>
      <c r="H22" s="176"/>
      <c r="I22" s="177">
        <f>ROUND(E22*H22,2)</f>
        <v>0</v>
      </c>
      <c r="J22" s="176"/>
      <c r="K22" s="177">
        <f>ROUND(E22*J22,2)</f>
        <v>0</v>
      </c>
      <c r="L22" s="177">
        <v>21</v>
      </c>
      <c r="M22" s="177">
        <f>G22*(1+L22/100)</f>
        <v>0</v>
      </c>
      <c r="N22" s="177">
        <v>9.5000000000000001E-2</v>
      </c>
      <c r="O22" s="177">
        <f>ROUND(E22*N22,2)</f>
        <v>0.28999999999999998</v>
      </c>
      <c r="P22" s="177">
        <v>0</v>
      </c>
      <c r="Q22" s="177">
        <f>ROUND(E22*P22,2)</f>
        <v>0</v>
      </c>
      <c r="R22" s="177"/>
      <c r="S22" s="177" t="s">
        <v>307</v>
      </c>
      <c r="T22" s="178" t="s">
        <v>308</v>
      </c>
      <c r="U22" s="161">
        <v>0</v>
      </c>
      <c r="V22" s="161">
        <f>ROUND(E22*U22,2)</f>
        <v>0</v>
      </c>
      <c r="W22" s="161"/>
      <c r="X22" s="161" t="s">
        <v>297</v>
      </c>
      <c r="Y22" s="151"/>
      <c r="Z22" s="151"/>
      <c r="AA22" s="151"/>
      <c r="AB22" s="151"/>
      <c r="AC22" s="151"/>
      <c r="AD22" s="151"/>
      <c r="AE22" s="151"/>
      <c r="AF22" s="151"/>
      <c r="AG22" s="151" t="s">
        <v>298</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84</v>
      </c>
      <c r="D23" s="163"/>
      <c r="E23" s="164">
        <v>3</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x14ac:dyDescent="0.2">
      <c r="A24" s="166" t="s">
        <v>194</v>
      </c>
      <c r="B24" s="167" t="s">
        <v>86</v>
      </c>
      <c r="C24" s="188" t="s">
        <v>87</v>
      </c>
      <c r="D24" s="168"/>
      <c r="E24" s="169"/>
      <c r="F24" s="170"/>
      <c r="G24" s="170">
        <f>SUMIF(AG25:AG26,"&lt;&gt;NOR",G25:G26)</f>
        <v>0</v>
      </c>
      <c r="H24" s="170"/>
      <c r="I24" s="170">
        <f>SUM(I25:I26)</f>
        <v>0</v>
      </c>
      <c r="J24" s="170"/>
      <c r="K24" s="170">
        <f>SUM(K25:K26)</f>
        <v>0</v>
      </c>
      <c r="L24" s="170"/>
      <c r="M24" s="170">
        <f>SUM(M25:M26)</f>
        <v>0</v>
      </c>
      <c r="N24" s="170"/>
      <c r="O24" s="170">
        <f>SUM(O25:O26)</f>
        <v>0.26</v>
      </c>
      <c r="P24" s="170"/>
      <c r="Q24" s="170">
        <f>SUM(Q25:Q26)</f>
        <v>0</v>
      </c>
      <c r="R24" s="170"/>
      <c r="S24" s="170"/>
      <c r="T24" s="171"/>
      <c r="U24" s="165"/>
      <c r="V24" s="165">
        <f>SUM(V25:V26)</f>
        <v>0.24</v>
      </c>
      <c r="W24" s="165"/>
      <c r="X24" s="165"/>
      <c r="AG24" t="s">
        <v>195</v>
      </c>
    </row>
    <row r="25" spans="1:60" outlineLevel="1" x14ac:dyDescent="0.2">
      <c r="A25" s="172">
        <v>8</v>
      </c>
      <c r="B25" s="173" t="s">
        <v>1409</v>
      </c>
      <c r="C25" s="189" t="s">
        <v>1410</v>
      </c>
      <c r="D25" s="174" t="s">
        <v>198</v>
      </c>
      <c r="E25" s="175">
        <v>0.14000000000000001</v>
      </c>
      <c r="F25" s="176"/>
      <c r="G25" s="177">
        <f>ROUND(E25*F25,2)</f>
        <v>0</v>
      </c>
      <c r="H25" s="176"/>
      <c r="I25" s="177">
        <f>ROUND(E25*H25,2)</f>
        <v>0</v>
      </c>
      <c r="J25" s="176"/>
      <c r="K25" s="177">
        <f>ROUND(E25*J25,2)</f>
        <v>0</v>
      </c>
      <c r="L25" s="177">
        <v>21</v>
      </c>
      <c r="M25" s="177">
        <f>G25*(1+L25/100)</f>
        <v>0</v>
      </c>
      <c r="N25" s="177">
        <v>1.8907700000000001</v>
      </c>
      <c r="O25" s="177">
        <f>ROUND(E25*N25,2)</f>
        <v>0.26</v>
      </c>
      <c r="P25" s="177">
        <v>0</v>
      </c>
      <c r="Q25" s="177">
        <f>ROUND(E25*P25,2)</f>
        <v>0</v>
      </c>
      <c r="R25" s="177"/>
      <c r="S25" s="177" t="s">
        <v>199</v>
      </c>
      <c r="T25" s="178" t="s">
        <v>199</v>
      </c>
      <c r="U25" s="161">
        <v>1.6950000000000001</v>
      </c>
      <c r="V25" s="161">
        <f>ROUND(E25*U25,2)</f>
        <v>0.24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1411</v>
      </c>
      <c r="D26" s="163"/>
      <c r="E26" s="164">
        <v>0.14000000000000001</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x14ac:dyDescent="0.2">
      <c r="A27" s="166" t="s">
        <v>194</v>
      </c>
      <c r="B27" s="167" t="s">
        <v>112</v>
      </c>
      <c r="C27" s="188" t="s">
        <v>113</v>
      </c>
      <c r="D27" s="168"/>
      <c r="E27" s="169"/>
      <c r="F27" s="170"/>
      <c r="G27" s="170">
        <f>SUMIF(AG28:AG28,"&lt;&gt;NOR",G28:G28)</f>
        <v>0</v>
      </c>
      <c r="H27" s="170"/>
      <c r="I27" s="170">
        <f>SUM(I28:I28)</f>
        <v>0</v>
      </c>
      <c r="J27" s="170"/>
      <c r="K27" s="170">
        <f>SUM(K28:K28)</f>
        <v>0</v>
      </c>
      <c r="L27" s="170"/>
      <c r="M27" s="170">
        <f>SUM(M28:M28)</f>
        <v>0</v>
      </c>
      <c r="N27" s="170"/>
      <c r="O27" s="170">
        <f>SUM(O28:O28)</f>
        <v>0</v>
      </c>
      <c r="P27" s="170"/>
      <c r="Q27" s="170">
        <f>SUM(Q28:Q28)</f>
        <v>0</v>
      </c>
      <c r="R27" s="170"/>
      <c r="S27" s="170"/>
      <c r="T27" s="171"/>
      <c r="U27" s="165"/>
      <c r="V27" s="165">
        <f>SUM(V28:V28)</f>
        <v>0.11</v>
      </c>
      <c r="W27" s="165"/>
      <c r="X27" s="165"/>
      <c r="AG27" t="s">
        <v>195</v>
      </c>
    </row>
    <row r="28" spans="1:60" outlineLevel="1" x14ac:dyDescent="0.2">
      <c r="A28" s="179">
        <v>9</v>
      </c>
      <c r="B28" s="180" t="s">
        <v>1412</v>
      </c>
      <c r="C28" s="191" t="s">
        <v>1413</v>
      </c>
      <c r="D28" s="181" t="s">
        <v>256</v>
      </c>
      <c r="E28" s="182">
        <v>0.54971000000000003</v>
      </c>
      <c r="F28" s="183"/>
      <c r="G28" s="184">
        <f>ROUND(E28*F28,2)</f>
        <v>0</v>
      </c>
      <c r="H28" s="183"/>
      <c r="I28" s="184">
        <f>ROUND(E28*H28,2)</f>
        <v>0</v>
      </c>
      <c r="J28" s="183"/>
      <c r="K28" s="184">
        <f>ROUND(E28*J28,2)</f>
        <v>0</v>
      </c>
      <c r="L28" s="184">
        <v>21</v>
      </c>
      <c r="M28" s="184">
        <f>G28*(1+L28/100)</f>
        <v>0</v>
      </c>
      <c r="N28" s="184">
        <v>0</v>
      </c>
      <c r="O28" s="184">
        <f>ROUND(E28*N28,2)</f>
        <v>0</v>
      </c>
      <c r="P28" s="184">
        <v>0</v>
      </c>
      <c r="Q28" s="184">
        <f>ROUND(E28*P28,2)</f>
        <v>0</v>
      </c>
      <c r="R28" s="184"/>
      <c r="S28" s="184" t="s">
        <v>199</v>
      </c>
      <c r="T28" s="185" t="s">
        <v>199</v>
      </c>
      <c r="U28" s="161">
        <v>0.19400000000000001</v>
      </c>
      <c r="V28" s="161">
        <f>ROUND(E28*U28,2)</f>
        <v>0.11</v>
      </c>
      <c r="W28" s="161"/>
      <c r="X28" s="161" t="s">
        <v>630</v>
      </c>
      <c r="Y28" s="151"/>
      <c r="Z28" s="151"/>
      <c r="AA28" s="151"/>
      <c r="AB28" s="151"/>
      <c r="AC28" s="151"/>
      <c r="AD28" s="151"/>
      <c r="AE28" s="151"/>
      <c r="AF28" s="151"/>
      <c r="AG28" s="151" t="s">
        <v>631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x14ac:dyDescent="0.2">
      <c r="A29" s="166" t="s">
        <v>194</v>
      </c>
      <c r="B29" s="167" t="s">
        <v>160</v>
      </c>
      <c r="C29" s="188" t="s">
        <v>161</v>
      </c>
      <c r="D29" s="168"/>
      <c r="E29" s="169"/>
      <c r="F29" s="170"/>
      <c r="G29" s="170">
        <f>SUMIF(AG30:AG31,"&lt;&gt;NOR",G30:G31)</f>
        <v>0</v>
      </c>
      <c r="H29" s="170"/>
      <c r="I29" s="170">
        <f>SUM(I30:I31)</f>
        <v>0</v>
      </c>
      <c r="J29" s="170"/>
      <c r="K29" s="170">
        <f>SUM(K30:K31)</f>
        <v>0</v>
      </c>
      <c r="L29" s="170"/>
      <c r="M29" s="170">
        <f>SUM(M30:M31)</f>
        <v>0</v>
      </c>
      <c r="N29" s="170"/>
      <c r="O29" s="170">
        <f>SUM(O30:O31)</f>
        <v>0</v>
      </c>
      <c r="P29" s="170"/>
      <c r="Q29" s="170">
        <f>SUM(Q30:Q31)</f>
        <v>0</v>
      </c>
      <c r="R29" s="170"/>
      <c r="S29" s="170"/>
      <c r="T29" s="171"/>
      <c r="U29" s="165"/>
      <c r="V29" s="165">
        <f>SUM(V30:V31)</f>
        <v>0</v>
      </c>
      <c r="W29" s="165"/>
      <c r="X29" s="165"/>
      <c r="AG29" t="s">
        <v>195</v>
      </c>
    </row>
    <row r="30" spans="1:60" ht="22.5" outlineLevel="1" x14ac:dyDescent="0.2">
      <c r="A30" s="172">
        <v>10</v>
      </c>
      <c r="B30" s="173" t="s">
        <v>1414</v>
      </c>
      <c r="C30" s="189" t="s">
        <v>1415</v>
      </c>
      <c r="D30" s="174" t="s">
        <v>479</v>
      </c>
      <c r="E30" s="175">
        <v>1</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307</v>
      </c>
      <c r="T30" s="178" t="s">
        <v>308</v>
      </c>
      <c r="U30" s="161">
        <v>0</v>
      </c>
      <c r="V30" s="161">
        <f>ROUND(E30*U30,2)</f>
        <v>0</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80</v>
      </c>
      <c r="D31" s="163"/>
      <c r="E31" s="164">
        <v>1</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x14ac:dyDescent="0.2">
      <c r="A32" s="3"/>
      <c r="B32" s="4"/>
      <c r="C32" s="193"/>
      <c r="D32" s="6"/>
      <c r="E32" s="3"/>
      <c r="F32" s="3"/>
      <c r="G32" s="3"/>
      <c r="H32" s="3"/>
      <c r="I32" s="3"/>
      <c r="J32" s="3"/>
      <c r="K32" s="3"/>
      <c r="L32" s="3"/>
      <c r="M32" s="3"/>
      <c r="N32" s="3"/>
      <c r="O32" s="3"/>
      <c r="P32" s="3"/>
      <c r="Q32" s="3"/>
      <c r="R32" s="3"/>
      <c r="S32" s="3"/>
      <c r="T32" s="3"/>
      <c r="U32" s="3"/>
      <c r="V32" s="3"/>
      <c r="W32" s="3"/>
      <c r="X32" s="3"/>
      <c r="AE32">
        <v>15</v>
      </c>
      <c r="AF32">
        <v>21</v>
      </c>
      <c r="AG32" t="s">
        <v>181</v>
      </c>
    </row>
    <row r="33" spans="1:33" x14ac:dyDescent="0.2">
      <c r="A33" s="154"/>
      <c r="B33" s="155" t="s">
        <v>30</v>
      </c>
      <c r="C33" s="194"/>
      <c r="D33" s="156"/>
      <c r="E33" s="157"/>
      <c r="F33" s="157"/>
      <c r="G33" s="187">
        <f>G8+G19+G24+G27+G29</f>
        <v>0</v>
      </c>
      <c r="H33" s="3"/>
      <c r="I33" s="3"/>
      <c r="J33" s="3"/>
      <c r="K33" s="3"/>
      <c r="L33" s="3"/>
      <c r="M33" s="3"/>
      <c r="N33" s="3"/>
      <c r="O33" s="3"/>
      <c r="P33" s="3"/>
      <c r="Q33" s="3"/>
      <c r="R33" s="3"/>
      <c r="S33" s="3"/>
      <c r="T33" s="3"/>
      <c r="U33" s="3"/>
      <c r="V33" s="3"/>
      <c r="W33" s="3"/>
      <c r="X33" s="3"/>
      <c r="AE33">
        <f>SUMIF(L7:L31,AE32,G7:G31)</f>
        <v>0</v>
      </c>
      <c r="AF33">
        <f>SUMIF(L7:L31,AF32,G7:G31)</f>
        <v>0</v>
      </c>
      <c r="AG33" t="s">
        <v>1048</v>
      </c>
    </row>
    <row r="34" spans="1:33" x14ac:dyDescent="0.2">
      <c r="A34" s="3"/>
      <c r="B34" s="4"/>
      <c r="C34" s="193"/>
      <c r="D34" s="6"/>
      <c r="E34" s="3"/>
      <c r="F34" s="3"/>
      <c r="G34" s="3"/>
      <c r="H34" s="3"/>
      <c r="I34" s="3"/>
      <c r="J34" s="3"/>
      <c r="K34" s="3"/>
      <c r="L34" s="3"/>
      <c r="M34" s="3"/>
      <c r="N34" s="3"/>
      <c r="O34" s="3"/>
      <c r="P34" s="3"/>
      <c r="Q34" s="3"/>
      <c r="R34" s="3"/>
      <c r="S34" s="3"/>
      <c r="T34" s="3"/>
      <c r="U34" s="3"/>
      <c r="V34" s="3"/>
      <c r="W34" s="3"/>
      <c r="X34" s="3"/>
    </row>
    <row r="35" spans="1:33" x14ac:dyDescent="0.2">
      <c r="A35" s="3"/>
      <c r="B35" s="4"/>
      <c r="C35" s="193"/>
      <c r="D35" s="6"/>
      <c r="E35" s="3"/>
      <c r="F35" s="3"/>
      <c r="G35" s="3"/>
      <c r="H35" s="3"/>
      <c r="I35" s="3"/>
      <c r="J35" s="3"/>
      <c r="K35" s="3"/>
      <c r="L35" s="3"/>
      <c r="M35" s="3"/>
      <c r="N35" s="3"/>
      <c r="O35" s="3"/>
      <c r="P35" s="3"/>
      <c r="Q35" s="3"/>
      <c r="R35" s="3"/>
      <c r="S35" s="3"/>
      <c r="T35" s="3"/>
      <c r="U35" s="3"/>
      <c r="V35" s="3"/>
      <c r="W35" s="3"/>
      <c r="X35" s="3"/>
    </row>
    <row r="36" spans="1:33" x14ac:dyDescent="0.2">
      <c r="A36" s="260" t="s">
        <v>1049</v>
      </c>
      <c r="B36" s="260"/>
      <c r="C36" s="261"/>
      <c r="D36" s="6"/>
      <c r="E36" s="3"/>
      <c r="F36" s="3"/>
      <c r="G36" s="3"/>
      <c r="H36" s="3"/>
      <c r="I36" s="3"/>
      <c r="J36" s="3"/>
      <c r="K36" s="3"/>
      <c r="L36" s="3"/>
      <c r="M36" s="3"/>
      <c r="N36" s="3"/>
      <c r="O36" s="3"/>
      <c r="P36" s="3"/>
      <c r="Q36" s="3"/>
      <c r="R36" s="3"/>
      <c r="S36" s="3"/>
      <c r="T36" s="3"/>
      <c r="U36" s="3"/>
      <c r="V36" s="3"/>
      <c r="W36" s="3"/>
      <c r="X36" s="3"/>
    </row>
    <row r="37" spans="1:33" x14ac:dyDescent="0.2">
      <c r="A37" s="262"/>
      <c r="B37" s="263"/>
      <c r="C37" s="264"/>
      <c r="D37" s="263"/>
      <c r="E37" s="263"/>
      <c r="F37" s="263"/>
      <c r="G37" s="265"/>
      <c r="H37" s="3"/>
      <c r="I37" s="3"/>
      <c r="J37" s="3"/>
      <c r="K37" s="3"/>
      <c r="L37" s="3"/>
      <c r="M37" s="3"/>
      <c r="N37" s="3"/>
      <c r="O37" s="3"/>
      <c r="P37" s="3"/>
      <c r="Q37" s="3"/>
      <c r="R37" s="3"/>
      <c r="S37" s="3"/>
      <c r="T37" s="3"/>
      <c r="U37" s="3"/>
      <c r="V37" s="3"/>
      <c r="W37" s="3"/>
      <c r="X37" s="3"/>
      <c r="AG37" t="s">
        <v>1050</v>
      </c>
    </row>
    <row r="38" spans="1:33" x14ac:dyDescent="0.2">
      <c r="A38" s="266"/>
      <c r="B38" s="267"/>
      <c r="C38" s="268"/>
      <c r="D38" s="267"/>
      <c r="E38" s="267"/>
      <c r="F38" s="267"/>
      <c r="G38" s="269"/>
      <c r="H38" s="3"/>
      <c r="I38" s="3"/>
      <c r="J38" s="3"/>
      <c r="K38" s="3"/>
      <c r="L38" s="3"/>
      <c r="M38" s="3"/>
      <c r="N38" s="3"/>
      <c r="O38" s="3"/>
      <c r="P38" s="3"/>
      <c r="Q38" s="3"/>
      <c r="R38" s="3"/>
      <c r="S38" s="3"/>
      <c r="T38" s="3"/>
      <c r="U38" s="3"/>
      <c r="V38" s="3"/>
      <c r="W38" s="3"/>
      <c r="X38" s="3"/>
    </row>
    <row r="39" spans="1:33" x14ac:dyDescent="0.2">
      <c r="A39" s="266"/>
      <c r="B39" s="267"/>
      <c r="C39" s="268"/>
      <c r="D39" s="267"/>
      <c r="E39" s="267"/>
      <c r="F39" s="267"/>
      <c r="G39" s="269"/>
      <c r="H39" s="3"/>
      <c r="I39" s="3"/>
      <c r="J39" s="3"/>
      <c r="K39" s="3"/>
      <c r="L39" s="3"/>
      <c r="M39" s="3"/>
      <c r="N39" s="3"/>
      <c r="O39" s="3"/>
      <c r="P39" s="3"/>
      <c r="Q39" s="3"/>
      <c r="R39" s="3"/>
      <c r="S39" s="3"/>
      <c r="T39" s="3"/>
      <c r="U39" s="3"/>
      <c r="V39" s="3"/>
      <c r="W39" s="3"/>
      <c r="X39" s="3"/>
    </row>
    <row r="40" spans="1:33" x14ac:dyDescent="0.2">
      <c r="A40" s="266"/>
      <c r="B40" s="267"/>
      <c r="C40" s="268"/>
      <c r="D40" s="267"/>
      <c r="E40" s="267"/>
      <c r="F40" s="267"/>
      <c r="G40" s="269"/>
      <c r="H40" s="3"/>
      <c r="I40" s="3"/>
      <c r="J40" s="3"/>
      <c r="K40" s="3"/>
      <c r="L40" s="3"/>
      <c r="M40" s="3"/>
      <c r="N40" s="3"/>
      <c r="O40" s="3"/>
      <c r="P40" s="3"/>
      <c r="Q40" s="3"/>
      <c r="R40" s="3"/>
      <c r="S40" s="3"/>
      <c r="T40" s="3"/>
      <c r="U40" s="3"/>
      <c r="V40" s="3"/>
      <c r="W40" s="3"/>
      <c r="X40" s="3"/>
    </row>
    <row r="41" spans="1:33" x14ac:dyDescent="0.2">
      <c r="A41" s="270"/>
      <c r="B41" s="271"/>
      <c r="C41" s="272"/>
      <c r="D41" s="271"/>
      <c r="E41" s="271"/>
      <c r="F41" s="271"/>
      <c r="G41" s="273"/>
      <c r="H41" s="3"/>
      <c r="I41" s="3"/>
      <c r="J41" s="3"/>
      <c r="K41" s="3"/>
      <c r="L41" s="3"/>
      <c r="M41" s="3"/>
      <c r="N41" s="3"/>
      <c r="O41" s="3"/>
      <c r="P41" s="3"/>
      <c r="Q41" s="3"/>
      <c r="R41" s="3"/>
      <c r="S41" s="3"/>
      <c r="T41" s="3"/>
      <c r="U41" s="3"/>
      <c r="V41" s="3"/>
      <c r="W41" s="3"/>
      <c r="X41" s="3"/>
    </row>
    <row r="42" spans="1:33" x14ac:dyDescent="0.2">
      <c r="A42" s="3"/>
      <c r="B42" s="4"/>
      <c r="C42" s="193"/>
      <c r="D42" s="6"/>
      <c r="E42" s="3"/>
      <c r="F42" s="3"/>
      <c r="G42" s="3"/>
      <c r="H42" s="3"/>
      <c r="I42" s="3"/>
      <c r="J42" s="3"/>
      <c r="K42" s="3"/>
      <c r="L42" s="3"/>
      <c r="M42" s="3"/>
      <c r="N42" s="3"/>
      <c r="O42" s="3"/>
      <c r="P42" s="3"/>
      <c r="Q42" s="3"/>
      <c r="R42" s="3"/>
      <c r="S42" s="3"/>
      <c r="T42" s="3"/>
      <c r="U42" s="3"/>
      <c r="V42" s="3"/>
      <c r="W42" s="3"/>
      <c r="X42" s="3"/>
    </row>
    <row r="43" spans="1:33" x14ac:dyDescent="0.2">
      <c r="C43" s="195"/>
      <c r="D43" s="10"/>
      <c r="AG43" t="s">
        <v>1051</v>
      </c>
    </row>
    <row r="44" spans="1:33" x14ac:dyDescent="0.2">
      <c r="D44" s="10"/>
    </row>
    <row r="45" spans="1:33" x14ac:dyDescent="0.2">
      <c r="D45" s="10"/>
    </row>
    <row r="46" spans="1:33" x14ac:dyDescent="0.2">
      <c r="D46" s="10"/>
    </row>
    <row r="47" spans="1:33" x14ac:dyDescent="0.2">
      <c r="D47" s="10"/>
    </row>
    <row r="48" spans="1: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37:G41"/>
    <mergeCell ref="A1:G1"/>
    <mergeCell ref="C2:G2"/>
    <mergeCell ref="C3:G3"/>
    <mergeCell ref="C4:G4"/>
    <mergeCell ref="A36:C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SO 01 052020 Pol</vt:lpstr>
      <vt:lpstr>SO 02 052020 Pol</vt:lpstr>
      <vt:lpstr>SO 03 052020 Pol</vt:lpstr>
      <vt:lpstr>SO 04 052020 Pol</vt:lpstr>
      <vt:lpstr>SO 05 052020 Pol</vt:lpstr>
      <vt:lpstr>SO 06 052020 Pol</vt:lpstr>
      <vt:lpstr>VO 052020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052020 Pol'!Názvy_tisku</vt:lpstr>
      <vt:lpstr>'SO 02 052020 Pol'!Názvy_tisku</vt:lpstr>
      <vt:lpstr>'SO 03 052020 Pol'!Názvy_tisku</vt:lpstr>
      <vt:lpstr>'SO 04 052020 Pol'!Názvy_tisku</vt:lpstr>
      <vt:lpstr>'SO 05 052020 Pol'!Názvy_tisku</vt:lpstr>
      <vt:lpstr>'SO 06 052020 Pol'!Názvy_tisku</vt:lpstr>
      <vt:lpstr>'VO 052020 Pol'!Názvy_tisku</vt:lpstr>
      <vt:lpstr>oadresa</vt:lpstr>
      <vt:lpstr>Stavba!Objednatel</vt:lpstr>
      <vt:lpstr>Stavba!Objekt</vt:lpstr>
      <vt:lpstr>'SO 01 052020 Pol'!Oblast_tisku</vt:lpstr>
      <vt:lpstr>'SO 02 052020 Pol'!Oblast_tisku</vt:lpstr>
      <vt:lpstr>'SO 03 052020 Pol'!Oblast_tisku</vt:lpstr>
      <vt:lpstr>'SO 04 052020 Pol'!Oblast_tisku</vt:lpstr>
      <vt:lpstr>'SO 05 052020 Pol'!Oblast_tisku</vt:lpstr>
      <vt:lpstr>'SO 06 052020 Pol'!Oblast_tisku</vt:lpstr>
      <vt:lpstr>Stavba!Oblast_tisku</vt:lpstr>
      <vt:lpstr>'VO 052020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2019-03-19T12:27:02Z</cp:lastPrinted>
  <dcterms:created xsi:type="dcterms:W3CDTF">2009-04-08T07:15:50Z</dcterms:created>
  <dcterms:modified xsi:type="dcterms:W3CDTF">2020-08-26T08:30:22Z</dcterms:modified>
</cp:coreProperties>
</file>