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Petra Ďurkovičová\Desktop\Trebišov - Zberný dvor - stavba\"/>
    </mc:Choice>
  </mc:AlternateContent>
  <xr:revisionPtr revIDLastSave="0" documentId="13_ncr:1_{C3255E19-BB45-4809-BB98-480C883693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kapitulácia stavby" sheetId="1" r:id="rId1"/>
    <sheet name="01.0 - Príprava územia" sheetId="2" r:id="rId2"/>
    <sheet name="01.1 - SO 01.1 - Garáž pr..." sheetId="3" r:id="rId3"/>
    <sheet name="01.2 - SO 01.2 - Prístreš..." sheetId="4" r:id="rId4"/>
    <sheet name="01.3 - SO 01.3 - Vrátnica" sheetId="5" r:id="rId5"/>
    <sheet name="01.4 - SO 01.4 - Oplotenie" sheetId="6" r:id="rId6"/>
    <sheet name="01.5 - SO 01.5 - Mostová ..." sheetId="7" r:id="rId7"/>
    <sheet name="02.1 - SO 02.1 - Spevnené..." sheetId="8" r:id="rId8"/>
    <sheet name="02.2 - SO 02.2 - Rampa" sheetId="9" r:id="rId9"/>
    <sheet name="03.1 - SO 03.1 - Areálové..." sheetId="10" r:id="rId10"/>
    <sheet name="04.1 - SO 04.1 - Areálová..." sheetId="11" r:id="rId11"/>
    <sheet name="04.2 - SO 04.2 - Vodná pl..." sheetId="12" r:id="rId12"/>
  </sheets>
  <definedNames>
    <definedName name="_xlnm._FilterDatabase" localSheetId="1" hidden="1">'01.0 - Príprava územia'!$C$128:$K$175</definedName>
    <definedName name="_xlnm._FilterDatabase" localSheetId="2" hidden="1">'01.1 - SO 01.1 - Garáž pr...'!$C$130:$K$180</definedName>
    <definedName name="_xlnm._FilterDatabase" localSheetId="3" hidden="1">'01.2 - SO 01.2 - Prístreš...'!$C$130:$K$175</definedName>
    <definedName name="_xlnm._FilterDatabase" localSheetId="4" hidden="1">'01.3 - SO 01.3 - Vrátnica'!$C$125:$K$142</definedName>
    <definedName name="_xlnm._FilterDatabase" localSheetId="5" hidden="1">'01.4 - SO 01.4 - Oplotenie'!$C$131:$K$191</definedName>
    <definedName name="_xlnm._FilterDatabase" localSheetId="6" hidden="1">'01.5 - SO 01.5 - Mostová ...'!$C$128:$K$162</definedName>
    <definedName name="_xlnm._FilterDatabase" localSheetId="7" hidden="1">'02.1 - SO 02.1 - Spevnené...'!$C$126:$K$166</definedName>
    <definedName name="_xlnm._FilterDatabase" localSheetId="8" hidden="1">'02.2 - SO 02.2 - Rampa'!$C$127:$K$163</definedName>
    <definedName name="_xlnm._FilterDatabase" localSheetId="9" hidden="1">'03.1 - SO 03.1 - Areálové...'!$C$125:$K$204</definedName>
    <definedName name="_xlnm._FilterDatabase" localSheetId="10" hidden="1">'04.1 - SO 04.1 - Areálová...'!$C$129:$K$237</definedName>
    <definedName name="_xlnm._FilterDatabase" localSheetId="11" hidden="1">'04.2 - SO 04.2 - Vodná pl...'!$C$123:$K$157</definedName>
    <definedName name="_xlnm.Print_Titles" localSheetId="1">'01.0 - Príprava územia'!$128:$128</definedName>
    <definedName name="_xlnm.Print_Titles" localSheetId="2">'01.1 - SO 01.1 - Garáž pr...'!$130:$130</definedName>
    <definedName name="_xlnm.Print_Titles" localSheetId="3">'01.2 - SO 01.2 - Prístreš...'!$130:$130</definedName>
    <definedName name="_xlnm.Print_Titles" localSheetId="4">'01.3 - SO 01.3 - Vrátnica'!$125:$125</definedName>
    <definedName name="_xlnm.Print_Titles" localSheetId="5">'01.4 - SO 01.4 - Oplotenie'!$131:$131</definedName>
    <definedName name="_xlnm.Print_Titles" localSheetId="6">'01.5 - SO 01.5 - Mostová ...'!$128:$128</definedName>
    <definedName name="_xlnm.Print_Titles" localSheetId="7">'02.1 - SO 02.1 - Spevnené...'!$126:$126</definedName>
    <definedName name="_xlnm.Print_Titles" localSheetId="8">'02.2 - SO 02.2 - Rampa'!$127:$127</definedName>
    <definedName name="_xlnm.Print_Titles" localSheetId="9">'03.1 - SO 03.1 - Areálové...'!$125:$125</definedName>
    <definedName name="_xlnm.Print_Titles" localSheetId="10">'04.1 - SO 04.1 - Areálová...'!$129:$129</definedName>
    <definedName name="_xlnm.Print_Titles" localSheetId="11">'04.2 - SO 04.2 - Vodná pl...'!$123:$123</definedName>
    <definedName name="_xlnm.Print_Titles" localSheetId="0">'Rekapitulácia stavby'!$92:$92</definedName>
    <definedName name="_xlnm.Print_Area" localSheetId="1">'01.0 - Príprava územia'!$C$4:$J$76,'01.0 - Príprava územia'!$C$82:$J$110,'01.0 - Príprava územia'!$C$116:$K$175</definedName>
    <definedName name="_xlnm.Print_Area" localSheetId="2">'01.1 - SO 01.1 - Garáž pr...'!$C$4:$J$76,'01.1 - SO 01.1 - Garáž pr...'!$C$82:$J$112,'01.1 - SO 01.1 - Garáž pr...'!$C$118:$K$180</definedName>
    <definedName name="_xlnm.Print_Area" localSheetId="3">'01.2 - SO 01.2 - Prístreš...'!$C$4:$J$76,'01.2 - SO 01.2 - Prístreš...'!$C$82:$J$112,'01.2 - SO 01.2 - Prístreš...'!$C$118:$K$175</definedName>
    <definedName name="_xlnm.Print_Area" localSheetId="4">'01.3 - SO 01.3 - Vrátnica'!$C$4:$J$76,'01.3 - SO 01.3 - Vrátnica'!$C$82:$J$107,'01.3 - SO 01.3 - Vrátnica'!$C$113:$K$142</definedName>
    <definedName name="_xlnm.Print_Area" localSheetId="5">'01.4 - SO 01.4 - Oplotenie'!$C$4:$J$76,'01.4 - SO 01.4 - Oplotenie'!$C$82:$J$113,'01.4 - SO 01.4 - Oplotenie'!$C$119:$K$191</definedName>
    <definedName name="_xlnm.Print_Area" localSheetId="6">'01.5 - SO 01.5 - Mostová ...'!$C$4:$J$76,'01.5 - SO 01.5 - Mostová ...'!$C$82:$J$110,'01.5 - SO 01.5 - Mostová ...'!$C$116:$K$162</definedName>
    <definedName name="_xlnm.Print_Area" localSheetId="7">'02.1 - SO 02.1 - Spevnené...'!$C$4:$J$76,'02.1 - SO 02.1 - Spevnené...'!$C$82:$J$108,'02.1 - SO 02.1 - Spevnené...'!$C$114:$K$166</definedName>
    <definedName name="_xlnm.Print_Area" localSheetId="8">'02.2 - SO 02.2 - Rampa'!$C$4:$J$76,'02.2 - SO 02.2 - Rampa'!$C$82:$J$109,'02.2 - SO 02.2 - Rampa'!$C$115:$K$163</definedName>
    <definedName name="_xlnm.Print_Area" localSheetId="9">'03.1 - SO 03.1 - Areálové...'!$C$4:$J$76,'03.1 - SO 03.1 - Areálové...'!$C$82:$J$107,'03.1 - SO 03.1 - Areálové...'!$C$113:$K$204</definedName>
    <definedName name="_xlnm.Print_Area" localSheetId="10">'04.1 - SO 04.1 - Areálová...'!$C$4:$J$76,'04.1 - SO 04.1 - Areálová...'!$C$82:$J$111,'04.1 - SO 04.1 - Areálová...'!$C$117:$K$237</definedName>
    <definedName name="_xlnm.Print_Area" localSheetId="11">'04.2 - SO 04.2 - Vodná pl...'!$C$4:$J$76,'04.2 - SO 04.2 - Vodná pl...'!$C$82:$J$105,'04.2 - SO 04.2 - Vodná pl...'!$C$111:$K$157</definedName>
    <definedName name="_xlnm.Print_Area" localSheetId="0">'Rekapitulácia stavby'!$D$4:$AO$76,'Rekapitulácia stavby'!$C$82:$AQ$106</definedName>
  </definedNames>
  <calcPr calcId="181029"/>
</workbook>
</file>

<file path=xl/calcChain.xml><?xml version="1.0" encoding="utf-8"?>
<calcChain xmlns="http://schemas.openxmlformats.org/spreadsheetml/2006/main">
  <c r="J39" i="12" l="1"/>
  <c r="J38" i="12"/>
  <c r="AY105" i="1"/>
  <c r="J37" i="12"/>
  <c r="AX105" i="1"/>
  <c r="BI157" i="12"/>
  <c r="BH157" i="12"/>
  <c r="BG157" i="12"/>
  <c r="BE157" i="12"/>
  <c r="T157" i="12"/>
  <c r="T156" i="12"/>
  <c r="R157" i="12"/>
  <c r="R156" i="12"/>
  <c r="P157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T151" i="12" s="1"/>
  <c r="R152" i="12"/>
  <c r="P152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BI127" i="12"/>
  <c r="BH127" i="12"/>
  <c r="BG127" i="12"/>
  <c r="BE127" i="12"/>
  <c r="T127" i="12"/>
  <c r="R127" i="12"/>
  <c r="P127" i="12"/>
  <c r="F120" i="12"/>
  <c r="F118" i="12"/>
  <c r="E116" i="12"/>
  <c r="J31" i="12"/>
  <c r="F91" i="12"/>
  <c r="F89" i="12"/>
  <c r="E87" i="12"/>
  <c r="J24" i="12"/>
  <c r="E24" i="12"/>
  <c r="J121" i="12"/>
  <c r="J23" i="12"/>
  <c r="J21" i="12"/>
  <c r="E21" i="12"/>
  <c r="J91" i="12"/>
  <c r="J20" i="12"/>
  <c r="J18" i="12"/>
  <c r="E18" i="12"/>
  <c r="F121" i="12"/>
  <c r="J17" i="12"/>
  <c r="J12" i="12"/>
  <c r="J118" i="12" s="1"/>
  <c r="E7" i="12"/>
  <c r="E85" i="12" s="1"/>
  <c r="J39" i="11"/>
  <c r="J38" i="11"/>
  <c r="AY104" i="1"/>
  <c r="J37" i="11"/>
  <c r="AX104" i="1"/>
  <c r="BI237" i="11"/>
  <c r="BH237" i="11"/>
  <c r="BG237" i="11"/>
  <c r="BE237" i="11"/>
  <c r="T237" i="11"/>
  <c r="R237" i="11"/>
  <c r="P237" i="11"/>
  <c r="BI236" i="11"/>
  <c r="BH236" i="11"/>
  <c r="BG236" i="11"/>
  <c r="BE236" i="11"/>
  <c r="T236" i="11"/>
  <c r="R236" i="11"/>
  <c r="P236" i="11"/>
  <c r="BI235" i="11"/>
  <c r="BH235" i="11"/>
  <c r="BG235" i="11"/>
  <c r="BE235" i="11"/>
  <c r="T235" i="11"/>
  <c r="R235" i="11"/>
  <c r="P235" i="11"/>
  <c r="BI234" i="11"/>
  <c r="BH234" i="11"/>
  <c r="BG234" i="11"/>
  <c r="BE234" i="11"/>
  <c r="T234" i="11"/>
  <c r="R234" i="11"/>
  <c r="P234" i="11"/>
  <c r="BI233" i="11"/>
  <c r="BH233" i="11"/>
  <c r="BG233" i="11"/>
  <c r="BE233" i="11"/>
  <c r="T233" i="11"/>
  <c r="R233" i="11"/>
  <c r="P233" i="11"/>
  <c r="BI232" i="11"/>
  <c r="BH232" i="11"/>
  <c r="BG232" i="11"/>
  <c r="BE232" i="11"/>
  <c r="T232" i="11"/>
  <c r="R232" i="11"/>
  <c r="P232" i="11"/>
  <c r="BI231" i="11"/>
  <c r="BH231" i="11"/>
  <c r="BG231" i="11"/>
  <c r="BE231" i="11"/>
  <c r="T231" i="11"/>
  <c r="R231" i="11"/>
  <c r="P231" i="11"/>
  <c r="BI230" i="11"/>
  <c r="BH230" i="11"/>
  <c r="BG230" i="11"/>
  <c r="BE230" i="11"/>
  <c r="T230" i="11"/>
  <c r="R230" i="11"/>
  <c r="P230" i="11"/>
  <c r="BI229" i="11"/>
  <c r="BH229" i="11"/>
  <c r="BG229" i="11"/>
  <c r="BE229" i="11"/>
  <c r="T229" i="11"/>
  <c r="R229" i="11"/>
  <c r="P229" i="11"/>
  <c r="BI228" i="11"/>
  <c r="BH228" i="11"/>
  <c r="BG228" i="11"/>
  <c r="BE228" i="11"/>
  <c r="T228" i="11"/>
  <c r="R228" i="11"/>
  <c r="P228" i="11"/>
  <c r="BI227" i="11"/>
  <c r="BH227" i="11"/>
  <c r="BG227" i="11"/>
  <c r="BE227" i="11"/>
  <c r="T227" i="11"/>
  <c r="R227" i="11"/>
  <c r="P227" i="11"/>
  <c r="BI226" i="11"/>
  <c r="BH226" i="11"/>
  <c r="BG226" i="11"/>
  <c r="BE226" i="11"/>
  <c r="T226" i="11"/>
  <c r="R226" i="11"/>
  <c r="P226" i="11"/>
  <c r="BI225" i="11"/>
  <c r="BH225" i="11"/>
  <c r="BG225" i="11"/>
  <c r="BE225" i="11"/>
  <c r="T225" i="11"/>
  <c r="R225" i="11"/>
  <c r="P225" i="11"/>
  <c r="BI224" i="11"/>
  <c r="BH224" i="11"/>
  <c r="BG224" i="11"/>
  <c r="BE224" i="11"/>
  <c r="T224" i="11"/>
  <c r="R224" i="11"/>
  <c r="P224" i="11"/>
  <c r="BI223" i="11"/>
  <c r="BH223" i="11"/>
  <c r="BG223" i="11"/>
  <c r="BE223" i="11"/>
  <c r="T223" i="11"/>
  <c r="R223" i="11"/>
  <c r="P223" i="11"/>
  <c r="BI222" i="11"/>
  <c r="BH222" i="11"/>
  <c r="BG222" i="11"/>
  <c r="BE222" i="11"/>
  <c r="T222" i="11"/>
  <c r="R222" i="11"/>
  <c r="P222" i="11"/>
  <c r="BI221" i="11"/>
  <c r="BH221" i="11"/>
  <c r="BG221" i="11"/>
  <c r="BE221" i="11"/>
  <c r="T221" i="11"/>
  <c r="R221" i="11"/>
  <c r="P221" i="11"/>
  <c r="BI220" i="11"/>
  <c r="BH220" i="11"/>
  <c r="BG220" i="11"/>
  <c r="BE220" i="11"/>
  <c r="T220" i="11"/>
  <c r="R220" i="11"/>
  <c r="P220" i="11"/>
  <c r="BI219" i="11"/>
  <c r="BH219" i="11"/>
  <c r="BG219" i="11"/>
  <c r="BE219" i="11"/>
  <c r="T219" i="11"/>
  <c r="R219" i="11"/>
  <c r="P219" i="11"/>
  <c r="BI218" i="11"/>
  <c r="BH218" i="11"/>
  <c r="BG218" i="11"/>
  <c r="BE218" i="11"/>
  <c r="T218" i="11"/>
  <c r="R218" i="11"/>
  <c r="P218" i="11"/>
  <c r="BI217" i="11"/>
  <c r="BH217" i="11"/>
  <c r="BG217" i="11"/>
  <c r="BE217" i="11"/>
  <c r="T217" i="11"/>
  <c r="R217" i="11"/>
  <c r="P217" i="11"/>
  <c r="BI216" i="11"/>
  <c r="BH216" i="11"/>
  <c r="BG216" i="11"/>
  <c r="BE216" i="11"/>
  <c r="T216" i="11"/>
  <c r="R216" i="11"/>
  <c r="P216" i="11"/>
  <c r="BI215" i="11"/>
  <c r="BH215" i="11"/>
  <c r="BG215" i="11"/>
  <c r="BE215" i="11"/>
  <c r="T215" i="11"/>
  <c r="R215" i="11"/>
  <c r="P215" i="11"/>
  <c r="BI214" i="11"/>
  <c r="BH214" i="11"/>
  <c r="BG214" i="11"/>
  <c r="BE214" i="11"/>
  <c r="T214" i="11"/>
  <c r="R214" i="11"/>
  <c r="P214" i="11"/>
  <c r="BI213" i="11"/>
  <c r="BH213" i="11"/>
  <c r="BG213" i="11"/>
  <c r="BE213" i="11"/>
  <c r="T213" i="11"/>
  <c r="R213" i="11"/>
  <c r="P213" i="11"/>
  <c r="BI212" i="11"/>
  <c r="BH212" i="11"/>
  <c r="BG212" i="11"/>
  <c r="BE212" i="11"/>
  <c r="T212" i="11"/>
  <c r="R212" i="11"/>
  <c r="P212" i="11"/>
  <c r="BI210" i="11"/>
  <c r="BH210" i="11"/>
  <c r="BG210" i="11"/>
  <c r="BE210" i="11"/>
  <c r="T210" i="11"/>
  <c r="R210" i="11"/>
  <c r="P210" i="11"/>
  <c r="BI209" i="11"/>
  <c r="BH209" i="11"/>
  <c r="BG209" i="11"/>
  <c r="BE209" i="11"/>
  <c r="T209" i="11"/>
  <c r="R209" i="11"/>
  <c r="P209" i="11"/>
  <c r="BI208" i="11"/>
  <c r="BH208" i="11"/>
  <c r="BG208" i="11"/>
  <c r="BE208" i="11"/>
  <c r="T208" i="11"/>
  <c r="R208" i="11"/>
  <c r="P208" i="11"/>
  <c r="BI206" i="11"/>
  <c r="BH206" i="11"/>
  <c r="BG206" i="11"/>
  <c r="BE206" i="11"/>
  <c r="T206" i="11"/>
  <c r="R206" i="11"/>
  <c r="P206" i="11"/>
  <c r="BI205" i="11"/>
  <c r="BH205" i="11"/>
  <c r="BG205" i="11"/>
  <c r="BE205" i="11"/>
  <c r="T205" i="11"/>
  <c r="R205" i="11"/>
  <c r="P205" i="11"/>
  <c r="BI204" i="11"/>
  <c r="BH204" i="11"/>
  <c r="BG204" i="11"/>
  <c r="BE204" i="11"/>
  <c r="T204" i="11"/>
  <c r="R204" i="11"/>
  <c r="P204" i="11"/>
  <c r="BI203" i="11"/>
  <c r="BH203" i="11"/>
  <c r="BG203" i="11"/>
  <c r="BE203" i="11"/>
  <c r="T203" i="11"/>
  <c r="R203" i="11"/>
  <c r="P203" i="11"/>
  <c r="BI202" i="11"/>
  <c r="BH202" i="11"/>
  <c r="BG202" i="11"/>
  <c r="BE202" i="11"/>
  <c r="T202" i="11"/>
  <c r="R202" i="11"/>
  <c r="P202" i="11"/>
  <c r="BI200" i="11"/>
  <c r="BH200" i="11"/>
  <c r="BG200" i="11"/>
  <c r="BE200" i="11"/>
  <c r="T200" i="11"/>
  <c r="T199" i="11"/>
  <c r="R200" i="11"/>
  <c r="R199" i="11"/>
  <c r="P200" i="11"/>
  <c r="P199" i="11"/>
  <c r="BI198" i="11"/>
  <c r="BH198" i="11"/>
  <c r="BG198" i="11"/>
  <c r="BE198" i="11"/>
  <c r="T198" i="11"/>
  <c r="R198" i="11"/>
  <c r="P198" i="11"/>
  <c r="BI197" i="11"/>
  <c r="BH197" i="11"/>
  <c r="BG197" i="11"/>
  <c r="BE197" i="11"/>
  <c r="T197" i="11"/>
  <c r="R197" i="11"/>
  <c r="P197" i="11"/>
  <c r="BI196" i="11"/>
  <c r="BH196" i="11"/>
  <c r="BG196" i="11"/>
  <c r="BE196" i="11"/>
  <c r="T196" i="11"/>
  <c r="R196" i="11"/>
  <c r="P196" i="1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2" i="11"/>
  <c r="BH162" i="11"/>
  <c r="BG162" i="11"/>
  <c r="BE162" i="11"/>
  <c r="T162" i="11"/>
  <c r="T161" i="11" s="1"/>
  <c r="R162" i="11"/>
  <c r="R161" i="11" s="1"/>
  <c r="P162" i="11"/>
  <c r="P161" i="11" s="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F126" i="11"/>
  <c r="F124" i="11"/>
  <c r="E122" i="11"/>
  <c r="J31" i="11"/>
  <c r="F91" i="11"/>
  <c r="F89" i="11"/>
  <c r="E87" i="11"/>
  <c r="J24" i="11"/>
  <c r="E24" i="11"/>
  <c r="J127" i="11" s="1"/>
  <c r="J23" i="11"/>
  <c r="J21" i="11"/>
  <c r="E21" i="11"/>
  <c r="J126" i="11" s="1"/>
  <c r="J20" i="11"/>
  <c r="J18" i="11"/>
  <c r="E18" i="11"/>
  <c r="F127" i="11" s="1"/>
  <c r="J17" i="11"/>
  <c r="J12" i="11"/>
  <c r="J89" i="11" s="1"/>
  <c r="E7" i="11"/>
  <c r="E85" i="11"/>
  <c r="J39" i="10"/>
  <c r="J38" i="10"/>
  <c r="AY103" i="1" s="1"/>
  <c r="J37" i="10"/>
  <c r="AX103" i="1" s="1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F122" i="10"/>
  <c r="F120" i="10"/>
  <c r="E118" i="10"/>
  <c r="J31" i="10"/>
  <c r="F91" i="10"/>
  <c r="F89" i="10"/>
  <c r="E87" i="10"/>
  <c r="J24" i="10"/>
  <c r="E24" i="10"/>
  <c r="J92" i="10" s="1"/>
  <c r="J23" i="10"/>
  <c r="J21" i="10"/>
  <c r="E21" i="10"/>
  <c r="J122" i="10" s="1"/>
  <c r="J20" i="10"/>
  <c r="J18" i="10"/>
  <c r="E18" i="10"/>
  <c r="F123" i="10" s="1"/>
  <c r="J17" i="10"/>
  <c r="J12" i="10"/>
  <c r="J89" i="10" s="1"/>
  <c r="E7" i="10"/>
  <c r="E116" i="10"/>
  <c r="J39" i="9"/>
  <c r="J38" i="9"/>
  <c r="AY102" i="1" s="1"/>
  <c r="J37" i="9"/>
  <c r="AX102" i="1" s="1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6" i="9"/>
  <c r="BH146" i="9"/>
  <c r="BG146" i="9"/>
  <c r="BE146" i="9"/>
  <c r="T146" i="9"/>
  <c r="T145" i="9" s="1"/>
  <c r="R146" i="9"/>
  <c r="R145" i="9" s="1"/>
  <c r="P146" i="9"/>
  <c r="P145" i="9" s="1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1" i="9"/>
  <c r="BH131" i="9"/>
  <c r="BG131" i="9"/>
  <c r="BE131" i="9"/>
  <c r="T131" i="9"/>
  <c r="T130" i="9"/>
  <c r="R131" i="9"/>
  <c r="R130" i="9"/>
  <c r="P131" i="9"/>
  <c r="P130" i="9"/>
  <c r="F124" i="9"/>
  <c r="F122" i="9"/>
  <c r="E120" i="9"/>
  <c r="J31" i="9"/>
  <c r="F91" i="9"/>
  <c r="F89" i="9"/>
  <c r="E87" i="9"/>
  <c r="J24" i="9"/>
  <c r="E24" i="9"/>
  <c r="J92" i="9"/>
  <c r="J23" i="9"/>
  <c r="J21" i="9"/>
  <c r="E21" i="9"/>
  <c r="J124" i="9"/>
  <c r="J20" i="9"/>
  <c r="J18" i="9"/>
  <c r="E18" i="9"/>
  <c r="F125" i="9"/>
  <c r="J17" i="9"/>
  <c r="J12" i="9"/>
  <c r="J122" i="9" s="1"/>
  <c r="E7" i="9"/>
  <c r="E85" i="9" s="1"/>
  <c r="J39" i="8"/>
  <c r="J38" i="8"/>
  <c r="AY101" i="1"/>
  <c r="J37" i="8"/>
  <c r="AX101" i="1"/>
  <c r="BI166" i="8"/>
  <c r="BH166" i="8"/>
  <c r="BG166" i="8"/>
  <c r="BE166" i="8"/>
  <c r="T166" i="8"/>
  <c r="T165" i="8"/>
  <c r="R166" i="8"/>
  <c r="R165" i="8"/>
  <c r="P166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3" i="8"/>
  <c r="BH143" i="8"/>
  <c r="BG143" i="8"/>
  <c r="BE143" i="8"/>
  <c r="T143" i="8"/>
  <c r="T142" i="8"/>
  <c r="R143" i="8"/>
  <c r="R142" i="8"/>
  <c r="P143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F123" i="8"/>
  <c r="F121" i="8"/>
  <c r="E119" i="8"/>
  <c r="J31" i="8"/>
  <c r="F91" i="8"/>
  <c r="F89" i="8"/>
  <c r="E87" i="8"/>
  <c r="J24" i="8"/>
  <c r="E24" i="8"/>
  <c r="J124" i="8"/>
  <c r="J23" i="8"/>
  <c r="J21" i="8"/>
  <c r="E21" i="8"/>
  <c r="J91" i="8"/>
  <c r="J20" i="8"/>
  <c r="J18" i="8"/>
  <c r="E18" i="8"/>
  <c r="F124" i="8"/>
  <c r="J17" i="8"/>
  <c r="J12" i="8"/>
  <c r="J89" i="8" s="1"/>
  <c r="E7" i="8"/>
  <c r="E117" i="8" s="1"/>
  <c r="J39" i="7"/>
  <c r="J38" i="7"/>
  <c r="AY100" i="1"/>
  <c r="J37" i="7"/>
  <c r="AX100" i="1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1" i="7"/>
  <c r="BH151" i="7"/>
  <c r="BG151" i="7"/>
  <c r="BE151" i="7"/>
  <c r="T151" i="7"/>
  <c r="T150" i="7"/>
  <c r="R151" i="7"/>
  <c r="R150" i="7"/>
  <c r="P151" i="7"/>
  <c r="P150" i="7"/>
  <c r="BI149" i="7"/>
  <c r="BH149" i="7"/>
  <c r="BG149" i="7"/>
  <c r="BE149" i="7"/>
  <c r="T149" i="7"/>
  <c r="T148" i="7"/>
  <c r="R149" i="7"/>
  <c r="R148" i="7"/>
  <c r="P149" i="7"/>
  <c r="P148" i="7"/>
  <c r="BI147" i="7"/>
  <c r="BH147" i="7"/>
  <c r="BG147" i="7"/>
  <c r="BE147" i="7"/>
  <c r="T147" i="7"/>
  <c r="T146" i="7"/>
  <c r="R147" i="7"/>
  <c r="R146" i="7"/>
  <c r="P147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F125" i="7"/>
  <c r="F123" i="7"/>
  <c r="E121" i="7"/>
  <c r="J31" i="7"/>
  <c r="F91" i="7"/>
  <c r="F89" i="7"/>
  <c r="E87" i="7"/>
  <c r="J24" i="7"/>
  <c r="E24" i="7"/>
  <c r="J126" i="7" s="1"/>
  <c r="J23" i="7"/>
  <c r="J21" i="7"/>
  <c r="E21" i="7"/>
  <c r="J125" i="7" s="1"/>
  <c r="J20" i="7"/>
  <c r="J18" i="7"/>
  <c r="E18" i="7"/>
  <c r="F126" i="7" s="1"/>
  <c r="J17" i="7"/>
  <c r="J12" i="7"/>
  <c r="J89" i="7" s="1"/>
  <c r="E7" i="7"/>
  <c r="E85" i="7"/>
  <c r="J39" i="6"/>
  <c r="J38" i="6"/>
  <c r="AY99" i="1"/>
  <c r="J37" i="6"/>
  <c r="AX99" i="1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2" i="6"/>
  <c r="BH162" i="6"/>
  <c r="BG162" i="6"/>
  <c r="BE162" i="6"/>
  <c r="T162" i="6"/>
  <c r="T161" i="6" s="1"/>
  <c r="R162" i="6"/>
  <c r="R161" i="6" s="1"/>
  <c r="P162" i="6"/>
  <c r="P161" i="6" s="1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R134" i="6" s="1"/>
  <c r="P135" i="6"/>
  <c r="F128" i="6"/>
  <c r="F126" i="6"/>
  <c r="E124" i="6"/>
  <c r="J31" i="6"/>
  <c r="F91" i="6"/>
  <c r="F89" i="6"/>
  <c r="E87" i="6"/>
  <c r="J24" i="6"/>
  <c r="E24" i="6"/>
  <c r="J129" i="6"/>
  <c r="J23" i="6"/>
  <c r="J21" i="6"/>
  <c r="E21" i="6"/>
  <c r="J128" i="6"/>
  <c r="J20" i="6"/>
  <c r="J18" i="6"/>
  <c r="E18" i="6"/>
  <c r="F92" i="6"/>
  <c r="J17" i="6"/>
  <c r="J12" i="6"/>
  <c r="J126" i="6" s="1"/>
  <c r="E7" i="6"/>
  <c r="E122" i="6" s="1"/>
  <c r="J39" i="5"/>
  <c r="J38" i="5"/>
  <c r="AY98" i="1"/>
  <c r="J37" i="5"/>
  <c r="AX98" i="1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7" i="5"/>
  <c r="BH137" i="5"/>
  <c r="BG137" i="5"/>
  <c r="BE137" i="5"/>
  <c r="T137" i="5"/>
  <c r="T136" i="5" s="1"/>
  <c r="R137" i="5"/>
  <c r="R136" i="5" s="1"/>
  <c r="P137" i="5"/>
  <c r="P136" i="5" s="1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P128" i="5"/>
  <c r="F122" i="5"/>
  <c r="F120" i="5"/>
  <c r="E118" i="5"/>
  <c r="J31" i="5"/>
  <c r="F91" i="5"/>
  <c r="F89" i="5"/>
  <c r="E87" i="5"/>
  <c r="J24" i="5"/>
  <c r="E24" i="5"/>
  <c r="J123" i="5"/>
  <c r="J23" i="5"/>
  <c r="J21" i="5"/>
  <c r="E21" i="5"/>
  <c r="J91" i="5"/>
  <c r="J20" i="5"/>
  <c r="J18" i="5"/>
  <c r="E18" i="5"/>
  <c r="F123" i="5"/>
  <c r="J17" i="5"/>
  <c r="J12" i="5"/>
  <c r="J120" i="5" s="1"/>
  <c r="E7" i="5"/>
  <c r="E116" i="5" s="1"/>
  <c r="J39" i="4"/>
  <c r="J38" i="4"/>
  <c r="AY97" i="1"/>
  <c r="J37" i="4"/>
  <c r="AX97" i="1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4" i="4"/>
  <c r="BH154" i="4"/>
  <c r="BG154" i="4"/>
  <c r="BE154" i="4"/>
  <c r="T154" i="4"/>
  <c r="T153" i="4" s="1"/>
  <c r="R154" i="4"/>
  <c r="R153" i="4" s="1"/>
  <c r="P154" i="4"/>
  <c r="P153" i="4" s="1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F127" i="4"/>
  <c r="F125" i="4"/>
  <c r="E123" i="4"/>
  <c r="J31" i="4"/>
  <c r="F91" i="4"/>
  <c r="F89" i="4"/>
  <c r="E87" i="4"/>
  <c r="J24" i="4"/>
  <c r="E24" i="4"/>
  <c r="J92" i="4"/>
  <c r="J23" i="4"/>
  <c r="J21" i="4"/>
  <c r="E21" i="4"/>
  <c r="J91" i="4"/>
  <c r="J20" i="4"/>
  <c r="J18" i="4"/>
  <c r="E18" i="4"/>
  <c r="F128" i="4"/>
  <c r="J17" i="4"/>
  <c r="J12" i="4"/>
  <c r="J125" i="4" s="1"/>
  <c r="E7" i="4"/>
  <c r="E121" i="4" s="1"/>
  <c r="J39" i="3"/>
  <c r="J38" i="3"/>
  <c r="AY96" i="1"/>
  <c r="J37" i="3"/>
  <c r="AX96" i="1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6" i="3"/>
  <c r="BH156" i="3"/>
  <c r="BG156" i="3"/>
  <c r="BE156" i="3"/>
  <c r="T156" i="3"/>
  <c r="T155" i="3"/>
  <c r="R156" i="3"/>
  <c r="R155" i="3"/>
  <c r="P156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F127" i="3"/>
  <c r="F125" i="3"/>
  <c r="E123" i="3"/>
  <c r="J31" i="3"/>
  <c r="F91" i="3"/>
  <c r="F89" i="3"/>
  <c r="E87" i="3"/>
  <c r="J24" i="3"/>
  <c r="E24" i="3"/>
  <c r="J128" i="3" s="1"/>
  <c r="J23" i="3"/>
  <c r="J21" i="3"/>
  <c r="E21" i="3"/>
  <c r="J91" i="3" s="1"/>
  <c r="J20" i="3"/>
  <c r="J18" i="3"/>
  <c r="E18" i="3"/>
  <c r="F128" i="3" s="1"/>
  <c r="J17" i="3"/>
  <c r="J12" i="3"/>
  <c r="J89" i="3" s="1"/>
  <c r="E7" i="3"/>
  <c r="E121" i="3"/>
  <c r="J39" i="2"/>
  <c r="J38" i="2"/>
  <c r="AY95" i="1" s="1"/>
  <c r="J37" i="2"/>
  <c r="AX95" i="1" s="1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T160" i="2"/>
  <c r="R161" i="2"/>
  <c r="R160" i="2"/>
  <c r="P161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F125" i="2"/>
  <c r="F123" i="2"/>
  <c r="E121" i="2"/>
  <c r="J31" i="2"/>
  <c r="F91" i="2"/>
  <c r="F89" i="2"/>
  <c r="E87" i="2"/>
  <c r="J24" i="2"/>
  <c r="E24" i="2"/>
  <c r="J126" i="2" s="1"/>
  <c r="J23" i="2"/>
  <c r="J21" i="2"/>
  <c r="E21" i="2"/>
  <c r="J125" i="2" s="1"/>
  <c r="J20" i="2"/>
  <c r="J18" i="2"/>
  <c r="E18" i="2"/>
  <c r="F92" i="2" s="1"/>
  <c r="J17" i="2"/>
  <c r="J12" i="2"/>
  <c r="J89" i="2" s="1"/>
  <c r="E7" i="2"/>
  <c r="E119" i="2"/>
  <c r="L90" i="1"/>
  <c r="AM90" i="1"/>
  <c r="AM89" i="1"/>
  <c r="L89" i="1"/>
  <c r="AM87" i="1"/>
  <c r="L87" i="1"/>
  <c r="L85" i="1"/>
  <c r="L84" i="1"/>
  <c r="J155" i="10"/>
  <c r="BK152" i="10"/>
  <c r="BK151" i="10"/>
  <c r="J150" i="10"/>
  <c r="BK149" i="10"/>
  <c r="BK148" i="10"/>
  <c r="J147" i="10"/>
  <c r="J146" i="10"/>
  <c r="J145" i="10"/>
  <c r="J143" i="10"/>
  <c r="BK142" i="10"/>
  <c r="J141" i="10"/>
  <c r="BK140" i="10"/>
  <c r="J139" i="10"/>
  <c r="J138" i="10"/>
  <c r="J137" i="10"/>
  <c r="BK136" i="10"/>
  <c r="J135" i="10"/>
  <c r="J134" i="10"/>
  <c r="J133" i="10"/>
  <c r="J129" i="10"/>
  <c r="J163" i="9"/>
  <c r="BK162" i="9"/>
  <c r="BK160" i="9"/>
  <c r="J159" i="9"/>
  <c r="J158" i="9"/>
  <c r="BK156" i="9"/>
  <c r="J150" i="9"/>
  <c r="J144" i="9"/>
  <c r="J142" i="9"/>
  <c r="BK141" i="9"/>
  <c r="J140" i="9"/>
  <c r="J137" i="9"/>
  <c r="BK135" i="9"/>
  <c r="BK134" i="9"/>
  <c r="BK133" i="9"/>
  <c r="BK131" i="9"/>
  <c r="BK162" i="8"/>
  <c r="J161" i="8"/>
  <c r="J156" i="8"/>
  <c r="BK155" i="8"/>
  <c r="BK154" i="8"/>
  <c r="J152" i="8"/>
  <c r="BK150" i="8"/>
  <c r="J149" i="8"/>
  <c r="BK148" i="8"/>
  <c r="BK145" i="8"/>
  <c r="J143" i="8"/>
  <c r="BK141" i="8"/>
  <c r="BK140" i="8"/>
  <c r="J136" i="8"/>
  <c r="J134" i="8"/>
  <c r="J133" i="8"/>
  <c r="BK132" i="8"/>
  <c r="BK162" i="7"/>
  <c r="J161" i="7"/>
  <c r="J160" i="7"/>
  <c r="J159" i="7"/>
  <c r="BK158" i="7"/>
  <c r="BK157" i="7"/>
  <c r="BK154" i="7"/>
  <c r="J154" i="7"/>
  <c r="J151" i="7"/>
  <c r="J149" i="7"/>
  <c r="J147" i="7"/>
  <c r="BK145" i="7"/>
  <c r="J144" i="7"/>
  <c r="J141" i="7"/>
  <c r="BK140" i="7"/>
  <c r="J139" i="7"/>
  <c r="J138" i="7"/>
  <c r="J137" i="7"/>
  <c r="BK136" i="7"/>
  <c r="J135" i="7"/>
  <c r="BK134" i="7"/>
  <c r="J133" i="7"/>
  <c r="J132" i="7"/>
  <c r="J157" i="12"/>
  <c r="BK153" i="12"/>
  <c r="BK152" i="12"/>
  <c r="BK150" i="12"/>
  <c r="J147" i="12"/>
  <c r="J146" i="12"/>
  <c r="BK142" i="12"/>
  <c r="J141" i="12"/>
  <c r="BK140" i="12"/>
  <c r="J139" i="12"/>
  <c r="BK137" i="12"/>
  <c r="BK136" i="12"/>
  <c r="J135" i="12"/>
  <c r="J134" i="12"/>
  <c r="J131" i="12"/>
  <c r="BK130" i="12"/>
  <c r="J129" i="12"/>
  <c r="J128" i="12"/>
  <c r="J127" i="12"/>
  <c r="J235" i="11"/>
  <c r="J230" i="11"/>
  <c r="BK229" i="11"/>
  <c r="J228" i="11"/>
  <c r="J227" i="11"/>
  <c r="J217" i="11"/>
  <c r="J216" i="11"/>
  <c r="J214" i="11"/>
  <c r="BK210" i="11"/>
  <c r="J206" i="11"/>
  <c r="BK203" i="11"/>
  <c r="BK200" i="11"/>
  <c r="BK194" i="11"/>
  <c r="BK193" i="11"/>
  <c r="J192" i="11"/>
  <c r="J190" i="11"/>
  <c r="J189" i="11"/>
  <c r="J188" i="11"/>
  <c r="J187" i="11"/>
  <c r="BK186" i="11"/>
  <c r="J185" i="11"/>
  <c r="BK184" i="11"/>
  <c r="J183" i="11"/>
  <c r="J182" i="11"/>
  <c r="J181" i="11"/>
  <c r="J178" i="11"/>
  <c r="J177" i="11"/>
  <c r="BK156" i="11"/>
  <c r="J153" i="11"/>
  <c r="J152" i="11"/>
  <c r="BK149" i="11"/>
  <c r="J148" i="11"/>
  <c r="J146" i="11"/>
  <c r="J136" i="11"/>
  <c r="BK134" i="11"/>
  <c r="BK133" i="11"/>
  <c r="BK203" i="10"/>
  <c r="J202" i="10"/>
  <c r="J199" i="10"/>
  <c r="J198" i="10"/>
  <c r="J197" i="10"/>
  <c r="J193" i="10"/>
  <c r="J190" i="10"/>
  <c r="J186" i="10"/>
  <c r="J185" i="10"/>
  <c r="J184" i="10"/>
  <c r="BK182" i="10"/>
  <c r="J180" i="10"/>
  <c r="BK179" i="10"/>
  <c r="J177" i="10"/>
  <c r="BK175" i="10"/>
  <c r="J171" i="10"/>
  <c r="J169" i="10"/>
  <c r="J168" i="10"/>
  <c r="BK167" i="10"/>
  <c r="J166" i="10"/>
  <c r="J165" i="10"/>
  <c r="J164" i="10"/>
  <c r="J163" i="10"/>
  <c r="J162" i="10"/>
  <c r="BK159" i="10"/>
  <c r="J158" i="10"/>
  <c r="J157" i="10"/>
  <c r="J156" i="10"/>
  <c r="BK154" i="10"/>
  <c r="BK153" i="10"/>
  <c r="BK150" i="10"/>
  <c r="J148" i="10"/>
  <c r="J144" i="10"/>
  <c r="J142" i="10"/>
  <c r="J140" i="10"/>
  <c r="J136" i="10"/>
  <c r="BK134" i="10"/>
  <c r="J130" i="10"/>
  <c r="BK129" i="10"/>
  <c r="BK161" i="9"/>
  <c r="BK158" i="9"/>
  <c r="J156" i="9"/>
  <c r="BK155" i="9"/>
  <c r="J154" i="9"/>
  <c r="BK153" i="9"/>
  <c r="J152" i="9"/>
  <c r="BK151" i="9"/>
  <c r="BK149" i="9"/>
  <c r="J146" i="9"/>
  <c r="BK143" i="9"/>
  <c r="J141" i="9"/>
  <c r="BK138" i="9"/>
  <c r="J136" i="9"/>
  <c r="J135" i="9"/>
  <c r="J134" i="9"/>
  <c r="J133" i="9"/>
  <c r="J166" i="8"/>
  <c r="J164" i="8"/>
  <c r="J163" i="8"/>
  <c r="BK160" i="8"/>
  <c r="J159" i="8"/>
  <c r="J158" i="8"/>
  <c r="BK157" i="8"/>
  <c r="BK156" i="8"/>
  <c r="BK146" i="8"/>
  <c r="J145" i="8"/>
  <c r="J140" i="8"/>
  <c r="J139" i="8"/>
  <c r="BK138" i="8"/>
  <c r="BK137" i="8"/>
  <c r="J135" i="8"/>
  <c r="BK131" i="8"/>
  <c r="J130" i="8"/>
  <c r="BK161" i="7"/>
  <c r="BK155" i="7"/>
  <c r="J191" i="6"/>
  <c r="BK188" i="6"/>
  <c r="J187" i="6"/>
  <c r="J186" i="6"/>
  <c r="J183" i="6"/>
  <c r="J182" i="6"/>
  <c r="J180" i="6"/>
  <c r="BK178" i="6"/>
  <c r="BK177" i="6"/>
  <c r="J176" i="6"/>
  <c r="J175" i="6"/>
  <c r="J174" i="6"/>
  <c r="BK170" i="6"/>
  <c r="J167" i="6"/>
  <c r="BK166" i="6"/>
  <c r="J160" i="6"/>
  <c r="J159" i="6"/>
  <c r="BK158" i="6"/>
  <c r="J157" i="6"/>
  <c r="J155" i="6"/>
  <c r="J149" i="6"/>
  <c r="J148" i="6"/>
  <c r="BK145" i="6"/>
  <c r="J143" i="6"/>
  <c r="J142" i="6"/>
  <c r="J141" i="6"/>
  <c r="J140" i="6"/>
  <c r="BK139" i="6"/>
  <c r="J138" i="6"/>
  <c r="BK137" i="6"/>
  <c r="J136" i="6"/>
  <c r="J135" i="6"/>
  <c r="BK129" i="5"/>
  <c r="J175" i="4"/>
  <c r="J171" i="4"/>
  <c r="J170" i="4"/>
  <c r="BK168" i="4"/>
  <c r="J167" i="4"/>
  <c r="J166" i="4"/>
  <c r="BK164" i="4"/>
  <c r="BK160" i="4"/>
  <c r="BK158" i="4"/>
  <c r="J151" i="4"/>
  <c r="BK150" i="4"/>
  <c r="BK149" i="4"/>
  <c r="J148" i="4"/>
  <c r="J143" i="4"/>
  <c r="J142" i="4"/>
  <c r="BK138" i="4"/>
  <c r="J134" i="4"/>
  <c r="J180" i="3"/>
  <c r="J176" i="3"/>
  <c r="J175" i="3"/>
  <c r="BK173" i="3"/>
  <c r="J172" i="3"/>
  <c r="J171" i="3"/>
  <c r="J170" i="3"/>
  <c r="BK168" i="3"/>
  <c r="J167" i="3"/>
  <c r="J163" i="3"/>
  <c r="J162" i="3"/>
  <c r="BK159" i="3"/>
  <c r="J154" i="3"/>
  <c r="J149" i="3"/>
  <c r="J148" i="3"/>
  <c r="BK147" i="3"/>
  <c r="BK144" i="3"/>
  <c r="BK143" i="3"/>
  <c r="J142" i="3"/>
  <c r="J138" i="3"/>
  <c r="J135" i="3"/>
  <c r="BK134" i="3"/>
  <c r="BK173" i="2"/>
  <c r="BK171" i="2"/>
  <c r="J169" i="2"/>
  <c r="J159" i="2"/>
  <c r="J157" i="2"/>
  <c r="J154" i="2"/>
  <c r="BK153" i="2"/>
  <c r="BK152" i="2"/>
  <c r="J150" i="2"/>
  <c r="J147" i="2"/>
  <c r="J144" i="2"/>
  <c r="J143" i="2"/>
  <c r="J142" i="2"/>
  <c r="BK139" i="2"/>
  <c r="J137" i="2"/>
  <c r="J134" i="2"/>
  <c r="BK132" i="2"/>
  <c r="J155" i="12"/>
  <c r="J154" i="12"/>
  <c r="J150" i="12"/>
  <c r="J148" i="12"/>
  <c r="BK147" i="12"/>
  <c r="BK145" i="12"/>
  <c r="J144" i="12"/>
  <c r="J143" i="12"/>
  <c r="BK139" i="12"/>
  <c r="J138" i="12"/>
  <c r="BK134" i="12"/>
  <c r="BK133" i="12"/>
  <c r="J132" i="12"/>
  <c r="BK128" i="12"/>
  <c r="BK127" i="12"/>
  <c r="BK237" i="11"/>
  <c r="J236" i="11"/>
  <c r="BK234" i="11"/>
  <c r="J232" i="11"/>
  <c r="J231" i="11"/>
  <c r="BK226" i="11"/>
  <c r="J225" i="11"/>
  <c r="J224" i="11"/>
  <c r="J223" i="11"/>
  <c r="J222" i="11"/>
  <c r="J221" i="11"/>
  <c r="J219" i="11"/>
  <c r="J218" i="11"/>
  <c r="BK216" i="11"/>
  <c r="BK215" i="11"/>
  <c r="BK213" i="11"/>
  <c r="J212" i="11"/>
  <c r="J209" i="11"/>
  <c r="J208" i="11"/>
  <c r="BK205" i="11"/>
  <c r="J204" i="11"/>
  <c r="J203" i="11"/>
  <c r="BK202" i="11"/>
  <c r="BK197" i="11"/>
  <c r="J174" i="11"/>
  <c r="J173" i="11"/>
  <c r="J171" i="11"/>
  <c r="J170" i="11"/>
  <c r="J168" i="11"/>
  <c r="J164" i="11"/>
  <c r="J162" i="11"/>
  <c r="J160" i="11"/>
  <c r="J158" i="11"/>
  <c r="J157" i="11"/>
  <c r="J156" i="11"/>
  <c r="BK155" i="11"/>
  <c r="J154" i="11"/>
  <c r="BK153" i="11"/>
  <c r="BK152" i="11"/>
  <c r="BK150" i="11"/>
  <c r="J149" i="11"/>
  <c r="BK147" i="11"/>
  <c r="BK146" i="11"/>
  <c r="J145" i="11"/>
  <c r="BK143" i="11"/>
  <c r="J142" i="11"/>
  <c r="BK141" i="11"/>
  <c r="J139" i="11"/>
  <c r="BK138" i="11"/>
  <c r="J137" i="11"/>
  <c r="J135" i="11"/>
  <c r="J204" i="10"/>
  <c r="BK198" i="10"/>
  <c r="BK197" i="10"/>
  <c r="J196" i="10"/>
  <c r="J195" i="10"/>
  <c r="J194" i="10"/>
  <c r="BK193" i="10"/>
  <c r="BK191" i="10"/>
  <c r="BK189" i="10"/>
  <c r="BK188" i="10"/>
  <c r="BK187" i="10"/>
  <c r="BK186" i="10"/>
  <c r="J183" i="10"/>
  <c r="J181" i="10"/>
  <c r="J178" i="10"/>
  <c r="J176" i="10"/>
  <c r="J175" i="10"/>
  <c r="J174" i="10"/>
  <c r="BK173" i="10"/>
  <c r="BK172" i="10"/>
  <c r="J170" i="10"/>
  <c r="BK169" i="10"/>
  <c r="BK190" i="6"/>
  <c r="BK182" i="6"/>
  <c r="BK181" i="6"/>
  <c r="BK176" i="6"/>
  <c r="BK173" i="6"/>
  <c r="J172" i="6"/>
  <c r="J171" i="6"/>
  <c r="BK169" i="6"/>
  <c r="J168" i="6"/>
  <c r="BK165" i="6"/>
  <c r="J162" i="6"/>
  <c r="BK159" i="6"/>
  <c r="BK156" i="6"/>
  <c r="J153" i="6"/>
  <c r="J152" i="6"/>
  <c r="J142" i="5"/>
  <c r="J141" i="5"/>
  <c r="BK140" i="5"/>
  <c r="J137" i="5"/>
  <c r="J135" i="5"/>
  <c r="J131" i="5"/>
  <c r="J130" i="5"/>
  <c r="BK174" i="4"/>
  <c r="J168" i="4"/>
  <c r="J165" i="4"/>
  <c r="BK163" i="4"/>
  <c r="J160" i="4"/>
  <c r="J159" i="4"/>
  <c r="J158" i="4"/>
  <c r="J157" i="4"/>
  <c r="BK154" i="4"/>
  <c r="J152" i="4"/>
  <c r="J147" i="4"/>
  <c r="BK145" i="4"/>
  <c r="BK144" i="4"/>
  <c r="J141" i="4"/>
  <c r="J139" i="4"/>
  <c r="J138" i="4"/>
  <c r="J137" i="4"/>
  <c r="J136" i="4"/>
  <c r="J135" i="4"/>
  <c r="BK180" i="3"/>
  <c r="BK179" i="3"/>
  <c r="BK169" i="3"/>
  <c r="J166" i="3"/>
  <c r="BK165" i="3"/>
  <c r="J161" i="3"/>
  <c r="J160" i="3"/>
  <c r="J156" i="3"/>
  <c r="J153" i="3"/>
  <c r="J152" i="3"/>
  <c r="BK151" i="3"/>
  <c r="BK150" i="3"/>
  <c r="J147" i="3"/>
  <c r="J145" i="3"/>
  <c r="J141" i="3"/>
  <c r="BK139" i="3"/>
  <c r="BK138" i="3"/>
  <c r="J137" i="3"/>
  <c r="J136" i="3"/>
  <c r="BK135" i="3"/>
  <c r="BK175" i="2"/>
  <c r="J174" i="2"/>
  <c r="J172" i="2"/>
  <c r="J171" i="2"/>
  <c r="BK170" i="2"/>
  <c r="BK168" i="2"/>
  <c r="J167" i="2"/>
  <c r="J165" i="2"/>
  <c r="J164" i="2"/>
  <c r="J161" i="2"/>
  <c r="BK159" i="2"/>
  <c r="J158" i="2"/>
  <c r="J153" i="2"/>
  <c r="J152" i="2"/>
  <c r="BK151" i="2"/>
  <c r="BK149" i="2"/>
  <c r="BK148" i="2"/>
  <c r="BK145" i="2"/>
  <c r="BK144" i="2"/>
  <c r="BK143" i="2"/>
  <c r="BK141" i="2"/>
  <c r="J140" i="2"/>
  <c r="BK138" i="2"/>
  <c r="J136" i="2"/>
  <c r="J135" i="2"/>
  <c r="BK133" i="2"/>
  <c r="AS94" i="1"/>
  <c r="BK157" i="12"/>
  <c r="BK155" i="12"/>
  <c r="BK154" i="12"/>
  <c r="J153" i="12"/>
  <c r="J152" i="12"/>
  <c r="BK149" i="12"/>
  <c r="J149" i="12"/>
  <c r="BK148" i="12"/>
  <c r="BK146" i="12"/>
  <c r="J145" i="12"/>
  <c r="BK144" i="12"/>
  <c r="BK143" i="12"/>
  <c r="J142" i="12"/>
  <c r="BK141" i="12"/>
  <c r="J140" i="12"/>
  <c r="BK138" i="12"/>
  <c r="J137" i="12"/>
  <c r="J136" i="12"/>
  <c r="BK135" i="12"/>
  <c r="J133" i="12"/>
  <c r="BK132" i="12"/>
  <c r="BK131" i="12"/>
  <c r="J130" i="12"/>
  <c r="BK129" i="12"/>
  <c r="J237" i="11"/>
  <c r="BK236" i="11"/>
  <c r="BK235" i="11"/>
  <c r="J234" i="11"/>
  <c r="BK233" i="11"/>
  <c r="J233" i="11"/>
  <c r="BK232" i="11"/>
  <c r="BK231" i="11"/>
  <c r="BK230" i="11"/>
  <c r="J229" i="11"/>
  <c r="BK228" i="11"/>
  <c r="BK227" i="11"/>
  <c r="J226" i="11"/>
  <c r="BK225" i="11"/>
  <c r="BK224" i="11"/>
  <c r="BK223" i="11"/>
  <c r="BK222" i="11"/>
  <c r="BK221" i="11"/>
  <c r="BK220" i="11"/>
  <c r="J220" i="11"/>
  <c r="BK219" i="11"/>
  <c r="BK218" i="11"/>
  <c r="BK217" i="11"/>
  <c r="J215" i="11"/>
  <c r="BK214" i="11"/>
  <c r="J213" i="11"/>
  <c r="BK212" i="11"/>
  <c r="J210" i="11"/>
  <c r="BK209" i="11"/>
  <c r="BK208" i="11"/>
  <c r="BK206" i="11"/>
  <c r="J205" i="11"/>
  <c r="BK204" i="11"/>
  <c r="J202" i="11"/>
  <c r="J200" i="11"/>
  <c r="BK198" i="11"/>
  <c r="J198" i="11"/>
  <c r="J197" i="11"/>
  <c r="BK196" i="11"/>
  <c r="J196" i="11"/>
  <c r="BK195" i="11"/>
  <c r="J195" i="11"/>
  <c r="J194" i="11"/>
  <c r="J193" i="11"/>
  <c r="BK192" i="11"/>
  <c r="BK191" i="11"/>
  <c r="J191" i="11"/>
  <c r="BK190" i="11"/>
  <c r="BK189" i="11"/>
  <c r="BK188" i="11"/>
  <c r="BK187" i="11"/>
  <c r="J186" i="11"/>
  <c r="BK185" i="11"/>
  <c r="J184" i="11"/>
  <c r="BK183" i="11"/>
  <c r="BK182" i="11"/>
  <c r="BK181" i="11"/>
  <c r="BK180" i="11"/>
  <c r="J180" i="11"/>
  <c r="BK179" i="11"/>
  <c r="J179" i="11"/>
  <c r="BK178" i="11"/>
  <c r="BK177" i="11"/>
  <c r="BK176" i="11"/>
  <c r="J176" i="11"/>
  <c r="BK175" i="11"/>
  <c r="J175" i="11"/>
  <c r="BK174" i="11"/>
  <c r="BK173" i="11"/>
  <c r="BK172" i="11"/>
  <c r="J172" i="11"/>
  <c r="BK171" i="11"/>
  <c r="BK170" i="11"/>
  <c r="BK169" i="11"/>
  <c r="J169" i="11"/>
  <c r="BK168" i="11"/>
  <c r="BK167" i="11"/>
  <c r="J167" i="11"/>
  <c r="BK166" i="11"/>
  <c r="J166" i="11"/>
  <c r="BK165" i="11"/>
  <c r="J165" i="11"/>
  <c r="BK164" i="11"/>
  <c r="BK162" i="11"/>
  <c r="BK160" i="11"/>
  <c r="BK159" i="11"/>
  <c r="J159" i="11"/>
  <c r="BK158" i="11"/>
  <c r="BK157" i="11"/>
  <c r="J155" i="11"/>
  <c r="BK154" i="11"/>
  <c r="BK151" i="11"/>
  <c r="J151" i="11"/>
  <c r="J150" i="11"/>
  <c r="BK148" i="11"/>
  <c r="J147" i="11"/>
  <c r="BK145" i="11"/>
  <c r="J143" i="11"/>
  <c r="BK142" i="11"/>
  <c r="J141" i="11"/>
  <c r="BK139" i="11"/>
  <c r="J138" i="11"/>
  <c r="BK137" i="11"/>
  <c r="BK136" i="11"/>
  <c r="BK135" i="11"/>
  <c r="J134" i="11"/>
  <c r="J133" i="11"/>
  <c r="BK204" i="10"/>
  <c r="J203" i="10"/>
  <c r="BK202" i="10"/>
  <c r="BK200" i="10"/>
  <c r="J200" i="10"/>
  <c r="BK199" i="10"/>
  <c r="BK196" i="10"/>
  <c r="BK195" i="10"/>
  <c r="BK194" i="10"/>
  <c r="J191" i="10"/>
  <c r="BK190" i="10"/>
  <c r="J189" i="10"/>
  <c r="J188" i="10"/>
  <c r="J187" i="10"/>
  <c r="BK185" i="10"/>
  <c r="BK184" i="10"/>
  <c r="BK183" i="10"/>
  <c r="J182" i="10"/>
  <c r="BK181" i="10"/>
  <c r="BK180" i="10"/>
  <c r="J179" i="10"/>
  <c r="BK178" i="10"/>
  <c r="BK177" i="10"/>
  <c r="BK176" i="10"/>
  <c r="BK174" i="10"/>
  <c r="J173" i="10"/>
  <c r="J172" i="10"/>
  <c r="BK171" i="10"/>
  <c r="BK170" i="10"/>
  <c r="BK168" i="10"/>
  <c r="J167" i="10"/>
  <c r="BK166" i="10"/>
  <c r="BK165" i="10"/>
  <c r="BK164" i="10"/>
  <c r="BK163" i="10"/>
  <c r="BK162" i="10"/>
  <c r="BK161" i="10"/>
  <c r="J161" i="10"/>
  <c r="BK160" i="10"/>
  <c r="J160" i="10"/>
  <c r="J159" i="10"/>
  <c r="BK158" i="10"/>
  <c r="BK157" i="10"/>
  <c r="BK156" i="10"/>
  <c r="BK155" i="10"/>
  <c r="J154" i="10"/>
  <c r="J153" i="10"/>
  <c r="J152" i="10"/>
  <c r="J151" i="10"/>
  <c r="J149" i="10"/>
  <c r="BK147" i="10"/>
  <c r="BK146" i="10"/>
  <c r="BK145" i="10"/>
  <c r="BK144" i="10"/>
  <c r="BK143" i="10"/>
  <c r="BK141" i="10"/>
  <c r="BK139" i="10"/>
  <c r="BK138" i="10"/>
  <c r="BK137" i="10"/>
  <c r="BK135" i="10"/>
  <c r="BK133" i="10"/>
  <c r="BK130" i="10"/>
  <c r="BK163" i="9"/>
  <c r="J162" i="9"/>
  <c r="J161" i="9"/>
  <c r="J160" i="9"/>
  <c r="BK159" i="9"/>
  <c r="J155" i="9"/>
  <c r="BK154" i="9"/>
  <c r="J153" i="9"/>
  <c r="BK152" i="9"/>
  <c r="J151" i="9"/>
  <c r="BK150" i="9"/>
  <c r="J149" i="9"/>
  <c r="BK146" i="9"/>
  <c r="BK144" i="9"/>
  <c r="J143" i="9"/>
  <c r="BK142" i="9"/>
  <c r="BK140" i="9"/>
  <c r="J138" i="9"/>
  <c r="BK137" i="9"/>
  <c r="BK136" i="9"/>
  <c r="J131" i="9"/>
  <c r="BK166" i="8"/>
  <c r="BK164" i="8"/>
  <c r="BK163" i="8"/>
  <c r="J162" i="8"/>
  <c r="BK161" i="8"/>
  <c r="J160" i="8"/>
  <c r="BK159" i="8"/>
  <c r="BK158" i="8"/>
  <c r="J157" i="8"/>
  <c r="J155" i="8"/>
  <c r="J154" i="8"/>
  <c r="BK152" i="8"/>
  <c r="BK151" i="8"/>
  <c r="J151" i="8"/>
  <c r="J150" i="8"/>
  <c r="BK149" i="8"/>
  <c r="J148" i="8"/>
  <c r="J146" i="8"/>
  <c r="BK143" i="8"/>
  <c r="J141" i="8"/>
  <c r="BK139" i="8"/>
  <c r="J138" i="8"/>
  <c r="J137" i="8"/>
  <c r="BK136" i="8"/>
  <c r="BK135" i="8"/>
  <c r="BK134" i="8"/>
  <c r="BK133" i="8"/>
  <c r="J132" i="8"/>
  <c r="J131" i="8"/>
  <c r="BK130" i="8"/>
  <c r="J162" i="7"/>
  <c r="BK160" i="7"/>
  <c r="BK159" i="7"/>
  <c r="J158" i="7"/>
  <c r="J157" i="7"/>
  <c r="J155" i="7"/>
  <c r="BK151" i="7"/>
  <c r="BK149" i="7"/>
  <c r="BK147" i="7"/>
  <c r="J145" i="7"/>
  <c r="BK144" i="7"/>
  <c r="BK142" i="7"/>
  <c r="J142" i="7"/>
  <c r="BK141" i="7"/>
  <c r="J140" i="7"/>
  <c r="BK139" i="7"/>
  <c r="BK138" i="7"/>
  <c r="BK137" i="7"/>
  <c r="J136" i="7"/>
  <c r="BK135" i="7"/>
  <c r="J134" i="7"/>
  <c r="BK133" i="7"/>
  <c r="BK132" i="7"/>
  <c r="BK191" i="6"/>
  <c r="J190" i="6"/>
  <c r="J188" i="6"/>
  <c r="BK187" i="6"/>
  <c r="BK186" i="6"/>
  <c r="BK183" i="6"/>
  <c r="J181" i="6"/>
  <c r="BK180" i="6"/>
  <c r="J178" i="6"/>
  <c r="J177" i="6"/>
  <c r="BK175" i="6"/>
  <c r="BK174" i="6"/>
  <c r="J173" i="6"/>
  <c r="BK172" i="6"/>
  <c r="BK171" i="6"/>
  <c r="J170" i="6"/>
  <c r="J169" i="6"/>
  <c r="BK168" i="6"/>
  <c r="BK167" i="6"/>
  <c r="J166" i="6"/>
  <c r="J165" i="6"/>
  <c r="BK162" i="6"/>
  <c r="BK160" i="6"/>
  <c r="J158" i="6"/>
  <c r="BK157" i="6"/>
  <c r="J156" i="6"/>
  <c r="BK155" i="6"/>
  <c r="BK153" i="6"/>
  <c r="BK152" i="6"/>
  <c r="BK151" i="6"/>
  <c r="J151" i="6"/>
  <c r="BK150" i="6"/>
  <c r="J150" i="6"/>
  <c r="BK149" i="6"/>
  <c r="BK148" i="6"/>
  <c r="BK146" i="6"/>
  <c r="J146" i="6"/>
  <c r="J145" i="6"/>
  <c r="BK143" i="6"/>
  <c r="BK142" i="6"/>
  <c r="BK141" i="6"/>
  <c r="BK140" i="6"/>
  <c r="J139" i="6"/>
  <c r="BK138" i="6"/>
  <c r="J137" i="6"/>
  <c r="BK136" i="6"/>
  <c r="BK135" i="6"/>
  <c r="BK142" i="5"/>
  <c r="BK141" i="5"/>
  <c r="J140" i="5"/>
  <c r="BK137" i="5"/>
  <c r="BK135" i="5"/>
  <c r="BK134" i="5"/>
  <c r="J134" i="5"/>
  <c r="BK132" i="5"/>
  <c r="J132" i="5"/>
  <c r="BK131" i="5"/>
  <c r="BK130" i="5"/>
  <c r="J129" i="5"/>
  <c r="BK175" i="4"/>
  <c r="J174" i="4"/>
  <c r="BK171" i="4"/>
  <c r="BK170" i="4"/>
  <c r="BK167" i="4"/>
  <c r="BK166" i="4"/>
  <c r="BK165" i="4"/>
  <c r="J164" i="4"/>
  <c r="J163" i="4"/>
  <c r="BK162" i="4"/>
  <c r="J162" i="4"/>
  <c r="BK159" i="4"/>
  <c r="BK157" i="4"/>
  <c r="J154" i="4"/>
  <c r="BK152" i="4"/>
  <c r="BK151" i="4"/>
  <c r="J150" i="4"/>
  <c r="J149" i="4"/>
  <c r="BK148" i="4"/>
  <c r="BK147" i="4"/>
  <c r="J145" i="4"/>
  <c r="J144" i="4"/>
  <c r="BK143" i="4"/>
  <c r="BK142" i="4"/>
  <c r="BK141" i="4"/>
  <c r="BK139" i="4"/>
  <c r="BK137" i="4"/>
  <c r="BK136" i="4"/>
  <c r="BK135" i="4"/>
  <c r="BK134" i="4"/>
  <c r="J179" i="3"/>
  <c r="BK176" i="3"/>
  <c r="BK175" i="3"/>
  <c r="J173" i="3"/>
  <c r="BK172" i="3"/>
  <c r="BK171" i="3"/>
  <c r="BK170" i="3"/>
  <c r="J169" i="3"/>
  <c r="J168" i="3"/>
  <c r="BK167" i="3"/>
  <c r="BK166" i="3"/>
  <c r="J165" i="3"/>
  <c r="BK163" i="3"/>
  <c r="BK162" i="3"/>
  <c r="BK161" i="3"/>
  <c r="BK160" i="3"/>
  <c r="J159" i="3"/>
  <c r="BK156" i="3"/>
  <c r="BK154" i="3"/>
  <c r="BK153" i="3"/>
  <c r="BK152" i="3"/>
  <c r="J151" i="3"/>
  <c r="J150" i="3"/>
  <c r="BK149" i="3"/>
  <c r="BK148" i="3"/>
  <c r="BK145" i="3"/>
  <c r="J144" i="3"/>
  <c r="J143" i="3"/>
  <c r="BK142" i="3"/>
  <c r="BK141" i="3"/>
  <c r="J139" i="3"/>
  <c r="BK137" i="3"/>
  <c r="BK136" i="3"/>
  <c r="J134" i="3"/>
  <c r="J175" i="2"/>
  <c r="BK174" i="2"/>
  <c r="J173" i="2"/>
  <c r="BK172" i="2"/>
  <c r="J170" i="2"/>
  <c r="BK169" i="2"/>
  <c r="J168" i="2"/>
  <c r="BK167" i="2"/>
  <c r="BK165" i="2"/>
  <c r="BK164" i="2"/>
  <c r="BK161" i="2"/>
  <c r="BK158" i="2"/>
  <c r="BK157" i="2"/>
  <c r="BK154" i="2"/>
  <c r="J151" i="2"/>
  <c r="BK150" i="2"/>
  <c r="J149" i="2"/>
  <c r="J148" i="2"/>
  <c r="BK147" i="2"/>
  <c r="J145" i="2"/>
  <c r="BK142" i="2"/>
  <c r="J141" i="2"/>
  <c r="BK140" i="2"/>
  <c r="J139" i="2"/>
  <c r="J138" i="2"/>
  <c r="BK137" i="2"/>
  <c r="BK136" i="2"/>
  <c r="BK135" i="2"/>
  <c r="BK134" i="2"/>
  <c r="J133" i="2"/>
  <c r="P131" i="2" l="1"/>
  <c r="BK146" i="2"/>
  <c r="J146" i="2" s="1"/>
  <c r="J99" i="2" s="1"/>
  <c r="T146" i="2"/>
  <c r="BK156" i="2"/>
  <c r="R156" i="2"/>
  <c r="R155" i="2"/>
  <c r="BK163" i="2"/>
  <c r="J163" i="2" s="1"/>
  <c r="J104" i="2" s="1"/>
  <c r="P163" i="2"/>
  <c r="T163" i="2"/>
  <c r="T166" i="2"/>
  <c r="P133" i="3"/>
  <c r="T133" i="3"/>
  <c r="P140" i="3"/>
  <c r="BK146" i="3"/>
  <c r="J146" i="3" s="1"/>
  <c r="J100" i="3" s="1"/>
  <c r="R146" i="3"/>
  <c r="P158" i="3"/>
  <c r="BK164" i="3"/>
  <c r="J164" i="3" s="1"/>
  <c r="J104" i="3" s="1"/>
  <c r="P164" i="3"/>
  <c r="BK174" i="3"/>
  <c r="J174" i="3"/>
  <c r="J105" i="3" s="1"/>
  <c r="R174" i="3"/>
  <c r="BK178" i="3"/>
  <c r="BK177" i="3" s="1"/>
  <c r="J177" i="3" s="1"/>
  <c r="J106" i="3" s="1"/>
  <c r="P178" i="3"/>
  <c r="P177" i="3"/>
  <c r="P133" i="4"/>
  <c r="R133" i="4"/>
  <c r="P140" i="4"/>
  <c r="BK146" i="4"/>
  <c r="J146" i="4" s="1"/>
  <c r="J100" i="4" s="1"/>
  <c r="T146" i="4"/>
  <c r="BK156" i="4"/>
  <c r="J156" i="4" s="1"/>
  <c r="J103" i="4" s="1"/>
  <c r="P156" i="4"/>
  <c r="T156" i="4"/>
  <c r="P161" i="4"/>
  <c r="BK169" i="4"/>
  <c r="J169" i="4" s="1"/>
  <c r="J105" i="4" s="1"/>
  <c r="R169" i="4"/>
  <c r="BK173" i="4"/>
  <c r="BK172" i="4" s="1"/>
  <c r="J172" i="4" s="1"/>
  <c r="J106" i="4" s="1"/>
  <c r="T173" i="4"/>
  <c r="T172" i="4" s="1"/>
  <c r="BK128" i="5"/>
  <c r="J128" i="5" s="1"/>
  <c r="J98" i="5" s="1"/>
  <c r="R128" i="5"/>
  <c r="T128" i="5"/>
  <c r="T127" i="5" s="1"/>
  <c r="P133" i="5"/>
  <c r="P127" i="5" s="1"/>
  <c r="T133" i="5"/>
  <c r="BK139" i="5"/>
  <c r="J139" i="5" s="1"/>
  <c r="J102" i="5" s="1"/>
  <c r="P139" i="5"/>
  <c r="P138" i="5" s="1"/>
  <c r="T139" i="5"/>
  <c r="T138" i="5" s="1"/>
  <c r="P134" i="6"/>
  <c r="T134" i="6"/>
  <c r="P144" i="6"/>
  <c r="R144" i="6"/>
  <c r="P147" i="6"/>
  <c r="BK154" i="6"/>
  <c r="J154" i="6"/>
  <c r="J101" i="6" s="1"/>
  <c r="T154" i="6"/>
  <c r="BK164" i="6"/>
  <c r="J164" i="6" s="1"/>
  <c r="J104" i="6" s="1"/>
  <c r="T164" i="6"/>
  <c r="T163" i="6" s="1"/>
  <c r="T179" i="6"/>
  <c r="BK185" i="6"/>
  <c r="BK184" i="6" s="1"/>
  <c r="J184" i="6" s="1"/>
  <c r="J106" i="6" s="1"/>
  <c r="R185" i="6"/>
  <c r="R184" i="6"/>
  <c r="T185" i="6"/>
  <c r="T184" i="6"/>
  <c r="P189" i="6"/>
  <c r="T189" i="6"/>
  <c r="P131" i="7"/>
  <c r="BK143" i="7"/>
  <c r="J143" i="7" s="1"/>
  <c r="J99" i="7" s="1"/>
  <c r="P143" i="7"/>
  <c r="P153" i="7"/>
  <c r="R153" i="7"/>
  <c r="T156" i="7"/>
  <c r="R129" i="8"/>
  <c r="BK144" i="8"/>
  <c r="J144" i="8" s="1"/>
  <c r="J100" i="8" s="1"/>
  <c r="P144" i="8"/>
  <c r="BK147" i="8"/>
  <c r="J147" i="8" s="1"/>
  <c r="J101" i="8" s="1"/>
  <c r="P147" i="8"/>
  <c r="T147" i="8"/>
  <c r="R153" i="8"/>
  <c r="P132" i="9"/>
  <c r="P129" i="9" s="1"/>
  <c r="BK139" i="9"/>
  <c r="J139" i="9" s="1"/>
  <c r="J100" i="9" s="1"/>
  <c r="T139" i="9"/>
  <c r="P148" i="9"/>
  <c r="R148" i="9"/>
  <c r="P157" i="9"/>
  <c r="BK128" i="10"/>
  <c r="J128" i="10" s="1"/>
  <c r="J98" i="10" s="1"/>
  <c r="BK132" i="10"/>
  <c r="P132" i="10"/>
  <c r="BK192" i="10"/>
  <c r="J192" i="10" s="1"/>
  <c r="J101" i="10" s="1"/>
  <c r="P192" i="10"/>
  <c r="P131" i="10" s="1"/>
  <c r="BK201" i="10"/>
  <c r="J201" i="10"/>
  <c r="J102" i="10" s="1"/>
  <c r="T201" i="10"/>
  <c r="BK132" i="11"/>
  <c r="J132" i="11" s="1"/>
  <c r="J98" i="11" s="1"/>
  <c r="T132" i="11"/>
  <c r="BK144" i="11"/>
  <c r="J144" i="11"/>
  <c r="J100" i="11" s="1"/>
  <c r="P144" i="11"/>
  <c r="BK163" i="11"/>
  <c r="J163" i="11" s="1"/>
  <c r="J102" i="11" s="1"/>
  <c r="P163" i="11"/>
  <c r="P201" i="11"/>
  <c r="BK207" i="11"/>
  <c r="J207" i="11" s="1"/>
  <c r="J105" i="11" s="1"/>
  <c r="BK211" i="11"/>
  <c r="J211" i="11"/>
  <c r="J106" i="11" s="1"/>
  <c r="T211" i="11"/>
  <c r="T126" i="12"/>
  <c r="T125" i="12"/>
  <c r="T124" i="12" s="1"/>
  <c r="BK151" i="12"/>
  <c r="J151" i="12" s="1"/>
  <c r="J99" i="12" s="1"/>
  <c r="BK131" i="2"/>
  <c r="J131" i="2"/>
  <c r="J98" i="2" s="1"/>
  <c r="R131" i="2"/>
  <c r="P146" i="2"/>
  <c r="T156" i="2"/>
  <c r="T155" i="2" s="1"/>
  <c r="BK166" i="2"/>
  <c r="J166" i="2" s="1"/>
  <c r="J105" i="2" s="1"/>
  <c r="P166" i="2"/>
  <c r="BK140" i="3"/>
  <c r="J140" i="3" s="1"/>
  <c r="J99" i="3" s="1"/>
  <c r="R140" i="3"/>
  <c r="P146" i="3"/>
  <c r="R158" i="3"/>
  <c r="T164" i="3"/>
  <c r="T174" i="3"/>
  <c r="T178" i="3"/>
  <c r="T177" i="3" s="1"/>
  <c r="BK133" i="4"/>
  <c r="J133" i="4" s="1"/>
  <c r="J98" i="4" s="1"/>
  <c r="BK140" i="4"/>
  <c r="J140" i="4" s="1"/>
  <c r="J99" i="4" s="1"/>
  <c r="T140" i="4"/>
  <c r="R146" i="4"/>
  <c r="R156" i="4"/>
  <c r="R161" i="4"/>
  <c r="P169" i="4"/>
  <c r="P173" i="4"/>
  <c r="P172" i="4"/>
  <c r="BK134" i="6"/>
  <c r="J134" i="6"/>
  <c r="J98" i="6" s="1"/>
  <c r="P128" i="10"/>
  <c r="P127" i="10" s="1"/>
  <c r="R128" i="10"/>
  <c r="R127" i="10" s="1"/>
  <c r="R132" i="10"/>
  <c r="T192" i="10"/>
  <c r="R201" i="10"/>
  <c r="R132" i="11"/>
  <c r="BK140" i="11"/>
  <c r="J140" i="11" s="1"/>
  <c r="J99" i="11" s="1"/>
  <c r="R140" i="11"/>
  <c r="T144" i="11"/>
  <c r="T163" i="11"/>
  <c r="BK201" i="11"/>
  <c r="J201" i="11" s="1"/>
  <c r="J104" i="11" s="1"/>
  <c r="T201" i="11"/>
  <c r="R207" i="11"/>
  <c r="P211" i="11"/>
  <c r="BK126" i="12"/>
  <c r="J126" i="12" s="1"/>
  <c r="J98" i="12" s="1"/>
  <c r="P126" i="12"/>
  <c r="P125" i="12"/>
  <c r="P124" i="12" s="1"/>
  <c r="AU105" i="1" s="1"/>
  <c r="P151" i="12"/>
  <c r="T131" i="2"/>
  <c r="T130" i="2" s="1"/>
  <c r="R146" i="2"/>
  <c r="P156" i="2"/>
  <c r="P155" i="2"/>
  <c r="R163" i="2"/>
  <c r="R166" i="2"/>
  <c r="BK133" i="3"/>
  <c r="J133" i="3" s="1"/>
  <c r="J98" i="3" s="1"/>
  <c r="R133" i="3"/>
  <c r="R132" i="3" s="1"/>
  <c r="T140" i="3"/>
  <c r="T146" i="3"/>
  <c r="BK158" i="3"/>
  <c r="J158" i="3" s="1"/>
  <c r="J103" i="3" s="1"/>
  <c r="T158" i="3"/>
  <c r="T157" i="3"/>
  <c r="R164" i="3"/>
  <c r="P174" i="3"/>
  <c r="R178" i="3"/>
  <c r="R177" i="3"/>
  <c r="T133" i="4"/>
  <c r="T132" i="4"/>
  <c r="R140" i="4"/>
  <c r="P146" i="4"/>
  <c r="BK161" i="4"/>
  <c r="J161" i="4" s="1"/>
  <c r="J104" i="4" s="1"/>
  <c r="T161" i="4"/>
  <c r="T169" i="4"/>
  <c r="R173" i="4"/>
  <c r="R172" i="4" s="1"/>
  <c r="BK133" i="5"/>
  <c r="J133" i="5" s="1"/>
  <c r="J99" i="5" s="1"/>
  <c r="R133" i="5"/>
  <c r="R139" i="5"/>
  <c r="R138" i="5" s="1"/>
  <c r="T144" i="6"/>
  <c r="R147" i="6"/>
  <c r="R133" i="6" s="1"/>
  <c r="R132" i="6" s="1"/>
  <c r="R154" i="6"/>
  <c r="R164" i="6"/>
  <c r="R163" i="6"/>
  <c r="R179" i="6"/>
  <c r="BK131" i="7"/>
  <c r="R131" i="7"/>
  <c r="T143" i="7"/>
  <c r="BK153" i="7"/>
  <c r="J153" i="7"/>
  <c r="J104" i="7" s="1"/>
  <c r="BK156" i="7"/>
  <c r="J156" i="7" s="1"/>
  <c r="J105" i="7" s="1"/>
  <c r="R156" i="7"/>
  <c r="P129" i="8"/>
  <c r="T144" i="8"/>
  <c r="R147" i="8"/>
  <c r="P153" i="8"/>
  <c r="BK132" i="9"/>
  <c r="J132" i="9" s="1"/>
  <c r="J99" i="9" s="1"/>
  <c r="T132" i="9"/>
  <c r="T129" i="9"/>
  <c r="T128" i="9" s="1"/>
  <c r="P139" i="9"/>
  <c r="BK148" i="9"/>
  <c r="J148" i="9"/>
  <c r="J103" i="9" s="1"/>
  <c r="BK157" i="9"/>
  <c r="J157" i="9" s="1"/>
  <c r="J104" i="9" s="1"/>
  <c r="T157" i="9"/>
  <c r="T128" i="10"/>
  <c r="T127" i="10" s="1"/>
  <c r="T132" i="10"/>
  <c r="T131" i="10" s="1"/>
  <c r="R192" i="10"/>
  <c r="P201" i="10"/>
  <c r="P132" i="11"/>
  <c r="P140" i="11"/>
  <c r="T140" i="11"/>
  <c r="R144" i="11"/>
  <c r="R163" i="11"/>
  <c r="R201" i="11"/>
  <c r="P207" i="11"/>
  <c r="T207" i="11"/>
  <c r="R211" i="11"/>
  <c r="R126" i="12"/>
  <c r="R151" i="12"/>
  <c r="BK144" i="6"/>
  <c r="J144" i="6"/>
  <c r="J99" i="6" s="1"/>
  <c r="BK147" i="6"/>
  <c r="J147" i="6" s="1"/>
  <c r="J100" i="6" s="1"/>
  <c r="T147" i="6"/>
  <c r="P154" i="6"/>
  <c r="P164" i="6"/>
  <c r="BK179" i="6"/>
  <c r="J179" i="6" s="1"/>
  <c r="J105" i="6" s="1"/>
  <c r="P179" i="6"/>
  <c r="P185" i="6"/>
  <c r="P184" i="6" s="1"/>
  <c r="BK189" i="6"/>
  <c r="J189" i="6" s="1"/>
  <c r="J108" i="6" s="1"/>
  <c r="R189" i="6"/>
  <c r="T131" i="7"/>
  <c r="T130" i="7" s="1"/>
  <c r="R143" i="7"/>
  <c r="T153" i="7"/>
  <c r="T152" i="7" s="1"/>
  <c r="P156" i="7"/>
  <c r="BK129" i="8"/>
  <c r="J129" i="8"/>
  <c r="J98" i="8" s="1"/>
  <c r="T129" i="8"/>
  <c r="R144" i="8"/>
  <c r="BK153" i="8"/>
  <c r="J153" i="8" s="1"/>
  <c r="J102" i="8" s="1"/>
  <c r="T153" i="8"/>
  <c r="R132" i="9"/>
  <c r="R129" i="9" s="1"/>
  <c r="R139" i="9"/>
  <c r="T148" i="9"/>
  <c r="T147" i="9"/>
  <c r="R157" i="9"/>
  <c r="J92" i="2"/>
  <c r="F126" i="2"/>
  <c r="BF132" i="2"/>
  <c r="BF134" i="2"/>
  <c r="BF135" i="2"/>
  <c r="BF138" i="2"/>
  <c r="BF139" i="2"/>
  <c r="BF140" i="2"/>
  <c r="BF141" i="2"/>
  <c r="BF144" i="2"/>
  <c r="BF145" i="2"/>
  <c r="BF148" i="2"/>
  <c r="BF149" i="2"/>
  <c r="BF151" i="2"/>
  <c r="BF152" i="2"/>
  <c r="BF153" i="2"/>
  <c r="BF157" i="2"/>
  <c r="BF159" i="2"/>
  <c r="BF161" i="2"/>
  <c r="BF164" i="2"/>
  <c r="BF165" i="2"/>
  <c r="BF167" i="2"/>
  <c r="BF173" i="2"/>
  <c r="BF175" i="2"/>
  <c r="E85" i="3"/>
  <c r="F92" i="3"/>
  <c r="J125" i="3"/>
  <c r="J127" i="3"/>
  <c r="BF134" i="3"/>
  <c r="BF138" i="3"/>
  <c r="BF141" i="3"/>
  <c r="BF142" i="3"/>
  <c r="BF143" i="3"/>
  <c r="BF144" i="3"/>
  <c r="BF145" i="3"/>
  <c r="BF147" i="3"/>
  <c r="BF148" i="3"/>
  <c r="BF150" i="3"/>
  <c r="BF151" i="3"/>
  <c r="BF152" i="3"/>
  <c r="BF161" i="3"/>
  <c r="BF162" i="3"/>
  <c r="BF163" i="3"/>
  <c r="BF166" i="3"/>
  <c r="BF168" i="3"/>
  <c r="BF169" i="3"/>
  <c r="BF170" i="3"/>
  <c r="BF171" i="3"/>
  <c r="BF172" i="3"/>
  <c r="BF173" i="3"/>
  <c r="BF175" i="3"/>
  <c r="BF176" i="3"/>
  <c r="BF180" i="3"/>
  <c r="E85" i="4"/>
  <c r="J89" i="4"/>
  <c r="F92" i="4"/>
  <c r="J127" i="4"/>
  <c r="J128" i="4"/>
  <c r="BF134" i="4"/>
  <c r="BF135" i="4"/>
  <c r="BF136" i="4"/>
  <c r="BF137" i="4"/>
  <c r="BF139" i="4"/>
  <c r="BF141" i="4"/>
  <c r="BF143" i="4"/>
  <c r="BF144" i="4"/>
  <c r="BF145" i="4"/>
  <c r="BF147" i="4"/>
  <c r="BF149" i="4"/>
  <c r="BF150" i="4"/>
  <c r="BF152" i="4"/>
  <c r="BF154" i="4"/>
  <c r="BF157" i="4"/>
  <c r="BF158" i="4"/>
  <c r="BF162" i="4"/>
  <c r="BF164" i="4"/>
  <c r="BF166" i="4"/>
  <c r="BF170" i="4"/>
  <c r="BF171" i="4"/>
  <c r="BF175" i="4"/>
  <c r="E85" i="5"/>
  <c r="J89" i="5"/>
  <c r="F92" i="5"/>
  <c r="J92" i="5"/>
  <c r="J122" i="5"/>
  <c r="BF129" i="5"/>
  <c r="BF130" i="5"/>
  <c r="BF132" i="5"/>
  <c r="BF134" i="5"/>
  <c r="BF135" i="5"/>
  <c r="BF137" i="5"/>
  <c r="BF140" i="5"/>
  <c r="BF141" i="5"/>
  <c r="BK136" i="5"/>
  <c r="J136" i="5" s="1"/>
  <c r="J100" i="5" s="1"/>
  <c r="J89" i="6"/>
  <c r="J91" i="6"/>
  <c r="J92" i="6"/>
  <c r="F129" i="6"/>
  <c r="BF135" i="6"/>
  <c r="BF136" i="6"/>
  <c r="BF137" i="6"/>
  <c r="BF138" i="6"/>
  <c r="BF139" i="6"/>
  <c r="BF140" i="6"/>
  <c r="BF141" i="6"/>
  <c r="BF142" i="6"/>
  <c r="BF143" i="6"/>
  <c r="BF145" i="6"/>
  <c r="BF146" i="6"/>
  <c r="BF148" i="6"/>
  <c r="BF149" i="6"/>
  <c r="BF150" i="6"/>
  <c r="BF151" i="6"/>
  <c r="BF152" i="6"/>
  <c r="BF153" i="6"/>
  <c r="BF155" i="6"/>
  <c r="BF158" i="6"/>
  <c r="BF160" i="6"/>
  <c r="BF166" i="6"/>
  <c r="BF167" i="6"/>
  <c r="BF168" i="6"/>
  <c r="BF169" i="6"/>
  <c r="BF170" i="6"/>
  <c r="BF171" i="6"/>
  <c r="BF172" i="6"/>
  <c r="BF174" i="6"/>
  <c r="BF177" i="6"/>
  <c r="BF180" i="6"/>
  <c r="BF183" i="6"/>
  <c r="BF186" i="6"/>
  <c r="BF188" i="6"/>
  <c r="J91" i="7"/>
  <c r="F92" i="7"/>
  <c r="E119" i="7"/>
  <c r="J123" i="7"/>
  <c r="BF132" i="7"/>
  <c r="BF133" i="7"/>
  <c r="BF134" i="7"/>
  <c r="BF135" i="7"/>
  <c r="BF137" i="7"/>
  <c r="BF138" i="7"/>
  <c r="BF139" i="7"/>
  <c r="BF140" i="7"/>
  <c r="BF141" i="7"/>
  <c r="BF142" i="7"/>
  <c r="BF144" i="7"/>
  <c r="BF145" i="7"/>
  <c r="BF147" i="7"/>
  <c r="BF149" i="7"/>
  <c r="BF154" i="7"/>
  <c r="BF155" i="7"/>
  <c r="BF157" i="7"/>
  <c r="BF158" i="7"/>
  <c r="BF159" i="7"/>
  <c r="BF162" i="7"/>
  <c r="BK146" i="7"/>
  <c r="J146" i="7"/>
  <c r="J100" i="7" s="1"/>
  <c r="BK150" i="7"/>
  <c r="J150" i="7" s="1"/>
  <c r="J102" i="7" s="1"/>
  <c r="E85" i="8"/>
  <c r="F92" i="8"/>
  <c r="J92" i="8"/>
  <c r="J121" i="8"/>
  <c r="J123" i="8"/>
  <c r="BF131" i="8"/>
  <c r="BF133" i="8"/>
  <c r="BF135" i="8"/>
  <c r="BF136" i="8"/>
  <c r="BF137" i="8"/>
  <c r="BF138" i="8"/>
  <c r="BF140" i="8"/>
  <c r="BF141" i="8"/>
  <c r="BF143" i="8"/>
  <c r="BF145" i="8"/>
  <c r="BF148" i="8"/>
  <c r="BF149" i="8"/>
  <c r="BF151" i="8"/>
  <c r="BF152" i="8"/>
  <c r="BF155" i="8"/>
  <c r="BF157" i="8"/>
  <c r="BF159" i="8"/>
  <c r="BF164" i="8"/>
  <c r="BF166" i="8"/>
  <c r="BK165" i="8"/>
  <c r="J165" i="8" s="1"/>
  <c r="J103" i="8" s="1"/>
  <c r="J89" i="9"/>
  <c r="F92" i="9"/>
  <c r="BF131" i="9"/>
  <c r="BF135" i="9"/>
  <c r="BF136" i="9"/>
  <c r="BF137" i="9"/>
  <c r="BF138" i="9"/>
  <c r="BF141" i="9"/>
  <c r="BF144" i="9"/>
  <c r="BF146" i="9"/>
  <c r="BF149" i="9"/>
  <c r="BF150" i="9"/>
  <c r="BF151" i="9"/>
  <c r="BF152" i="9"/>
  <c r="BF153" i="9"/>
  <c r="BF155" i="9"/>
  <c r="BF156" i="9"/>
  <c r="BF159" i="9"/>
  <c r="BF161" i="9"/>
  <c r="BF162" i="9"/>
  <c r="BK130" i="9"/>
  <c r="J130" i="9" s="1"/>
  <c r="J98" i="9" s="1"/>
  <c r="BK145" i="9"/>
  <c r="J145" i="9" s="1"/>
  <c r="J101" i="9" s="1"/>
  <c r="E85" i="10"/>
  <c r="J91" i="10"/>
  <c r="F92" i="10"/>
  <c r="J120" i="10"/>
  <c r="BF130" i="10"/>
  <c r="BF136" i="10"/>
  <c r="BF137" i="10"/>
  <c r="BF138" i="10"/>
  <c r="BF140" i="10"/>
  <c r="BF142" i="10"/>
  <c r="BF143" i="10"/>
  <c r="BF144" i="10"/>
  <c r="BF146" i="10"/>
  <c r="BF148" i="10"/>
  <c r="BF149" i="10"/>
  <c r="BF150" i="10"/>
  <c r="BF151" i="10"/>
  <c r="BF153" i="10"/>
  <c r="BF154" i="10"/>
  <c r="BF155" i="10"/>
  <c r="BF156" i="10"/>
  <c r="BF157" i="10"/>
  <c r="BF158" i="10"/>
  <c r="BF159" i="10"/>
  <c r="BF161" i="10"/>
  <c r="BF163" i="10"/>
  <c r="BF164" i="10"/>
  <c r="BF165" i="10"/>
  <c r="BF167" i="10"/>
  <c r="BF169" i="10"/>
  <c r="BF172" i="10"/>
  <c r="BF176" i="10"/>
  <c r="BF179" i="10"/>
  <c r="BF180" i="10"/>
  <c r="BF181" i="10"/>
  <c r="BF182" i="10"/>
  <c r="BF185" i="10"/>
  <c r="BF186" i="10"/>
  <c r="BF187" i="10"/>
  <c r="BF188" i="10"/>
  <c r="BF190" i="10"/>
  <c r="BF191" i="10"/>
  <c r="BF194" i="10"/>
  <c r="BF197" i="10"/>
  <c r="BF198" i="10"/>
  <c r="BF199" i="10"/>
  <c r="BF200" i="10"/>
  <c r="BF202" i="10"/>
  <c r="BF203" i="10"/>
  <c r="BF204" i="10"/>
  <c r="F92" i="11"/>
  <c r="BF133" i="11"/>
  <c r="BF134" i="11"/>
  <c r="BF135" i="11"/>
  <c r="BF138" i="11"/>
  <c r="BF139" i="11"/>
  <c r="BF141" i="11"/>
  <c r="BF142" i="11"/>
  <c r="BF143" i="11"/>
  <c r="BF146" i="11"/>
  <c r="BF147" i="11"/>
  <c r="BF149" i="11"/>
  <c r="BF150" i="11"/>
  <c r="BF155" i="11"/>
  <c r="BF157" i="11"/>
  <c r="BF158" i="11"/>
  <c r="BF159" i="11"/>
  <c r="BF160" i="11"/>
  <c r="BF162" i="11"/>
  <c r="BF165" i="11"/>
  <c r="BF167" i="11"/>
  <c r="BF168" i="11"/>
  <c r="BF169" i="11"/>
  <c r="BF170" i="11"/>
  <c r="BF171" i="11"/>
  <c r="BF172" i="11"/>
  <c r="BF173" i="11"/>
  <c r="BF174" i="11"/>
  <c r="BF175" i="11"/>
  <c r="BF176" i="11"/>
  <c r="BF177" i="11"/>
  <c r="BF178" i="11"/>
  <c r="BF180" i="11"/>
  <c r="BF181" i="11"/>
  <c r="BF182" i="11"/>
  <c r="BF183" i="11"/>
  <c r="BF184" i="11"/>
  <c r="BF185" i="11"/>
  <c r="BF186" i="11"/>
  <c r="BF187" i="11"/>
  <c r="BF188" i="11"/>
  <c r="BF189" i="11"/>
  <c r="BF190" i="11"/>
  <c r="BF191" i="11"/>
  <c r="BF192" i="11"/>
  <c r="BF193" i="11"/>
  <c r="BF196" i="11"/>
  <c r="BF197" i="11"/>
  <c r="BF198" i="11"/>
  <c r="BF203" i="11"/>
  <c r="BF204" i="11"/>
  <c r="BF205" i="11"/>
  <c r="BF206" i="11"/>
  <c r="BF208" i="11"/>
  <c r="BF209" i="11"/>
  <c r="BF212" i="11"/>
  <c r="BF213" i="11"/>
  <c r="BF214" i="11"/>
  <c r="BF216" i="11"/>
  <c r="BF217" i="11"/>
  <c r="BF218" i="11"/>
  <c r="BF220" i="11"/>
  <c r="BF222" i="11"/>
  <c r="BF223" i="11"/>
  <c r="BF225" i="11"/>
  <c r="BF226" i="11"/>
  <c r="BF227" i="11"/>
  <c r="BF228" i="11"/>
  <c r="BF229" i="11"/>
  <c r="BF230" i="11"/>
  <c r="BF231" i="11"/>
  <c r="BF232" i="11"/>
  <c r="BF233" i="11"/>
  <c r="BF235" i="11"/>
  <c r="J89" i="12"/>
  <c r="J92" i="12"/>
  <c r="E114" i="12"/>
  <c r="J120" i="12"/>
  <c r="BF128" i="12"/>
  <c r="BF131" i="12"/>
  <c r="BF132" i="12"/>
  <c r="BF133" i="12"/>
  <c r="BF135" i="12"/>
  <c r="BF136" i="12"/>
  <c r="BF137" i="12"/>
  <c r="BF141" i="12"/>
  <c r="BF144" i="12"/>
  <c r="BF145" i="12"/>
  <c r="BF149" i="12"/>
  <c r="BF150" i="12"/>
  <c r="BF152" i="12"/>
  <c r="BF157" i="12"/>
  <c r="E85" i="2"/>
  <c r="J91" i="2"/>
  <c r="J123" i="2"/>
  <c r="BF136" i="2"/>
  <c r="BF171" i="2"/>
  <c r="BF137" i="3"/>
  <c r="BF139" i="3"/>
  <c r="BF153" i="3"/>
  <c r="BF154" i="3"/>
  <c r="BF156" i="3"/>
  <c r="BF159" i="3"/>
  <c r="BF160" i="3"/>
  <c r="BK155" i="3"/>
  <c r="J155" i="3" s="1"/>
  <c r="J101" i="3" s="1"/>
  <c r="BF148" i="4"/>
  <c r="BF151" i="4"/>
  <c r="BF159" i="4"/>
  <c r="BF163" i="4"/>
  <c r="BF131" i="5"/>
  <c r="BF142" i="5"/>
  <c r="BF157" i="6"/>
  <c r="BF165" i="6"/>
  <c r="BF173" i="6"/>
  <c r="BF176" i="6"/>
  <c r="BF178" i="6"/>
  <c r="BF181" i="6"/>
  <c r="BF187" i="6"/>
  <c r="BF190" i="6"/>
  <c r="BF170" i="10"/>
  <c r="BF174" i="10"/>
  <c r="BF175" i="10"/>
  <c r="BF177" i="10"/>
  <c r="BF178" i="10"/>
  <c r="BF183" i="10"/>
  <c r="BF184" i="10"/>
  <c r="BF195" i="10"/>
  <c r="J92" i="11"/>
  <c r="E120" i="11"/>
  <c r="J124" i="11"/>
  <c r="BF136" i="11"/>
  <c r="BF151" i="11"/>
  <c r="BF153" i="11"/>
  <c r="BF156" i="11"/>
  <c r="BF164" i="11"/>
  <c r="BF166" i="11"/>
  <c r="BF200" i="11"/>
  <c r="BF210" i="11"/>
  <c r="BF221" i="11"/>
  <c r="F92" i="12"/>
  <c r="BF129" i="12"/>
  <c r="BF130" i="12"/>
  <c r="BF134" i="12"/>
  <c r="BF138" i="12"/>
  <c r="BF142" i="12"/>
  <c r="BF147" i="12"/>
  <c r="BF148" i="12"/>
  <c r="BF154" i="12"/>
  <c r="BF133" i="2"/>
  <c r="BF137" i="2"/>
  <c r="BF142" i="2"/>
  <c r="BF143" i="2"/>
  <c r="BF147" i="2"/>
  <c r="BF150" i="2"/>
  <c r="BF154" i="2"/>
  <c r="BF158" i="2"/>
  <c r="BF168" i="2"/>
  <c r="BF169" i="2"/>
  <c r="BF170" i="2"/>
  <c r="BF172" i="2"/>
  <c r="BF174" i="2"/>
  <c r="BK160" i="2"/>
  <c r="J160" i="2" s="1"/>
  <c r="J102" i="2" s="1"/>
  <c r="J92" i="3"/>
  <c r="BF135" i="3"/>
  <c r="BF136" i="3"/>
  <c r="BF149" i="3"/>
  <c r="BF165" i="3"/>
  <c r="BF167" i="3"/>
  <c r="BF179" i="3"/>
  <c r="BF138" i="4"/>
  <c r="BF142" i="4"/>
  <c r="BF160" i="4"/>
  <c r="BF165" i="4"/>
  <c r="BF167" i="4"/>
  <c r="BF168" i="4"/>
  <c r="BF174" i="4"/>
  <c r="BK153" i="4"/>
  <c r="J153" i="4" s="1"/>
  <c r="J101" i="4" s="1"/>
  <c r="E85" i="6"/>
  <c r="BF156" i="6"/>
  <c r="BF159" i="6"/>
  <c r="BF162" i="6"/>
  <c r="BF175" i="6"/>
  <c r="BF182" i="6"/>
  <c r="BF191" i="6"/>
  <c r="BF160" i="7"/>
  <c r="BF161" i="7"/>
  <c r="BK148" i="7"/>
  <c r="J148" i="7" s="1"/>
  <c r="J101" i="7" s="1"/>
  <c r="BF139" i="8"/>
  <c r="BF146" i="8"/>
  <c r="BF150" i="8"/>
  <c r="BF154" i="8"/>
  <c r="BF158" i="8"/>
  <c r="BF161" i="8"/>
  <c r="BF163" i="8"/>
  <c r="BK142" i="8"/>
  <c r="J142" i="8" s="1"/>
  <c r="J99" i="8" s="1"/>
  <c r="J91" i="9"/>
  <c r="E118" i="9"/>
  <c r="J125" i="9"/>
  <c r="BF133" i="9"/>
  <c r="BF158" i="9"/>
  <c r="J123" i="10"/>
  <c r="BF129" i="10"/>
  <c r="BF133" i="10"/>
  <c r="BF139" i="10"/>
  <c r="BF141" i="10"/>
  <c r="BF147" i="10"/>
  <c r="BF160" i="10"/>
  <c r="BF162" i="10"/>
  <c r="BF166" i="10"/>
  <c r="BF168" i="10"/>
  <c r="BF171" i="10"/>
  <c r="BF173" i="10"/>
  <c r="BF189" i="10"/>
  <c r="BF193" i="10"/>
  <c r="BF196" i="10"/>
  <c r="J91" i="11"/>
  <c r="BF137" i="11"/>
  <c r="BF145" i="11"/>
  <c r="BF148" i="11"/>
  <c r="BF152" i="11"/>
  <c r="BF154" i="11"/>
  <c r="BF179" i="11"/>
  <c r="BF194" i="11"/>
  <c r="BF195" i="11"/>
  <c r="BF202" i="11"/>
  <c r="BF215" i="11"/>
  <c r="BF219" i="11"/>
  <c r="BF224" i="11"/>
  <c r="BF234" i="11"/>
  <c r="BF236" i="11"/>
  <c r="BF237" i="11"/>
  <c r="BK161" i="11"/>
  <c r="J161" i="11" s="1"/>
  <c r="J101" i="11" s="1"/>
  <c r="BK199" i="11"/>
  <c r="J199" i="11" s="1"/>
  <c r="J103" i="11" s="1"/>
  <c r="BF127" i="12"/>
  <c r="BF139" i="12"/>
  <c r="BF140" i="12"/>
  <c r="BF143" i="12"/>
  <c r="BF146" i="12"/>
  <c r="BF153" i="12"/>
  <c r="BF155" i="12"/>
  <c r="BK161" i="6"/>
  <c r="J161" i="6" s="1"/>
  <c r="J102" i="6" s="1"/>
  <c r="J92" i="7"/>
  <c r="BF136" i="7"/>
  <c r="BF151" i="7"/>
  <c r="BF130" i="8"/>
  <c r="BF132" i="8"/>
  <c r="BF134" i="8"/>
  <c r="BF156" i="8"/>
  <c r="BF160" i="8"/>
  <c r="BF162" i="8"/>
  <c r="BF134" i="9"/>
  <c r="BF140" i="9"/>
  <c r="BF142" i="9"/>
  <c r="BF143" i="9"/>
  <c r="BF154" i="9"/>
  <c r="BF160" i="9"/>
  <c r="BF163" i="9"/>
  <c r="BF134" i="10"/>
  <c r="BF135" i="10"/>
  <c r="BF145" i="10"/>
  <c r="BF152" i="10"/>
  <c r="BK156" i="12"/>
  <c r="J156" i="12"/>
  <c r="J100" i="12" s="1"/>
  <c r="F39" i="2"/>
  <c r="BD95" i="1" s="1"/>
  <c r="F35" i="5"/>
  <c r="AZ98" i="1" s="1"/>
  <c r="F39" i="8"/>
  <c r="BD101" i="1" s="1"/>
  <c r="F35" i="9"/>
  <c r="AZ102" i="1" s="1"/>
  <c r="F35" i="10"/>
  <c r="AZ103" i="1" s="1"/>
  <c r="F35" i="11"/>
  <c r="AZ104" i="1" s="1"/>
  <c r="F35" i="12"/>
  <c r="AZ105" i="1" s="1"/>
  <c r="F37" i="2"/>
  <c r="BB95" i="1" s="1"/>
  <c r="F38" i="5"/>
  <c r="BC98" i="1" s="1"/>
  <c r="F38" i="2"/>
  <c r="BC95" i="1" s="1"/>
  <c r="F35" i="7"/>
  <c r="AZ100" i="1" s="1"/>
  <c r="F37" i="8"/>
  <c r="BB101" i="1" s="1"/>
  <c r="J35" i="11"/>
  <c r="AV104" i="1" s="1"/>
  <c r="F38" i="12"/>
  <c r="BC105" i="1" s="1"/>
  <c r="J35" i="8"/>
  <c r="AV101" i="1" s="1"/>
  <c r="F35" i="2"/>
  <c r="AZ95" i="1" s="1"/>
  <c r="F39" i="3"/>
  <c r="BD96" i="1" s="1"/>
  <c r="F35" i="4"/>
  <c r="AZ97" i="1" s="1"/>
  <c r="F37" i="6"/>
  <c r="BB99" i="1" s="1"/>
  <c r="J35" i="7"/>
  <c r="AV100" i="1" s="1"/>
  <c r="F39" i="9"/>
  <c r="BD102" i="1" s="1"/>
  <c r="J35" i="3"/>
  <c r="AV96" i="1" s="1"/>
  <c r="J35" i="4"/>
  <c r="AV97" i="1" s="1"/>
  <c r="J35" i="5"/>
  <c r="AV98" i="1" s="1"/>
  <c r="F39" i="6"/>
  <c r="BD99" i="1" s="1"/>
  <c r="J35" i="2"/>
  <c r="AV95" i="1" s="1"/>
  <c r="F39" i="4"/>
  <c r="BD97" i="1" s="1"/>
  <c r="F38" i="6"/>
  <c r="BC99" i="1" s="1"/>
  <c r="F38" i="9"/>
  <c r="BC102" i="1" s="1"/>
  <c r="F37" i="10"/>
  <c r="BB103" i="1" s="1"/>
  <c r="F38" i="8"/>
  <c r="BC101" i="1" s="1"/>
  <c r="F37" i="9"/>
  <c r="BB102" i="1" s="1"/>
  <c r="F35" i="3"/>
  <c r="AZ96" i="1" s="1"/>
  <c r="F38" i="4"/>
  <c r="BC97" i="1" s="1"/>
  <c r="F39" i="5"/>
  <c r="BD98" i="1" s="1"/>
  <c r="F35" i="6"/>
  <c r="AZ99" i="1" s="1"/>
  <c r="F39" i="7"/>
  <c r="BD100" i="1" s="1"/>
  <c r="F35" i="8"/>
  <c r="AZ101" i="1" s="1"/>
  <c r="F39" i="10"/>
  <c r="BD103" i="1" s="1"/>
  <c r="F38" i="11"/>
  <c r="BC104" i="1" s="1"/>
  <c r="F39" i="12"/>
  <c r="BD105" i="1" s="1"/>
  <c r="F38" i="3"/>
  <c r="BC96" i="1" s="1"/>
  <c r="F37" i="4"/>
  <c r="BB97" i="1" s="1"/>
  <c r="F37" i="5"/>
  <c r="BB98" i="1" s="1"/>
  <c r="J35" i="6"/>
  <c r="AV99" i="1" s="1"/>
  <c r="F38" i="10"/>
  <c r="BC103" i="1" s="1"/>
  <c r="F39" i="11"/>
  <c r="BD104" i="1" s="1"/>
  <c r="F37" i="12"/>
  <c r="BB105" i="1" s="1"/>
  <c r="F37" i="3"/>
  <c r="BB96" i="1" s="1"/>
  <c r="F38" i="7"/>
  <c r="BC100" i="1" s="1"/>
  <c r="J35" i="10"/>
  <c r="AV103" i="1" s="1"/>
  <c r="F37" i="11"/>
  <c r="BB104" i="1" s="1"/>
  <c r="J35" i="12"/>
  <c r="AV105" i="1" s="1"/>
  <c r="F37" i="7"/>
  <c r="BB100" i="1" s="1"/>
  <c r="J35" i="9"/>
  <c r="AV102" i="1" s="1"/>
  <c r="P126" i="5" l="1"/>
  <c r="AU98" i="1" s="1"/>
  <c r="T129" i="7"/>
  <c r="T128" i="8"/>
  <c r="T127" i="8"/>
  <c r="P163" i="6"/>
  <c r="R125" i="12"/>
  <c r="R124" i="12" s="1"/>
  <c r="R162" i="2"/>
  <c r="R155" i="4"/>
  <c r="R130" i="2"/>
  <c r="R129" i="2" s="1"/>
  <c r="R147" i="9"/>
  <c r="R128" i="9" s="1"/>
  <c r="P147" i="9"/>
  <c r="P128" i="9" s="1"/>
  <c r="AU102" i="1" s="1"/>
  <c r="R152" i="7"/>
  <c r="R127" i="5"/>
  <c r="R126" i="5" s="1"/>
  <c r="P155" i="4"/>
  <c r="P162" i="2"/>
  <c r="P130" i="2"/>
  <c r="P129" i="2" s="1"/>
  <c r="AU95" i="1" s="1"/>
  <c r="P128" i="8"/>
  <c r="P127" i="8"/>
  <c r="AU101" i="1" s="1"/>
  <c r="R130" i="7"/>
  <c r="R129" i="7" s="1"/>
  <c r="R131" i="11"/>
  <c r="R130" i="11" s="1"/>
  <c r="R157" i="3"/>
  <c r="R131" i="3" s="1"/>
  <c r="T131" i="11"/>
  <c r="T130" i="11" s="1"/>
  <c r="BK131" i="10"/>
  <c r="J131" i="10" s="1"/>
  <c r="J99" i="10" s="1"/>
  <c r="R128" i="8"/>
  <c r="R127" i="8"/>
  <c r="T155" i="4"/>
  <c r="T131" i="4"/>
  <c r="P157" i="3"/>
  <c r="P131" i="11"/>
  <c r="P130" i="11" s="1"/>
  <c r="AU104" i="1" s="1"/>
  <c r="T126" i="10"/>
  <c r="BK130" i="7"/>
  <c r="J130" i="7" s="1"/>
  <c r="J97" i="7" s="1"/>
  <c r="R131" i="10"/>
  <c r="R126" i="10"/>
  <c r="P126" i="10"/>
  <c r="AU103" i="1"/>
  <c r="P152" i="7"/>
  <c r="P130" i="7"/>
  <c r="P129" i="7" s="1"/>
  <c r="AU100" i="1" s="1"/>
  <c r="T133" i="6"/>
  <c r="T132" i="6"/>
  <c r="P133" i="6"/>
  <c r="P132" i="6"/>
  <c r="AU99" i="1" s="1"/>
  <c r="T126" i="5"/>
  <c r="R132" i="4"/>
  <c r="R131" i="4"/>
  <c r="P132" i="4"/>
  <c r="P131" i="4"/>
  <c r="AU97" i="1" s="1"/>
  <c r="T132" i="3"/>
  <c r="T131" i="3" s="1"/>
  <c r="P132" i="3"/>
  <c r="P131" i="3" s="1"/>
  <c r="AU96" i="1" s="1"/>
  <c r="T162" i="2"/>
  <c r="T129" i="2"/>
  <c r="BK155" i="2"/>
  <c r="J155" i="2" s="1"/>
  <c r="J100" i="2" s="1"/>
  <c r="BK130" i="2"/>
  <c r="J156" i="2"/>
  <c r="J101" i="2"/>
  <c r="BK157" i="3"/>
  <c r="J157" i="3" s="1"/>
  <c r="J102" i="3" s="1"/>
  <c r="J178" i="3"/>
  <c r="J107" i="3" s="1"/>
  <c r="BK132" i="4"/>
  <c r="J132" i="4" s="1"/>
  <c r="J97" i="4" s="1"/>
  <c r="J173" i="4"/>
  <c r="J107" i="4"/>
  <c r="BK127" i="5"/>
  <c r="BK138" i="5"/>
  <c r="J138" i="5" s="1"/>
  <c r="J101" i="5" s="1"/>
  <c r="BK133" i="6"/>
  <c r="J133" i="6" s="1"/>
  <c r="J97" i="6" s="1"/>
  <c r="BK163" i="6"/>
  <c r="J163" i="6" s="1"/>
  <c r="J103" i="6" s="1"/>
  <c r="J185" i="6"/>
  <c r="J107" i="6"/>
  <c r="J131" i="7"/>
  <c r="J98" i="7"/>
  <c r="BK152" i="7"/>
  <c r="J152" i="7"/>
  <c r="J103" i="7" s="1"/>
  <c r="BK128" i="8"/>
  <c r="J128" i="8" s="1"/>
  <c r="J97" i="8" s="1"/>
  <c r="BK129" i="9"/>
  <c r="J129" i="9" s="1"/>
  <c r="J97" i="9" s="1"/>
  <c r="BK147" i="9"/>
  <c r="J147" i="9" s="1"/>
  <c r="J102" i="9" s="1"/>
  <c r="J132" i="10"/>
  <c r="J100" i="10" s="1"/>
  <c r="BK131" i="11"/>
  <c r="BK130" i="11"/>
  <c r="J130" i="11" s="1"/>
  <c r="J96" i="11" s="1"/>
  <c r="J111" i="11" s="1"/>
  <c r="BK125" i="12"/>
  <c r="J125" i="12" s="1"/>
  <c r="J97" i="12" s="1"/>
  <c r="BK162" i="2"/>
  <c r="J162" i="2" s="1"/>
  <c r="J103" i="2" s="1"/>
  <c r="BK132" i="3"/>
  <c r="BK131" i="3" s="1"/>
  <c r="J131" i="3" s="1"/>
  <c r="J96" i="3" s="1"/>
  <c r="J30" i="3" s="1"/>
  <c r="J32" i="3" s="1"/>
  <c r="AG96" i="1" s="1"/>
  <c r="BK127" i="10"/>
  <c r="J127" i="10" s="1"/>
  <c r="J97" i="10" s="1"/>
  <c r="BK155" i="4"/>
  <c r="J155" i="4"/>
  <c r="J102" i="4" s="1"/>
  <c r="J36" i="3"/>
  <c r="AW96" i="1" s="1"/>
  <c r="AT96" i="1" s="1"/>
  <c r="J36" i="7"/>
  <c r="AW100" i="1"/>
  <c r="AT100" i="1" s="1"/>
  <c r="BD94" i="1"/>
  <c r="W33" i="1" s="1"/>
  <c r="J36" i="4"/>
  <c r="AW97" i="1" s="1"/>
  <c r="AT97" i="1" s="1"/>
  <c r="J36" i="8"/>
  <c r="AW101" i="1" s="1"/>
  <c r="AT101" i="1" s="1"/>
  <c r="J36" i="11"/>
  <c r="AW104" i="1" s="1"/>
  <c r="AT104" i="1" s="1"/>
  <c r="F36" i="4"/>
  <c r="BA97" i="1" s="1"/>
  <c r="F36" i="8"/>
  <c r="BA101" i="1" s="1"/>
  <c r="J36" i="2"/>
  <c r="AW95" i="1" s="1"/>
  <c r="AT95" i="1" s="1"/>
  <c r="F36" i="5"/>
  <c r="BA98" i="1"/>
  <c r="J36" i="5"/>
  <c r="AW98" i="1"/>
  <c r="AT98" i="1" s="1"/>
  <c r="J36" i="6"/>
  <c r="AW99" i="1" s="1"/>
  <c r="AT99" i="1" s="1"/>
  <c r="J36" i="10"/>
  <c r="AW103" i="1" s="1"/>
  <c r="AT103" i="1" s="1"/>
  <c r="BB94" i="1"/>
  <c r="W31" i="1" s="1"/>
  <c r="F36" i="10"/>
  <c r="BA103" i="1" s="1"/>
  <c r="F36" i="12"/>
  <c r="BA105" i="1" s="1"/>
  <c r="BC94" i="1"/>
  <c r="AY94" i="1" s="1"/>
  <c r="F36" i="6"/>
  <c r="BA99" i="1" s="1"/>
  <c r="F36" i="7"/>
  <c r="BA100" i="1" s="1"/>
  <c r="J36" i="9"/>
  <c r="AW102" i="1" s="1"/>
  <c r="AT102" i="1" s="1"/>
  <c r="J36" i="12"/>
  <c r="AW105" i="1" s="1"/>
  <c r="AT105" i="1" s="1"/>
  <c r="AZ94" i="1"/>
  <c r="W29" i="1" s="1"/>
  <c r="F36" i="2"/>
  <c r="BA95" i="1" s="1"/>
  <c r="F36" i="11"/>
  <c r="BA104" i="1" s="1"/>
  <c r="F36" i="3"/>
  <c r="BA96" i="1" s="1"/>
  <c r="F36" i="9"/>
  <c r="BA102" i="1" s="1"/>
  <c r="BK126" i="5" l="1"/>
  <c r="J126" i="5" s="1"/>
  <c r="J96" i="5" s="1"/>
  <c r="J30" i="5" s="1"/>
  <c r="J32" i="5" s="1"/>
  <c r="AG98" i="1" s="1"/>
  <c r="AN98" i="1" s="1"/>
  <c r="BK129" i="2"/>
  <c r="J129" i="2"/>
  <c r="J96" i="2" s="1"/>
  <c r="J30" i="2" s="1"/>
  <c r="J32" i="2" s="1"/>
  <c r="AG95" i="1" s="1"/>
  <c r="AN95" i="1" s="1"/>
  <c r="J41" i="3"/>
  <c r="J130" i="2"/>
  <c r="J97" i="2" s="1"/>
  <c r="J132" i="3"/>
  <c r="J97" i="3" s="1"/>
  <c r="BK131" i="4"/>
  <c r="J131" i="4" s="1"/>
  <c r="J96" i="4" s="1"/>
  <c r="J30" i="4" s="1"/>
  <c r="J32" i="4" s="1"/>
  <c r="AG97" i="1" s="1"/>
  <c r="AN97" i="1" s="1"/>
  <c r="J127" i="5"/>
  <c r="J97" i="5" s="1"/>
  <c r="BK129" i="7"/>
  <c r="J129" i="7" s="1"/>
  <c r="J96" i="7" s="1"/>
  <c r="J110" i="7" s="1"/>
  <c r="BK128" i="9"/>
  <c r="J128" i="9"/>
  <c r="J96" i="9" s="1"/>
  <c r="J30" i="9" s="1"/>
  <c r="J32" i="9" s="1"/>
  <c r="AG102" i="1" s="1"/>
  <c r="AN102" i="1" s="1"/>
  <c r="J30" i="11"/>
  <c r="J131" i="11"/>
  <c r="J97" i="11" s="1"/>
  <c r="BK124" i="12"/>
  <c r="J124" i="12" s="1"/>
  <c r="J96" i="12" s="1"/>
  <c r="J30" i="12" s="1"/>
  <c r="J32" i="12" s="1"/>
  <c r="AG105" i="1" s="1"/>
  <c r="AN105" i="1" s="1"/>
  <c r="BK132" i="6"/>
  <c r="J132" i="6" s="1"/>
  <c r="J96" i="6" s="1"/>
  <c r="J30" i="6" s="1"/>
  <c r="J32" i="6" s="1"/>
  <c r="AG99" i="1" s="1"/>
  <c r="AN99" i="1" s="1"/>
  <c r="BK127" i="8"/>
  <c r="J127" i="8" s="1"/>
  <c r="J96" i="8" s="1"/>
  <c r="J30" i="8" s="1"/>
  <c r="J32" i="8" s="1"/>
  <c r="AG101" i="1" s="1"/>
  <c r="AN101" i="1" s="1"/>
  <c r="BK126" i="10"/>
  <c r="J126" i="10" s="1"/>
  <c r="J96" i="10" s="1"/>
  <c r="J30" i="10" s="1"/>
  <c r="J32" i="10" s="1"/>
  <c r="AG103" i="1" s="1"/>
  <c r="AN103" i="1" s="1"/>
  <c r="AN96" i="1"/>
  <c r="BA94" i="1"/>
  <c r="W30" i="1" s="1"/>
  <c r="W32" i="1"/>
  <c r="AX94" i="1"/>
  <c r="AU94" i="1"/>
  <c r="AV94" i="1"/>
  <c r="AK29" i="1" s="1"/>
  <c r="J112" i="3"/>
  <c r="J32" i="11"/>
  <c r="AG104" i="1" s="1"/>
  <c r="AN104" i="1" s="1"/>
  <c r="J41" i="4" l="1"/>
  <c r="J41" i="6"/>
  <c r="J30" i="7"/>
  <c r="J32" i="7" s="1"/>
  <c r="AG100" i="1" s="1"/>
  <c r="AN100" i="1" s="1"/>
  <c r="J41" i="9"/>
  <c r="J41" i="11"/>
  <c r="J41" i="12"/>
  <c r="J41" i="5"/>
  <c r="J41" i="2"/>
  <c r="J41" i="8"/>
  <c r="J41" i="10"/>
  <c r="AW94" i="1"/>
  <c r="AK30" i="1" s="1"/>
  <c r="J110" i="2"/>
  <c r="J112" i="4"/>
  <c r="J109" i="9"/>
  <c r="J107" i="10"/>
  <c r="J107" i="5"/>
  <c r="J105" i="12"/>
  <c r="J113" i="6"/>
  <c r="J108" i="8"/>
  <c r="J41" i="7" l="1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<sst xmlns="http://schemas.openxmlformats.org/spreadsheetml/2006/main" count="8382" uniqueCount="1261">
  <si>
    <t>Export Komplet</t>
  </si>
  <si>
    <t/>
  </si>
  <si>
    <t>2.0</t>
  </si>
  <si>
    <t>False</t>
  </si>
  <si>
    <t>{12cf57bf-cbc2-4256-98ef-2bba341dd8ee}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</si>
  <si>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</si>
  <si>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</si>
  <si>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</si>
  <si>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</si>
  <si>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</si>
  <si>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</si>
  <si>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13976</t>
  </si>
  <si>
    <t>Stavba:</t>
  </si>
  <si>
    <t>Zberný dvor v Trebišove</t>
  </si>
  <si>
    <t>JKSO:</t>
  </si>
  <si>
    <t>KS:</t>
  </si>
  <si>
    <t>Miesto:</t>
  </si>
  <si>
    <t xml:space="preserve">Trebišov </t>
  </si>
  <si>
    <t>Dátum:</t>
  </si>
  <si>
    <t>Objednávateľ:</t>
  </si>
  <si>
    <t>IČO:</t>
  </si>
  <si>
    <t xml:space="preserve">Mesto Trebišov </t>
  </si>
  <si>
    <t>IČ DPH:</t>
  </si>
  <si>
    <t>Zhotoviteľ:</t>
  </si>
  <si>
    <t xml:space="preserve"> 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</si>
  <si>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</si>
  <si>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</si>
  <si>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</si>
  <si>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</si>
  <si>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</si>
  <si>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</si>
  <si>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</si>
  <si>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</si>
  <si>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</si>
  <si>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</si>
  <si>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</si>
  <si>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</si>
  <si>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</si>
  <si>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</si>
  <si>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</si>
  <si>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</si>
  <si>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</si>
  <si>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</si>
  <si>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</si>
  <si>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</si>
  <si>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</si>
  <si>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</si>
  <si>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</si>
  <si>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</si>
  <si>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</si>
  <si>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</si>
  <si>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</si>
  <si>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</si>
  <si>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</si>
  <si>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</si>
  <si>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</si>
  <si>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</si>
  <si>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</si>
  <si>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</si>
  <si>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</si>
  <si>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</si>
  <si>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</si>
  <si>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</si>
  <si>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</si>
  <si>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</si>
  <si>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</si>
  <si>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</si>
  <si>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</si>
  <si>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</si>
  <si>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</si>
  <si>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</si>
  <si>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</si>
  <si>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</si>
  <si>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</si>
  <si>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</si>
  <si>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01.0</t>
  </si>
  <si>
    <t>Príprava územia</t>
  </si>
  <si>
    <t>STA</t>
  </si>
  <si>
    <t>1</t>
  </si>
  <si>
    <t>{e2060319-0ef1-42e6-8bf6-a39379490472}</t>
  </si>
  <si>
    <t>01.1</t>
  </si>
  <si>
    <t>SO 01.1 - Garáž pre techniku</t>
  </si>
  <si>
    <t>{4a572fea-2779-4cbb-9029-71e43edd739b}</t>
  </si>
  <si>
    <t>01.2</t>
  </si>
  <si>
    <t>SO 01.2 - Prístrešok pre kontajnery</t>
  </si>
  <si>
    <t>{56cad5a8-f09e-4831-b2fe-772013d0b66b}</t>
  </si>
  <si>
    <t>01.3</t>
  </si>
  <si>
    <t>SO 01.3 - Vrátnica</t>
  </si>
  <si>
    <t>{c29d3a00-6cd7-4ec5-96ce-042343c57198}</t>
  </si>
  <si>
    <t>01.4</t>
  </si>
  <si>
    <t>SO 01.4 - Oplotenie</t>
  </si>
  <si>
    <t>{fb7f577e-0c0f-4310-8ed0-ad7a5c165b5b}</t>
  </si>
  <si>
    <t>01.5</t>
  </si>
  <si>
    <t>SO 01.5 - Mostová váha</t>
  </si>
  <si>
    <t>{ae2ff62c-a32b-4521-8c18-6a0d6dadeeca}</t>
  </si>
  <si>
    <t>02.1</t>
  </si>
  <si>
    <t>SO 02.1 - Spevnené plochy</t>
  </si>
  <si>
    <t>{1ff3ca8c-972f-4cc4-91ae-b206c0951642}</t>
  </si>
  <si>
    <t>02.2</t>
  </si>
  <si>
    <t>SO 02.2 - Rampa</t>
  </si>
  <si>
    <t>{24524603-8205-485c-919a-f766872b454b}</t>
  </si>
  <si>
    <t>03.1</t>
  </si>
  <si>
    <t>SO 03.1 - Areálové osvetlenie</t>
  </si>
  <si>
    <t>{3c707798-f6e6-4f9a-81cb-a09227b22347}</t>
  </si>
  <si>
    <t>04.1</t>
  </si>
  <si>
    <t>SO 04.1 - Areálová dažďová kanalizácia</t>
  </si>
  <si>
    <t>{c5a9acf0-34e8-4afc-a5d9-5308eee0761a}</t>
  </si>
  <si>
    <t>04.2</t>
  </si>
  <si>
    <t>SO 04.2 - Vodná plocha</t>
  </si>
  <si>
    <t>{8a761fe1-1971-493d-84e6-953d1ce9fe77}</t>
  </si>
  <si>
    <t>KRYCÍ LIST ROZPOČTU</t>
  </si>
  <si>
    <t>Objekt:</t>
  </si>
  <si>
    <t>01.0 - Príprava územia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</si>
  <si>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</si>
  <si>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</si>
  <si>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</si>
  <si>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</si>
  <si>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</si>
  <si>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</si>
  <si>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</si>
  <si>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</si>
  <si>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</si>
  <si>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</si>
  <si>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</si>
  <si>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767 - Konštrukcie doplnkové kovové</t>
  </si>
  <si>
    <t xml:space="preserve">    787 - Dokončovacie práce - zasklievanie</t>
  </si>
  <si>
    <t>M - Práce a dodávky M</t>
  </si>
  <si>
    <t xml:space="preserve">    21-M - Elektromontáže</t>
  </si>
  <si>
    <t xml:space="preserve">    46-M - Zemné práce pri extr.mont.prácach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</si>
  <si>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</si>
  <si>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</si>
  <si>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</si>
  <si>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</si>
  <si>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</si>
  <si>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</si>
  <si>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</si>
  <si>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</si>
  <si>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</si>
  <si>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</si>
  <si>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</si>
  <si>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</si>
  <si>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</si>
  <si>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</si>
  <si>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</si>
  <si>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</si>
  <si>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</si>
  <si>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</si>
  <si>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</si>
  <si>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112101101</t>
  </si>
  <si>
    <t>Odstránenie listnatých stromov do priemeru 300 mm, motorovou pílou</t>
  </si>
  <si>
    <t>ks</t>
  </si>
  <si>
    <t>4</t>
  </si>
  <si>
    <t>2</t>
  </si>
  <si>
    <t>112101121</t>
  </si>
  <si>
    <t>Odstránenie ihličnatých stromov do priemeru 300 mm, motorovou pílou</t>
  </si>
  <si>
    <t>3</t>
  </si>
  <si>
    <t>112201101</t>
  </si>
  <si>
    <t>Odstránenie pňov na vzdial. 50 m priemeru nad 100 do 300 mm</t>
  </si>
  <si>
    <t>6</t>
  </si>
  <si>
    <t>113206111</t>
  </si>
  <si>
    <t>Vytrhanie obrúb betónových, s vybúraním lôžka, z krajníkov alebo obrubníkov stojatých,  -0,14500t</t>
  </si>
  <si>
    <t>m</t>
  </si>
  <si>
    <t>8</t>
  </si>
  <si>
    <t>5</t>
  </si>
  <si>
    <t>162201401</t>
  </si>
  <si>
    <t>Vodorovné premiestnenie konárov nad 100 do 300 mm do 1000 m</t>
  </si>
  <si>
    <t>10</t>
  </si>
  <si>
    <t>162201411</t>
  </si>
  <si>
    <t>Vodorovné premiestnenie kmeňov nad 100 do 300 mm do 1000 m</t>
  </si>
  <si>
    <t>12</t>
  </si>
  <si>
    <t>7</t>
  </si>
  <si>
    <t>162201421</t>
  </si>
  <si>
    <t>Vodorovné premiestnenie pňov nad 100 do 300 mm do 1000 m</t>
  </si>
  <si>
    <t>14</t>
  </si>
  <si>
    <t>183101214</t>
  </si>
  <si>
    <t>Hĺbenie jamiek pre výsadbu v hornine 1 až 4 s výmenou pôdy do 50% v rovine alebo na svahu do 1:5 objemu nad 0, 05 do 0,125 m3</t>
  </si>
  <si>
    <t>16</t>
  </si>
  <si>
    <t>9</t>
  </si>
  <si>
    <t>184102114</t>
  </si>
  <si>
    <t>Výsadba dreviny s balom v rovine alebo na svahu do 1:5, priemer balu nad 400 do 500 mm</t>
  </si>
  <si>
    <t>18</t>
  </si>
  <si>
    <t>M</t>
  </si>
  <si>
    <t>026620907p</t>
  </si>
  <si>
    <t>Strom obv. 12 - 14 cm (napr. Lipa - Tilia cordata)</t>
  </si>
  <si>
    <t>11</t>
  </si>
  <si>
    <t>184807911</t>
  </si>
  <si>
    <t>Kôl dĺžky 2 m, priemeru od 40 do 60 mm, k sadenicis upevnením sadenice ku kolu špagátom, 1 až 3 roky</t>
  </si>
  <si>
    <t>22</t>
  </si>
  <si>
    <t>184808221</t>
  </si>
  <si>
    <t>Ochrana sadeníc proti škodám od zveriny, oviazaním trstinou</t>
  </si>
  <si>
    <t>24</t>
  </si>
  <si>
    <t>13</t>
  </si>
  <si>
    <t>185804311</t>
  </si>
  <si>
    <t>Zaliatie rastlín vodou, plochy jednotlivo do 20 m2</t>
  </si>
  <si>
    <t>m3</t>
  </si>
  <si>
    <t>26</t>
  </si>
  <si>
    <t>185851111</t>
  </si>
  <si>
    <t>Dovoz vody pre zálievku rastlín na vzdialenosť do 6000 m</t>
  </si>
  <si>
    <t>28</t>
  </si>
  <si>
    <t>Ostatné konštrukcie a práce-búranie</t>
  </si>
  <si>
    <t>15</t>
  </si>
  <si>
    <t>961043111</t>
  </si>
  <si>
    <t>Búranie základov z betónu prostého alebo preloženého kameňom,  -2,20000t</t>
  </si>
  <si>
    <t>30</t>
  </si>
  <si>
    <t>962042321</t>
  </si>
  <si>
    <t>Búranie muriva z betónu prostého nadzákladného,  -2,20000t</t>
  </si>
  <si>
    <t>32</t>
  </si>
  <si>
    <t>17</t>
  </si>
  <si>
    <t>965042241</t>
  </si>
  <si>
    <t>Búranie podlahy z betónových mazanín, hr.nad 100 mm, plochy nad 4 m2 -2,20000t</t>
  </si>
  <si>
    <t>34</t>
  </si>
  <si>
    <t>965082930</t>
  </si>
  <si>
    <t>Odstránenie násypu pod podlahami alebo na strechách, hr.do 200 mm,  -1,40000t</t>
  </si>
  <si>
    <t>36</t>
  </si>
  <si>
    <t>19</t>
  </si>
  <si>
    <t>979082213</t>
  </si>
  <si>
    <t>Vodorovná doprava sutiny so zložením a hrubým urovnaním na vzdialenosť do 1 km</t>
  </si>
  <si>
    <t>t</t>
  </si>
  <si>
    <t>38</t>
  </si>
  <si>
    <t>979082219</t>
  </si>
  <si>
    <t>Príplatok k cene za každý ďalší aj začatý 1 km nad 1 km</t>
  </si>
  <si>
    <t>40</t>
  </si>
  <si>
    <t>21</t>
  </si>
  <si>
    <t>979087212</t>
  </si>
  <si>
    <t>Nakladanie na dopravné prostriedky pre vodorovnú dopravu sutiny</t>
  </si>
  <si>
    <t>42</t>
  </si>
  <si>
    <t>979089612</t>
  </si>
  <si>
    <t>Poplatok za skladovanie - iné odpady zo stavieb a demolácií (17 09), ostatné</t>
  </si>
  <si>
    <t>44</t>
  </si>
  <si>
    <t>PSV</t>
  </si>
  <si>
    <t>Práce a dodávky PSV</t>
  </si>
  <si>
    <t>767</t>
  </si>
  <si>
    <t>Konštrukcie doplnkové kovové</t>
  </si>
  <si>
    <t>23</t>
  </si>
  <si>
    <t>76743180P</t>
  </si>
  <si>
    <t>Demontáž oceľovej konštrukcie skleníka komplet vrátane všetkých rozvodov zavlažovania a vykurovania</t>
  </si>
  <si>
    <t>m2</t>
  </si>
  <si>
    <t>46</t>
  </si>
  <si>
    <t>76743181P</t>
  </si>
  <si>
    <t>Demontáž čiel oceľovej konštrukcie skleníka komplet</t>
  </si>
  <si>
    <t>48</t>
  </si>
  <si>
    <t>25</t>
  </si>
  <si>
    <t>76759083P</t>
  </si>
  <si>
    <t>Demontáž vyvýšených sadbových stolov, vrátane oceľovej konštrukcie, podlahy, roštov,  komplet   -0,02000t</t>
  </si>
  <si>
    <t>50</t>
  </si>
  <si>
    <t>787</t>
  </si>
  <si>
    <t>Dokončovacie práce - zasklievanie</t>
  </si>
  <si>
    <t>78730080P</t>
  </si>
  <si>
    <t>Vysklievanie skleníkových konštrukcií tmelených,  -0,01800t</t>
  </si>
  <si>
    <t>52</t>
  </si>
  <si>
    <t>Práce a dodávky M</t>
  </si>
  <si>
    <t>21-M</t>
  </si>
  <si>
    <t>Elektromontáže</t>
  </si>
  <si>
    <t>27</t>
  </si>
  <si>
    <t>210010164</t>
  </si>
  <si>
    <t>Rúrka tuhá z HDPE, D 110 uložená voľne</t>
  </si>
  <si>
    <t>64</t>
  </si>
  <si>
    <t>54</t>
  </si>
  <si>
    <t>345710078P</t>
  </si>
  <si>
    <t>Rúrka HDPE 100 mm s vodiacim drôtom</t>
  </si>
  <si>
    <t>256</t>
  </si>
  <si>
    <t>56</t>
  </si>
  <si>
    <t>46-M</t>
  </si>
  <si>
    <t>Zemné práce pri extr.mont.prácach</t>
  </si>
  <si>
    <t>29</t>
  </si>
  <si>
    <t>460070607</t>
  </si>
  <si>
    <t>Jama pre telekomunikačnú šachtu 90x125 cm  v zemine triedy 3</t>
  </si>
  <si>
    <t>58</t>
  </si>
  <si>
    <t>286611141P</t>
  </si>
  <si>
    <t>Kompletná telekomunikačná plastová šachta s poklopom  (napr. káblová komora DN (LW) 800x625mm)</t>
  </si>
  <si>
    <t>60</t>
  </si>
  <si>
    <t>31</t>
  </si>
  <si>
    <t>460200176</t>
  </si>
  <si>
    <t>Hĺbenie káblovej ryhy ručne 40 cm širokej a 100 cm hlbokej, v zemine triedy 3</t>
  </si>
  <si>
    <t>62</t>
  </si>
  <si>
    <t>460420041</t>
  </si>
  <si>
    <t>Zriadenie káblového lôžka z piesku a cementu bez zakrytia, v ryhe šírky do 40 cm, hr. vrstvy 25 cm</t>
  </si>
  <si>
    <t>33</t>
  </si>
  <si>
    <t>5831214500</t>
  </si>
  <si>
    <t>Drvina vápencová zmes  0 - 4</t>
  </si>
  <si>
    <t>66</t>
  </si>
  <si>
    <t>5852211300</t>
  </si>
  <si>
    <t>Cement troskoportlandský CEM II A,B-S 42,5 balený</t>
  </si>
  <si>
    <t>68</t>
  </si>
  <si>
    <t>35</t>
  </si>
  <si>
    <t>460490011</t>
  </si>
  <si>
    <t>Rozvinutie a uloženie výstražnej fólie z PVC do ryhy, šírka 25 cm</t>
  </si>
  <si>
    <t>70</t>
  </si>
  <si>
    <t>2830002000</t>
  </si>
  <si>
    <t>Fólia červená v m</t>
  </si>
  <si>
    <t>72</t>
  </si>
  <si>
    <t>37</t>
  </si>
  <si>
    <t>460560176</t>
  </si>
  <si>
    <t>Ručný zásyp nezap. káblovej ryhy bez zhutn. zeminy, 40 cm širokej, 100 cm hlbokej v zemine tr. 3</t>
  </si>
  <si>
    <t>74</t>
  </si>
  <si>
    <t>01.1 - SO 01.1 - Garáž pre techniku</t>
  </si>
  <si>
    <t xml:space="preserve">    2 - Zakladanie</t>
  </si>
  <si>
    <t xml:space="preserve">    99 - Presun hmôt HSV</t>
  </si>
  <si>
    <t xml:space="preserve">    764 - Konštrukcie klampiarske</t>
  </si>
  <si>
    <t xml:space="preserve">    783 - Dokončovacie práce - nátery</t>
  </si>
  <si>
    <t xml:space="preserve">    43-M - Montáž oceľových konštrukcií</t>
  </si>
  <si>
    <t>131201101</t>
  </si>
  <si>
    <t>Výkop nezapaženej jamy v hornine 3, do 100 m3</t>
  </si>
  <si>
    <t>131201109</t>
  </si>
  <si>
    <t>Hĺbenie nezapažených jám a zárezov. Príplatok za lepivosť horniny 3</t>
  </si>
  <si>
    <t>162301101</t>
  </si>
  <si>
    <t>Vodorovné premiestnenie výkopku po spevnenej ceste z horniny tr.1-4, do 100 m3 na vzdialenosť do 500 m</t>
  </si>
  <si>
    <t>167101101</t>
  </si>
  <si>
    <t>Nakladanie neuľahnutého výkopku z hornín tr.1-4 do 100 m3</t>
  </si>
  <si>
    <t>171201201</t>
  </si>
  <si>
    <t>Uloženie sypaniny na skládky do 100 m3</t>
  </si>
  <si>
    <t>171209002</t>
  </si>
  <si>
    <t>Poplatok za skladovanie - zemina a kamenivo (17 05) ostatné</t>
  </si>
  <si>
    <t>Zakladanie</t>
  </si>
  <si>
    <t>271571111</t>
  </si>
  <si>
    <t>Vankúše zhutnené pod základy zo štrkopiesku</t>
  </si>
  <si>
    <t>275313612</t>
  </si>
  <si>
    <t>Betón základových pätiek, prostý tr.C 20/25</t>
  </si>
  <si>
    <t>275351215</t>
  </si>
  <si>
    <t>Debnenie stien základových pätiek, zhotovenie-dielce</t>
  </si>
  <si>
    <t>275351216</t>
  </si>
  <si>
    <t>Debnenie stien základovýcb pätiek, odstránenie-dielce</t>
  </si>
  <si>
    <t>275362021</t>
  </si>
  <si>
    <t>Výstuž základových pätiek zo zvár. sietí (napr. KARI)</t>
  </si>
  <si>
    <t>941941041</t>
  </si>
  <si>
    <t>Montáž lešenia ľahkého pracovného radového s podlahami šírky nad 1,00 do 1,20 m, výšky do 10 m</t>
  </si>
  <si>
    <t>941941291</t>
  </si>
  <si>
    <t>Príplatok za prvý a každý ďalší i začatý mesiac použitia lešenia ľahkého pracovného radového s podlahami šírky nad 1,00 do 1,20 m, výšky do 10 m</t>
  </si>
  <si>
    <t>941941841</t>
  </si>
  <si>
    <t>Demontáž lešenia ľahkého pracovného radového s podlahami šírky nad 1,00 do 1,20 m, výšky do 10 m</t>
  </si>
  <si>
    <t>95394311P</t>
  </si>
  <si>
    <t>Osadenie ostatných výrobkov do betónu, so zaliatím zálievkovou hmotou, hmotnosti 1-5 kg/kus (bez dodávky)</t>
  </si>
  <si>
    <t>95394312P</t>
  </si>
  <si>
    <t>Osadenie ostatných výrobkov do betónu, so zaliatím zálievkovou hmotou, hmotnosti 5-15 kg/kus (bez dodávky)</t>
  </si>
  <si>
    <t>245516060P</t>
  </si>
  <si>
    <t>Zálievkové hmoty na báze cementu (napr. SikaGrout 312), (25kg)</t>
  </si>
  <si>
    <t>kg</t>
  </si>
  <si>
    <t>95994112P</t>
  </si>
  <si>
    <t>Chemická kotva s kotevným svorníkom tesnená chemickou ampulkou do betónu, ŽB, kameňa, s vyvŕtaním otvoru M12/150-8,8 mm</t>
  </si>
  <si>
    <t>95994114P</t>
  </si>
  <si>
    <t>Chemická kotva s kotevným svorníkom tesnená chemickou ampulkou do betónu, ŽB, kameňa, s vyvŕtaním otvoru M20/200-8,8 mm</t>
  </si>
  <si>
    <t>99</t>
  </si>
  <si>
    <t>Presun hmôt HSV</t>
  </si>
  <si>
    <t>998021021</t>
  </si>
  <si>
    <t>Presun hmôt pre haly 802, 811 zvislá konštr.z tehál,tvárnic,blokov alebo kovová do výšky 20 m</t>
  </si>
  <si>
    <t>764</t>
  </si>
  <si>
    <t>Konštrukcie klampiarske</t>
  </si>
  <si>
    <t>76417124P</t>
  </si>
  <si>
    <t>Krytina trapezový plech poplast. - oplechovanie strechy z poplast. plechu r.š. 700 mm (pultové, odkvapové) , sklon strechy do 30°</t>
  </si>
  <si>
    <t>764751112</t>
  </si>
  <si>
    <t>Odpadová rúra kruhová D 100 mm z poplast. plechu</t>
  </si>
  <si>
    <t>764761122</t>
  </si>
  <si>
    <t>Žľab pododkvapový polkruhový R 150 mm, vrátane čela, hákov, rohov, kútov z poplast. plechu</t>
  </si>
  <si>
    <t>764761232</t>
  </si>
  <si>
    <t>Žľabový kotlík k polkruhovým žľabom D 150 mm z poplast. plechu</t>
  </si>
  <si>
    <t>998764101</t>
  </si>
  <si>
    <t>Presun hmôt pre konštrukcie klampiarske v objektoch výšky do 6 m</t>
  </si>
  <si>
    <t>76739211p</t>
  </si>
  <si>
    <t>Montáž krytiny striech plechom tvarovaným, vrátane všetkých montážnych prvkov</t>
  </si>
  <si>
    <t>553503941P</t>
  </si>
  <si>
    <t>Trapézový plech poplast. RAN 85/0,75mm (napr. LINDAB)</t>
  </si>
  <si>
    <t>76742410P</t>
  </si>
  <si>
    <t>Montáž opláštenia trapézovým plechom, vrátane kotvenia k oceľ. konštr., všetkých montážnych prvkov a oplechovaní</t>
  </si>
  <si>
    <t>767652230</t>
  </si>
  <si>
    <t>Montáž vrát otváravých, osadených do oceľovej konštrukcie, s plochou nad 9 do 13 m2</t>
  </si>
  <si>
    <t>553447730P</t>
  </si>
  <si>
    <t>Vráta oceľové otváravé, dvojkrídlové 350x360 cm</t>
  </si>
  <si>
    <t>767995102</t>
  </si>
  <si>
    <t>Montáž ostatných atypických kovových stavebných doplnkových konštrukcií nad 5 do 10 kg</t>
  </si>
  <si>
    <t>449320337P</t>
  </si>
  <si>
    <t>Hasiaci prístroj prenosný práškový s náplňou 6 kg</t>
  </si>
  <si>
    <t>998767101</t>
  </si>
  <si>
    <t>Presun hmôt pre kovové stavebné doplnkové konštrukcie v objektoch výšky do 6 m</t>
  </si>
  <si>
    <t>783</t>
  </si>
  <si>
    <t>Dokončovacie práce - nátery</t>
  </si>
  <si>
    <t>783222100</t>
  </si>
  <si>
    <t>Nátery kov.stav.doplnk.konštr. syntetické farby šedej na vzduchu schnúce dvojnásobné - 70µm</t>
  </si>
  <si>
    <t>783226100</t>
  </si>
  <si>
    <t>Nátery kov.stav.doplnk.konštr. syntetické na vzduchu schnúce základný - 35µm</t>
  </si>
  <si>
    <t>43-M</t>
  </si>
  <si>
    <t>Montáž oceľových konštrukcií</t>
  </si>
  <si>
    <t>43086100P</t>
  </si>
  <si>
    <t>Montáž OK prístrešku, vrátane všetkých montážnych prvkov</t>
  </si>
  <si>
    <t>424954000P</t>
  </si>
  <si>
    <t>Oceľová konštrukcia prístreška, oceľ S235 - (profily U, HEA, IPE, L, plech)</t>
  </si>
  <si>
    <t>76</t>
  </si>
  <si>
    <t>01.2 - SO 01.2 - Prístrešok pre kontajnery</t>
  </si>
  <si>
    <t>764751111</t>
  </si>
  <si>
    <t>Odpadová rúra kruhová D 90 mm z poplast. plechu</t>
  </si>
  <si>
    <t>764761121</t>
  </si>
  <si>
    <t>Žľab pododkvapový polkruhový R 125 mm, vrátane čela, hákov, rohov, kútov z poplast. plechu</t>
  </si>
  <si>
    <t>764761231</t>
  </si>
  <si>
    <t>Žľabový kotlík k polkruhovým žľabom D 125 mm z poplast. plechu</t>
  </si>
  <si>
    <t>998764102</t>
  </si>
  <si>
    <t>Presun hmôt pre konštrukcie klampiarske v objektoch výšky nad 6 do 12 m</t>
  </si>
  <si>
    <t>Montáž opláštenia trapézovým plechom, vrátane kotvenia k oceľ. konštr. a všetkých montážnych prvkov a oplechovaní</t>
  </si>
  <si>
    <t>998767102</t>
  </si>
  <si>
    <t>Presun hmôt pre kovové stavebné doplnkové konštrukcie v objektoch výšky nad 6 do 12 m</t>
  </si>
  <si>
    <t>Nátery kov.stav.doplnk.konštr. syntetické farby šedej na vzduchu schnúce dvojnásobné</t>
  </si>
  <si>
    <t>Nátery kov.stav.doplnk.konštr. syntetické na vzduchu schnúce základný</t>
  </si>
  <si>
    <t>01.3 - SO 01.3 - Vrátnica</t>
  </si>
  <si>
    <t xml:space="preserve">    3 - Zvislé a kompletné konštrukcie</t>
  </si>
  <si>
    <t xml:space="preserve">    5 - Komunikácie</t>
  </si>
  <si>
    <t>Zvislé a kompletné konštrukcie</t>
  </si>
  <si>
    <t>381181001</t>
  </si>
  <si>
    <t>Montáž univerzálnej mobilnej bunky samostatne stojacej</t>
  </si>
  <si>
    <t>553010000P</t>
  </si>
  <si>
    <t>Oceľový kontajner zateplený, modul - Vrátnica, plocha 11,1 m2, vonk. rozmery : 4,550x2,435x2,591m, vrátane osvetlenia, kúrenia a napojenia elektroinštalácie</t>
  </si>
  <si>
    <t>38118101P</t>
  </si>
  <si>
    <t>Doprava univerzálnej mobilnej bunky</t>
  </si>
  <si>
    <t>kpl</t>
  </si>
  <si>
    <t>38118102P</t>
  </si>
  <si>
    <t>Práca žeriavom</t>
  </si>
  <si>
    <t>Komunikácie</t>
  </si>
  <si>
    <t>591141111</t>
  </si>
  <si>
    <t>Kladenie dlažby z kociek veľkých do lôžka z cementovej malty</t>
  </si>
  <si>
    <t>592456200P</t>
  </si>
  <si>
    <t>Dlaždice betónové 50/50/10 cm</t>
  </si>
  <si>
    <t>998014201</t>
  </si>
  <si>
    <t>Presun hmôt pre objekt z mobilných buniek, prípl.za zväčšený presun na vzdialenosť do 500 m</t>
  </si>
  <si>
    <t>01.4 - SO 01.4 - Oplotenie</t>
  </si>
  <si>
    <t xml:space="preserve">    22-M - Montáže oznam. a zabezp. zariadení</t>
  </si>
  <si>
    <t>HZS - Hodinové zúčtovacie sadzby</t>
  </si>
  <si>
    <t>113107141</t>
  </si>
  <si>
    <t>Odstránenie krytuv ploche do 200 m2 asfaltového, hr. vrstvy do 50 mm,  -0,09800t</t>
  </si>
  <si>
    <t>113307123</t>
  </si>
  <si>
    <t>Odstránenie podkladu v ploche do 200 m2 z kameniva hrubého drveného, hr.200 do 300 mm,  -0,40000t</t>
  </si>
  <si>
    <t>113307131</t>
  </si>
  <si>
    <t>Odstránenie podkladu v ploche do 200 m2 z betónu prostého, hr. vrstvy do 150 mm,  -0,22500t</t>
  </si>
  <si>
    <t>130201001</t>
  </si>
  <si>
    <t>Výkop jamy a ryhy v obmedzenom priestore horn. tr.3 ručne</t>
  </si>
  <si>
    <t>174101001</t>
  </si>
  <si>
    <t>Zásyp sypaninou so zhutnením jám, šachiet, rýh, zárezov alebo okolo objektov do 100 m3</t>
  </si>
  <si>
    <t>275313521</t>
  </si>
  <si>
    <t>Betón základových pätiek, prostý tr.C 12/15</t>
  </si>
  <si>
    <t>338121111</t>
  </si>
  <si>
    <t>Osadenie stĺpika plotového železobetónového prefabrikovaného plného alebo s drážkami</t>
  </si>
  <si>
    <t>592311600P</t>
  </si>
  <si>
    <t>Stĺpik plotový železobetónový (napr. 14x12x325) - OP1</t>
  </si>
  <si>
    <t>34812112P</t>
  </si>
  <si>
    <t>Osadenie dosky plotovej železobetónovej prefabrikovanej (napr. 500x50x2000 mm) - OP1</t>
  </si>
  <si>
    <t>592333380P</t>
  </si>
  <si>
    <t>Betónový prefabrikát, Plotová doska,rozm.(napr. 2 000 x 50 x 500mm) - OP1</t>
  </si>
  <si>
    <t>34812113P</t>
  </si>
  <si>
    <t>Osadenie plotových panelov (napr. 200x50x2390 mm) - OP2</t>
  </si>
  <si>
    <t>592333370P</t>
  </si>
  <si>
    <t>Doska plotová výplňová (napr. 2390x50x200mm) - OP2</t>
  </si>
  <si>
    <t>971055001</t>
  </si>
  <si>
    <t>Rezanie konštrukcií zo železobetónu hr.panelu 80mm stenovou pílou -0,00960t</t>
  </si>
  <si>
    <t>979081111</t>
  </si>
  <si>
    <t>Odvoz sutiny a vybúraných hmôt na skládku do 1 km</t>
  </si>
  <si>
    <t>979081121</t>
  </si>
  <si>
    <t>Odvoz sutiny a vybúraných hmôt na skládku za každý ďalší 1 km</t>
  </si>
  <si>
    <t>998151111</t>
  </si>
  <si>
    <t>Presun hmôt pre obj.8152, 8153,8159,zvislá nosná konštr.z tehál,tvárnic,blokov výšky do 10 m</t>
  </si>
  <si>
    <t>76765820P</t>
  </si>
  <si>
    <t>Montáž samonosnej posuvnej brány s elektr. pohonom (napr. ESPACE MAX), pre šírku prejazdu 5 m, vr. všetkých súčastí a napojenia elektr. pohonu</t>
  </si>
  <si>
    <t>553437120P</t>
  </si>
  <si>
    <t>Brána (napr. ESPACE MAX) posuvná samonosná, jednokrídlová - výplň JOKEL, šxv 5,0x2,0m, komplet vrátane stlpikov, povrchovej úpravy, kotvenia, elektr. pohonu</t>
  </si>
  <si>
    <t>767914830</t>
  </si>
  <si>
    <t>Demontáž oplotenia z vlnitého plechu a oceľových stĺpikov, výšky nad 1 do 2 m,  -0,00900t</t>
  </si>
  <si>
    <t>767916210</t>
  </si>
  <si>
    <t>Montáž oplotenia z plechu vlnitého s hmotnosťou 1m oplotenia do 30 kg - OP2</t>
  </si>
  <si>
    <t>Výroba a dodávka atypického zváraného oplotenia - stavebná oceľ - (trubky, priečky, L profily) - OP2, vrátane ocele na rekonštr. jestv. brány</t>
  </si>
  <si>
    <t>553504110P</t>
  </si>
  <si>
    <t>Trapézový plech  poplast. hr. 0,75 mm - OP2</t>
  </si>
  <si>
    <t>767920210</t>
  </si>
  <si>
    <t>Montáž vrát a vrátok k oploteniu osadzovaných na stĺpiky oceľové, s plochou jednotlivo do 2 m2</t>
  </si>
  <si>
    <t>553437030P</t>
  </si>
  <si>
    <t>Bránka (napr. ESPACE) jednokrídlová - výplň jokel, šxv 1x2,00 m</t>
  </si>
  <si>
    <t>767920250</t>
  </si>
  <si>
    <t>Montáž vrát a vrátok k oploteniu osadzovaných na stĺpiky oceľové, s plochou jednotl. nad 8 do 10 m2</t>
  </si>
  <si>
    <t>767920860</t>
  </si>
  <si>
    <t>Demontáž vrát a vrátok na oplotenie s plochou jednotlivo nad 10 do 20 m2,  -0,40000t</t>
  </si>
  <si>
    <t>767991911</t>
  </si>
  <si>
    <t>Ostatné opravy samostatným zváraním</t>
  </si>
  <si>
    <t>767991912</t>
  </si>
  <si>
    <t>Ostatné opravy samostatným rezaním plameňom</t>
  </si>
  <si>
    <t>767996801</t>
  </si>
  <si>
    <t>Demontáž ostatných doplnkov stavieb s hmotnosťou jednotlivých dielov konštrukcií do 50 kg,  -0,00100t</t>
  </si>
  <si>
    <t>39</t>
  </si>
  <si>
    <t>783201821</t>
  </si>
  <si>
    <t>Odstránenie starých náterov z kovových stavebných doplnkových konštrukcií opálením alebo oklepaním</t>
  </si>
  <si>
    <t>78</t>
  </si>
  <si>
    <t>80</t>
  </si>
  <si>
    <t>41</t>
  </si>
  <si>
    <t>82</t>
  </si>
  <si>
    <t>783904811</t>
  </si>
  <si>
    <t>Ostatné práce odmastenie chemickými odhrdzavenie kovových konštrukcií</t>
  </si>
  <si>
    <t>84</t>
  </si>
  <si>
    <t>22-M</t>
  </si>
  <si>
    <t>Montáže oznam. a zabezp. zariadení</t>
  </si>
  <si>
    <t>43</t>
  </si>
  <si>
    <t>22082001P</t>
  </si>
  <si>
    <t>Montáž závoy s dĺžkou ramena 7m, komplet vr. stav.prác, príslušenstva a napojenia ELI</t>
  </si>
  <si>
    <t>86</t>
  </si>
  <si>
    <t>4053112490P</t>
  </si>
  <si>
    <t>Automatická hydraulická závora s dĺžkou ramena do 7 m (napr. FAAC 640), komplet vrátane príslušenstva a napojenia ELI</t>
  </si>
  <si>
    <t>88</t>
  </si>
  <si>
    <t>45</t>
  </si>
  <si>
    <t>220990021</t>
  </si>
  <si>
    <t>Demontáž mechanickej závory jednoduchej vrátane pohonu, odpratanie zariadenia na úložisko</t>
  </si>
  <si>
    <t>90</t>
  </si>
  <si>
    <t>HZS</t>
  </si>
  <si>
    <t>Hodinové zúčtovacie sadzby</t>
  </si>
  <si>
    <t>HZS000311</t>
  </si>
  <si>
    <t>Stavebno montážne práce menej náročne, pomocné alebo manipulačné (Tr 1) v rozsahu menej ako 4 hodiny - demontáž reklamných panelov a po úpravách brány spätná montáž</t>
  </si>
  <si>
    <t>hod</t>
  </si>
  <si>
    <t>262144</t>
  </si>
  <si>
    <t>92</t>
  </si>
  <si>
    <t>47</t>
  </si>
  <si>
    <t>HZS000312</t>
  </si>
  <si>
    <t>Stavebno montážne práce náročnejšie, ucelené, obtiažne, rutinné (Tr 2) v rozsahu menej ako 4 hodimy-demontáž základových konštr. jestv. závory</t>
  </si>
  <si>
    <t>94</t>
  </si>
  <si>
    <t>01.5 - SO 01.5 - Mostová váha</t>
  </si>
  <si>
    <t xml:space="preserve">    4 - Vodorovné konštrukcie</t>
  </si>
  <si>
    <t xml:space="preserve">    33-M - Montáže dopr.zariad.sklad.zar.a váh</t>
  </si>
  <si>
    <t>132201101</t>
  </si>
  <si>
    <t>Výkop ryhy do šírky 600 mm v horn.3 do 100 m3</t>
  </si>
  <si>
    <t>132201109</t>
  </si>
  <si>
    <t>Príplatok k cene za lepivosť pri hĺbení rýh šírky do 600 mm zapažených i nezapažených s urovnaním dna v hornine 3</t>
  </si>
  <si>
    <t>5833749700</t>
  </si>
  <si>
    <t>Štrkopiesok  fr. 16-32</t>
  </si>
  <si>
    <t>181101102</t>
  </si>
  <si>
    <t>Úprava pláne v zárezoch v hornine 1-4 so zhutnením</t>
  </si>
  <si>
    <t>212752125</t>
  </si>
  <si>
    <t>Trativody z flexodrenážnych rúr DN 100</t>
  </si>
  <si>
    <t>271573001</t>
  </si>
  <si>
    <t>Násyp pod základové  konštrukcie so zhutnením zo štrkopiesku fr.16-32 mm</t>
  </si>
  <si>
    <t>Vodorovné konštrukcie</t>
  </si>
  <si>
    <t>451577777</t>
  </si>
  <si>
    <t>Podklad pod mostovú váhu v ploche vodorovnej alebo v sklone do 1:5 hr. 30 mm z kameniva ťaženého fr. 0-4</t>
  </si>
  <si>
    <t>581140115</t>
  </si>
  <si>
    <t>Kryt zo železobetónu C 16/20 komunikácií v spáde, hr. 200-250 mm</t>
  </si>
  <si>
    <t>998145421</t>
  </si>
  <si>
    <t>Presun hmôt pre obj.8144 okrem síl, zvislá nosná konštr.i zakrytie mont.z dielcov betónových</t>
  </si>
  <si>
    <t>21010143P</t>
  </si>
  <si>
    <t>Montáž chráničky (napr. KOPOFLEX)</t>
  </si>
  <si>
    <t>3411316066</t>
  </si>
  <si>
    <t>Rúrka dvojplášťová (NAPR. KOPOFLEX)  d= 63 mm</t>
  </si>
  <si>
    <t>33-M</t>
  </si>
  <si>
    <t>Montáže dopr.zariad.sklad.zar.a váh</t>
  </si>
  <si>
    <t>33009001P</t>
  </si>
  <si>
    <t>Dodávka váhovej technológie - elektronická cestná mostová váha- váha 9 m F, zapustená s prefabrikovaným železobetónovým vážnym mostom, do 30 t (9 x 3 m),</t>
  </si>
  <si>
    <t>33009002P</t>
  </si>
  <si>
    <t>Prefabrikovaná vaňa pre váhu 9 m</t>
  </si>
  <si>
    <t>33009003P</t>
  </si>
  <si>
    <t>Inštalácia, kalibrácia, zaškolenie, šefmontáž prefy vane/mostov</t>
  </si>
  <si>
    <t>33009004P</t>
  </si>
  <si>
    <t>Certifikácia  váhy 30 t, príprava na certifikáciu</t>
  </si>
  <si>
    <t>33009005P</t>
  </si>
  <si>
    <t>Doprava technológie /vážny most+vaňa+elektronika/ - TV</t>
  </si>
  <si>
    <t>33009006P</t>
  </si>
  <si>
    <t>Práca žeriavom na pokládku mostov</t>
  </si>
  <si>
    <t>02.1 - SO 02.1 - Spevnené plochy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</si>
  <si>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</si>
  <si>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</si>
  <si>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</si>
  <si>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5 - Komunikácie   </t>
  </si>
  <si>
    <t xml:space="preserve">    9 - Ostatné konštrukcie a práce-búranie   </t>
  </si>
  <si>
    <t xml:space="preserve">    99 - Presun hmôt HSV   </t>
  </si>
  <si>
    <t xml:space="preserve">Zemné práce   </t>
  </si>
  <si>
    <t>113107242</t>
  </si>
  <si>
    <t>Odstránenie krytu asfaltového v ploche nad 200 m2, hr. nad 50 do 100 mm,  -0,18100t</t>
  </si>
  <si>
    <t>-1075489953</t>
  </si>
  <si>
    <t>113307223</t>
  </si>
  <si>
    <t>Odstránenie podkladu v ploche nad 200 m2 z kameniva hrubého drveného, hr.200 do 300 m,  -0,40000t</t>
  </si>
  <si>
    <t>-1594007436</t>
  </si>
  <si>
    <t>122202202</t>
  </si>
  <si>
    <t>Odkopávka a prekopávka nezapažená pre cesty, v hornine 3 nad 100 do 1000 m3</t>
  </si>
  <si>
    <t>-2029877979</t>
  </si>
  <si>
    <t>122202209</t>
  </si>
  <si>
    <t>Odkopávky a prekopávky nezapažené pre cesty. Príplatok za lepivosť horniny 3</t>
  </si>
  <si>
    <t>1753987465</t>
  </si>
  <si>
    <t>162501102</t>
  </si>
  <si>
    <t>Vodorovné premiestnenie výkopku  po spevnenej ceste z  horniny tr.1-4, do 100 m3 na vzdialenosť do 3000 m</t>
  </si>
  <si>
    <t>770946837</t>
  </si>
  <si>
    <t>162501105</t>
  </si>
  <si>
    <t>Vodorovné premiestnenie výkopku  po spevnenej ceste z  horniny tr.1-4, do 100 m3, príplatok k cene za každých ďalšich a začatých 1000 m</t>
  </si>
  <si>
    <t>1065257595</t>
  </si>
  <si>
    <t>769613398</t>
  </si>
  <si>
    <t>174201101</t>
  </si>
  <si>
    <t>Zásyp sypaninou bez zhutnenia jám, šachiet, rýh, zárezov alebo okolo objektov do 100 m3</t>
  </si>
  <si>
    <t>1419497859</t>
  </si>
  <si>
    <t>180402111</t>
  </si>
  <si>
    <t>Založenie trávnika parkového výsevom v rovine do 1:5</t>
  </si>
  <si>
    <t>-606815090</t>
  </si>
  <si>
    <t>0057211200</t>
  </si>
  <si>
    <t>Trávové semeno - parková zmes</t>
  </si>
  <si>
    <t>483987939</t>
  </si>
  <si>
    <t>181201102</t>
  </si>
  <si>
    <t>Úprava pláne v násypoch v hornine 1-4 so zhutnením</t>
  </si>
  <si>
    <t>1673892615</t>
  </si>
  <si>
    <t>181301101</t>
  </si>
  <si>
    <t>Rozprestretie ornice v rovine, plocha do 500 m2,hr.do 100 mm</t>
  </si>
  <si>
    <t>-556113379</t>
  </si>
  <si>
    <t xml:space="preserve">Zakladanie   </t>
  </si>
  <si>
    <t>212752127</t>
  </si>
  <si>
    <t>Trativody z flexodrenážnych rúr DN 160</t>
  </si>
  <si>
    <t>73448000</t>
  </si>
  <si>
    <t xml:space="preserve">Zvislé a kompletné konštrukcie   </t>
  </si>
  <si>
    <t>338171122</t>
  </si>
  <si>
    <t>Osadenie stĺpika oceľového  do výšky 2.60m so zabetónovaním</t>
  </si>
  <si>
    <t>285175930</t>
  </si>
  <si>
    <t>5535850006</t>
  </si>
  <si>
    <t>Stĺpik oceľový dopravnej značky</t>
  </si>
  <si>
    <t>-666453981</t>
  </si>
  <si>
    <t xml:space="preserve">Komunikácie   </t>
  </si>
  <si>
    <t>564762111</t>
  </si>
  <si>
    <t>Podklad alebo kryt z kameniva hrubého drveného veľ. 32-63mm(vibr.štrk) po zhut.hr. 200 mm</t>
  </si>
  <si>
    <t>-303143090</t>
  </si>
  <si>
    <t>564851114</t>
  </si>
  <si>
    <t>Podklad zo štrkodrviny s rozprestrením a zhutnením po zhutnení hr. 180 mm</t>
  </si>
  <si>
    <t>239826850</t>
  </si>
  <si>
    <t>564871111</t>
  </si>
  <si>
    <t>Podklad zo štrkodrviny s rozprestrením a zhutnením po zhutnení hr. 250 mm</t>
  </si>
  <si>
    <t>272577705</t>
  </si>
  <si>
    <t>567133115</t>
  </si>
  <si>
    <t>Podklad z kameniva spevneného cementom s rozprestrením a zhutnením, CBGM C5/6,po zhutnení hr. 200 mm</t>
  </si>
  <si>
    <t>-871682443</t>
  </si>
  <si>
    <t>581142114</t>
  </si>
  <si>
    <t>Kryt cementobetónový cestných komunikácií skupiny III., hr. 240 mm</t>
  </si>
  <si>
    <t>978306907</t>
  </si>
  <si>
    <t xml:space="preserve">Ostatné konštrukcie a práce-búranie   </t>
  </si>
  <si>
    <t>914001111</t>
  </si>
  <si>
    <t>Osadenie a montáž cestnej zvislej dopravnej značky na stľpik, stľp, konzolu alebo objekt</t>
  </si>
  <si>
    <t>-1314360284</t>
  </si>
  <si>
    <t>4044782570</t>
  </si>
  <si>
    <t>B2 „Zákaz vjazdu všetkých vozidiel“,pozink.dopr.značka, základný rozmer  700 mm, fólia RA1</t>
  </si>
  <si>
    <t>1850403431</t>
  </si>
  <si>
    <t>4044789450</t>
  </si>
  <si>
    <t>IP3a „Jednosmerná premávka“,pozink.dopr.značka, základný rozmer  900x200  mm, fólia RA1</t>
  </si>
  <si>
    <t>-1944035474</t>
  </si>
  <si>
    <t>4044786640</t>
  </si>
  <si>
    <t>C3 „Prikázaný smer jazdy vľavo“,pozink.dopr.značka, základný rozmer  700 mm, fólia RA1</t>
  </si>
  <si>
    <t>-1468354110</t>
  </si>
  <si>
    <t>917762111</t>
  </si>
  <si>
    <t>Osadenie chodník. obrubníka betónového s oporou z betónu prostého tr. C 10/12,5 do lôžka</t>
  </si>
  <si>
    <t>1698009</t>
  </si>
  <si>
    <t>5921954540</t>
  </si>
  <si>
    <t>Premac  OBRUBNÍK CESTNÝ 100x26x15 cm</t>
  </si>
  <si>
    <t>972196983</t>
  </si>
  <si>
    <t>919716311</t>
  </si>
  <si>
    <t>Vystuženie dilatačných škár v cementobet. kryte klznými tŕňmi priem.25mm dĺ.500 mm</t>
  </si>
  <si>
    <t>-505370757</t>
  </si>
  <si>
    <t>919722111</t>
  </si>
  <si>
    <t>Dilatačné škáry rezané v cementobet. kryte priečne rezanie škár šírky 2 až 5 mm</t>
  </si>
  <si>
    <t>546243186</t>
  </si>
  <si>
    <t>875763428</t>
  </si>
  <si>
    <t>2083467176</t>
  </si>
  <si>
    <t>-228949835</t>
  </si>
  <si>
    <t xml:space="preserve">Presun hmôt HSV   </t>
  </si>
  <si>
    <t>998224111</t>
  </si>
  <si>
    <t>Presun hmôt pre pozemné komunikácie s krytom monolitickým betónovým akejkoľvek dĺžky objektu</t>
  </si>
  <si>
    <t>-1325883782</t>
  </si>
  <si>
    <t>02.2 - SO 02.2 - Rampa</t>
  </si>
  <si>
    <t xml:space="preserve">    6 - Úpravy povrchov, podlahy, osadenie</t>
  </si>
  <si>
    <t>Úpravy povrchov, podlahy, osadenie</t>
  </si>
  <si>
    <t>62246326P</t>
  </si>
  <si>
    <t>Ochrana, čistenie a sanácia - jestvujúcej betónovej rampy</t>
  </si>
  <si>
    <t>5859290851P</t>
  </si>
  <si>
    <t>Ochranný náter na ochranu pred koróziou (napr. SAKRET)</t>
  </si>
  <si>
    <t>5856105101P</t>
  </si>
  <si>
    <t>Betónový spojovací mostík  (napr. SAKRET)</t>
  </si>
  <si>
    <t>5856112102P</t>
  </si>
  <si>
    <t>Náhrada chýbajúceho betónu - betón BE 04 (napr. SAKRET)</t>
  </si>
  <si>
    <t>5856112103P</t>
  </si>
  <si>
    <t>Náhrada chýbajúceho betónu - betón BE 08 (napr. SAKRET)</t>
  </si>
  <si>
    <t>5856110901P</t>
  </si>
  <si>
    <t>Polymérna disperia AF (napr. SAKRET)</t>
  </si>
  <si>
    <t>l</t>
  </si>
  <si>
    <t>938902051</t>
  </si>
  <si>
    <t>Očistenie povrchu betónových konštrukcií otryskaním</t>
  </si>
  <si>
    <t>999281211</t>
  </si>
  <si>
    <t>Presun hmôt pre opravy a údržbu vonkajších plášťov doterajších objektov výšky do 25 m</t>
  </si>
  <si>
    <t>767995101</t>
  </si>
  <si>
    <t>Montáž ostatných atypických kovových stavebných doplnkových konštrukcií do 5 kg - zábradlia z rúrok</t>
  </si>
  <si>
    <t>1411536100</t>
  </si>
  <si>
    <t>Rúrka hladká kruhová bezošvá D 51 mm, hrúbka steny 2,6mm</t>
  </si>
  <si>
    <t>Montáž ostatných atypických kovových stavebných doplnkových konštrukcií nad 5 do 10 kg - podlahový roš</t>
  </si>
  <si>
    <t>159521101P</t>
  </si>
  <si>
    <t>Plech oceľový valcovaný (dierovaný napr. Ťahokov 50/37/4,5/3/1x2m)</t>
  </si>
  <si>
    <t>Demontáž ostatných doplnkov stavieb s hmotnosťou jednotlivých dielov konštrukcií do 50 kg,  -0,00100t - zábradlia a oceľ. podlah. rošt</t>
  </si>
  <si>
    <t>783401811</t>
  </si>
  <si>
    <t>Odstránenie starých náterov z jestvujúceho zábradlia z kovových trubiek - potrubie do DN 50 mm</t>
  </si>
  <si>
    <t>783424340</t>
  </si>
  <si>
    <t>Nátery kov.potr.a armatúr syntet. potrubie do DN 50 mm dvojnás. 1x email a základný náter - 140µm - zábradlie z kovových trubiek</t>
  </si>
  <si>
    <t>03.1 - SO 03.1 - Areálové osvetlenie</t>
  </si>
  <si>
    <t>Búranie základov z betónu prostého alebo preloženého kameňom,  -2,20000t (ryha pre kabel-š-0,1m,hl.0,5m)</t>
  </si>
  <si>
    <t>379233918</t>
  </si>
  <si>
    <t>965041431</t>
  </si>
  <si>
    <t>Búranie podkladov pod dlažby, liatych dlažieb a mazanín,škvarobetón hr.nad 100 mm, plochy do 4 m2 -1,60000t</t>
  </si>
  <si>
    <t>-1359055858</t>
  </si>
  <si>
    <t>210010026</t>
  </si>
  <si>
    <t>Rúrka ohybná elektroinštalačná z PVC typ FXP 25, uložená pevne</t>
  </si>
  <si>
    <t>-241530062</t>
  </si>
  <si>
    <t>3450710300</t>
  </si>
  <si>
    <t>Rúrka FXP 25</t>
  </si>
  <si>
    <t>-1449274938</t>
  </si>
  <si>
    <t>210010027</t>
  </si>
  <si>
    <t>Rúrka ohybná elektroinštalačná z PVC typ FXP 32, uložená pevne</t>
  </si>
  <si>
    <t>1075299486</t>
  </si>
  <si>
    <t>3450510300</t>
  </si>
  <si>
    <t>I-Spojka SM 32 šedá</t>
  </si>
  <si>
    <t>785908779</t>
  </si>
  <si>
    <t>3450710400</t>
  </si>
  <si>
    <t>Rúrka FXP 32</t>
  </si>
  <si>
    <t>-1783743272</t>
  </si>
  <si>
    <t>210010351</t>
  </si>
  <si>
    <t>Krabicová rozvodka z lisovaného izolantu vrátane ukončenia káblov a zapojenia vodičov typ 6455-11 do 4 m</t>
  </si>
  <si>
    <t>-1828621542</t>
  </si>
  <si>
    <t>3450927000</t>
  </si>
  <si>
    <t>Krabica 6455-11 acid</t>
  </si>
  <si>
    <t>-146195652</t>
  </si>
  <si>
    <t>210020125</t>
  </si>
  <si>
    <t>Káblová nosná lišta NIEDAX pre pevné uloženie káblov</t>
  </si>
  <si>
    <t>1706356301</t>
  </si>
  <si>
    <t>3410300904</t>
  </si>
  <si>
    <t>Lišta nosná  kovová  S - sendzimir-pozinkovaný mat.  5820/20 S</t>
  </si>
  <si>
    <t>299602378</t>
  </si>
  <si>
    <t>210100001</t>
  </si>
  <si>
    <t>Ukončenie vodičov v rozvádzač. vrátane zapojenia a vodičovej koncovky do 2.5 mm2</t>
  </si>
  <si>
    <t>823432175</t>
  </si>
  <si>
    <t>210100002</t>
  </si>
  <si>
    <t>Ukončenie vodičov v rozvádzač. vrátane zapojenia a vodičovej koncovky do 6 mm2</t>
  </si>
  <si>
    <t>357951136</t>
  </si>
  <si>
    <t>210110021</t>
  </si>
  <si>
    <t>Spínač nástenný pre prostredie vonkajšie a mokré, vrátane zapojenia jednopólový - radenie 1</t>
  </si>
  <si>
    <t>-1815954914</t>
  </si>
  <si>
    <t>3450201330</t>
  </si>
  <si>
    <t>Spínač 1 vodotesný 3553-01750</t>
  </si>
  <si>
    <t>10999121</t>
  </si>
  <si>
    <t>210110024</t>
  </si>
  <si>
    <t>Spínač nástenný pre prostredie vonkajšie a mokré, vrátane zapojenia striedavý prep.- radenie 6</t>
  </si>
  <si>
    <t>2121038017</t>
  </si>
  <si>
    <t>3450201580</t>
  </si>
  <si>
    <t>Prepínač 6 vodotesný 3553-06750</t>
  </si>
  <si>
    <t>1983826401</t>
  </si>
  <si>
    <t>210111031</t>
  </si>
  <si>
    <t>Domová zásuvka v krabici pre vonkajšie prostredie 10/16 A 250 V 2P + Z</t>
  </si>
  <si>
    <t>1675131787</t>
  </si>
  <si>
    <t>3450330200</t>
  </si>
  <si>
    <t>Zásuvka 5517-2750</t>
  </si>
  <si>
    <t>-828097457</t>
  </si>
  <si>
    <t>210111127</t>
  </si>
  <si>
    <t>Priemyslová zásuvka nástenná 400 V,IP 67, typ IZVZ 53 vrátane zapojenia 3P +N+ PE</t>
  </si>
  <si>
    <t>370644420</t>
  </si>
  <si>
    <t>3450348700</t>
  </si>
  <si>
    <t>Zásuvka IZVZ 1653</t>
  </si>
  <si>
    <t>-1695776637</t>
  </si>
  <si>
    <t>210120401</t>
  </si>
  <si>
    <t>Istič vzduchový jednopólový do 63 A</t>
  </si>
  <si>
    <t>-1188714270</t>
  </si>
  <si>
    <t>3582202360</t>
  </si>
  <si>
    <t>Istič TX3 1P B25 6000A-doplnenie  R2</t>
  </si>
  <si>
    <t>-1091264629</t>
  </si>
  <si>
    <t>3582202320</t>
  </si>
  <si>
    <t>Istič TX3 1P B10 6000A-doplnenie R2,RA1</t>
  </si>
  <si>
    <t>397557049</t>
  </si>
  <si>
    <t>210120404</t>
  </si>
  <si>
    <t>Istič vzduchový trojpólový do 63 A</t>
  </si>
  <si>
    <t>-1298711421</t>
  </si>
  <si>
    <t>3582202580</t>
  </si>
  <si>
    <t>Istič TX3 3P B25 6000A (doplnenie rozv.R3)</t>
  </si>
  <si>
    <t>-1945554389</t>
  </si>
  <si>
    <t>210120411</t>
  </si>
  <si>
    <t>Prúdové chrániče štvorpólové 25 - 80 A</t>
  </si>
  <si>
    <t>-80365206</t>
  </si>
  <si>
    <t>3588901590</t>
  </si>
  <si>
    <t>Prúdový chránič s istenim DX3 4P C25 6000A AC 30mA-doplnenie R2</t>
  </si>
  <si>
    <t>122778800</t>
  </si>
  <si>
    <t>210190001</t>
  </si>
  <si>
    <t>Montáž oceľoplechovej rozvodnice do váhy 20 kg</t>
  </si>
  <si>
    <t>-1212289732</t>
  </si>
  <si>
    <t>M1</t>
  </si>
  <si>
    <t>Elektrorozvádzač RP1,vrátane prístrojov</t>
  </si>
  <si>
    <t>335560007</t>
  </si>
  <si>
    <t>M2</t>
  </si>
  <si>
    <t>Elektrorozvádzač RP2, vrátane prístrojov</t>
  </si>
  <si>
    <t>1745357932</t>
  </si>
  <si>
    <t>210201345</t>
  </si>
  <si>
    <t>Zapojenie svietidla IP54, LED , priemyselné stropného - nástenného</t>
  </si>
  <si>
    <t>-798400508</t>
  </si>
  <si>
    <t>3483101020</t>
  </si>
  <si>
    <t>Žiarovkové priemyselné svietidlo 1x100W, IP54+ LED žiarovka 17W</t>
  </si>
  <si>
    <t>955574289</t>
  </si>
  <si>
    <t>210201810</t>
  </si>
  <si>
    <t>Zapojenie svietidla 1x svetelný zdroj, uličného, LED</t>
  </si>
  <si>
    <t>-759342847</t>
  </si>
  <si>
    <t>3484301380</t>
  </si>
  <si>
    <t>Uličné svietidlá LED na stĺp a výložník 1x120W,9600lm LED-typ B</t>
  </si>
  <si>
    <t>-2054656545</t>
  </si>
  <si>
    <t>210201881</t>
  </si>
  <si>
    <t>Montáž stožiarovej svorkovnice pre 2 poistky</t>
  </si>
  <si>
    <t>-216576558</t>
  </si>
  <si>
    <t>3484301770</t>
  </si>
  <si>
    <t>Stožiarová svorkovnica pre 2 poistky  EKM 2020-2D1</t>
  </si>
  <si>
    <t>1469956514</t>
  </si>
  <si>
    <t>210204011</t>
  </si>
  <si>
    <t>Osvetľovací stožiar - oceľový do dľžky 12 m</t>
  </si>
  <si>
    <t>1614425487</t>
  </si>
  <si>
    <t>3160114400</t>
  </si>
  <si>
    <t>Stožiar STK 76/100/3</t>
  </si>
  <si>
    <t>1631397808</t>
  </si>
  <si>
    <t>210204103</t>
  </si>
  <si>
    <t>Výložník oceľový jednoramenný - do hmotn. 35 kg</t>
  </si>
  <si>
    <t>2079983105</t>
  </si>
  <si>
    <t>3160306900</t>
  </si>
  <si>
    <t>Výložník V1T-15-D 76,1,5m</t>
  </si>
  <si>
    <t>115552469</t>
  </si>
  <si>
    <t>210220020</t>
  </si>
  <si>
    <t>Uzemňovacie vedenie v zemi FeZn vrátane izolácie spojov</t>
  </si>
  <si>
    <t>2117461248</t>
  </si>
  <si>
    <t>3544223850</t>
  </si>
  <si>
    <t>Územňovacia pásovina ocelová žiarovo zinkovaná označenie 30 x 4 mm</t>
  </si>
  <si>
    <t>-1463441554</t>
  </si>
  <si>
    <t>210220245</t>
  </si>
  <si>
    <t>Svorka FeZn pripojovacia SP</t>
  </si>
  <si>
    <t>1898048533</t>
  </si>
  <si>
    <t>3544219900</t>
  </si>
  <si>
    <t>Svorka  pripojovacia  pre spojenie kovových súčiastok ocelová žiarovo zinkovaná  označenie  SP 2</t>
  </si>
  <si>
    <t>-1200335692</t>
  </si>
  <si>
    <t>210270801</t>
  </si>
  <si>
    <t>Označovací káblový štítok z PVC rozmer 4x8cm(15-22 znak.)</t>
  </si>
  <si>
    <t>-1947009485</t>
  </si>
  <si>
    <t>5628900000</t>
  </si>
  <si>
    <t>Štítok na označenie káblového vývodu</t>
  </si>
  <si>
    <t>-1556043955</t>
  </si>
  <si>
    <t>210800108</t>
  </si>
  <si>
    <t>Kábel medený uložený voľne CYKY 450/750 V 3x2,5</t>
  </si>
  <si>
    <t>-801911765</t>
  </si>
  <si>
    <t>49</t>
  </si>
  <si>
    <t>3410350086</t>
  </si>
  <si>
    <t>CYKY 3x2,5 Kábel pre pevné uloženie, medený STN</t>
  </si>
  <si>
    <t>742650133</t>
  </si>
  <si>
    <t>210800109</t>
  </si>
  <si>
    <t>Kábel medený uložený voľne CYKY 450/750 V 3x4</t>
  </si>
  <si>
    <t>1231146859</t>
  </si>
  <si>
    <t>51</t>
  </si>
  <si>
    <t>3410350087</t>
  </si>
  <si>
    <t>CYKY 3x4 Kábel pre pevné uloženie, medený STN</t>
  </si>
  <si>
    <t>2091368308</t>
  </si>
  <si>
    <t>210800120</t>
  </si>
  <si>
    <t>Kábel medený uložený voľne CYKY 450/750 V 5x2,5</t>
  </si>
  <si>
    <t>735764204</t>
  </si>
  <si>
    <t>53</t>
  </si>
  <si>
    <t>3410350098</t>
  </si>
  <si>
    <t>CYKY 5x2,5 Kábel pre pevné uloženie, medený STN</t>
  </si>
  <si>
    <t>585573260</t>
  </si>
  <si>
    <t>210800121</t>
  </si>
  <si>
    <t>Kábel medený uložený voľne CYKY 450/750 V 5x4</t>
  </si>
  <si>
    <t>1904010083</t>
  </si>
  <si>
    <t>55</t>
  </si>
  <si>
    <t>3410350099</t>
  </si>
  <si>
    <t>CYKY 5x4 Kábel pre pevné uloženie, medený STN</t>
  </si>
  <si>
    <t>-1654613023</t>
  </si>
  <si>
    <t>210800122</t>
  </si>
  <si>
    <t>Kábel medený uložený voľne CYKY 450/750 V 5x6</t>
  </si>
  <si>
    <t>-351267046</t>
  </si>
  <si>
    <t>57</t>
  </si>
  <si>
    <t>3410350100</t>
  </si>
  <si>
    <t>CYKY 5x6 Kábel pre pevné uloženie, medený STN</t>
  </si>
  <si>
    <t>-1333624033</t>
  </si>
  <si>
    <t>210800146</t>
  </si>
  <si>
    <t>Kábel medený uložený pevne CYKY 450/750 V 3x1,5</t>
  </si>
  <si>
    <t>-1659743078</t>
  </si>
  <si>
    <t>59</t>
  </si>
  <si>
    <t>3410350085</t>
  </si>
  <si>
    <t>CYKY 3x1,5 Kábel pre pevné uloženie, medený STN</t>
  </si>
  <si>
    <t>2004233564</t>
  </si>
  <si>
    <t>210950201</t>
  </si>
  <si>
    <t>Príplatok na zaťahovanie káblov, váha kábla do 0.75 kg</t>
  </si>
  <si>
    <t>821748988</t>
  </si>
  <si>
    <t>61</t>
  </si>
  <si>
    <t>2860015630</t>
  </si>
  <si>
    <t>Rúra 63x3,8/100m PN10 (SDR17) -pre HDPE PE100 tlakový kanalizačný systém PIPELIFE</t>
  </si>
  <si>
    <t>-2084630047</t>
  </si>
  <si>
    <t>460050013</t>
  </si>
  <si>
    <t>Jama pre jednoduchý stožiar nepätkovaný dĺžky 9-10 m, v rovine,zásyp a zhutnenie,zemina tr.3</t>
  </si>
  <si>
    <t>679686308</t>
  </si>
  <si>
    <t>63</t>
  </si>
  <si>
    <t>M2.1</t>
  </si>
  <si>
    <t>Betónový základ z prostého betónu</t>
  </si>
  <si>
    <t>-2089405227</t>
  </si>
  <si>
    <t>460200163</t>
  </si>
  <si>
    <t>Hĺbenie káblovej ryhy ručne 35 cm širokej a 80 cm hlbokej, v zemine triedy 3</t>
  </si>
  <si>
    <t>90519905</t>
  </si>
  <si>
    <t>65</t>
  </si>
  <si>
    <t>460420001</t>
  </si>
  <si>
    <t>Zriadenie káblového lôžka z preosiatej zeminy v ryhe šírky do 65 cm, hrúbky vrstvy 5 cm.</t>
  </si>
  <si>
    <t>784062701</t>
  </si>
  <si>
    <t>460490012</t>
  </si>
  <si>
    <t>Rozvinutie a uloženie výstražnej fólie z PVC do ryhy, šírka 33 cm</t>
  </si>
  <si>
    <t>-13102632</t>
  </si>
  <si>
    <t>67</t>
  </si>
  <si>
    <t>-1857343801</t>
  </si>
  <si>
    <t>460560163</t>
  </si>
  <si>
    <t>Ručný zásyp nezap. káblovej ryhy bez zhutn. zeminy, 35 cm širokej, 80 cm hlbokej v zemine tr. 3</t>
  </si>
  <si>
    <t>1840492941</t>
  </si>
  <si>
    <t>69</t>
  </si>
  <si>
    <t>460620013</t>
  </si>
  <si>
    <t>Proviz. úprava terénu v zemine tr. 3, aby nerovnosti terénu neboli väčšie ako 2 cm od vodor.hladiny</t>
  </si>
  <si>
    <t>160614668</t>
  </si>
  <si>
    <t>HZS000112</t>
  </si>
  <si>
    <t>Stavebno montážne práce náročnejšie-dozbrojenie el.rozvádzačov</t>
  </si>
  <si>
    <t>535967957</t>
  </si>
  <si>
    <t>71</t>
  </si>
  <si>
    <t>HZS000314</t>
  </si>
  <si>
    <t>Stavebno montážne práce najnáročnejšie na odbornosť - prehliadky pracoviska a revízie (Tr 4) v rozsahu menej ako 4 hodiny</t>
  </si>
  <si>
    <t>-477969995</t>
  </si>
  <si>
    <t>K1</t>
  </si>
  <si>
    <t>Vysokozdvižná plošina</t>
  </si>
  <si>
    <t>534002053</t>
  </si>
  <si>
    <t>04.1 - SO 04.1 - Areálová dažďová kanalizácia</t>
  </si>
  <si>
    <t xml:space="preserve">    D10 - III.C 11 BETONÁRSKE PRÁCE</t>
  </si>
  <si>
    <t xml:space="preserve">    D13 - III.C 11 - BETONÁRSKE PRÁCE</t>
  </si>
  <si>
    <t xml:space="preserve">    D2 - I.C 01 - ZEMNÉ PRÁCE</t>
  </si>
  <si>
    <t xml:space="preserve">    D3 - II.C 27 - PODKLADNÉ  KONŠTRUKCIE</t>
  </si>
  <si>
    <t xml:space="preserve">    D4 - III.C 27 -  VONKAJŠIE POTRUBNÉ ROZVODY</t>
  </si>
  <si>
    <t xml:space="preserve">    D5 - IV.C 27 PRESUN HMÔT</t>
  </si>
  <si>
    <t xml:space="preserve">    D6 - V.C 11 BETONÁRSKE PRÁCE</t>
  </si>
  <si>
    <t xml:space="preserve">    D8 - I.C 27 - PODKLADNÉ  KONŠTRUKCIE</t>
  </si>
  <si>
    <t xml:space="preserve">    D9 - II.C 27 - OSTATNÉ KONŠTRUKCIE</t>
  </si>
  <si>
    <t>D10</t>
  </si>
  <si>
    <t>III.C 11 BETONÁRSKE PRÁCE</t>
  </si>
  <si>
    <t>2003-0103-1510</t>
  </si>
  <si>
    <t>Dosky z betónu v otvorenom výkope tr.B15</t>
  </si>
  <si>
    <t>197982299</t>
  </si>
  <si>
    <t>83</t>
  </si>
  <si>
    <t>1713312974</t>
  </si>
  <si>
    <t>2004-0103-1510</t>
  </si>
  <si>
    <t>Vyrovnávacie prstence pod poklopy výšky do 100 mm</t>
  </si>
  <si>
    <t>1381503147</t>
  </si>
  <si>
    <t>-712003397</t>
  </si>
  <si>
    <t>2004-0103-1520</t>
  </si>
  <si>
    <t>Vyrovnávacie prstence pod poklopy výšky do 200 mm</t>
  </si>
  <si>
    <t>-1939669342</t>
  </si>
  <si>
    <t>73</t>
  </si>
  <si>
    <t>9927-0001-1150</t>
  </si>
  <si>
    <t>Presun hmôt</t>
  </si>
  <si>
    <t>-1199059074</t>
  </si>
  <si>
    <t>85</t>
  </si>
  <si>
    <t>-358332624</t>
  </si>
  <si>
    <t>D13</t>
  </si>
  <si>
    <t>III.C 11 - BETONÁRSKE PRÁCE</t>
  </si>
  <si>
    <t>96</t>
  </si>
  <si>
    <t>-425172148</t>
  </si>
  <si>
    <t>97</t>
  </si>
  <si>
    <t>-743283834</t>
  </si>
  <si>
    <t>98</t>
  </si>
  <si>
    <t>555525888</t>
  </si>
  <si>
    <t>D2</t>
  </si>
  <si>
    <t>I.C 01 - ZEMNÉ PRÁCE</t>
  </si>
  <si>
    <t>0301-0102-0020</t>
  </si>
  <si>
    <t>Hĺbenie zapažených jám v hornine 3 do 1000 m3</t>
  </si>
  <si>
    <t>1622050548</t>
  </si>
  <si>
    <t>0301-0102-0090</t>
  </si>
  <si>
    <t>Príplatok za lepivosť 30%</t>
  </si>
  <si>
    <t>%</t>
  </si>
  <si>
    <t>884207925</t>
  </si>
  <si>
    <t>0302-0202-0020</t>
  </si>
  <si>
    <t>Hĺbenie rýh šírky nad 600 mm v hornine 3 do 1000 m3</t>
  </si>
  <si>
    <t>1160126428</t>
  </si>
  <si>
    <t>0302-0202-0090</t>
  </si>
  <si>
    <t>-1319124021</t>
  </si>
  <si>
    <t>0401-0007-0020</t>
  </si>
  <si>
    <t>Uloženie sypaniny na skládku do 1000 m3</t>
  </si>
  <si>
    <t>-302527254</t>
  </si>
  <si>
    <t>0404-0207-0020</t>
  </si>
  <si>
    <t>Zásyp rýh sypaninou s uložením výkopku vo vrstvách a so zhutnením do 1000 m3</t>
  </si>
  <si>
    <t>433211263</t>
  </si>
  <si>
    <t>0405-0107-0020</t>
  </si>
  <si>
    <t>Obsyp potrubia sypaninou z vhodného materiálu s prehodením sypaniny</t>
  </si>
  <si>
    <t>-1823381996</t>
  </si>
  <si>
    <t>0602-0201-0020</t>
  </si>
  <si>
    <t>Vodorovné premiestnenie výkopu do vzdialenosti  do 1 km</t>
  </si>
  <si>
    <t>-625150485</t>
  </si>
  <si>
    <t>0602-0201-0190</t>
  </si>
  <si>
    <t>Príplatok k cene za každých začatých 1000 m 19 km</t>
  </si>
  <si>
    <t>-1346790327</t>
  </si>
  <si>
    <t>0607-0007-0030</t>
  </si>
  <si>
    <t>Nakládanie výkopu z hornín 1 - 4  do 1000 m3</t>
  </si>
  <si>
    <t>634553634</t>
  </si>
  <si>
    <t>0701-0100-0010</t>
  </si>
  <si>
    <t>Zriadenie paženia stien rýh príložného bez rozopretia hĺbky do 2 m</t>
  </si>
  <si>
    <t>1550089462</t>
  </si>
  <si>
    <t>0701-0100-0070</t>
  </si>
  <si>
    <t>Zriadenie paženia stien výkopu príložného bez rozopretia hĺbky do 4 m</t>
  </si>
  <si>
    <t>233513924</t>
  </si>
  <si>
    <t>0701-0100-1010</t>
  </si>
  <si>
    <t>Odstranenie paženia stien rýh príložné, hĺbky do 2 m</t>
  </si>
  <si>
    <t>-1036635805</t>
  </si>
  <si>
    <t>0701-0100-1110</t>
  </si>
  <si>
    <t>Odstranenie paženia stien výkopu príložné, hĺbky do 4 m</t>
  </si>
  <si>
    <t>-1413126267</t>
  </si>
  <si>
    <t>PONUKA</t>
  </si>
  <si>
    <t>Kamenivo ťažené drobné 0-4 C</t>
  </si>
  <si>
    <t>2006143975</t>
  </si>
  <si>
    <t>PONUKA.1</t>
  </si>
  <si>
    <t>Poplatok za skládku</t>
  </si>
  <si>
    <t>166309356</t>
  </si>
  <si>
    <t>D3</t>
  </si>
  <si>
    <t>II.C 27 - PODKLADNÉ  KONŠTRUKCIE</t>
  </si>
  <si>
    <t>2013-9200-0020</t>
  </si>
  <si>
    <t>Lôžko pod potrubie z piesku a štrkopiesku</t>
  </si>
  <si>
    <t>158966862</t>
  </si>
  <si>
    <t>D4</t>
  </si>
  <si>
    <t>III.C 27 -  VONKAJŠIE POTRUBNÉ ROZVODY</t>
  </si>
  <si>
    <t>0304-2201-0010</t>
  </si>
  <si>
    <t>Montáž potrubia PVC v otvorenom výkope  DN 100</t>
  </si>
  <si>
    <t>-1595066785</t>
  </si>
  <si>
    <t>0304-2204-0010</t>
  </si>
  <si>
    <t>Montáž potrubia PVC v otvorenom výkope  DN 150</t>
  </si>
  <si>
    <t>321912402</t>
  </si>
  <si>
    <t>0304-2204-0020</t>
  </si>
  <si>
    <t>Montáž potrubia PVC v otvorenom výkope  DN 200</t>
  </si>
  <si>
    <t>519496905</t>
  </si>
  <si>
    <t>0304-2205-0010</t>
  </si>
  <si>
    <t>Montáž potrubia PVC v otvorenom výkope  DN 250</t>
  </si>
  <si>
    <t>2029458642</t>
  </si>
  <si>
    <t>0304-2304-1010</t>
  </si>
  <si>
    <t>Montáž tvaroviek na potrubie PVC v otvorenom výkope - odbočných DN 150</t>
  </si>
  <si>
    <t>1069600010</t>
  </si>
  <si>
    <t>0304-2403-1030</t>
  </si>
  <si>
    <t>Montáž tvaroviek na potrubie PVC v otvorenom výkope - jednoosých do DN 150</t>
  </si>
  <si>
    <t>1193951364</t>
  </si>
  <si>
    <t>0304-2404-1010</t>
  </si>
  <si>
    <t>Montáž tvaroviek na potrubie PVC v otvorenom výkope - odbočných DN 200</t>
  </si>
  <si>
    <t>-567729459</t>
  </si>
  <si>
    <t>0304-2404-1030</t>
  </si>
  <si>
    <t>Montáž tvaroviek na potrubie PVC v otvorenom výkope - jednoosých DN 200</t>
  </si>
  <si>
    <t>290263582</t>
  </si>
  <si>
    <t>0304-2405-1010</t>
  </si>
  <si>
    <t>Montáž tvaroviek na potrubie PVC v otvorenom výkope - odbočných DN 250</t>
  </si>
  <si>
    <t>739009114</t>
  </si>
  <si>
    <t>0304-2405-1030</t>
  </si>
  <si>
    <t>Montáž tvaroviek na potrubie PVC v otvorenom výkope - jednoosých DN 250</t>
  </si>
  <si>
    <t>-385688126</t>
  </si>
  <si>
    <t>0311-7501-0010</t>
  </si>
  <si>
    <t>Skúška tesnosti kanalizácie do DN 150</t>
  </si>
  <si>
    <t>432551353</t>
  </si>
  <si>
    <t>0311-7501-0020</t>
  </si>
  <si>
    <t>Skúška tesnosti kanalizácie DN 200</t>
  </si>
  <si>
    <t>653273455</t>
  </si>
  <si>
    <t>0311-7501-0030</t>
  </si>
  <si>
    <t>DN 250</t>
  </si>
  <si>
    <t>-907609496</t>
  </si>
  <si>
    <t>PONUKA.10</t>
  </si>
  <si>
    <t>PVC odbočka KGEA 250/200</t>
  </si>
  <si>
    <t>2073754542</t>
  </si>
  <si>
    <t>PONUKA.11</t>
  </si>
  <si>
    <t>PVC koleno KGB 150/45°</t>
  </si>
  <si>
    <t>1224184912</t>
  </si>
  <si>
    <t>PONUKA.12</t>
  </si>
  <si>
    <t>PVC koleno KGB 150/90°</t>
  </si>
  <si>
    <t>-1046943204</t>
  </si>
  <si>
    <t>PONUKA.13</t>
  </si>
  <si>
    <t>PVC redukcia KGR 150/100</t>
  </si>
  <si>
    <t>965966787</t>
  </si>
  <si>
    <t>PONUKA.14</t>
  </si>
  <si>
    <t>Lapač strešných splavenín HL600 DN 100</t>
  </si>
  <si>
    <t>-917171573</t>
  </si>
  <si>
    <t>PONUKA.15</t>
  </si>
  <si>
    <t>PVC koleno KGB 200/30°</t>
  </si>
  <si>
    <t>1505044398</t>
  </si>
  <si>
    <t>PONUKA.16</t>
  </si>
  <si>
    <t>PVC koleno KGB 200/45°</t>
  </si>
  <si>
    <t>-1032038833</t>
  </si>
  <si>
    <t>PONUKA.17</t>
  </si>
  <si>
    <t>PVC koleno KGB 200/60°</t>
  </si>
  <si>
    <t>-411924185</t>
  </si>
  <si>
    <t>PONUKA.18</t>
  </si>
  <si>
    <t>PVC koleno KGB 200/90°</t>
  </si>
  <si>
    <t>379651031</t>
  </si>
  <si>
    <t>PONUKA.19</t>
  </si>
  <si>
    <t>Žabia klapka HL720.0 DN 200</t>
  </si>
  <si>
    <t>-127710923</t>
  </si>
  <si>
    <t>PONUKA.2</t>
  </si>
  <si>
    <t>PVC potrubie 110x3,2</t>
  </si>
  <si>
    <t>-250527425</t>
  </si>
  <si>
    <t>PONUKA.20</t>
  </si>
  <si>
    <t>PVC redukcia KGR 250/200</t>
  </si>
  <si>
    <t>1890125552</t>
  </si>
  <si>
    <t>PONUKA.21</t>
  </si>
  <si>
    <t>Komplet dodávka f. ACO - bodová vpusť ACO S300K</t>
  </si>
  <si>
    <t>súb</t>
  </si>
  <si>
    <t>-974340882</t>
  </si>
  <si>
    <t>PONUKA.22</t>
  </si>
  <si>
    <t>Komplet dodávka f. ACO - žľab ACO MONOBLOCK RD150V - Z1 - 11,98m</t>
  </si>
  <si>
    <t>-219847230</t>
  </si>
  <si>
    <t>PONUKA.23</t>
  </si>
  <si>
    <t>Komplet dodávka f. ACO - žľab ACO MONOBLOCK RD150V - Z2, Z3 - 2x9,32m</t>
  </si>
  <si>
    <t>-879417970</t>
  </si>
  <si>
    <t>PONUKA.3</t>
  </si>
  <si>
    <t>PVC potrubie 160x4,7</t>
  </si>
  <si>
    <t>1518255770</t>
  </si>
  <si>
    <t>PONUKA.4</t>
  </si>
  <si>
    <t>PVC potrubie 200x5,9</t>
  </si>
  <si>
    <t>862236808</t>
  </si>
  <si>
    <t>PONUKA.5</t>
  </si>
  <si>
    <t>PVC potrubie 250x7,3</t>
  </si>
  <si>
    <t>-210658214</t>
  </si>
  <si>
    <t>PONUKA.6</t>
  </si>
  <si>
    <t>PVC odbočka KGEA 150/150</t>
  </si>
  <si>
    <t>-760364612</t>
  </si>
  <si>
    <t>PONUKA.7</t>
  </si>
  <si>
    <t>PVC odbočka KGEA 200/150</t>
  </si>
  <si>
    <t>-1213404446</t>
  </si>
  <si>
    <t>PONUKA.8</t>
  </si>
  <si>
    <t>PVC odbočka KGEA 200/200</t>
  </si>
  <si>
    <t>-1351527068</t>
  </si>
  <si>
    <t>PONUKA.9</t>
  </si>
  <si>
    <t>PVC odbočka KGEA 250/150</t>
  </si>
  <si>
    <t>-1425128924</t>
  </si>
  <si>
    <t>D5</t>
  </si>
  <si>
    <t>IV.C 27 PRESUN HMÔT</t>
  </si>
  <si>
    <t>9927-0401-1150</t>
  </si>
  <si>
    <t>Presun hmôt pre rúrové vedenie z plastických hmôt</t>
  </si>
  <si>
    <t>-1797743229</t>
  </si>
  <si>
    <t>D6</t>
  </si>
  <si>
    <t>V.C 11 BETONÁRSKE PRÁCE</t>
  </si>
  <si>
    <t>2003-0103-151</t>
  </si>
  <si>
    <t>Dosky z betónu v otvorenom výkope tr. B 15</t>
  </si>
  <si>
    <t>100096800</t>
  </si>
  <si>
    <t>2003-1101-1510</t>
  </si>
  <si>
    <t>Debnenie podkladových a zabezpečovacích konštrukcii v otvorenom výkope</t>
  </si>
  <si>
    <t>-936244600</t>
  </si>
  <si>
    <t>504459567</t>
  </si>
  <si>
    <t>PONUKA.24</t>
  </si>
  <si>
    <t>Montáž líniového žľabu ACO MONOBLOCK RD150V do lôžka z betónu prostého</t>
  </si>
  <si>
    <t>-367163915</t>
  </si>
  <si>
    <t>PONUKA.25</t>
  </si>
  <si>
    <t>Betónový výustný objekt - VO</t>
  </si>
  <si>
    <t>1187696368</t>
  </si>
  <si>
    <t>D8</t>
  </si>
  <si>
    <t>I.C 27 - PODKLADNÉ  KONŠTRUKCIE</t>
  </si>
  <si>
    <t>2013-9020-0020</t>
  </si>
  <si>
    <t>Lôžko pod kanalizačnú šachtu z piesku, štrkopiesku</t>
  </si>
  <si>
    <t>-806390757</t>
  </si>
  <si>
    <t>2013-9200-0020.1</t>
  </si>
  <si>
    <t>-705891882</t>
  </si>
  <si>
    <t>2013-9200-0020.2</t>
  </si>
  <si>
    <t>Lôžko pod ORL z piesku, štrkopiesku</t>
  </si>
  <si>
    <t>-814701388</t>
  </si>
  <si>
    <t>D9</t>
  </si>
  <si>
    <t>II.C 27 - OSTATNÉ KONŠTRUKCIE</t>
  </si>
  <si>
    <t>0311-7101-0210</t>
  </si>
  <si>
    <t>Zriadenie kanalizačných šachiet z dielov betónových prefabrikovaných do 4 t</t>
  </si>
  <si>
    <t>1451764724</t>
  </si>
  <si>
    <t>0311-7101-1410</t>
  </si>
  <si>
    <t>Osadebie betónových dielcov pre šachty - prechodových skruží</t>
  </si>
  <si>
    <t>-497915402</t>
  </si>
  <si>
    <t>75</t>
  </si>
  <si>
    <t>0311-7101-1410.1</t>
  </si>
  <si>
    <t>Osadebie betónových dielcov pre šachty - rovných skruží</t>
  </si>
  <si>
    <t>-1780689837</t>
  </si>
  <si>
    <t>87</t>
  </si>
  <si>
    <t>-2132288187</t>
  </si>
  <si>
    <t>0311-7101-1420</t>
  </si>
  <si>
    <t>Osadebie betónových dielcov pre šachty - stropná doska</t>
  </si>
  <si>
    <t>2067811344</t>
  </si>
  <si>
    <t>77</t>
  </si>
  <si>
    <t>-1932362770</t>
  </si>
  <si>
    <t>89</t>
  </si>
  <si>
    <t>2098223143</t>
  </si>
  <si>
    <t>0311-7101-1430</t>
  </si>
  <si>
    <t>Osadebie betónových dielcov pre šachty - dna</t>
  </si>
  <si>
    <t>1081469431</t>
  </si>
  <si>
    <t>81</t>
  </si>
  <si>
    <t>0311-7301-1125</t>
  </si>
  <si>
    <t>Montáž odlučovača ropných látok s prietokom 20 l/s</t>
  </si>
  <si>
    <t>-866948794</t>
  </si>
  <si>
    <t>91</t>
  </si>
  <si>
    <t>0311-7301-1153</t>
  </si>
  <si>
    <t>Osadenie akumulačnej nádrže železobetónovej hmotnosti nad 10 t</t>
  </si>
  <si>
    <t>1949155611</t>
  </si>
  <si>
    <t>93</t>
  </si>
  <si>
    <t>0311-7601-0020</t>
  </si>
  <si>
    <t>Osadenie poklopov s rámom hmotnosti nad 150 kg</t>
  </si>
  <si>
    <t>-1744360516</t>
  </si>
  <si>
    <t>0311-7601-0040</t>
  </si>
  <si>
    <t>62902770</t>
  </si>
  <si>
    <t>79</t>
  </si>
  <si>
    <t>1018649805</t>
  </si>
  <si>
    <t>PONUKA.26</t>
  </si>
  <si>
    <t>Šachtové dno 1000/680</t>
  </si>
  <si>
    <t>-371716880</t>
  </si>
  <si>
    <t>PONUKA.27</t>
  </si>
  <si>
    <t>Skruž prechodová</t>
  </si>
  <si>
    <t>-820287859</t>
  </si>
  <si>
    <t>PONUKA.28</t>
  </si>
  <si>
    <t>Zákrytová doska</t>
  </si>
  <si>
    <t>-795037778</t>
  </si>
  <si>
    <t>-292769403</t>
  </si>
  <si>
    <t>-1108603329</t>
  </si>
  <si>
    <t>PONUKA.29</t>
  </si>
  <si>
    <t>Poklop vstupný šachtový D 600 D</t>
  </si>
  <si>
    <t>1802462370</t>
  </si>
  <si>
    <t>-1501439199</t>
  </si>
  <si>
    <t>PONUKA.30</t>
  </si>
  <si>
    <t>Skruž šachtová  500 mm</t>
  </si>
  <si>
    <t>-6124167</t>
  </si>
  <si>
    <t>2077076390</t>
  </si>
  <si>
    <t>PONUKA.31</t>
  </si>
  <si>
    <t>Odlučovač ropných látok KL 20/1 sII s príslušenstvom a dopravou</t>
  </si>
  <si>
    <t>-1802292829</t>
  </si>
  <si>
    <t>PONUKA.32</t>
  </si>
  <si>
    <t>Akumulačná nádrž KL AN12 s príslušenstvom a dopravou</t>
  </si>
  <si>
    <t>431261173</t>
  </si>
  <si>
    <t>PONUKA.33</t>
  </si>
  <si>
    <t>Poklop vstupný šachtový D400 DN600</t>
  </si>
  <si>
    <t>186538466</t>
  </si>
  <si>
    <t>95</t>
  </si>
  <si>
    <t>PONUKA.34</t>
  </si>
  <si>
    <t>Ponorné čerpadlo na dažďovú vodu + hadica 25m</t>
  </si>
  <si>
    <t>-1465489723</t>
  </si>
  <si>
    <t>04.2 - SO 04.2 - Vodná plocha</t>
  </si>
  <si>
    <t>182001122</t>
  </si>
  <si>
    <t>Plošná úprava terénu pri nerovnostiach terénu nad 100-150 mm na svahu nad 1:5-1:2</t>
  </si>
  <si>
    <t>182101101</t>
  </si>
  <si>
    <t>Svahovanie trvalých svahov v zárezoch v hornine triedy 1-4</t>
  </si>
  <si>
    <t>183101212</t>
  </si>
  <si>
    <t>Hĺbenie jamiek pre výsadbu vlhkomilných rastlín v hornine 1 až 4 s výmenou pôdy do 50% v rovine alebo na svahu do 1:5 objemu nad 0, 01 do 0,02 m3</t>
  </si>
  <si>
    <t>18410212P</t>
  </si>
  <si>
    <t>Výsadba vlhkomilných rastlín s balom na svahu nad 1:5 do 1:2 pri priemere balu do 100 mm</t>
  </si>
  <si>
    <t>026620001P</t>
  </si>
  <si>
    <t>Vlhkomilná rastlina (napr. Bergénia srdcovitolistá - Bergenia cordifolia)</t>
  </si>
  <si>
    <t>026620002P</t>
  </si>
  <si>
    <t>Vlhkomilná rastlina (napr. Brunera veľkolistá - Brunnera macrophylla)</t>
  </si>
  <si>
    <t>026620003P</t>
  </si>
  <si>
    <t>Vlhkomilná rastlina (napr. Praslička japonská - Equisetum japonicum)</t>
  </si>
  <si>
    <t>026620004P</t>
  </si>
  <si>
    <t>Vlhkomilná rastlina (napr. Záružlie močiarne - Caltha palustris)</t>
  </si>
  <si>
    <t>026620005P</t>
  </si>
  <si>
    <t>Vlhkomilná rastlina (napr. Ostrica previsnutá - Carex pendula)</t>
  </si>
  <si>
    <t>026620006P</t>
  </si>
  <si>
    <t>Vlhkomilná rastlina (napr. Pálka úzkolistá - Typha angustifolia)</t>
  </si>
  <si>
    <t>026620007P</t>
  </si>
  <si>
    <t>Vlhkomilná rastlina (napr. Iskerník veľký - Ranunculus lingua)</t>
  </si>
  <si>
    <t>026620008P</t>
  </si>
  <si>
    <t>Vlhkomilná rastlina (napr. Páperník úzkolistý - Eriophorum angustifolium)</t>
  </si>
  <si>
    <t>026620009P</t>
  </si>
  <si>
    <t>Vlhkomilná rastlina (napr. Pálka širokolistá - Typha latifolia )</t>
  </si>
  <si>
    <t>026620010P</t>
  </si>
  <si>
    <t>Vlhkomilná rastlina (napr. Kosatec Kaempferov - Iris kaempferi)</t>
  </si>
  <si>
    <t>026620011P</t>
  </si>
  <si>
    <t>Vlhkomilná rastlina (napr. Kosatec sibírsky - Iris sibirica)</t>
  </si>
  <si>
    <t>026620012P</t>
  </si>
  <si>
    <t>Vlhkomilná rastlina (napr. Chrastnica rákosovitá - Phalaris arundinacea)</t>
  </si>
  <si>
    <t>026620013P</t>
  </si>
  <si>
    <t>Vlhkomilná rastlina (napr. Vrbica vŕbolistá - Lythrum salicaria)</t>
  </si>
  <si>
    <t>462512270</t>
  </si>
  <si>
    <t>Zahádzka z kameňa s preštrkovaním z terénu</t>
  </si>
  <si>
    <t>583806520P</t>
  </si>
  <si>
    <t>Kamenivo - (napr. Dunajský štrk) fr.16-32</t>
  </si>
  <si>
    <t>469151111</t>
  </si>
  <si>
    <t>Zhotovenie brehového opevnenia sklonu 1:1 geotextíliou</t>
  </si>
  <si>
    <t>6936651000</t>
  </si>
  <si>
    <t>Geotextília 200 g/m2 (vodopriepustná netkaná textília)</t>
  </si>
  <si>
    <t>998332011</t>
  </si>
  <si>
    <t>Presun hmôt pre úpravy vodných tokov a kanály dĺžky do 7000 m, hrádze ochranné, rybničné a ostatné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</si>
</sst>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0" fontId="17" fillId="4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7" fillId="4" borderId="7" xfId="0" applyFont="1" applyFill="1" applyBorder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4" borderId="8" xfId="0" applyFont="1" applyFill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tabSelected="1" workbookViewId="0">
      <selection activeCell="AN8" sqref="AN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192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79" t="s">
        <v>11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17"/>
      <c r="BS5" s="14" t="s">
        <v>6</v>
      </c>
    </row>
    <row r="6" spans="1:74" s="1" customFormat="1" ht="36.9" customHeight="1">
      <c r="B6" s="17"/>
      <c r="D6" s="22" t="s">
        <v>12</v>
      </c>
      <c r="K6" s="181" t="s">
        <v>13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21"/>
      <c r="AR8" s="17"/>
      <c r="BS8" s="14" t="s">
        <v>6</v>
      </c>
    </row>
    <row r="9" spans="1:74" s="1" customFormat="1" ht="14.4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45" customHeight="1">
      <c r="B11" s="17"/>
      <c r="E11" s="21" t="s">
        <v>21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20</v>
      </c>
      <c r="AN13" s="21" t="s">
        <v>1</v>
      </c>
      <c r="AR13" s="17"/>
      <c r="BS13" s="14" t="s">
        <v>6</v>
      </c>
    </row>
    <row r="14" spans="1:74" ht="13.2">
      <c r="B14" s="17"/>
      <c r="E14" s="21" t="s">
        <v>24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45" customHeight="1">
      <c r="B17" s="17"/>
      <c r="E17" s="21" t="s">
        <v>24</v>
      </c>
      <c r="AK17" s="23" t="s">
        <v>22</v>
      </c>
      <c r="AN17" s="21" t="s">
        <v>1</v>
      </c>
      <c r="AR17" s="17"/>
      <c r="BS17" s="14" t="s">
        <v>26</v>
      </c>
    </row>
    <row r="18" spans="1:71" s="1" customFormat="1" ht="6.9" customHeight="1">
      <c r="B18" s="17"/>
      <c r="AR18" s="17"/>
      <c r="BS18" s="14" t="s">
        <v>27</v>
      </c>
    </row>
    <row r="19" spans="1:71" s="1" customFormat="1" ht="12" customHeight="1">
      <c r="B19" s="17"/>
      <c r="D19" s="23" t="s">
        <v>28</v>
      </c>
      <c r="AK19" s="23" t="s">
        <v>20</v>
      </c>
      <c r="AN19" s="21" t="s">
        <v>1</v>
      </c>
      <c r="AR19" s="17"/>
      <c r="BS19" s="14" t="s">
        <v>27</v>
      </c>
    </row>
    <row r="20" spans="1:71" s="1" customFormat="1" ht="18.45" customHeight="1">
      <c r="B20" s="17"/>
      <c r="E20" s="21" t="s">
        <v>24</v>
      </c>
      <c r="AK20" s="23" t="s">
        <v>22</v>
      </c>
      <c r="AN20" s="21" t="s">
        <v>1</v>
      </c>
      <c r="AR20" s="17"/>
      <c r="BS20" s="14" t="s">
        <v>26</v>
      </c>
    </row>
    <row r="21" spans="1:71" s="1" customFormat="1" ht="6.9" customHeight="1">
      <c r="B21" s="17"/>
      <c r="AR21" s="17"/>
    </row>
    <row r="22" spans="1:71" s="1" customFormat="1" ht="12" customHeight="1">
      <c r="B22" s="17"/>
      <c r="D22" s="23" t="s">
        <v>29</v>
      </c>
      <c r="AR22" s="17"/>
    </row>
    <row r="23" spans="1:71" s="1" customFormat="1" ht="16.5" customHeight="1">
      <c r="B23" s="17"/>
      <c r="E23" s="182" t="s">
        <v>1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R23" s="17"/>
    </row>
    <row r="24" spans="1:71" s="1" customFormat="1" ht="6.9" customHeight="1">
      <c r="B24" s="17"/>
      <c r="AR24" s="17"/>
    </row>
    <row r="25" spans="1:71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>
      <c r="A26" s="26"/>
      <c r="B26" s="27"/>
      <c r="C26" s="26"/>
      <c r="D26" s="28" t="s">
        <v>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3">
        <f>ROUND(AG94,2)</f>
        <v>0</v>
      </c>
      <c r="AL26" s="184"/>
      <c r="AM26" s="184"/>
      <c r="AN26" s="184"/>
      <c r="AO26" s="184"/>
      <c r="AP26" s="26"/>
      <c r="AQ26" s="26"/>
      <c r="AR26" s="27"/>
      <c r="BE26" s="26"/>
    </row>
    <row r="27" spans="1:7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5" t="s">
        <v>31</v>
      </c>
      <c r="M28" s="185"/>
      <c r="N28" s="185"/>
      <c r="O28" s="185"/>
      <c r="P28" s="185"/>
      <c r="Q28" s="26"/>
      <c r="R28" s="26"/>
      <c r="S28" s="26"/>
      <c r="T28" s="26"/>
      <c r="U28" s="26"/>
      <c r="V28" s="26"/>
      <c r="W28" s="185" t="s">
        <v>32</v>
      </c>
      <c r="X28" s="185"/>
      <c r="Y28" s="185"/>
      <c r="Z28" s="185"/>
      <c r="AA28" s="185"/>
      <c r="AB28" s="185"/>
      <c r="AC28" s="185"/>
      <c r="AD28" s="185"/>
      <c r="AE28" s="185"/>
      <c r="AF28" s="26"/>
      <c r="AG28" s="26"/>
      <c r="AH28" s="26"/>
      <c r="AI28" s="26"/>
      <c r="AJ28" s="26"/>
      <c r="AK28" s="185" t="s">
        <v>33</v>
      </c>
      <c r="AL28" s="185"/>
      <c r="AM28" s="185"/>
      <c r="AN28" s="185"/>
      <c r="AO28" s="185"/>
      <c r="AP28" s="26"/>
      <c r="AQ28" s="26"/>
      <c r="AR28" s="27"/>
      <c r="BE28" s="26"/>
    </row>
    <row r="29" spans="1:71" s="3" customFormat="1" ht="14.4" customHeight="1">
      <c r="B29" s="31"/>
      <c r="D29" s="23" t="s">
        <v>34</v>
      </c>
      <c r="F29" s="23" t="s">
        <v>35</v>
      </c>
      <c r="L29" s="176">
        <v>0.2</v>
      </c>
      <c r="M29" s="177"/>
      <c r="N29" s="177"/>
      <c r="O29" s="177"/>
      <c r="P29" s="177"/>
      <c r="W29" s="178">
        <f>ROUND(AZ94, 2)</f>
        <v>0</v>
      </c>
      <c r="X29" s="177"/>
      <c r="Y29" s="177"/>
      <c r="Z29" s="177"/>
      <c r="AA29" s="177"/>
      <c r="AB29" s="177"/>
      <c r="AC29" s="177"/>
      <c r="AD29" s="177"/>
      <c r="AE29" s="177"/>
      <c r="AK29" s="178">
        <f>ROUND(AV94, 2)</f>
        <v>0</v>
      </c>
      <c r="AL29" s="177"/>
      <c r="AM29" s="177"/>
      <c r="AN29" s="177"/>
      <c r="AO29" s="177"/>
      <c r="AR29" s="31"/>
    </row>
    <row r="30" spans="1:71" s="3" customFormat="1" ht="14.4" customHeight="1">
      <c r="B30" s="31"/>
      <c r="F30" s="23" t="s">
        <v>36</v>
      </c>
      <c r="L30" s="176">
        <v>0.2</v>
      </c>
      <c r="M30" s="177"/>
      <c r="N30" s="177"/>
      <c r="O30" s="177"/>
      <c r="P30" s="177"/>
      <c r="W30" s="178">
        <f>ROUND(BA94, 2)</f>
        <v>0</v>
      </c>
      <c r="X30" s="177"/>
      <c r="Y30" s="177"/>
      <c r="Z30" s="177"/>
      <c r="AA30" s="177"/>
      <c r="AB30" s="177"/>
      <c r="AC30" s="177"/>
      <c r="AD30" s="177"/>
      <c r="AE30" s="177"/>
      <c r="AK30" s="178">
        <f>ROUND(AW94, 2)</f>
        <v>0</v>
      </c>
      <c r="AL30" s="177"/>
      <c r="AM30" s="177"/>
      <c r="AN30" s="177"/>
      <c r="AO30" s="177"/>
      <c r="AR30" s="31"/>
    </row>
    <row r="31" spans="1:71" s="3" customFormat="1" ht="14.4" hidden="1" customHeight="1">
      <c r="B31" s="31"/>
      <c r="F31" s="23" t="s">
        <v>37</v>
      </c>
      <c r="L31" s="176">
        <v>0.2</v>
      </c>
      <c r="M31" s="177"/>
      <c r="N31" s="177"/>
      <c r="O31" s="177"/>
      <c r="P31" s="177"/>
      <c r="W31" s="178">
        <f>ROUND(BB94, 2)</f>
        <v>0</v>
      </c>
      <c r="X31" s="177"/>
      <c r="Y31" s="177"/>
      <c r="Z31" s="177"/>
      <c r="AA31" s="177"/>
      <c r="AB31" s="177"/>
      <c r="AC31" s="177"/>
      <c r="AD31" s="177"/>
      <c r="AE31" s="177"/>
      <c r="AK31" s="178">
        <v>0</v>
      </c>
      <c r="AL31" s="177"/>
      <c r="AM31" s="177"/>
      <c r="AN31" s="177"/>
      <c r="AO31" s="177"/>
      <c r="AR31" s="31"/>
    </row>
    <row r="32" spans="1:71" s="3" customFormat="1" ht="14.4" hidden="1" customHeight="1">
      <c r="B32" s="31"/>
      <c r="F32" s="23" t="s">
        <v>38</v>
      </c>
      <c r="L32" s="176">
        <v>0.2</v>
      </c>
      <c r="M32" s="177"/>
      <c r="N32" s="177"/>
      <c r="O32" s="177"/>
      <c r="P32" s="177"/>
      <c r="W32" s="178">
        <f>ROUND(BC94, 2)</f>
        <v>0</v>
      </c>
      <c r="X32" s="177"/>
      <c r="Y32" s="177"/>
      <c r="Z32" s="177"/>
      <c r="AA32" s="177"/>
      <c r="AB32" s="177"/>
      <c r="AC32" s="177"/>
      <c r="AD32" s="177"/>
      <c r="AE32" s="177"/>
      <c r="AK32" s="178">
        <v>0</v>
      </c>
      <c r="AL32" s="177"/>
      <c r="AM32" s="177"/>
      <c r="AN32" s="177"/>
      <c r="AO32" s="177"/>
      <c r="AR32" s="31"/>
    </row>
    <row r="33" spans="1:57" s="3" customFormat="1" ht="14.4" hidden="1" customHeight="1">
      <c r="B33" s="31"/>
      <c r="F33" s="23" t="s">
        <v>39</v>
      </c>
      <c r="L33" s="176">
        <v>0</v>
      </c>
      <c r="M33" s="177"/>
      <c r="N33" s="177"/>
      <c r="O33" s="177"/>
      <c r="P33" s="177"/>
      <c r="W33" s="178">
        <f>ROUND(BD94, 2)</f>
        <v>0</v>
      </c>
      <c r="X33" s="177"/>
      <c r="Y33" s="177"/>
      <c r="Z33" s="177"/>
      <c r="AA33" s="177"/>
      <c r="AB33" s="177"/>
      <c r="AC33" s="177"/>
      <c r="AD33" s="177"/>
      <c r="AE33" s="177"/>
      <c r="AK33" s="178">
        <v>0</v>
      </c>
      <c r="AL33" s="177"/>
      <c r="AM33" s="177"/>
      <c r="AN33" s="177"/>
      <c r="AO33" s="177"/>
      <c r="AR33" s="31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2"/>
      <c r="D35" s="33" t="s">
        <v>40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41</v>
      </c>
      <c r="U35" s="34"/>
      <c r="V35" s="34"/>
      <c r="W35" s="34"/>
      <c r="X35" s="191" t="s">
        <v>42</v>
      </c>
      <c r="Y35" s="189"/>
      <c r="Z35" s="189"/>
      <c r="AA35" s="189"/>
      <c r="AB35" s="189"/>
      <c r="AC35" s="34"/>
      <c r="AD35" s="34"/>
      <c r="AE35" s="34"/>
      <c r="AF35" s="34"/>
      <c r="AG35" s="34"/>
      <c r="AH35" s="34"/>
      <c r="AI35" s="34"/>
      <c r="AJ35" s="34"/>
      <c r="AK35" s="188">
        <f>SUM(AK26:AK33)</f>
        <v>0</v>
      </c>
      <c r="AL35" s="189"/>
      <c r="AM35" s="189"/>
      <c r="AN35" s="189"/>
      <c r="AO35" s="190"/>
      <c r="AP35" s="32"/>
      <c r="AQ35" s="32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6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6"/>
      <c r="B60" s="27"/>
      <c r="C60" s="26"/>
      <c r="D60" s="39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46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45</v>
      </c>
      <c r="AI60" s="29"/>
      <c r="AJ60" s="29"/>
      <c r="AK60" s="29"/>
      <c r="AL60" s="29"/>
      <c r="AM60" s="39" t="s">
        <v>46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6"/>
      <c r="B64" s="27"/>
      <c r="C64" s="26"/>
      <c r="D64" s="37" t="s">
        <v>47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48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6"/>
      <c r="B75" s="27"/>
      <c r="C75" s="26"/>
      <c r="D75" s="39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45</v>
      </c>
      <c r="AI75" s="29"/>
      <c r="AJ75" s="29"/>
      <c r="AK75" s="29"/>
      <c r="AL75" s="29"/>
      <c r="AM75" s="39" t="s">
        <v>46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" customHeight="1">
      <c r="A82" s="26"/>
      <c r="B82" s="27"/>
      <c r="C82" s="18" t="s">
        <v>49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10</v>
      </c>
      <c r="L84" s="4" t="str">
        <f>K5</f>
        <v>13976</v>
      </c>
      <c r="AR84" s="45"/>
    </row>
    <row r="85" spans="1:91" s="5" customFormat="1" ht="36.9" customHeight="1">
      <c r="B85" s="46"/>
      <c r="C85" s="47" t="s">
        <v>12</v>
      </c>
      <c r="L85" s="200" t="str">
        <f>K6</f>
        <v>Zberný dvor v Trebišove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46"/>
    </row>
    <row r="86" spans="1:91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Trebišov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202" t="str">
        <f>IF(AN8= "","",AN8)</f>
        <v/>
      </c>
      <c r="AN87" s="202"/>
      <c r="AO87" s="26"/>
      <c r="AP87" s="26"/>
      <c r="AQ87" s="26"/>
      <c r="AR87" s="27"/>
      <c r="BE87" s="26"/>
    </row>
    <row r="88" spans="1:91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15" customHeight="1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Mesto Trebišov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203" t="str">
        <f>IF(E17="","",E17)</f>
        <v xml:space="preserve"> </v>
      </c>
      <c r="AN89" s="204"/>
      <c r="AO89" s="204"/>
      <c r="AP89" s="204"/>
      <c r="AQ89" s="26"/>
      <c r="AR89" s="27"/>
      <c r="AS89" s="196" t="s">
        <v>50</v>
      </c>
      <c r="AT89" s="197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15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28</v>
      </c>
      <c r="AJ90" s="26"/>
      <c r="AK90" s="26"/>
      <c r="AL90" s="26"/>
      <c r="AM90" s="203" t="str">
        <f>IF(E20="","",E20)</f>
        <v xml:space="preserve"> </v>
      </c>
      <c r="AN90" s="204"/>
      <c r="AO90" s="204"/>
      <c r="AP90" s="204"/>
      <c r="AQ90" s="26"/>
      <c r="AR90" s="27"/>
      <c r="AS90" s="198"/>
      <c r="AT90" s="199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8"/>
      <c r="AT91" s="199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74" t="s">
        <v>51</v>
      </c>
      <c r="D92" s="175"/>
      <c r="E92" s="175"/>
      <c r="F92" s="175"/>
      <c r="G92" s="175"/>
      <c r="H92" s="54"/>
      <c r="I92" s="187" t="s">
        <v>52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95" t="s">
        <v>53</v>
      </c>
      <c r="AH92" s="175"/>
      <c r="AI92" s="175"/>
      <c r="AJ92" s="175"/>
      <c r="AK92" s="175"/>
      <c r="AL92" s="175"/>
      <c r="AM92" s="175"/>
      <c r="AN92" s="187" t="s">
        <v>54</v>
      </c>
      <c r="AO92" s="175"/>
      <c r="AP92" s="205"/>
      <c r="AQ92" s="55" t="s">
        <v>55</v>
      </c>
      <c r="AR92" s="27"/>
      <c r="AS92" s="56" t="s">
        <v>56</v>
      </c>
      <c r="AT92" s="57" t="s">
        <v>57</v>
      </c>
      <c r="AU92" s="57" t="s">
        <v>58</v>
      </c>
      <c r="AV92" s="57" t="s">
        <v>59</v>
      </c>
      <c r="AW92" s="57" t="s">
        <v>60</v>
      </c>
      <c r="AX92" s="57" t="s">
        <v>61</v>
      </c>
      <c r="AY92" s="57" t="s">
        <v>62</v>
      </c>
      <c r="AZ92" s="57" t="s">
        <v>63</v>
      </c>
      <c r="BA92" s="57" t="s">
        <v>64</v>
      </c>
      <c r="BB92" s="57" t="s">
        <v>65</v>
      </c>
      <c r="BC92" s="57" t="s">
        <v>66</v>
      </c>
      <c r="BD92" s="58" t="s">
        <v>67</v>
      </c>
      <c r="BE92" s="26"/>
    </row>
    <row r="93" spans="1:91" s="2" customFormat="1" ht="10.9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" customHeight="1">
      <c r="B94" s="62"/>
      <c r="C94" s="63" t="s">
        <v>68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6">
        <f>ROUND(SUM(AG95:AG105),2)</f>
        <v>0</v>
      </c>
      <c r="AH94" s="186"/>
      <c r="AI94" s="186"/>
      <c r="AJ94" s="186"/>
      <c r="AK94" s="186"/>
      <c r="AL94" s="186"/>
      <c r="AM94" s="186"/>
      <c r="AN94" s="206">
        <f t="shared" ref="AN94:AN105" si="0">SUM(AG94,AT94)</f>
        <v>0</v>
      </c>
      <c r="AO94" s="206"/>
      <c r="AP94" s="206"/>
      <c r="AQ94" s="66" t="s">
        <v>1</v>
      </c>
      <c r="AR94" s="62"/>
      <c r="AS94" s="67">
        <f>ROUND(SUM(AS95:AS105),2)</f>
        <v>0</v>
      </c>
      <c r="AT94" s="68">
        <f t="shared" ref="AT94:AT105" si="1">ROUND(SUM(AV94:AW94),2)</f>
        <v>0</v>
      </c>
      <c r="AU94" s="69">
        <f>ROUND(SUM(AU95:AU105),5)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ROUND(SUM(AZ95:AZ105),2)</f>
        <v>0</v>
      </c>
      <c r="BA94" s="68">
        <f>ROUND(SUM(BA95:BA105),2)</f>
        <v>0</v>
      </c>
      <c r="BB94" s="68">
        <f>ROUND(SUM(BB95:BB105),2)</f>
        <v>0</v>
      </c>
      <c r="BC94" s="68">
        <f>ROUND(SUM(BC95:BC105),2)</f>
        <v>0</v>
      </c>
      <c r="BD94" s="70">
        <f>ROUND(SUM(BD95:BD105),2)</f>
        <v>0</v>
      </c>
      <c r="BS94" s="71" t="s">
        <v>69</v>
      </c>
      <c r="BT94" s="71" t="s">
        <v>70</v>
      </c>
      <c r="BU94" s="72" t="s">
        <v>71</v>
      </c>
      <c r="BV94" s="71" t="s">
        <v>72</v>
      </c>
      <c r="BW94" s="71" t="s">
        <v>4</v>
      </c>
      <c r="BX94" s="71" t="s">
        <v>73</v>
      </c>
      <c r="CL94" s="71" t="s">
        <v>1</v>
      </c>
    </row>
    <row r="95" spans="1:91" s="7" customFormat="1" ht="16.5" customHeight="1">
      <c r="A95" s="73" t="s">
        <v>74</v>
      </c>
      <c r="B95" s="74"/>
      <c r="C95" s="75"/>
      <c r="D95" s="173" t="s">
        <v>75</v>
      </c>
      <c r="E95" s="173"/>
      <c r="F95" s="173"/>
      <c r="G95" s="173"/>
      <c r="H95" s="173"/>
      <c r="I95" s="76"/>
      <c r="J95" s="173" t="s">
        <v>76</v>
      </c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93">
        <f>'01.0 - Príprava územia'!J32</f>
        <v>0</v>
      </c>
      <c r="AH95" s="194"/>
      <c r="AI95" s="194"/>
      <c r="AJ95" s="194"/>
      <c r="AK95" s="194"/>
      <c r="AL95" s="194"/>
      <c r="AM95" s="194"/>
      <c r="AN95" s="193">
        <f t="shared" si="0"/>
        <v>0</v>
      </c>
      <c r="AO95" s="194"/>
      <c r="AP95" s="194"/>
      <c r="AQ95" s="77" t="s">
        <v>77</v>
      </c>
      <c r="AR95" s="74"/>
      <c r="AS95" s="78">
        <v>0</v>
      </c>
      <c r="AT95" s="79">
        <f t="shared" si="1"/>
        <v>0</v>
      </c>
      <c r="AU95" s="80">
        <f>'01.0 - Príprava územia'!P129</f>
        <v>0</v>
      </c>
      <c r="AV95" s="79">
        <f>'01.0 - Príprava územia'!J35</f>
        <v>0</v>
      </c>
      <c r="AW95" s="79">
        <f>'01.0 - Príprava územia'!J36</f>
        <v>0</v>
      </c>
      <c r="AX95" s="79">
        <f>'01.0 - Príprava územia'!J37</f>
        <v>0</v>
      </c>
      <c r="AY95" s="79">
        <f>'01.0 - Príprava územia'!J38</f>
        <v>0</v>
      </c>
      <c r="AZ95" s="79">
        <f>'01.0 - Príprava územia'!F35</f>
        <v>0</v>
      </c>
      <c r="BA95" s="79">
        <f>'01.0 - Príprava územia'!F36</f>
        <v>0</v>
      </c>
      <c r="BB95" s="79">
        <f>'01.0 - Príprava územia'!F37</f>
        <v>0</v>
      </c>
      <c r="BC95" s="79">
        <f>'01.0 - Príprava územia'!F38</f>
        <v>0</v>
      </c>
      <c r="BD95" s="81">
        <f>'01.0 - Príprava územia'!F39</f>
        <v>0</v>
      </c>
      <c r="BT95" s="82" t="s">
        <v>78</v>
      </c>
      <c r="BV95" s="82" t="s">
        <v>72</v>
      </c>
      <c r="BW95" s="82" t="s">
        <v>79</v>
      </c>
      <c r="BX95" s="82" t="s">
        <v>4</v>
      </c>
      <c r="CL95" s="82" t="s">
        <v>1</v>
      </c>
      <c r="CM95" s="82" t="s">
        <v>70</v>
      </c>
    </row>
    <row r="96" spans="1:91" s="7" customFormat="1" ht="16.5" customHeight="1">
      <c r="A96" s="73" t="s">
        <v>74</v>
      </c>
      <c r="B96" s="74"/>
      <c r="C96" s="75"/>
      <c r="D96" s="173" t="s">
        <v>80</v>
      </c>
      <c r="E96" s="173"/>
      <c r="F96" s="173"/>
      <c r="G96" s="173"/>
      <c r="H96" s="173"/>
      <c r="I96" s="76"/>
      <c r="J96" s="173" t="s">
        <v>81</v>
      </c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93">
        <f>'01.1 - SO 01.1 - Garáž pr...'!J32</f>
        <v>0</v>
      </c>
      <c r="AH96" s="194"/>
      <c r="AI96" s="194"/>
      <c r="AJ96" s="194"/>
      <c r="AK96" s="194"/>
      <c r="AL96" s="194"/>
      <c r="AM96" s="194"/>
      <c r="AN96" s="193">
        <f t="shared" si="0"/>
        <v>0</v>
      </c>
      <c r="AO96" s="194"/>
      <c r="AP96" s="194"/>
      <c r="AQ96" s="77" t="s">
        <v>77</v>
      </c>
      <c r="AR96" s="74"/>
      <c r="AS96" s="78">
        <v>0</v>
      </c>
      <c r="AT96" s="79">
        <f t="shared" si="1"/>
        <v>0</v>
      </c>
      <c r="AU96" s="80">
        <f>'01.1 - SO 01.1 - Garáž pr...'!P131</f>
        <v>0</v>
      </c>
      <c r="AV96" s="79">
        <f>'01.1 - SO 01.1 - Garáž pr...'!J35</f>
        <v>0</v>
      </c>
      <c r="AW96" s="79">
        <f>'01.1 - SO 01.1 - Garáž pr...'!J36</f>
        <v>0</v>
      </c>
      <c r="AX96" s="79">
        <f>'01.1 - SO 01.1 - Garáž pr...'!J37</f>
        <v>0</v>
      </c>
      <c r="AY96" s="79">
        <f>'01.1 - SO 01.1 - Garáž pr...'!J38</f>
        <v>0</v>
      </c>
      <c r="AZ96" s="79">
        <f>'01.1 - SO 01.1 - Garáž pr...'!F35</f>
        <v>0</v>
      </c>
      <c r="BA96" s="79">
        <f>'01.1 - SO 01.1 - Garáž pr...'!F36</f>
        <v>0</v>
      </c>
      <c r="BB96" s="79">
        <f>'01.1 - SO 01.1 - Garáž pr...'!F37</f>
        <v>0</v>
      </c>
      <c r="BC96" s="79">
        <f>'01.1 - SO 01.1 - Garáž pr...'!F38</f>
        <v>0</v>
      </c>
      <c r="BD96" s="81">
        <f>'01.1 - SO 01.1 - Garáž pr...'!F39</f>
        <v>0</v>
      </c>
      <c r="BT96" s="82" t="s">
        <v>78</v>
      </c>
      <c r="BV96" s="82" t="s">
        <v>72</v>
      </c>
      <c r="BW96" s="82" t="s">
        <v>82</v>
      </c>
      <c r="BX96" s="82" t="s">
        <v>4</v>
      </c>
      <c r="CL96" s="82" t="s">
        <v>1</v>
      </c>
      <c r="CM96" s="82" t="s">
        <v>70</v>
      </c>
    </row>
    <row r="97" spans="1:91" s="7" customFormat="1" ht="16.5" customHeight="1">
      <c r="A97" s="73" t="s">
        <v>74</v>
      </c>
      <c r="B97" s="74"/>
      <c r="C97" s="75"/>
      <c r="D97" s="173" t="s">
        <v>83</v>
      </c>
      <c r="E97" s="173"/>
      <c r="F97" s="173"/>
      <c r="G97" s="173"/>
      <c r="H97" s="173"/>
      <c r="I97" s="76"/>
      <c r="J97" s="173" t="s">
        <v>84</v>
      </c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93">
        <f>'01.2 - SO 01.2 - Prístreš...'!J32</f>
        <v>0</v>
      </c>
      <c r="AH97" s="194"/>
      <c r="AI97" s="194"/>
      <c r="AJ97" s="194"/>
      <c r="AK97" s="194"/>
      <c r="AL97" s="194"/>
      <c r="AM97" s="194"/>
      <c r="AN97" s="193">
        <f t="shared" si="0"/>
        <v>0</v>
      </c>
      <c r="AO97" s="194"/>
      <c r="AP97" s="194"/>
      <c r="AQ97" s="77" t="s">
        <v>77</v>
      </c>
      <c r="AR97" s="74"/>
      <c r="AS97" s="78">
        <v>0</v>
      </c>
      <c r="AT97" s="79">
        <f t="shared" si="1"/>
        <v>0</v>
      </c>
      <c r="AU97" s="80">
        <f>'01.2 - SO 01.2 - Prístreš...'!P131</f>
        <v>0</v>
      </c>
      <c r="AV97" s="79">
        <f>'01.2 - SO 01.2 - Prístreš...'!J35</f>
        <v>0</v>
      </c>
      <c r="AW97" s="79">
        <f>'01.2 - SO 01.2 - Prístreš...'!J36</f>
        <v>0</v>
      </c>
      <c r="AX97" s="79">
        <f>'01.2 - SO 01.2 - Prístreš...'!J37</f>
        <v>0</v>
      </c>
      <c r="AY97" s="79">
        <f>'01.2 - SO 01.2 - Prístreš...'!J38</f>
        <v>0</v>
      </c>
      <c r="AZ97" s="79">
        <f>'01.2 - SO 01.2 - Prístreš...'!F35</f>
        <v>0</v>
      </c>
      <c r="BA97" s="79">
        <f>'01.2 - SO 01.2 - Prístreš...'!F36</f>
        <v>0</v>
      </c>
      <c r="BB97" s="79">
        <f>'01.2 - SO 01.2 - Prístreš...'!F37</f>
        <v>0</v>
      </c>
      <c r="BC97" s="79">
        <f>'01.2 - SO 01.2 - Prístreš...'!F38</f>
        <v>0</v>
      </c>
      <c r="BD97" s="81">
        <f>'01.2 - SO 01.2 - Prístreš...'!F39</f>
        <v>0</v>
      </c>
      <c r="BT97" s="82" t="s">
        <v>78</v>
      </c>
      <c r="BV97" s="82" t="s">
        <v>72</v>
      </c>
      <c r="BW97" s="82" t="s">
        <v>85</v>
      </c>
      <c r="BX97" s="82" t="s">
        <v>4</v>
      </c>
      <c r="CL97" s="82" t="s">
        <v>1</v>
      </c>
      <c r="CM97" s="82" t="s">
        <v>70</v>
      </c>
    </row>
    <row r="98" spans="1:91" s="7" customFormat="1" ht="16.5" customHeight="1">
      <c r="A98" s="73" t="s">
        <v>74</v>
      </c>
      <c r="B98" s="74"/>
      <c r="C98" s="75"/>
      <c r="D98" s="173" t="s">
        <v>86</v>
      </c>
      <c r="E98" s="173"/>
      <c r="F98" s="173"/>
      <c r="G98" s="173"/>
      <c r="H98" s="173"/>
      <c r="I98" s="76"/>
      <c r="J98" s="173" t="s">
        <v>87</v>
      </c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93">
        <f>'01.3 - SO 01.3 - Vrátnica'!J32</f>
        <v>0</v>
      </c>
      <c r="AH98" s="194"/>
      <c r="AI98" s="194"/>
      <c r="AJ98" s="194"/>
      <c r="AK98" s="194"/>
      <c r="AL98" s="194"/>
      <c r="AM98" s="194"/>
      <c r="AN98" s="193">
        <f t="shared" si="0"/>
        <v>0</v>
      </c>
      <c r="AO98" s="194"/>
      <c r="AP98" s="194"/>
      <c r="AQ98" s="77" t="s">
        <v>77</v>
      </c>
      <c r="AR98" s="74"/>
      <c r="AS98" s="78">
        <v>0</v>
      </c>
      <c r="AT98" s="79">
        <f t="shared" si="1"/>
        <v>0</v>
      </c>
      <c r="AU98" s="80">
        <f>'01.3 - SO 01.3 - Vrátnica'!P126</f>
        <v>0</v>
      </c>
      <c r="AV98" s="79">
        <f>'01.3 - SO 01.3 - Vrátnica'!J35</f>
        <v>0</v>
      </c>
      <c r="AW98" s="79">
        <f>'01.3 - SO 01.3 - Vrátnica'!J36</f>
        <v>0</v>
      </c>
      <c r="AX98" s="79">
        <f>'01.3 - SO 01.3 - Vrátnica'!J37</f>
        <v>0</v>
      </c>
      <c r="AY98" s="79">
        <f>'01.3 - SO 01.3 - Vrátnica'!J38</f>
        <v>0</v>
      </c>
      <c r="AZ98" s="79">
        <f>'01.3 - SO 01.3 - Vrátnica'!F35</f>
        <v>0</v>
      </c>
      <c r="BA98" s="79">
        <f>'01.3 - SO 01.3 - Vrátnica'!F36</f>
        <v>0</v>
      </c>
      <c r="BB98" s="79">
        <f>'01.3 - SO 01.3 - Vrátnica'!F37</f>
        <v>0</v>
      </c>
      <c r="BC98" s="79">
        <f>'01.3 - SO 01.3 - Vrátnica'!F38</f>
        <v>0</v>
      </c>
      <c r="BD98" s="81">
        <f>'01.3 - SO 01.3 - Vrátnica'!F39</f>
        <v>0</v>
      </c>
      <c r="BT98" s="82" t="s">
        <v>78</v>
      </c>
      <c r="BV98" s="82" t="s">
        <v>72</v>
      </c>
      <c r="BW98" s="82" t="s">
        <v>88</v>
      </c>
      <c r="BX98" s="82" t="s">
        <v>4</v>
      </c>
      <c r="CL98" s="82" t="s">
        <v>1</v>
      </c>
      <c r="CM98" s="82" t="s">
        <v>70</v>
      </c>
    </row>
    <row r="99" spans="1:91" s="7" customFormat="1" ht="16.5" customHeight="1">
      <c r="A99" s="73" t="s">
        <v>74</v>
      </c>
      <c r="B99" s="74"/>
      <c r="C99" s="75"/>
      <c r="D99" s="173" t="s">
        <v>89</v>
      </c>
      <c r="E99" s="173"/>
      <c r="F99" s="173"/>
      <c r="G99" s="173"/>
      <c r="H99" s="173"/>
      <c r="I99" s="76"/>
      <c r="J99" s="173" t="s">
        <v>90</v>
      </c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93">
        <f>'01.4 - SO 01.4 - Oplotenie'!J32</f>
        <v>0</v>
      </c>
      <c r="AH99" s="194"/>
      <c r="AI99" s="194"/>
      <c r="AJ99" s="194"/>
      <c r="AK99" s="194"/>
      <c r="AL99" s="194"/>
      <c r="AM99" s="194"/>
      <c r="AN99" s="193">
        <f t="shared" si="0"/>
        <v>0</v>
      </c>
      <c r="AO99" s="194"/>
      <c r="AP99" s="194"/>
      <c r="AQ99" s="77" t="s">
        <v>77</v>
      </c>
      <c r="AR99" s="74"/>
      <c r="AS99" s="78">
        <v>0</v>
      </c>
      <c r="AT99" s="79">
        <f t="shared" si="1"/>
        <v>0</v>
      </c>
      <c r="AU99" s="80">
        <f>'01.4 - SO 01.4 - Oplotenie'!P132</f>
        <v>0</v>
      </c>
      <c r="AV99" s="79">
        <f>'01.4 - SO 01.4 - Oplotenie'!J35</f>
        <v>0</v>
      </c>
      <c r="AW99" s="79">
        <f>'01.4 - SO 01.4 - Oplotenie'!J36</f>
        <v>0</v>
      </c>
      <c r="AX99" s="79">
        <f>'01.4 - SO 01.4 - Oplotenie'!J37</f>
        <v>0</v>
      </c>
      <c r="AY99" s="79">
        <f>'01.4 - SO 01.4 - Oplotenie'!J38</f>
        <v>0</v>
      </c>
      <c r="AZ99" s="79">
        <f>'01.4 - SO 01.4 - Oplotenie'!F35</f>
        <v>0</v>
      </c>
      <c r="BA99" s="79">
        <f>'01.4 - SO 01.4 - Oplotenie'!F36</f>
        <v>0</v>
      </c>
      <c r="BB99" s="79">
        <f>'01.4 - SO 01.4 - Oplotenie'!F37</f>
        <v>0</v>
      </c>
      <c r="BC99" s="79">
        <f>'01.4 - SO 01.4 - Oplotenie'!F38</f>
        <v>0</v>
      </c>
      <c r="BD99" s="81">
        <f>'01.4 - SO 01.4 - Oplotenie'!F39</f>
        <v>0</v>
      </c>
      <c r="BT99" s="82" t="s">
        <v>78</v>
      </c>
      <c r="BV99" s="82" t="s">
        <v>72</v>
      </c>
      <c r="BW99" s="82" t="s">
        <v>91</v>
      </c>
      <c r="BX99" s="82" t="s">
        <v>4</v>
      </c>
      <c r="CL99" s="82" t="s">
        <v>1</v>
      </c>
      <c r="CM99" s="82" t="s">
        <v>70</v>
      </c>
    </row>
    <row r="100" spans="1:91" s="7" customFormat="1" ht="16.5" customHeight="1">
      <c r="A100" s="73" t="s">
        <v>74</v>
      </c>
      <c r="B100" s="74"/>
      <c r="C100" s="75"/>
      <c r="D100" s="173" t="s">
        <v>92</v>
      </c>
      <c r="E100" s="173"/>
      <c r="F100" s="173"/>
      <c r="G100" s="173"/>
      <c r="H100" s="173"/>
      <c r="I100" s="76"/>
      <c r="J100" s="173" t="s">
        <v>93</v>
      </c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93">
        <f>'01.5 - SO 01.5 - Mostová ...'!J32</f>
        <v>0</v>
      </c>
      <c r="AH100" s="194"/>
      <c r="AI100" s="194"/>
      <c r="AJ100" s="194"/>
      <c r="AK100" s="194"/>
      <c r="AL100" s="194"/>
      <c r="AM100" s="194"/>
      <c r="AN100" s="193">
        <f t="shared" si="0"/>
        <v>0</v>
      </c>
      <c r="AO100" s="194"/>
      <c r="AP100" s="194"/>
      <c r="AQ100" s="77" t="s">
        <v>77</v>
      </c>
      <c r="AR100" s="74"/>
      <c r="AS100" s="78">
        <v>0</v>
      </c>
      <c r="AT100" s="79">
        <f t="shared" si="1"/>
        <v>0</v>
      </c>
      <c r="AU100" s="80">
        <f>'01.5 - SO 01.5 - Mostová ...'!P129</f>
        <v>0</v>
      </c>
      <c r="AV100" s="79">
        <f>'01.5 - SO 01.5 - Mostová ...'!J35</f>
        <v>0</v>
      </c>
      <c r="AW100" s="79">
        <f>'01.5 - SO 01.5 - Mostová ...'!J36</f>
        <v>0</v>
      </c>
      <c r="AX100" s="79">
        <f>'01.5 - SO 01.5 - Mostová ...'!J37</f>
        <v>0</v>
      </c>
      <c r="AY100" s="79">
        <f>'01.5 - SO 01.5 - Mostová ...'!J38</f>
        <v>0</v>
      </c>
      <c r="AZ100" s="79">
        <f>'01.5 - SO 01.5 - Mostová ...'!F35</f>
        <v>0</v>
      </c>
      <c r="BA100" s="79">
        <f>'01.5 - SO 01.5 - Mostová ...'!F36</f>
        <v>0</v>
      </c>
      <c r="BB100" s="79">
        <f>'01.5 - SO 01.5 - Mostová ...'!F37</f>
        <v>0</v>
      </c>
      <c r="BC100" s="79">
        <f>'01.5 - SO 01.5 - Mostová ...'!F38</f>
        <v>0</v>
      </c>
      <c r="BD100" s="81">
        <f>'01.5 - SO 01.5 - Mostová ...'!F39</f>
        <v>0</v>
      </c>
      <c r="BT100" s="82" t="s">
        <v>78</v>
      </c>
      <c r="BV100" s="82" t="s">
        <v>72</v>
      </c>
      <c r="BW100" s="82" t="s">
        <v>94</v>
      </c>
      <c r="BX100" s="82" t="s">
        <v>4</v>
      </c>
      <c r="CL100" s="82" t="s">
        <v>1</v>
      </c>
      <c r="CM100" s="82" t="s">
        <v>70</v>
      </c>
    </row>
    <row r="101" spans="1:91" s="7" customFormat="1" ht="16.5" customHeight="1">
      <c r="A101" s="73" t="s">
        <v>74</v>
      </c>
      <c r="B101" s="74"/>
      <c r="C101" s="75"/>
      <c r="D101" s="173" t="s">
        <v>95</v>
      </c>
      <c r="E101" s="173"/>
      <c r="F101" s="173"/>
      <c r="G101" s="173"/>
      <c r="H101" s="173"/>
      <c r="I101" s="76"/>
      <c r="J101" s="173" t="s">
        <v>96</v>
      </c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93">
        <f>'02.1 - SO 02.1 - Spevnené...'!J32</f>
        <v>0</v>
      </c>
      <c r="AH101" s="194"/>
      <c r="AI101" s="194"/>
      <c r="AJ101" s="194"/>
      <c r="AK101" s="194"/>
      <c r="AL101" s="194"/>
      <c r="AM101" s="194"/>
      <c r="AN101" s="193">
        <f t="shared" si="0"/>
        <v>0</v>
      </c>
      <c r="AO101" s="194"/>
      <c r="AP101" s="194"/>
      <c r="AQ101" s="77" t="s">
        <v>77</v>
      </c>
      <c r="AR101" s="74"/>
      <c r="AS101" s="78">
        <v>0</v>
      </c>
      <c r="AT101" s="79">
        <f t="shared" si="1"/>
        <v>0</v>
      </c>
      <c r="AU101" s="80">
        <f>'02.1 - SO 02.1 - Spevnené...'!P127</f>
        <v>0</v>
      </c>
      <c r="AV101" s="79">
        <f>'02.1 - SO 02.1 - Spevnené...'!J35</f>
        <v>0</v>
      </c>
      <c r="AW101" s="79">
        <f>'02.1 - SO 02.1 - Spevnené...'!J36</f>
        <v>0</v>
      </c>
      <c r="AX101" s="79">
        <f>'02.1 - SO 02.1 - Spevnené...'!J37</f>
        <v>0</v>
      </c>
      <c r="AY101" s="79">
        <f>'02.1 - SO 02.1 - Spevnené...'!J38</f>
        <v>0</v>
      </c>
      <c r="AZ101" s="79">
        <f>'02.1 - SO 02.1 - Spevnené...'!F35</f>
        <v>0</v>
      </c>
      <c r="BA101" s="79">
        <f>'02.1 - SO 02.1 - Spevnené...'!F36</f>
        <v>0</v>
      </c>
      <c r="BB101" s="79">
        <f>'02.1 - SO 02.1 - Spevnené...'!F37</f>
        <v>0</v>
      </c>
      <c r="BC101" s="79">
        <f>'02.1 - SO 02.1 - Spevnené...'!F38</f>
        <v>0</v>
      </c>
      <c r="BD101" s="81">
        <f>'02.1 - SO 02.1 - Spevnené...'!F39</f>
        <v>0</v>
      </c>
      <c r="BT101" s="82" t="s">
        <v>78</v>
      </c>
      <c r="BV101" s="82" t="s">
        <v>72</v>
      </c>
      <c r="BW101" s="82" t="s">
        <v>97</v>
      </c>
      <c r="BX101" s="82" t="s">
        <v>4</v>
      </c>
      <c r="CL101" s="82" t="s">
        <v>1</v>
      </c>
      <c r="CM101" s="82" t="s">
        <v>70</v>
      </c>
    </row>
    <row r="102" spans="1:91" s="7" customFormat="1" ht="16.5" customHeight="1">
      <c r="A102" s="73" t="s">
        <v>74</v>
      </c>
      <c r="B102" s="74"/>
      <c r="C102" s="75"/>
      <c r="D102" s="173" t="s">
        <v>98</v>
      </c>
      <c r="E102" s="173"/>
      <c r="F102" s="173"/>
      <c r="G102" s="173"/>
      <c r="H102" s="173"/>
      <c r="I102" s="76"/>
      <c r="J102" s="173" t="s">
        <v>99</v>
      </c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93">
        <f>'02.2 - SO 02.2 - Rampa'!J32</f>
        <v>0</v>
      </c>
      <c r="AH102" s="194"/>
      <c r="AI102" s="194"/>
      <c r="AJ102" s="194"/>
      <c r="AK102" s="194"/>
      <c r="AL102" s="194"/>
      <c r="AM102" s="194"/>
      <c r="AN102" s="193">
        <f t="shared" si="0"/>
        <v>0</v>
      </c>
      <c r="AO102" s="194"/>
      <c r="AP102" s="194"/>
      <c r="AQ102" s="77" t="s">
        <v>77</v>
      </c>
      <c r="AR102" s="74"/>
      <c r="AS102" s="78">
        <v>0</v>
      </c>
      <c r="AT102" s="79">
        <f t="shared" si="1"/>
        <v>0</v>
      </c>
      <c r="AU102" s="80">
        <f>'02.2 - SO 02.2 - Rampa'!P128</f>
        <v>0</v>
      </c>
      <c r="AV102" s="79">
        <f>'02.2 - SO 02.2 - Rampa'!J35</f>
        <v>0</v>
      </c>
      <c r="AW102" s="79">
        <f>'02.2 - SO 02.2 - Rampa'!J36</f>
        <v>0</v>
      </c>
      <c r="AX102" s="79">
        <f>'02.2 - SO 02.2 - Rampa'!J37</f>
        <v>0</v>
      </c>
      <c r="AY102" s="79">
        <f>'02.2 - SO 02.2 - Rampa'!J38</f>
        <v>0</v>
      </c>
      <c r="AZ102" s="79">
        <f>'02.2 - SO 02.2 - Rampa'!F35</f>
        <v>0</v>
      </c>
      <c r="BA102" s="79">
        <f>'02.2 - SO 02.2 - Rampa'!F36</f>
        <v>0</v>
      </c>
      <c r="BB102" s="79">
        <f>'02.2 - SO 02.2 - Rampa'!F37</f>
        <v>0</v>
      </c>
      <c r="BC102" s="79">
        <f>'02.2 - SO 02.2 - Rampa'!F38</f>
        <v>0</v>
      </c>
      <c r="BD102" s="81">
        <f>'02.2 - SO 02.2 - Rampa'!F39</f>
        <v>0</v>
      </c>
      <c r="BT102" s="82" t="s">
        <v>78</v>
      </c>
      <c r="BV102" s="82" t="s">
        <v>72</v>
      </c>
      <c r="BW102" s="82" t="s">
        <v>100</v>
      </c>
      <c r="BX102" s="82" t="s">
        <v>4</v>
      </c>
      <c r="CL102" s="82" t="s">
        <v>1</v>
      </c>
      <c r="CM102" s="82" t="s">
        <v>70</v>
      </c>
    </row>
    <row r="103" spans="1:91" s="7" customFormat="1" ht="16.5" customHeight="1">
      <c r="A103" s="73" t="s">
        <v>74</v>
      </c>
      <c r="B103" s="74"/>
      <c r="C103" s="75"/>
      <c r="D103" s="173" t="s">
        <v>101</v>
      </c>
      <c r="E103" s="173"/>
      <c r="F103" s="173"/>
      <c r="G103" s="173"/>
      <c r="H103" s="173"/>
      <c r="I103" s="76"/>
      <c r="J103" s="173" t="s">
        <v>102</v>
      </c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93">
        <f>'03.1 - SO 03.1 - Areálové...'!J32</f>
        <v>0</v>
      </c>
      <c r="AH103" s="194"/>
      <c r="AI103" s="194"/>
      <c r="AJ103" s="194"/>
      <c r="AK103" s="194"/>
      <c r="AL103" s="194"/>
      <c r="AM103" s="194"/>
      <c r="AN103" s="193">
        <f t="shared" si="0"/>
        <v>0</v>
      </c>
      <c r="AO103" s="194"/>
      <c r="AP103" s="194"/>
      <c r="AQ103" s="77" t="s">
        <v>77</v>
      </c>
      <c r="AR103" s="74"/>
      <c r="AS103" s="78">
        <v>0</v>
      </c>
      <c r="AT103" s="79">
        <f t="shared" si="1"/>
        <v>0</v>
      </c>
      <c r="AU103" s="80">
        <f>'03.1 - SO 03.1 - Areálové...'!P126</f>
        <v>0</v>
      </c>
      <c r="AV103" s="79">
        <f>'03.1 - SO 03.1 - Areálové...'!J35</f>
        <v>0</v>
      </c>
      <c r="AW103" s="79">
        <f>'03.1 - SO 03.1 - Areálové...'!J36</f>
        <v>0</v>
      </c>
      <c r="AX103" s="79">
        <f>'03.1 - SO 03.1 - Areálové...'!J37</f>
        <v>0</v>
      </c>
      <c r="AY103" s="79">
        <f>'03.1 - SO 03.1 - Areálové...'!J38</f>
        <v>0</v>
      </c>
      <c r="AZ103" s="79">
        <f>'03.1 - SO 03.1 - Areálové...'!F35</f>
        <v>0</v>
      </c>
      <c r="BA103" s="79">
        <f>'03.1 - SO 03.1 - Areálové...'!F36</f>
        <v>0</v>
      </c>
      <c r="BB103" s="79">
        <f>'03.1 - SO 03.1 - Areálové...'!F37</f>
        <v>0</v>
      </c>
      <c r="BC103" s="79">
        <f>'03.1 - SO 03.1 - Areálové...'!F38</f>
        <v>0</v>
      </c>
      <c r="BD103" s="81">
        <f>'03.1 - SO 03.1 - Areálové...'!F39</f>
        <v>0</v>
      </c>
      <c r="BT103" s="82" t="s">
        <v>78</v>
      </c>
      <c r="BV103" s="82" t="s">
        <v>72</v>
      </c>
      <c r="BW103" s="82" t="s">
        <v>103</v>
      </c>
      <c r="BX103" s="82" t="s">
        <v>4</v>
      </c>
      <c r="CL103" s="82" t="s">
        <v>1</v>
      </c>
      <c r="CM103" s="82" t="s">
        <v>70</v>
      </c>
    </row>
    <row r="104" spans="1:91" s="7" customFormat="1" ht="24.75" customHeight="1">
      <c r="A104" s="73" t="s">
        <v>74</v>
      </c>
      <c r="B104" s="74"/>
      <c r="C104" s="75"/>
      <c r="D104" s="173" t="s">
        <v>104</v>
      </c>
      <c r="E104" s="173"/>
      <c r="F104" s="173"/>
      <c r="G104" s="173"/>
      <c r="H104" s="173"/>
      <c r="I104" s="76"/>
      <c r="J104" s="173" t="s">
        <v>105</v>
      </c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93">
        <f>'04.1 - SO 04.1 - Areálová...'!J32</f>
        <v>0</v>
      </c>
      <c r="AH104" s="194"/>
      <c r="AI104" s="194"/>
      <c r="AJ104" s="194"/>
      <c r="AK104" s="194"/>
      <c r="AL104" s="194"/>
      <c r="AM104" s="194"/>
      <c r="AN104" s="193">
        <f t="shared" si="0"/>
        <v>0</v>
      </c>
      <c r="AO104" s="194"/>
      <c r="AP104" s="194"/>
      <c r="AQ104" s="77" t="s">
        <v>77</v>
      </c>
      <c r="AR104" s="74"/>
      <c r="AS104" s="78">
        <v>0</v>
      </c>
      <c r="AT104" s="79">
        <f t="shared" si="1"/>
        <v>0</v>
      </c>
      <c r="AU104" s="80">
        <f>'04.1 - SO 04.1 - Areálová...'!P130</f>
        <v>0</v>
      </c>
      <c r="AV104" s="79">
        <f>'04.1 - SO 04.1 - Areálová...'!J35</f>
        <v>0</v>
      </c>
      <c r="AW104" s="79">
        <f>'04.1 - SO 04.1 - Areálová...'!J36</f>
        <v>0</v>
      </c>
      <c r="AX104" s="79">
        <f>'04.1 - SO 04.1 - Areálová...'!J37</f>
        <v>0</v>
      </c>
      <c r="AY104" s="79">
        <f>'04.1 - SO 04.1 - Areálová...'!J38</f>
        <v>0</v>
      </c>
      <c r="AZ104" s="79">
        <f>'04.1 - SO 04.1 - Areálová...'!F35</f>
        <v>0</v>
      </c>
      <c r="BA104" s="79">
        <f>'04.1 - SO 04.1 - Areálová...'!F36</f>
        <v>0</v>
      </c>
      <c r="BB104" s="79">
        <f>'04.1 - SO 04.1 - Areálová...'!F37</f>
        <v>0</v>
      </c>
      <c r="BC104" s="79">
        <f>'04.1 - SO 04.1 - Areálová...'!F38</f>
        <v>0</v>
      </c>
      <c r="BD104" s="81">
        <f>'04.1 - SO 04.1 - Areálová...'!F39</f>
        <v>0</v>
      </c>
      <c r="BT104" s="82" t="s">
        <v>78</v>
      </c>
      <c r="BV104" s="82" t="s">
        <v>72</v>
      </c>
      <c r="BW104" s="82" t="s">
        <v>106</v>
      </c>
      <c r="BX104" s="82" t="s">
        <v>4</v>
      </c>
      <c r="CL104" s="82" t="s">
        <v>1</v>
      </c>
      <c r="CM104" s="82" t="s">
        <v>70</v>
      </c>
    </row>
    <row r="105" spans="1:91" s="7" customFormat="1" ht="16.5" customHeight="1">
      <c r="A105" s="73" t="s">
        <v>74</v>
      </c>
      <c r="B105" s="74"/>
      <c r="C105" s="75"/>
      <c r="D105" s="173" t="s">
        <v>107</v>
      </c>
      <c r="E105" s="173"/>
      <c r="F105" s="173"/>
      <c r="G105" s="173"/>
      <c r="H105" s="173"/>
      <c r="I105" s="76"/>
      <c r="J105" s="173" t="s">
        <v>108</v>
      </c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93">
        <f>'04.2 - SO 04.2 - Vodná pl...'!J32</f>
        <v>0</v>
      </c>
      <c r="AH105" s="194"/>
      <c r="AI105" s="194"/>
      <c r="AJ105" s="194"/>
      <c r="AK105" s="194"/>
      <c r="AL105" s="194"/>
      <c r="AM105" s="194"/>
      <c r="AN105" s="193">
        <f t="shared" si="0"/>
        <v>0</v>
      </c>
      <c r="AO105" s="194"/>
      <c r="AP105" s="194"/>
      <c r="AQ105" s="77" t="s">
        <v>77</v>
      </c>
      <c r="AR105" s="74"/>
      <c r="AS105" s="83">
        <v>0</v>
      </c>
      <c r="AT105" s="84">
        <f t="shared" si="1"/>
        <v>0</v>
      </c>
      <c r="AU105" s="85">
        <f>'04.2 - SO 04.2 - Vodná pl...'!P124</f>
        <v>0</v>
      </c>
      <c r="AV105" s="84">
        <f>'04.2 - SO 04.2 - Vodná pl...'!J35</f>
        <v>0</v>
      </c>
      <c r="AW105" s="84">
        <f>'04.2 - SO 04.2 - Vodná pl...'!J36</f>
        <v>0</v>
      </c>
      <c r="AX105" s="84">
        <f>'04.2 - SO 04.2 - Vodná pl...'!J37</f>
        <v>0</v>
      </c>
      <c r="AY105" s="84">
        <f>'04.2 - SO 04.2 - Vodná pl...'!J38</f>
        <v>0</v>
      </c>
      <c r="AZ105" s="84">
        <f>'04.2 - SO 04.2 - Vodná pl...'!F35</f>
        <v>0</v>
      </c>
      <c r="BA105" s="84">
        <f>'04.2 - SO 04.2 - Vodná pl...'!F36</f>
        <v>0</v>
      </c>
      <c r="BB105" s="84">
        <f>'04.2 - SO 04.2 - Vodná pl...'!F37</f>
        <v>0</v>
      </c>
      <c r="BC105" s="84">
        <f>'04.2 - SO 04.2 - Vodná pl...'!F38</f>
        <v>0</v>
      </c>
      <c r="BD105" s="86">
        <f>'04.2 - SO 04.2 - Vodná pl...'!F39</f>
        <v>0</v>
      </c>
      <c r="BT105" s="82" t="s">
        <v>78</v>
      </c>
      <c r="BV105" s="82" t="s">
        <v>72</v>
      </c>
      <c r="BW105" s="82" t="s">
        <v>109</v>
      </c>
      <c r="BX105" s="82" t="s">
        <v>4</v>
      </c>
      <c r="CL105" s="82" t="s">
        <v>1</v>
      </c>
      <c r="CM105" s="82" t="s">
        <v>70</v>
      </c>
    </row>
    <row r="106" spans="1:91" s="2" customFormat="1" ht="30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7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91" s="2" customFormat="1" ht="6.9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27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</sheetData>
  <mergeCells count="80">
    <mergeCell ref="AN105:AP105"/>
    <mergeCell ref="AG105:AM105"/>
    <mergeCell ref="AN94:AP94"/>
    <mergeCell ref="AG104:AM104"/>
    <mergeCell ref="AG98:AM98"/>
    <mergeCell ref="AN104:AP104"/>
    <mergeCell ref="AN103:AP103"/>
    <mergeCell ref="AN96:AP96"/>
    <mergeCell ref="AN102:AP102"/>
    <mergeCell ref="AN92:AP92"/>
    <mergeCell ref="AN101:AP101"/>
    <mergeCell ref="AN98:AP98"/>
    <mergeCell ref="AN100:AP100"/>
    <mergeCell ref="AN99:AP99"/>
    <mergeCell ref="AN95:AP95"/>
    <mergeCell ref="AN97:AP97"/>
    <mergeCell ref="AK31:AO31"/>
    <mergeCell ref="AR2:BE2"/>
    <mergeCell ref="AG103:AM103"/>
    <mergeCell ref="AG102:AM102"/>
    <mergeCell ref="AG92:AM92"/>
    <mergeCell ref="AG97:AM97"/>
    <mergeCell ref="AG95:AM95"/>
    <mergeCell ref="AG100:AM100"/>
    <mergeCell ref="AG101:AM101"/>
    <mergeCell ref="AG99:AM99"/>
    <mergeCell ref="AG96:AM96"/>
    <mergeCell ref="AS89:AT91"/>
    <mergeCell ref="L85:AO85"/>
    <mergeCell ref="AM87:AN87"/>
    <mergeCell ref="AM89:AP89"/>
    <mergeCell ref="AM90:AP90"/>
    <mergeCell ref="AK32:AO32"/>
    <mergeCell ref="D105:H105"/>
    <mergeCell ref="J105:AF105"/>
    <mergeCell ref="AG94:AM94"/>
    <mergeCell ref="D102:H102"/>
    <mergeCell ref="D103:H103"/>
    <mergeCell ref="D104:H104"/>
    <mergeCell ref="D101:H101"/>
    <mergeCell ref="I92:AF92"/>
    <mergeCell ref="J102:AF102"/>
    <mergeCell ref="J103:AF103"/>
    <mergeCell ref="J100:AF100"/>
    <mergeCell ref="J99:AF99"/>
    <mergeCell ref="W33:AE33"/>
    <mergeCell ref="AK33:AO33"/>
    <mergeCell ref="AK35:AO35"/>
    <mergeCell ref="AK29:AO29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  <mergeCell ref="W30:AE30"/>
    <mergeCell ref="J101:AF101"/>
    <mergeCell ref="J104:AF104"/>
    <mergeCell ref="J96:AF96"/>
    <mergeCell ref="L29:P29"/>
    <mergeCell ref="W29:AE29"/>
    <mergeCell ref="L31:P31"/>
    <mergeCell ref="L32:P32"/>
    <mergeCell ref="W32:AE32"/>
    <mergeCell ref="X35:AB35"/>
    <mergeCell ref="W31:AE31"/>
    <mergeCell ref="L33:P33"/>
    <mergeCell ref="D100:H100"/>
    <mergeCell ref="D97:H97"/>
    <mergeCell ref="D96:H96"/>
    <mergeCell ref="J95:AF95"/>
    <mergeCell ref="C92:G92"/>
    <mergeCell ref="D98:H98"/>
    <mergeCell ref="D99:H99"/>
    <mergeCell ref="D95:H95"/>
    <mergeCell ref="J98:AF98"/>
    <mergeCell ref="J97:AF97"/>
  </mergeCells>
  <hyperlinks>
    <hyperlink ref="A95" location="'01.0 - Príprava územia'!C2" display="/" xr:uid="{00000000-0004-0000-0000-000000000000}"/>
    <hyperlink ref="A96" location="'01.1 - SO 01.1 - Garáž pr...'!C2" display="/" xr:uid="{00000000-0004-0000-0000-000001000000}"/>
    <hyperlink ref="A97" location="'01.2 - SO 01.2 - Prístreš...'!C2" display="/" xr:uid="{00000000-0004-0000-0000-000002000000}"/>
    <hyperlink ref="A98" location="'01.3 - SO 01.3 - Vrátnica'!C2" display="/" xr:uid="{00000000-0004-0000-0000-000003000000}"/>
    <hyperlink ref="A99" location="'01.4 - SO 01.4 - Oplotenie'!C2" display="/" xr:uid="{00000000-0004-0000-0000-000004000000}"/>
    <hyperlink ref="A100" location="'01.5 - SO 01.5 - Mostová ...'!C2" display="/" xr:uid="{00000000-0004-0000-0000-000005000000}"/>
    <hyperlink ref="A101" location="'02.1 - SO 02.1 - Spevnené...'!C2" display="/" xr:uid="{00000000-0004-0000-0000-000006000000}"/>
    <hyperlink ref="A102" location="'02.2 - SO 02.2 - Rampa'!C2" display="/" xr:uid="{00000000-0004-0000-0000-000007000000}"/>
    <hyperlink ref="A103" location="'03.1 - SO 03.1 - Areálové...'!C2" display="/" xr:uid="{00000000-0004-0000-0000-000008000000}"/>
    <hyperlink ref="A104" location="'04.1 - SO 04.1 - Areálová...'!C2" display="/" xr:uid="{00000000-0004-0000-0000-000009000000}"/>
    <hyperlink ref="A105" location="'04.2 - SO 04.2 - Vodná pl...'!C2" display="/" xr:uid="{00000000-0004-0000-0000-00000A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205"/>
  <sheetViews>
    <sheetView showGridLines="0" topLeftCell="A110" workbookViewId="0">
      <selection activeCell="I129" sqref="I129:I206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92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103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110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8" t="str">
        <f>'Rekapitulácia stavby'!K6</f>
        <v>Zberný dvor v Trebišove</v>
      </c>
      <c r="F7" s="209"/>
      <c r="G7" s="209"/>
      <c r="H7" s="209"/>
      <c r="L7" s="17"/>
    </row>
    <row r="8" spans="1:46" s="2" customFormat="1" ht="12" customHeight="1">
      <c r="A8" s="26"/>
      <c r="B8" s="27"/>
      <c r="C8" s="26"/>
      <c r="D8" s="23" t="s">
        <v>111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0" t="s">
        <v>687</v>
      </c>
      <c r="F9" s="207"/>
      <c r="G9" s="207"/>
      <c r="H9" s="20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9" t="str">
        <f>'Rekapitulácia stavby'!E14</f>
        <v xml:space="preserve"> </v>
      </c>
      <c r="F18" s="179"/>
      <c r="G18" s="179"/>
      <c r="H18" s="179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2" t="s">
        <v>1</v>
      </c>
      <c r="F27" s="182"/>
      <c r="G27" s="182"/>
      <c r="H27" s="18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" customHeight="1">
      <c r="A30" s="26"/>
      <c r="B30" s="27"/>
      <c r="C30" s="26"/>
      <c r="D30" s="21" t="s">
        <v>113</v>
      </c>
      <c r="E30" s="26"/>
      <c r="F30" s="26"/>
      <c r="G30" s="26"/>
      <c r="H30" s="26"/>
      <c r="I30" s="26"/>
      <c r="J30" s="92">
        <f>J96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" customHeight="1">
      <c r="A31" s="26"/>
      <c r="B31" s="27"/>
      <c r="C31" s="26"/>
      <c r="D31" s="93" t="s">
        <v>114</v>
      </c>
      <c r="E31" s="26"/>
      <c r="F31" s="26"/>
      <c r="G31" s="26"/>
      <c r="H31" s="26"/>
      <c r="I31" s="26"/>
      <c r="J31" s="92">
        <f>J105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4" t="s">
        <v>30</v>
      </c>
      <c r="E32" s="26"/>
      <c r="F32" s="26"/>
      <c r="G32" s="26"/>
      <c r="H32" s="26"/>
      <c r="I32" s="26"/>
      <c r="J32" s="65">
        <f>ROUND(J30 + J31,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5" t="s">
        <v>34</v>
      </c>
      <c r="E35" s="23" t="s">
        <v>35</v>
      </c>
      <c r="F35" s="96">
        <f>ROUND((SUM(BE105:BE106) + SUM(BE126:BE204)),  2)</f>
        <v>0</v>
      </c>
      <c r="G35" s="26"/>
      <c r="H35" s="26"/>
      <c r="I35" s="97">
        <v>0.2</v>
      </c>
      <c r="J35" s="96">
        <f>ROUND(((SUM(BE105:BE106) + SUM(BE126:BE204))*I35),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3" t="s">
        <v>36</v>
      </c>
      <c r="F36" s="96">
        <f>ROUND((SUM(BF105:BF106) + SUM(BF126:BF204)),  2)</f>
        <v>0</v>
      </c>
      <c r="G36" s="26"/>
      <c r="H36" s="26"/>
      <c r="I36" s="97">
        <v>0.2</v>
      </c>
      <c r="J36" s="96">
        <f>ROUND(((SUM(BF105:BF106) + SUM(BF126:BF204))*I36),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37</v>
      </c>
      <c r="F37" s="96">
        <f>ROUND((SUM(BG105:BG106) + SUM(BG126:BG204)),  2)</f>
        <v>0</v>
      </c>
      <c r="G37" s="26"/>
      <c r="H37" s="26"/>
      <c r="I37" s="97">
        <v>0.2</v>
      </c>
      <c r="J37" s="96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38</v>
      </c>
      <c r="F38" s="96">
        <f>ROUND((SUM(BH105:BH106) + SUM(BH126:BH204)),  2)</f>
        <v>0</v>
      </c>
      <c r="G38" s="26"/>
      <c r="H38" s="26"/>
      <c r="I38" s="97">
        <v>0.2</v>
      </c>
      <c r="J38" s="96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23" t="s">
        <v>39</v>
      </c>
      <c r="F39" s="96">
        <f>ROUND((SUM(BI105:BI106) + SUM(BI126:BI204)),  2)</f>
        <v>0</v>
      </c>
      <c r="G39" s="26"/>
      <c r="H39" s="26"/>
      <c r="I39" s="97">
        <v>0</v>
      </c>
      <c r="J39" s="96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8"/>
      <c r="D41" s="99" t="s">
        <v>40</v>
      </c>
      <c r="E41" s="54"/>
      <c r="F41" s="54"/>
      <c r="G41" s="100" t="s">
        <v>41</v>
      </c>
      <c r="H41" s="101" t="s">
        <v>42</v>
      </c>
      <c r="I41" s="54"/>
      <c r="J41" s="102">
        <f>SUM(J32:J39)</f>
        <v>0</v>
      </c>
      <c r="K41" s="103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45</v>
      </c>
      <c r="E61" s="29"/>
      <c r="F61" s="104" t="s">
        <v>46</v>
      </c>
      <c r="G61" s="39" t="s">
        <v>45</v>
      </c>
      <c r="H61" s="29"/>
      <c r="I61" s="29"/>
      <c r="J61" s="105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45</v>
      </c>
      <c r="E76" s="29"/>
      <c r="F76" s="104" t="s">
        <v>46</v>
      </c>
      <c r="G76" s="39" t="s">
        <v>45</v>
      </c>
      <c r="H76" s="29"/>
      <c r="I76" s="29"/>
      <c r="J76" s="105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115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8" t="str">
        <f>E7</f>
        <v>Zberný dvor v Trebišove</v>
      </c>
      <c r="F85" s="209"/>
      <c r="G85" s="209"/>
      <c r="H85" s="20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0" t="str">
        <f>E9</f>
        <v>03.1 - SO 03.1 - Areálové osvetlenie</v>
      </c>
      <c r="F87" s="207"/>
      <c r="G87" s="207"/>
      <c r="H87" s="20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Trebišov 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Mesto Trebišov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116</v>
      </c>
      <c r="D94" s="98"/>
      <c r="E94" s="98"/>
      <c r="F94" s="98"/>
      <c r="G94" s="98"/>
      <c r="H94" s="98"/>
      <c r="I94" s="98"/>
      <c r="J94" s="107" t="s">
        <v>117</v>
      </c>
      <c r="K94" s="98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08" t="s">
        <v>118</v>
      </c>
      <c r="D96" s="26"/>
      <c r="E96" s="26"/>
      <c r="F96" s="26"/>
      <c r="G96" s="26"/>
      <c r="H96" s="26"/>
      <c r="I96" s="26"/>
      <c r="J96" s="65">
        <f>J126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119</v>
      </c>
    </row>
    <row r="97" spans="1:31" s="9" customFormat="1" ht="24.9" customHeight="1">
      <c r="B97" s="109"/>
      <c r="D97" s="110" t="s">
        <v>120</v>
      </c>
      <c r="E97" s="111"/>
      <c r="F97" s="111"/>
      <c r="G97" s="111"/>
      <c r="H97" s="111"/>
      <c r="I97" s="111"/>
      <c r="J97" s="112">
        <f>J127</f>
        <v>0</v>
      </c>
      <c r="L97" s="109"/>
    </row>
    <row r="98" spans="1:31" s="10" customFormat="1" ht="19.95" customHeight="1">
      <c r="B98" s="113"/>
      <c r="D98" s="114" t="s">
        <v>122</v>
      </c>
      <c r="E98" s="115"/>
      <c r="F98" s="115"/>
      <c r="G98" s="115"/>
      <c r="H98" s="115"/>
      <c r="I98" s="115"/>
      <c r="J98" s="116">
        <f>J128</f>
        <v>0</v>
      </c>
      <c r="L98" s="113"/>
    </row>
    <row r="99" spans="1:31" s="9" customFormat="1" ht="24.9" customHeight="1">
      <c r="B99" s="109"/>
      <c r="D99" s="110" t="s">
        <v>126</v>
      </c>
      <c r="E99" s="111"/>
      <c r="F99" s="111"/>
      <c r="G99" s="111"/>
      <c r="H99" s="111"/>
      <c r="I99" s="111"/>
      <c r="J99" s="112">
        <f>J131</f>
        <v>0</v>
      </c>
      <c r="L99" s="109"/>
    </row>
    <row r="100" spans="1:31" s="10" customFormat="1" ht="19.95" customHeight="1">
      <c r="B100" s="113"/>
      <c r="D100" s="114" t="s">
        <v>127</v>
      </c>
      <c r="E100" s="115"/>
      <c r="F100" s="115"/>
      <c r="G100" s="115"/>
      <c r="H100" s="115"/>
      <c r="I100" s="115"/>
      <c r="J100" s="116">
        <f>J132</f>
        <v>0</v>
      </c>
      <c r="L100" s="113"/>
    </row>
    <row r="101" spans="1:31" s="10" customFormat="1" ht="19.95" customHeight="1">
      <c r="B101" s="113"/>
      <c r="D101" s="114" t="s">
        <v>128</v>
      </c>
      <c r="E101" s="115"/>
      <c r="F101" s="115"/>
      <c r="G101" s="115"/>
      <c r="H101" s="115"/>
      <c r="I101" s="115"/>
      <c r="J101" s="116">
        <f>J192</f>
        <v>0</v>
      </c>
      <c r="L101" s="113"/>
    </row>
    <row r="102" spans="1:31" s="9" customFormat="1" ht="24.9" customHeight="1">
      <c r="B102" s="109"/>
      <c r="D102" s="110" t="s">
        <v>422</v>
      </c>
      <c r="E102" s="111"/>
      <c r="F102" s="111"/>
      <c r="G102" s="111"/>
      <c r="H102" s="111"/>
      <c r="I102" s="111"/>
      <c r="J102" s="112">
        <f>J201</f>
        <v>0</v>
      </c>
      <c r="L102" s="109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9.25" customHeight="1">
      <c r="A105" s="26"/>
      <c r="B105" s="27"/>
      <c r="C105" s="108" t="s">
        <v>129</v>
      </c>
      <c r="D105" s="26"/>
      <c r="E105" s="26"/>
      <c r="F105" s="26"/>
      <c r="G105" s="26"/>
      <c r="H105" s="26"/>
      <c r="I105" s="26"/>
      <c r="J105" s="117">
        <v>0</v>
      </c>
      <c r="K105" s="26"/>
      <c r="L105" s="36"/>
      <c r="N105" s="118" t="s">
        <v>34</v>
      </c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18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9.25" customHeight="1">
      <c r="A107" s="26"/>
      <c r="B107" s="27"/>
      <c r="C107" s="119" t="s">
        <v>130</v>
      </c>
      <c r="D107" s="98"/>
      <c r="E107" s="98"/>
      <c r="F107" s="98"/>
      <c r="G107" s="98"/>
      <c r="H107" s="98"/>
      <c r="I107" s="98"/>
      <c r="J107" s="120">
        <f>ROUND(J96+J105,2)</f>
        <v>0</v>
      </c>
      <c r="K107" s="98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" customHeight="1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31" s="2" customFormat="1" ht="6.9" customHeight="1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" customHeight="1">
      <c r="A113" s="26"/>
      <c r="B113" s="27"/>
      <c r="C113" s="18" t="s">
        <v>131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12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>
      <c r="A116" s="26"/>
      <c r="B116" s="27"/>
      <c r="C116" s="26"/>
      <c r="D116" s="26"/>
      <c r="E116" s="208" t="str">
        <f>E7</f>
        <v>Zberný dvor v Trebišove</v>
      </c>
      <c r="F116" s="209"/>
      <c r="G116" s="209"/>
      <c r="H116" s="209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111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200" t="str">
        <f>E9</f>
        <v>03.1 - SO 03.1 - Areálové osvetlenie</v>
      </c>
      <c r="F118" s="207"/>
      <c r="G118" s="207"/>
      <c r="H118" s="207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16</v>
      </c>
      <c r="D120" s="26"/>
      <c r="E120" s="26"/>
      <c r="F120" s="21" t="str">
        <f>F12</f>
        <v xml:space="preserve">Trebišov </v>
      </c>
      <c r="G120" s="26"/>
      <c r="H120" s="26"/>
      <c r="I120" s="23" t="s">
        <v>18</v>
      </c>
      <c r="J120" s="49">
        <f>IF(J12="","",J12)</f>
        <v>0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15" customHeight="1">
      <c r="A122" s="26"/>
      <c r="B122" s="27"/>
      <c r="C122" s="23" t="s">
        <v>19</v>
      </c>
      <c r="D122" s="26"/>
      <c r="E122" s="26"/>
      <c r="F122" s="21" t="str">
        <f>E15</f>
        <v xml:space="preserve">Mesto Trebišov </v>
      </c>
      <c r="G122" s="26"/>
      <c r="H122" s="26"/>
      <c r="I122" s="23" t="s">
        <v>25</v>
      </c>
      <c r="J122" s="24" t="str">
        <f>E21</f>
        <v xml:space="preserve"> 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15" customHeight="1">
      <c r="A123" s="26"/>
      <c r="B123" s="27"/>
      <c r="C123" s="23" t="s">
        <v>23</v>
      </c>
      <c r="D123" s="26"/>
      <c r="E123" s="26"/>
      <c r="F123" s="21" t="str">
        <f>IF(E18="","",E18)</f>
        <v xml:space="preserve"> </v>
      </c>
      <c r="G123" s="26"/>
      <c r="H123" s="26"/>
      <c r="I123" s="23" t="s">
        <v>28</v>
      </c>
      <c r="J123" s="24" t="str">
        <f>E24</f>
        <v xml:space="preserve"> 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1"/>
      <c r="B125" s="122"/>
      <c r="C125" s="123" t="s">
        <v>132</v>
      </c>
      <c r="D125" s="124" t="s">
        <v>55</v>
      </c>
      <c r="E125" s="124" t="s">
        <v>51</v>
      </c>
      <c r="F125" s="124" t="s">
        <v>52</v>
      </c>
      <c r="G125" s="124" t="s">
        <v>133</v>
      </c>
      <c r="H125" s="124" t="s">
        <v>134</v>
      </c>
      <c r="I125" s="124" t="s">
        <v>135</v>
      </c>
      <c r="J125" s="125" t="s">
        <v>117</v>
      </c>
      <c r="K125" s="126" t="s">
        <v>136</v>
      </c>
      <c r="L125" s="127"/>
      <c r="M125" s="56" t="s">
        <v>1</v>
      </c>
      <c r="N125" s="57" t="s">
        <v>34</v>
      </c>
      <c r="O125" s="57" t="s">
        <v>137</v>
      </c>
      <c r="P125" s="57" t="s">
        <v>138</v>
      </c>
      <c r="Q125" s="57" t="s">
        <v>139</v>
      </c>
      <c r="R125" s="57" t="s">
        <v>140</v>
      </c>
      <c r="S125" s="57" t="s">
        <v>141</v>
      </c>
      <c r="T125" s="58" t="s">
        <v>142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95" customHeight="1">
      <c r="A126" s="26"/>
      <c r="B126" s="27"/>
      <c r="C126" s="63" t="s">
        <v>113</v>
      </c>
      <c r="D126" s="26"/>
      <c r="E126" s="26"/>
      <c r="F126" s="26"/>
      <c r="G126" s="26"/>
      <c r="H126" s="26"/>
      <c r="I126" s="26"/>
      <c r="J126" s="128">
        <f>BK126</f>
        <v>0</v>
      </c>
      <c r="K126" s="26"/>
      <c r="L126" s="27"/>
      <c r="M126" s="59"/>
      <c r="N126" s="50"/>
      <c r="O126" s="60"/>
      <c r="P126" s="129">
        <f>P127+P131+P201</f>
        <v>0</v>
      </c>
      <c r="Q126" s="60"/>
      <c r="R126" s="129">
        <f>R127+R131+R201</f>
        <v>0</v>
      </c>
      <c r="S126" s="60"/>
      <c r="T126" s="130">
        <f>T127+T131+T201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69</v>
      </c>
      <c r="AU126" s="14" t="s">
        <v>119</v>
      </c>
      <c r="BK126" s="131">
        <f>BK127+BK131+BK201</f>
        <v>0</v>
      </c>
    </row>
    <row r="127" spans="1:63" s="12" customFormat="1" ht="25.95" customHeight="1">
      <c r="B127" s="132"/>
      <c r="D127" s="133" t="s">
        <v>69</v>
      </c>
      <c r="E127" s="134" t="s">
        <v>143</v>
      </c>
      <c r="F127" s="134" t="s">
        <v>144</v>
      </c>
      <c r="J127" s="135">
        <f>BK127</f>
        <v>0</v>
      </c>
      <c r="L127" s="132"/>
      <c r="M127" s="136"/>
      <c r="N127" s="137"/>
      <c r="O127" s="137"/>
      <c r="P127" s="138">
        <f>P128</f>
        <v>0</v>
      </c>
      <c r="Q127" s="137"/>
      <c r="R127" s="138">
        <f>R128</f>
        <v>0</v>
      </c>
      <c r="S127" s="137"/>
      <c r="T127" s="139">
        <f>T128</f>
        <v>0</v>
      </c>
      <c r="AR127" s="133" t="s">
        <v>78</v>
      </c>
      <c r="AT127" s="140" t="s">
        <v>69</v>
      </c>
      <c r="AU127" s="140" t="s">
        <v>70</v>
      </c>
      <c r="AY127" s="133" t="s">
        <v>145</v>
      </c>
      <c r="BK127" s="141">
        <f>BK128</f>
        <v>0</v>
      </c>
    </row>
    <row r="128" spans="1:63" s="12" customFormat="1" ht="22.95" customHeight="1">
      <c r="B128" s="132"/>
      <c r="D128" s="133" t="s">
        <v>69</v>
      </c>
      <c r="E128" s="142" t="s">
        <v>177</v>
      </c>
      <c r="F128" s="142" t="s">
        <v>199</v>
      </c>
      <c r="J128" s="143">
        <f>BK128</f>
        <v>0</v>
      </c>
      <c r="L128" s="132"/>
      <c r="M128" s="136"/>
      <c r="N128" s="137"/>
      <c r="O128" s="137"/>
      <c r="P128" s="138">
        <f>SUM(P129:P130)</f>
        <v>0</v>
      </c>
      <c r="Q128" s="137"/>
      <c r="R128" s="138">
        <f>SUM(R129:R130)</f>
        <v>0</v>
      </c>
      <c r="S128" s="137"/>
      <c r="T128" s="139">
        <f>SUM(T129:T130)</f>
        <v>0</v>
      </c>
      <c r="AR128" s="133" t="s">
        <v>78</v>
      </c>
      <c r="AT128" s="140" t="s">
        <v>69</v>
      </c>
      <c r="AU128" s="140" t="s">
        <v>78</v>
      </c>
      <c r="AY128" s="133" t="s">
        <v>145</v>
      </c>
      <c r="BK128" s="141">
        <f>SUM(BK129:BK130)</f>
        <v>0</v>
      </c>
    </row>
    <row r="129" spans="1:65" s="2" customFormat="1" ht="21.75" customHeight="1">
      <c r="A129" s="26"/>
      <c r="B129" s="144"/>
      <c r="C129" s="145" t="s">
        <v>78</v>
      </c>
      <c r="D129" s="145" t="s">
        <v>147</v>
      </c>
      <c r="E129" s="146" t="s">
        <v>201</v>
      </c>
      <c r="F129" s="147" t="s">
        <v>688</v>
      </c>
      <c r="G129" s="148" t="s">
        <v>194</v>
      </c>
      <c r="H129" s="149">
        <v>1.3</v>
      </c>
      <c r="I129" s="149"/>
      <c r="J129" s="149">
        <f>ROUND(I129*H129,3)</f>
        <v>0</v>
      </c>
      <c r="K129" s="150"/>
      <c r="L129" s="27"/>
      <c r="M129" s="151" t="s">
        <v>1</v>
      </c>
      <c r="N129" s="152" t="s">
        <v>36</v>
      </c>
      <c r="O129" s="153">
        <v>0</v>
      </c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151</v>
      </c>
      <c r="AT129" s="155" t="s">
        <v>147</v>
      </c>
      <c r="AU129" s="155" t="s">
        <v>152</v>
      </c>
      <c r="AY129" s="14" t="s">
        <v>145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152</v>
      </c>
      <c r="BK129" s="157">
        <f>ROUND(I129*H129,3)</f>
        <v>0</v>
      </c>
      <c r="BL129" s="14" t="s">
        <v>151</v>
      </c>
      <c r="BM129" s="155" t="s">
        <v>689</v>
      </c>
    </row>
    <row r="130" spans="1:65" s="2" customFormat="1" ht="33" customHeight="1">
      <c r="A130" s="26"/>
      <c r="B130" s="144"/>
      <c r="C130" s="145" t="s">
        <v>152</v>
      </c>
      <c r="D130" s="145" t="s">
        <v>147</v>
      </c>
      <c r="E130" s="146" t="s">
        <v>690</v>
      </c>
      <c r="F130" s="147" t="s">
        <v>691</v>
      </c>
      <c r="G130" s="148" t="s">
        <v>194</v>
      </c>
      <c r="H130" s="149">
        <v>2</v>
      </c>
      <c r="I130" s="149"/>
      <c r="J130" s="149">
        <f>ROUND(I130*H130,3)</f>
        <v>0</v>
      </c>
      <c r="K130" s="150"/>
      <c r="L130" s="27"/>
      <c r="M130" s="151" t="s">
        <v>1</v>
      </c>
      <c r="N130" s="152" t="s">
        <v>36</v>
      </c>
      <c r="O130" s="153">
        <v>0</v>
      </c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151</v>
      </c>
      <c r="AT130" s="155" t="s">
        <v>147</v>
      </c>
      <c r="AU130" s="155" t="s">
        <v>152</v>
      </c>
      <c r="AY130" s="14" t="s">
        <v>145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152</v>
      </c>
      <c r="BK130" s="157">
        <f>ROUND(I130*H130,3)</f>
        <v>0</v>
      </c>
      <c r="BL130" s="14" t="s">
        <v>151</v>
      </c>
      <c r="BM130" s="155" t="s">
        <v>692</v>
      </c>
    </row>
    <row r="131" spans="1:65" s="12" customFormat="1" ht="25.95" customHeight="1">
      <c r="B131" s="132"/>
      <c r="D131" s="133" t="s">
        <v>69</v>
      </c>
      <c r="E131" s="134" t="s">
        <v>181</v>
      </c>
      <c r="F131" s="134" t="s">
        <v>250</v>
      </c>
      <c r="J131" s="135">
        <f>BK131</f>
        <v>0</v>
      </c>
      <c r="L131" s="132"/>
      <c r="M131" s="136"/>
      <c r="N131" s="137"/>
      <c r="O131" s="137"/>
      <c r="P131" s="138">
        <f>P132+P192</f>
        <v>0</v>
      </c>
      <c r="Q131" s="137"/>
      <c r="R131" s="138">
        <f>R132+R192</f>
        <v>0</v>
      </c>
      <c r="S131" s="137"/>
      <c r="T131" s="139">
        <f>T132+T192</f>
        <v>0</v>
      </c>
      <c r="AR131" s="133" t="s">
        <v>155</v>
      </c>
      <c r="AT131" s="140" t="s">
        <v>69</v>
      </c>
      <c r="AU131" s="140" t="s">
        <v>70</v>
      </c>
      <c r="AY131" s="133" t="s">
        <v>145</v>
      </c>
      <c r="BK131" s="141">
        <f>BK132+BK192</f>
        <v>0</v>
      </c>
    </row>
    <row r="132" spans="1:65" s="12" customFormat="1" ht="22.95" customHeight="1">
      <c r="B132" s="132"/>
      <c r="D132" s="133" t="s">
        <v>69</v>
      </c>
      <c r="E132" s="142" t="s">
        <v>251</v>
      </c>
      <c r="F132" s="142" t="s">
        <v>252</v>
      </c>
      <c r="J132" s="143">
        <f>BK132</f>
        <v>0</v>
      </c>
      <c r="L132" s="132"/>
      <c r="M132" s="136"/>
      <c r="N132" s="137"/>
      <c r="O132" s="137"/>
      <c r="P132" s="138">
        <f>SUM(P133:P191)</f>
        <v>0</v>
      </c>
      <c r="Q132" s="137"/>
      <c r="R132" s="138">
        <f>SUM(R133:R191)</f>
        <v>0</v>
      </c>
      <c r="S132" s="137"/>
      <c r="T132" s="139">
        <f>SUM(T133:T191)</f>
        <v>0</v>
      </c>
      <c r="AR132" s="133" t="s">
        <v>155</v>
      </c>
      <c r="AT132" s="140" t="s">
        <v>69</v>
      </c>
      <c r="AU132" s="140" t="s">
        <v>78</v>
      </c>
      <c r="AY132" s="133" t="s">
        <v>145</v>
      </c>
      <c r="BK132" s="141">
        <f>SUM(BK133:BK191)</f>
        <v>0</v>
      </c>
    </row>
    <row r="133" spans="1:65" s="2" customFormat="1" ht="21.75" customHeight="1">
      <c r="A133" s="26"/>
      <c r="B133" s="144"/>
      <c r="C133" s="145" t="s">
        <v>155</v>
      </c>
      <c r="D133" s="145" t="s">
        <v>147</v>
      </c>
      <c r="E133" s="146" t="s">
        <v>693</v>
      </c>
      <c r="F133" s="147" t="s">
        <v>694</v>
      </c>
      <c r="G133" s="148" t="s">
        <v>161</v>
      </c>
      <c r="H133" s="149">
        <v>55</v>
      </c>
      <c r="I133" s="149"/>
      <c r="J133" s="149">
        <f t="shared" ref="J133:J164" si="0">ROUND(I133*H133,3)</f>
        <v>0</v>
      </c>
      <c r="K133" s="150"/>
      <c r="L133" s="27"/>
      <c r="M133" s="151" t="s">
        <v>1</v>
      </c>
      <c r="N133" s="152" t="s">
        <v>36</v>
      </c>
      <c r="O133" s="153">
        <v>0</v>
      </c>
      <c r="P133" s="153">
        <f t="shared" ref="P133:P164" si="1">O133*H133</f>
        <v>0</v>
      </c>
      <c r="Q133" s="153">
        <v>0</v>
      </c>
      <c r="R133" s="153">
        <f t="shared" ref="R133:R164" si="2">Q133*H133</f>
        <v>0</v>
      </c>
      <c r="S133" s="153">
        <v>0</v>
      </c>
      <c r="T133" s="154">
        <f t="shared" ref="T133:T164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256</v>
      </c>
      <c r="AT133" s="155" t="s">
        <v>147</v>
      </c>
      <c r="AU133" s="155" t="s">
        <v>152</v>
      </c>
      <c r="AY133" s="14" t="s">
        <v>145</v>
      </c>
      <c r="BE133" s="156">
        <f t="shared" ref="BE133:BE164" si="4">IF(N133="základná",J133,0)</f>
        <v>0</v>
      </c>
      <c r="BF133" s="156">
        <f t="shared" ref="BF133:BF164" si="5">IF(N133="znížená",J133,0)</f>
        <v>0</v>
      </c>
      <c r="BG133" s="156">
        <f t="shared" ref="BG133:BG164" si="6">IF(N133="zákl. prenesená",J133,0)</f>
        <v>0</v>
      </c>
      <c r="BH133" s="156">
        <f t="shared" ref="BH133:BH164" si="7">IF(N133="zníž. prenesená",J133,0)</f>
        <v>0</v>
      </c>
      <c r="BI133" s="156">
        <f t="shared" ref="BI133:BI164" si="8">IF(N133="nulová",J133,0)</f>
        <v>0</v>
      </c>
      <c r="BJ133" s="14" t="s">
        <v>152</v>
      </c>
      <c r="BK133" s="157">
        <f t="shared" ref="BK133:BK164" si="9">ROUND(I133*H133,3)</f>
        <v>0</v>
      </c>
      <c r="BL133" s="14" t="s">
        <v>256</v>
      </c>
      <c r="BM133" s="155" t="s">
        <v>695</v>
      </c>
    </row>
    <row r="134" spans="1:65" s="2" customFormat="1" ht="16.5" customHeight="1">
      <c r="A134" s="26"/>
      <c r="B134" s="144"/>
      <c r="C134" s="158" t="s">
        <v>151</v>
      </c>
      <c r="D134" s="158" t="s">
        <v>181</v>
      </c>
      <c r="E134" s="159" t="s">
        <v>696</v>
      </c>
      <c r="F134" s="160" t="s">
        <v>697</v>
      </c>
      <c r="G134" s="161" t="s">
        <v>150</v>
      </c>
      <c r="H134" s="162">
        <v>55</v>
      </c>
      <c r="I134" s="162"/>
      <c r="J134" s="162">
        <f t="shared" si="0"/>
        <v>0</v>
      </c>
      <c r="K134" s="163"/>
      <c r="L134" s="164"/>
      <c r="M134" s="165" t="s">
        <v>1</v>
      </c>
      <c r="N134" s="166" t="s">
        <v>36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260</v>
      </c>
      <c r="AT134" s="155" t="s">
        <v>181</v>
      </c>
      <c r="AU134" s="155" t="s">
        <v>152</v>
      </c>
      <c r="AY134" s="14" t="s">
        <v>145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152</v>
      </c>
      <c r="BK134" s="157">
        <f t="shared" si="9"/>
        <v>0</v>
      </c>
      <c r="BL134" s="14" t="s">
        <v>256</v>
      </c>
      <c r="BM134" s="155" t="s">
        <v>698</v>
      </c>
    </row>
    <row r="135" spans="1:65" s="2" customFormat="1" ht="21.75" customHeight="1">
      <c r="A135" s="26"/>
      <c r="B135" s="144"/>
      <c r="C135" s="145" t="s">
        <v>163</v>
      </c>
      <c r="D135" s="145" t="s">
        <v>147</v>
      </c>
      <c r="E135" s="146" t="s">
        <v>699</v>
      </c>
      <c r="F135" s="147" t="s">
        <v>700</v>
      </c>
      <c r="G135" s="148" t="s">
        <v>161</v>
      </c>
      <c r="H135" s="149">
        <v>118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36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256</v>
      </c>
      <c r="AT135" s="155" t="s">
        <v>147</v>
      </c>
      <c r="AU135" s="155" t="s">
        <v>152</v>
      </c>
      <c r="AY135" s="14" t="s">
        <v>145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152</v>
      </c>
      <c r="BK135" s="157">
        <f t="shared" si="9"/>
        <v>0</v>
      </c>
      <c r="BL135" s="14" t="s">
        <v>256</v>
      </c>
      <c r="BM135" s="155" t="s">
        <v>701</v>
      </c>
    </row>
    <row r="136" spans="1:65" s="2" customFormat="1" ht="16.5" customHeight="1">
      <c r="A136" s="26"/>
      <c r="B136" s="144"/>
      <c r="C136" s="158" t="s">
        <v>158</v>
      </c>
      <c r="D136" s="158" t="s">
        <v>181</v>
      </c>
      <c r="E136" s="159" t="s">
        <v>702</v>
      </c>
      <c r="F136" s="160" t="s">
        <v>703</v>
      </c>
      <c r="G136" s="161" t="s">
        <v>150</v>
      </c>
      <c r="H136" s="162">
        <v>4</v>
      </c>
      <c r="I136" s="162"/>
      <c r="J136" s="162">
        <f t="shared" si="0"/>
        <v>0</v>
      </c>
      <c r="K136" s="163"/>
      <c r="L136" s="164"/>
      <c r="M136" s="165" t="s">
        <v>1</v>
      </c>
      <c r="N136" s="166" t="s">
        <v>36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260</v>
      </c>
      <c r="AT136" s="155" t="s">
        <v>181</v>
      </c>
      <c r="AU136" s="155" t="s">
        <v>152</v>
      </c>
      <c r="AY136" s="14" t="s">
        <v>145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152</v>
      </c>
      <c r="BK136" s="157">
        <f t="shared" si="9"/>
        <v>0</v>
      </c>
      <c r="BL136" s="14" t="s">
        <v>256</v>
      </c>
      <c r="BM136" s="155" t="s">
        <v>704</v>
      </c>
    </row>
    <row r="137" spans="1:65" s="2" customFormat="1" ht="16.5" customHeight="1">
      <c r="A137" s="26"/>
      <c r="B137" s="144"/>
      <c r="C137" s="158" t="s">
        <v>170</v>
      </c>
      <c r="D137" s="158" t="s">
        <v>181</v>
      </c>
      <c r="E137" s="159" t="s">
        <v>705</v>
      </c>
      <c r="F137" s="160" t="s">
        <v>706</v>
      </c>
      <c r="G137" s="161" t="s">
        <v>150</v>
      </c>
      <c r="H137" s="162">
        <v>118</v>
      </c>
      <c r="I137" s="162"/>
      <c r="J137" s="162">
        <f t="shared" si="0"/>
        <v>0</v>
      </c>
      <c r="K137" s="163"/>
      <c r="L137" s="164"/>
      <c r="M137" s="165" t="s">
        <v>1</v>
      </c>
      <c r="N137" s="166" t="s">
        <v>36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260</v>
      </c>
      <c r="AT137" s="155" t="s">
        <v>181</v>
      </c>
      <c r="AU137" s="155" t="s">
        <v>152</v>
      </c>
      <c r="AY137" s="14" t="s">
        <v>145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152</v>
      </c>
      <c r="BK137" s="157">
        <f t="shared" si="9"/>
        <v>0</v>
      </c>
      <c r="BL137" s="14" t="s">
        <v>256</v>
      </c>
      <c r="BM137" s="155" t="s">
        <v>707</v>
      </c>
    </row>
    <row r="138" spans="1:65" s="2" customFormat="1" ht="33" customHeight="1">
      <c r="A138" s="26"/>
      <c r="B138" s="144"/>
      <c r="C138" s="145" t="s">
        <v>162</v>
      </c>
      <c r="D138" s="145" t="s">
        <v>147</v>
      </c>
      <c r="E138" s="146" t="s">
        <v>708</v>
      </c>
      <c r="F138" s="147" t="s">
        <v>709</v>
      </c>
      <c r="G138" s="148" t="s">
        <v>150</v>
      </c>
      <c r="H138" s="149">
        <v>8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36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256</v>
      </c>
      <c r="AT138" s="155" t="s">
        <v>147</v>
      </c>
      <c r="AU138" s="155" t="s">
        <v>152</v>
      </c>
      <c r="AY138" s="14" t="s">
        <v>145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152</v>
      </c>
      <c r="BK138" s="157">
        <f t="shared" si="9"/>
        <v>0</v>
      </c>
      <c r="BL138" s="14" t="s">
        <v>256</v>
      </c>
      <c r="BM138" s="155" t="s">
        <v>710</v>
      </c>
    </row>
    <row r="139" spans="1:65" s="2" customFormat="1" ht="16.5" customHeight="1">
      <c r="A139" s="26"/>
      <c r="B139" s="144"/>
      <c r="C139" s="158" t="s">
        <v>177</v>
      </c>
      <c r="D139" s="158" t="s">
        <v>181</v>
      </c>
      <c r="E139" s="159" t="s">
        <v>711</v>
      </c>
      <c r="F139" s="160" t="s">
        <v>712</v>
      </c>
      <c r="G139" s="161" t="s">
        <v>150</v>
      </c>
      <c r="H139" s="162">
        <v>8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36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260</v>
      </c>
      <c r="AT139" s="155" t="s">
        <v>181</v>
      </c>
      <c r="AU139" s="155" t="s">
        <v>152</v>
      </c>
      <c r="AY139" s="14" t="s">
        <v>145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152</v>
      </c>
      <c r="BK139" s="157">
        <f t="shared" si="9"/>
        <v>0</v>
      </c>
      <c r="BL139" s="14" t="s">
        <v>256</v>
      </c>
      <c r="BM139" s="155" t="s">
        <v>713</v>
      </c>
    </row>
    <row r="140" spans="1:65" s="2" customFormat="1" ht="16.5" customHeight="1">
      <c r="A140" s="26"/>
      <c r="B140" s="144"/>
      <c r="C140" s="145" t="s">
        <v>166</v>
      </c>
      <c r="D140" s="145" t="s">
        <v>147</v>
      </c>
      <c r="E140" s="146" t="s">
        <v>714</v>
      </c>
      <c r="F140" s="147" t="s">
        <v>715</v>
      </c>
      <c r="G140" s="148" t="s">
        <v>161</v>
      </c>
      <c r="H140" s="149">
        <v>80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36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256</v>
      </c>
      <c r="AT140" s="155" t="s">
        <v>147</v>
      </c>
      <c r="AU140" s="155" t="s">
        <v>152</v>
      </c>
      <c r="AY140" s="14" t="s">
        <v>145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152</v>
      </c>
      <c r="BK140" s="157">
        <f t="shared" si="9"/>
        <v>0</v>
      </c>
      <c r="BL140" s="14" t="s">
        <v>256</v>
      </c>
      <c r="BM140" s="155" t="s">
        <v>716</v>
      </c>
    </row>
    <row r="141" spans="1:65" s="2" customFormat="1" ht="21.75" customHeight="1">
      <c r="A141" s="26"/>
      <c r="B141" s="144"/>
      <c r="C141" s="158" t="s">
        <v>184</v>
      </c>
      <c r="D141" s="158" t="s">
        <v>181</v>
      </c>
      <c r="E141" s="159" t="s">
        <v>717</v>
      </c>
      <c r="F141" s="160" t="s">
        <v>718</v>
      </c>
      <c r="G141" s="161" t="s">
        <v>161</v>
      </c>
      <c r="H141" s="162">
        <v>80</v>
      </c>
      <c r="I141" s="162"/>
      <c r="J141" s="162">
        <f t="shared" si="0"/>
        <v>0</v>
      </c>
      <c r="K141" s="163"/>
      <c r="L141" s="164"/>
      <c r="M141" s="165" t="s">
        <v>1</v>
      </c>
      <c r="N141" s="166" t="s">
        <v>36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260</v>
      </c>
      <c r="AT141" s="155" t="s">
        <v>181</v>
      </c>
      <c r="AU141" s="155" t="s">
        <v>152</v>
      </c>
      <c r="AY141" s="14" t="s">
        <v>145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152</v>
      </c>
      <c r="BK141" s="157">
        <f t="shared" si="9"/>
        <v>0</v>
      </c>
      <c r="BL141" s="14" t="s">
        <v>256</v>
      </c>
      <c r="BM141" s="155" t="s">
        <v>719</v>
      </c>
    </row>
    <row r="142" spans="1:65" s="2" customFormat="1" ht="21.75" customHeight="1">
      <c r="A142" s="26"/>
      <c r="B142" s="144"/>
      <c r="C142" s="145" t="s">
        <v>169</v>
      </c>
      <c r="D142" s="145" t="s">
        <v>147</v>
      </c>
      <c r="E142" s="146" t="s">
        <v>720</v>
      </c>
      <c r="F142" s="147" t="s">
        <v>721</v>
      </c>
      <c r="G142" s="148" t="s">
        <v>150</v>
      </c>
      <c r="H142" s="149">
        <v>35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36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256</v>
      </c>
      <c r="AT142" s="155" t="s">
        <v>147</v>
      </c>
      <c r="AU142" s="155" t="s">
        <v>152</v>
      </c>
      <c r="AY142" s="14" t="s">
        <v>145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152</v>
      </c>
      <c r="BK142" s="157">
        <f t="shared" si="9"/>
        <v>0</v>
      </c>
      <c r="BL142" s="14" t="s">
        <v>256</v>
      </c>
      <c r="BM142" s="155" t="s">
        <v>722</v>
      </c>
    </row>
    <row r="143" spans="1:65" s="2" customFormat="1" ht="21.75" customHeight="1">
      <c r="A143" s="26"/>
      <c r="B143" s="144"/>
      <c r="C143" s="145" t="s">
        <v>191</v>
      </c>
      <c r="D143" s="145" t="s">
        <v>147</v>
      </c>
      <c r="E143" s="146" t="s">
        <v>723</v>
      </c>
      <c r="F143" s="147" t="s">
        <v>724</v>
      </c>
      <c r="G143" s="148" t="s">
        <v>150</v>
      </c>
      <c r="H143" s="149">
        <v>30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36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256</v>
      </c>
      <c r="AT143" s="155" t="s">
        <v>147</v>
      </c>
      <c r="AU143" s="155" t="s">
        <v>152</v>
      </c>
      <c r="AY143" s="14" t="s">
        <v>145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152</v>
      </c>
      <c r="BK143" s="157">
        <f t="shared" si="9"/>
        <v>0</v>
      </c>
      <c r="BL143" s="14" t="s">
        <v>256</v>
      </c>
      <c r="BM143" s="155" t="s">
        <v>725</v>
      </c>
    </row>
    <row r="144" spans="1:65" s="2" customFormat="1" ht="21.75" customHeight="1">
      <c r="A144" s="26"/>
      <c r="B144" s="144"/>
      <c r="C144" s="145" t="s">
        <v>173</v>
      </c>
      <c r="D144" s="145" t="s">
        <v>147</v>
      </c>
      <c r="E144" s="146" t="s">
        <v>726</v>
      </c>
      <c r="F144" s="147" t="s">
        <v>727</v>
      </c>
      <c r="G144" s="148" t="s">
        <v>150</v>
      </c>
      <c r="H144" s="149">
        <v>1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36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256</v>
      </c>
      <c r="AT144" s="155" t="s">
        <v>147</v>
      </c>
      <c r="AU144" s="155" t="s">
        <v>152</v>
      </c>
      <c r="AY144" s="14" t="s">
        <v>145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152</v>
      </c>
      <c r="BK144" s="157">
        <f t="shared" si="9"/>
        <v>0</v>
      </c>
      <c r="BL144" s="14" t="s">
        <v>256</v>
      </c>
      <c r="BM144" s="155" t="s">
        <v>728</v>
      </c>
    </row>
    <row r="145" spans="1:65" s="2" customFormat="1" ht="16.5" customHeight="1">
      <c r="A145" s="26"/>
      <c r="B145" s="144"/>
      <c r="C145" s="158" t="s">
        <v>200</v>
      </c>
      <c r="D145" s="158" t="s">
        <v>181</v>
      </c>
      <c r="E145" s="159" t="s">
        <v>729</v>
      </c>
      <c r="F145" s="160" t="s">
        <v>730</v>
      </c>
      <c r="G145" s="161" t="s">
        <v>150</v>
      </c>
      <c r="H145" s="162">
        <v>1</v>
      </c>
      <c r="I145" s="162"/>
      <c r="J145" s="162">
        <f t="shared" si="0"/>
        <v>0</v>
      </c>
      <c r="K145" s="163"/>
      <c r="L145" s="164"/>
      <c r="M145" s="165" t="s">
        <v>1</v>
      </c>
      <c r="N145" s="166" t="s">
        <v>36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260</v>
      </c>
      <c r="AT145" s="155" t="s">
        <v>181</v>
      </c>
      <c r="AU145" s="155" t="s">
        <v>152</v>
      </c>
      <c r="AY145" s="14" t="s">
        <v>145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152</v>
      </c>
      <c r="BK145" s="157">
        <f t="shared" si="9"/>
        <v>0</v>
      </c>
      <c r="BL145" s="14" t="s">
        <v>256</v>
      </c>
      <c r="BM145" s="155" t="s">
        <v>731</v>
      </c>
    </row>
    <row r="146" spans="1:65" s="2" customFormat="1" ht="21.75" customHeight="1">
      <c r="A146" s="26"/>
      <c r="B146" s="144"/>
      <c r="C146" s="145" t="s">
        <v>176</v>
      </c>
      <c r="D146" s="145" t="s">
        <v>147</v>
      </c>
      <c r="E146" s="146" t="s">
        <v>732</v>
      </c>
      <c r="F146" s="147" t="s">
        <v>733</v>
      </c>
      <c r="G146" s="148" t="s">
        <v>150</v>
      </c>
      <c r="H146" s="149">
        <v>2</v>
      </c>
      <c r="I146" s="149"/>
      <c r="J146" s="149">
        <f t="shared" si="0"/>
        <v>0</v>
      </c>
      <c r="K146" s="150"/>
      <c r="L146" s="27"/>
      <c r="M146" s="151" t="s">
        <v>1</v>
      </c>
      <c r="N146" s="152" t="s">
        <v>36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256</v>
      </c>
      <c r="AT146" s="155" t="s">
        <v>147</v>
      </c>
      <c r="AU146" s="155" t="s">
        <v>152</v>
      </c>
      <c r="AY146" s="14" t="s">
        <v>145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152</v>
      </c>
      <c r="BK146" s="157">
        <f t="shared" si="9"/>
        <v>0</v>
      </c>
      <c r="BL146" s="14" t="s">
        <v>256</v>
      </c>
      <c r="BM146" s="155" t="s">
        <v>734</v>
      </c>
    </row>
    <row r="147" spans="1:65" s="2" customFormat="1" ht="16.5" customHeight="1">
      <c r="A147" s="26"/>
      <c r="B147" s="144"/>
      <c r="C147" s="158" t="s">
        <v>207</v>
      </c>
      <c r="D147" s="158" t="s">
        <v>181</v>
      </c>
      <c r="E147" s="159" t="s">
        <v>735</v>
      </c>
      <c r="F147" s="160" t="s">
        <v>736</v>
      </c>
      <c r="G147" s="161" t="s">
        <v>150</v>
      </c>
      <c r="H147" s="162">
        <v>2</v>
      </c>
      <c r="I147" s="162"/>
      <c r="J147" s="162">
        <f t="shared" si="0"/>
        <v>0</v>
      </c>
      <c r="K147" s="163"/>
      <c r="L147" s="164"/>
      <c r="M147" s="165" t="s">
        <v>1</v>
      </c>
      <c r="N147" s="166" t="s">
        <v>36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260</v>
      </c>
      <c r="AT147" s="155" t="s">
        <v>181</v>
      </c>
      <c r="AU147" s="155" t="s">
        <v>152</v>
      </c>
      <c r="AY147" s="14" t="s">
        <v>145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152</v>
      </c>
      <c r="BK147" s="157">
        <f t="shared" si="9"/>
        <v>0</v>
      </c>
      <c r="BL147" s="14" t="s">
        <v>256</v>
      </c>
      <c r="BM147" s="155" t="s">
        <v>737</v>
      </c>
    </row>
    <row r="148" spans="1:65" s="2" customFormat="1" ht="21.75" customHeight="1">
      <c r="A148" s="26"/>
      <c r="B148" s="144"/>
      <c r="C148" s="145" t="s">
        <v>180</v>
      </c>
      <c r="D148" s="145" t="s">
        <v>147</v>
      </c>
      <c r="E148" s="146" t="s">
        <v>738</v>
      </c>
      <c r="F148" s="147" t="s">
        <v>739</v>
      </c>
      <c r="G148" s="148" t="s">
        <v>150</v>
      </c>
      <c r="H148" s="149">
        <v>2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36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256</v>
      </c>
      <c r="AT148" s="155" t="s">
        <v>147</v>
      </c>
      <c r="AU148" s="155" t="s">
        <v>152</v>
      </c>
      <c r="AY148" s="14" t="s">
        <v>145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152</v>
      </c>
      <c r="BK148" s="157">
        <f t="shared" si="9"/>
        <v>0</v>
      </c>
      <c r="BL148" s="14" t="s">
        <v>256</v>
      </c>
      <c r="BM148" s="155" t="s">
        <v>740</v>
      </c>
    </row>
    <row r="149" spans="1:65" s="2" customFormat="1" ht="16.5" customHeight="1">
      <c r="A149" s="26"/>
      <c r="B149" s="144"/>
      <c r="C149" s="158" t="s">
        <v>214</v>
      </c>
      <c r="D149" s="158" t="s">
        <v>181</v>
      </c>
      <c r="E149" s="159" t="s">
        <v>741</v>
      </c>
      <c r="F149" s="160" t="s">
        <v>742</v>
      </c>
      <c r="G149" s="161" t="s">
        <v>150</v>
      </c>
      <c r="H149" s="162">
        <v>2</v>
      </c>
      <c r="I149" s="162"/>
      <c r="J149" s="162">
        <f t="shared" si="0"/>
        <v>0</v>
      </c>
      <c r="K149" s="163"/>
      <c r="L149" s="164"/>
      <c r="M149" s="165" t="s">
        <v>1</v>
      </c>
      <c r="N149" s="166" t="s">
        <v>36</v>
      </c>
      <c r="O149" s="153">
        <v>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260</v>
      </c>
      <c r="AT149" s="155" t="s">
        <v>181</v>
      </c>
      <c r="AU149" s="155" t="s">
        <v>152</v>
      </c>
      <c r="AY149" s="14" t="s">
        <v>145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152</v>
      </c>
      <c r="BK149" s="157">
        <f t="shared" si="9"/>
        <v>0</v>
      </c>
      <c r="BL149" s="14" t="s">
        <v>256</v>
      </c>
      <c r="BM149" s="155" t="s">
        <v>743</v>
      </c>
    </row>
    <row r="150" spans="1:65" s="2" customFormat="1" ht="21.75" customHeight="1">
      <c r="A150" s="26"/>
      <c r="B150" s="144"/>
      <c r="C150" s="145" t="s">
        <v>7</v>
      </c>
      <c r="D150" s="145" t="s">
        <v>147</v>
      </c>
      <c r="E150" s="146" t="s">
        <v>744</v>
      </c>
      <c r="F150" s="147" t="s">
        <v>745</v>
      </c>
      <c r="G150" s="148" t="s">
        <v>150</v>
      </c>
      <c r="H150" s="149">
        <v>2</v>
      </c>
      <c r="I150" s="149"/>
      <c r="J150" s="149">
        <f t="shared" si="0"/>
        <v>0</v>
      </c>
      <c r="K150" s="150"/>
      <c r="L150" s="27"/>
      <c r="M150" s="151" t="s">
        <v>1</v>
      </c>
      <c r="N150" s="152" t="s">
        <v>36</v>
      </c>
      <c r="O150" s="153">
        <v>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256</v>
      </c>
      <c r="AT150" s="155" t="s">
        <v>147</v>
      </c>
      <c r="AU150" s="155" t="s">
        <v>152</v>
      </c>
      <c r="AY150" s="14" t="s">
        <v>145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152</v>
      </c>
      <c r="BK150" s="157">
        <f t="shared" si="9"/>
        <v>0</v>
      </c>
      <c r="BL150" s="14" t="s">
        <v>256</v>
      </c>
      <c r="BM150" s="155" t="s">
        <v>746</v>
      </c>
    </row>
    <row r="151" spans="1:65" s="2" customFormat="1" ht="16.5" customHeight="1">
      <c r="A151" s="26"/>
      <c r="B151" s="144"/>
      <c r="C151" s="158" t="s">
        <v>222</v>
      </c>
      <c r="D151" s="158" t="s">
        <v>181</v>
      </c>
      <c r="E151" s="159" t="s">
        <v>747</v>
      </c>
      <c r="F151" s="160" t="s">
        <v>748</v>
      </c>
      <c r="G151" s="161" t="s">
        <v>150</v>
      </c>
      <c r="H151" s="162">
        <v>2</v>
      </c>
      <c r="I151" s="162"/>
      <c r="J151" s="162">
        <f t="shared" si="0"/>
        <v>0</v>
      </c>
      <c r="K151" s="163"/>
      <c r="L151" s="164"/>
      <c r="M151" s="165" t="s">
        <v>1</v>
      </c>
      <c r="N151" s="166" t="s">
        <v>36</v>
      </c>
      <c r="O151" s="153">
        <v>0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260</v>
      </c>
      <c r="AT151" s="155" t="s">
        <v>181</v>
      </c>
      <c r="AU151" s="155" t="s">
        <v>152</v>
      </c>
      <c r="AY151" s="14" t="s">
        <v>145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152</v>
      </c>
      <c r="BK151" s="157">
        <f t="shared" si="9"/>
        <v>0</v>
      </c>
      <c r="BL151" s="14" t="s">
        <v>256</v>
      </c>
      <c r="BM151" s="155" t="s">
        <v>749</v>
      </c>
    </row>
    <row r="152" spans="1:65" s="2" customFormat="1" ht="16.5" customHeight="1">
      <c r="A152" s="26"/>
      <c r="B152" s="144"/>
      <c r="C152" s="145" t="s">
        <v>187</v>
      </c>
      <c r="D152" s="145" t="s">
        <v>147</v>
      </c>
      <c r="E152" s="146" t="s">
        <v>750</v>
      </c>
      <c r="F152" s="147" t="s">
        <v>751</v>
      </c>
      <c r="G152" s="148" t="s">
        <v>150</v>
      </c>
      <c r="H152" s="149">
        <v>6</v>
      </c>
      <c r="I152" s="149"/>
      <c r="J152" s="149">
        <f t="shared" si="0"/>
        <v>0</v>
      </c>
      <c r="K152" s="150"/>
      <c r="L152" s="27"/>
      <c r="M152" s="151" t="s">
        <v>1</v>
      </c>
      <c r="N152" s="152" t="s">
        <v>36</v>
      </c>
      <c r="O152" s="153">
        <v>0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256</v>
      </c>
      <c r="AT152" s="155" t="s">
        <v>147</v>
      </c>
      <c r="AU152" s="155" t="s">
        <v>152</v>
      </c>
      <c r="AY152" s="14" t="s">
        <v>145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152</v>
      </c>
      <c r="BK152" s="157">
        <f t="shared" si="9"/>
        <v>0</v>
      </c>
      <c r="BL152" s="14" t="s">
        <v>256</v>
      </c>
      <c r="BM152" s="155" t="s">
        <v>752</v>
      </c>
    </row>
    <row r="153" spans="1:65" s="2" customFormat="1" ht="16.5" customHeight="1">
      <c r="A153" s="26"/>
      <c r="B153" s="144"/>
      <c r="C153" s="158" t="s">
        <v>233</v>
      </c>
      <c r="D153" s="158" t="s">
        <v>181</v>
      </c>
      <c r="E153" s="159" t="s">
        <v>753</v>
      </c>
      <c r="F153" s="160" t="s">
        <v>754</v>
      </c>
      <c r="G153" s="161" t="s">
        <v>150</v>
      </c>
      <c r="H153" s="162">
        <v>2</v>
      </c>
      <c r="I153" s="162"/>
      <c r="J153" s="162">
        <f t="shared" si="0"/>
        <v>0</v>
      </c>
      <c r="K153" s="163"/>
      <c r="L153" s="164"/>
      <c r="M153" s="165" t="s">
        <v>1</v>
      </c>
      <c r="N153" s="166" t="s">
        <v>36</v>
      </c>
      <c r="O153" s="153">
        <v>0</v>
      </c>
      <c r="P153" s="153">
        <f t="shared" si="1"/>
        <v>0</v>
      </c>
      <c r="Q153" s="153">
        <v>0</v>
      </c>
      <c r="R153" s="153">
        <f t="shared" si="2"/>
        <v>0</v>
      </c>
      <c r="S153" s="153">
        <v>0</v>
      </c>
      <c r="T153" s="154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260</v>
      </c>
      <c r="AT153" s="155" t="s">
        <v>181</v>
      </c>
      <c r="AU153" s="155" t="s">
        <v>152</v>
      </c>
      <c r="AY153" s="14" t="s">
        <v>145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4" t="s">
        <v>152</v>
      </c>
      <c r="BK153" s="157">
        <f t="shared" si="9"/>
        <v>0</v>
      </c>
      <c r="BL153" s="14" t="s">
        <v>256</v>
      </c>
      <c r="BM153" s="155" t="s">
        <v>755</v>
      </c>
    </row>
    <row r="154" spans="1:65" s="2" customFormat="1" ht="16.5" customHeight="1">
      <c r="A154" s="26"/>
      <c r="B154" s="144"/>
      <c r="C154" s="158" t="s">
        <v>190</v>
      </c>
      <c r="D154" s="158" t="s">
        <v>181</v>
      </c>
      <c r="E154" s="159" t="s">
        <v>756</v>
      </c>
      <c r="F154" s="160" t="s">
        <v>757</v>
      </c>
      <c r="G154" s="161" t="s">
        <v>150</v>
      </c>
      <c r="H154" s="162">
        <v>2</v>
      </c>
      <c r="I154" s="162"/>
      <c r="J154" s="162">
        <f t="shared" si="0"/>
        <v>0</v>
      </c>
      <c r="K154" s="163"/>
      <c r="L154" s="164"/>
      <c r="M154" s="165" t="s">
        <v>1</v>
      </c>
      <c r="N154" s="166" t="s">
        <v>36</v>
      </c>
      <c r="O154" s="153">
        <v>0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260</v>
      </c>
      <c r="AT154" s="155" t="s">
        <v>181</v>
      </c>
      <c r="AU154" s="155" t="s">
        <v>152</v>
      </c>
      <c r="AY154" s="14" t="s">
        <v>145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4" t="s">
        <v>152</v>
      </c>
      <c r="BK154" s="157">
        <f t="shared" si="9"/>
        <v>0</v>
      </c>
      <c r="BL154" s="14" t="s">
        <v>256</v>
      </c>
      <c r="BM154" s="155" t="s">
        <v>758</v>
      </c>
    </row>
    <row r="155" spans="1:65" s="2" customFormat="1" ht="16.5" customHeight="1">
      <c r="A155" s="26"/>
      <c r="B155" s="144"/>
      <c r="C155" s="145" t="s">
        <v>241</v>
      </c>
      <c r="D155" s="145" t="s">
        <v>147</v>
      </c>
      <c r="E155" s="146" t="s">
        <v>759</v>
      </c>
      <c r="F155" s="147" t="s">
        <v>760</v>
      </c>
      <c r="G155" s="148" t="s">
        <v>150</v>
      </c>
      <c r="H155" s="149">
        <v>1</v>
      </c>
      <c r="I155" s="149"/>
      <c r="J155" s="149">
        <f t="shared" si="0"/>
        <v>0</v>
      </c>
      <c r="K155" s="150"/>
      <c r="L155" s="27"/>
      <c r="M155" s="151" t="s">
        <v>1</v>
      </c>
      <c r="N155" s="152" t="s">
        <v>36</v>
      </c>
      <c r="O155" s="153">
        <v>0</v>
      </c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256</v>
      </c>
      <c r="AT155" s="155" t="s">
        <v>147</v>
      </c>
      <c r="AU155" s="155" t="s">
        <v>152</v>
      </c>
      <c r="AY155" s="14" t="s">
        <v>145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4" t="s">
        <v>152</v>
      </c>
      <c r="BK155" s="157">
        <f t="shared" si="9"/>
        <v>0</v>
      </c>
      <c r="BL155" s="14" t="s">
        <v>256</v>
      </c>
      <c r="BM155" s="155" t="s">
        <v>761</v>
      </c>
    </row>
    <row r="156" spans="1:65" s="2" customFormat="1" ht="16.5" customHeight="1">
      <c r="A156" s="26"/>
      <c r="B156" s="144"/>
      <c r="C156" s="158" t="s">
        <v>195</v>
      </c>
      <c r="D156" s="158" t="s">
        <v>181</v>
      </c>
      <c r="E156" s="159" t="s">
        <v>762</v>
      </c>
      <c r="F156" s="160" t="s">
        <v>763</v>
      </c>
      <c r="G156" s="161" t="s">
        <v>150</v>
      </c>
      <c r="H156" s="162">
        <v>1</v>
      </c>
      <c r="I156" s="162"/>
      <c r="J156" s="162">
        <f t="shared" si="0"/>
        <v>0</v>
      </c>
      <c r="K156" s="163"/>
      <c r="L156" s="164"/>
      <c r="M156" s="165" t="s">
        <v>1</v>
      </c>
      <c r="N156" s="166" t="s">
        <v>36</v>
      </c>
      <c r="O156" s="153">
        <v>0</v>
      </c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260</v>
      </c>
      <c r="AT156" s="155" t="s">
        <v>181</v>
      </c>
      <c r="AU156" s="155" t="s">
        <v>152</v>
      </c>
      <c r="AY156" s="14" t="s">
        <v>145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4" t="s">
        <v>152</v>
      </c>
      <c r="BK156" s="157">
        <f t="shared" si="9"/>
        <v>0</v>
      </c>
      <c r="BL156" s="14" t="s">
        <v>256</v>
      </c>
      <c r="BM156" s="155" t="s">
        <v>764</v>
      </c>
    </row>
    <row r="157" spans="1:65" s="2" customFormat="1" ht="16.5" customHeight="1">
      <c r="A157" s="26"/>
      <c r="B157" s="144"/>
      <c r="C157" s="145" t="s">
        <v>253</v>
      </c>
      <c r="D157" s="145" t="s">
        <v>147</v>
      </c>
      <c r="E157" s="146" t="s">
        <v>765</v>
      </c>
      <c r="F157" s="147" t="s">
        <v>766</v>
      </c>
      <c r="G157" s="148" t="s">
        <v>150</v>
      </c>
      <c r="H157" s="149">
        <v>1</v>
      </c>
      <c r="I157" s="149"/>
      <c r="J157" s="149">
        <f t="shared" si="0"/>
        <v>0</v>
      </c>
      <c r="K157" s="150"/>
      <c r="L157" s="27"/>
      <c r="M157" s="151" t="s">
        <v>1</v>
      </c>
      <c r="N157" s="152" t="s">
        <v>36</v>
      </c>
      <c r="O157" s="153">
        <v>0</v>
      </c>
      <c r="P157" s="153">
        <f t="shared" si="1"/>
        <v>0</v>
      </c>
      <c r="Q157" s="153">
        <v>0</v>
      </c>
      <c r="R157" s="153">
        <f t="shared" si="2"/>
        <v>0</v>
      </c>
      <c r="S157" s="153">
        <v>0</v>
      </c>
      <c r="T157" s="154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256</v>
      </c>
      <c r="AT157" s="155" t="s">
        <v>147</v>
      </c>
      <c r="AU157" s="155" t="s">
        <v>152</v>
      </c>
      <c r="AY157" s="14" t="s">
        <v>145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4" t="s">
        <v>152</v>
      </c>
      <c r="BK157" s="157">
        <f t="shared" si="9"/>
        <v>0</v>
      </c>
      <c r="BL157" s="14" t="s">
        <v>256</v>
      </c>
      <c r="BM157" s="155" t="s">
        <v>767</v>
      </c>
    </row>
    <row r="158" spans="1:65" s="2" customFormat="1" ht="21.75" customHeight="1">
      <c r="A158" s="26"/>
      <c r="B158" s="144"/>
      <c r="C158" s="158" t="s">
        <v>198</v>
      </c>
      <c r="D158" s="158" t="s">
        <v>181</v>
      </c>
      <c r="E158" s="159" t="s">
        <v>768</v>
      </c>
      <c r="F158" s="160" t="s">
        <v>769</v>
      </c>
      <c r="G158" s="161" t="s">
        <v>150</v>
      </c>
      <c r="H158" s="162">
        <v>1</v>
      </c>
      <c r="I158" s="162"/>
      <c r="J158" s="162">
        <f t="shared" si="0"/>
        <v>0</v>
      </c>
      <c r="K158" s="163"/>
      <c r="L158" s="164"/>
      <c r="M158" s="165" t="s">
        <v>1</v>
      </c>
      <c r="N158" s="166" t="s">
        <v>36</v>
      </c>
      <c r="O158" s="153">
        <v>0</v>
      </c>
      <c r="P158" s="153">
        <f t="shared" si="1"/>
        <v>0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260</v>
      </c>
      <c r="AT158" s="155" t="s">
        <v>181</v>
      </c>
      <c r="AU158" s="155" t="s">
        <v>152</v>
      </c>
      <c r="AY158" s="14" t="s">
        <v>145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4" t="s">
        <v>152</v>
      </c>
      <c r="BK158" s="157">
        <f t="shared" si="9"/>
        <v>0</v>
      </c>
      <c r="BL158" s="14" t="s">
        <v>256</v>
      </c>
      <c r="BM158" s="155" t="s">
        <v>770</v>
      </c>
    </row>
    <row r="159" spans="1:65" s="2" customFormat="1" ht="16.5" customHeight="1">
      <c r="A159" s="26"/>
      <c r="B159" s="144"/>
      <c r="C159" s="145" t="s">
        <v>264</v>
      </c>
      <c r="D159" s="145" t="s">
        <v>147</v>
      </c>
      <c r="E159" s="146" t="s">
        <v>771</v>
      </c>
      <c r="F159" s="147" t="s">
        <v>772</v>
      </c>
      <c r="G159" s="148" t="s">
        <v>150</v>
      </c>
      <c r="H159" s="149">
        <v>2</v>
      </c>
      <c r="I159" s="149"/>
      <c r="J159" s="149">
        <f t="shared" si="0"/>
        <v>0</v>
      </c>
      <c r="K159" s="150"/>
      <c r="L159" s="27"/>
      <c r="M159" s="151" t="s">
        <v>1</v>
      </c>
      <c r="N159" s="152" t="s">
        <v>36</v>
      </c>
      <c r="O159" s="153">
        <v>0</v>
      </c>
      <c r="P159" s="153">
        <f t="shared" si="1"/>
        <v>0</v>
      </c>
      <c r="Q159" s="153">
        <v>0</v>
      </c>
      <c r="R159" s="153">
        <f t="shared" si="2"/>
        <v>0</v>
      </c>
      <c r="S159" s="153">
        <v>0</v>
      </c>
      <c r="T159" s="154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256</v>
      </c>
      <c r="AT159" s="155" t="s">
        <v>147</v>
      </c>
      <c r="AU159" s="155" t="s">
        <v>152</v>
      </c>
      <c r="AY159" s="14" t="s">
        <v>145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4" t="s">
        <v>152</v>
      </c>
      <c r="BK159" s="157">
        <f t="shared" si="9"/>
        <v>0</v>
      </c>
      <c r="BL159" s="14" t="s">
        <v>256</v>
      </c>
      <c r="BM159" s="155" t="s">
        <v>773</v>
      </c>
    </row>
    <row r="160" spans="1:65" s="2" customFormat="1" ht="16.5" customHeight="1">
      <c r="A160" s="26"/>
      <c r="B160" s="144"/>
      <c r="C160" s="158" t="s">
        <v>203</v>
      </c>
      <c r="D160" s="158" t="s">
        <v>181</v>
      </c>
      <c r="E160" s="159" t="s">
        <v>774</v>
      </c>
      <c r="F160" s="160" t="s">
        <v>775</v>
      </c>
      <c r="G160" s="161" t="s">
        <v>150</v>
      </c>
      <c r="H160" s="162">
        <v>1</v>
      </c>
      <c r="I160" s="162"/>
      <c r="J160" s="162">
        <f t="shared" si="0"/>
        <v>0</v>
      </c>
      <c r="K160" s="163"/>
      <c r="L160" s="164"/>
      <c r="M160" s="165" t="s">
        <v>1</v>
      </c>
      <c r="N160" s="166" t="s">
        <v>36</v>
      </c>
      <c r="O160" s="153">
        <v>0</v>
      </c>
      <c r="P160" s="153">
        <f t="shared" si="1"/>
        <v>0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260</v>
      </c>
      <c r="AT160" s="155" t="s">
        <v>181</v>
      </c>
      <c r="AU160" s="155" t="s">
        <v>152</v>
      </c>
      <c r="AY160" s="14" t="s">
        <v>145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4" t="s">
        <v>152</v>
      </c>
      <c r="BK160" s="157">
        <f t="shared" si="9"/>
        <v>0</v>
      </c>
      <c r="BL160" s="14" t="s">
        <v>256</v>
      </c>
      <c r="BM160" s="155" t="s">
        <v>776</v>
      </c>
    </row>
    <row r="161" spans="1:65" s="2" customFormat="1" ht="16.5" customHeight="1">
      <c r="A161" s="26"/>
      <c r="B161" s="144"/>
      <c r="C161" s="158" t="s">
        <v>271</v>
      </c>
      <c r="D161" s="158" t="s">
        <v>181</v>
      </c>
      <c r="E161" s="159" t="s">
        <v>777</v>
      </c>
      <c r="F161" s="160" t="s">
        <v>778</v>
      </c>
      <c r="G161" s="161" t="s">
        <v>150</v>
      </c>
      <c r="H161" s="162">
        <v>1</v>
      </c>
      <c r="I161" s="162"/>
      <c r="J161" s="162">
        <f t="shared" si="0"/>
        <v>0</v>
      </c>
      <c r="K161" s="163"/>
      <c r="L161" s="164"/>
      <c r="M161" s="165" t="s">
        <v>1</v>
      </c>
      <c r="N161" s="166" t="s">
        <v>36</v>
      </c>
      <c r="O161" s="153">
        <v>0</v>
      </c>
      <c r="P161" s="153">
        <f t="shared" si="1"/>
        <v>0</v>
      </c>
      <c r="Q161" s="153">
        <v>0</v>
      </c>
      <c r="R161" s="153">
        <f t="shared" si="2"/>
        <v>0</v>
      </c>
      <c r="S161" s="153">
        <v>0</v>
      </c>
      <c r="T161" s="154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260</v>
      </c>
      <c r="AT161" s="155" t="s">
        <v>181</v>
      </c>
      <c r="AU161" s="155" t="s">
        <v>152</v>
      </c>
      <c r="AY161" s="14" t="s">
        <v>145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4" t="s">
        <v>152</v>
      </c>
      <c r="BK161" s="157">
        <f t="shared" si="9"/>
        <v>0</v>
      </c>
      <c r="BL161" s="14" t="s">
        <v>256</v>
      </c>
      <c r="BM161" s="155" t="s">
        <v>779</v>
      </c>
    </row>
    <row r="162" spans="1:65" s="2" customFormat="1" ht="21.75" customHeight="1">
      <c r="A162" s="26"/>
      <c r="B162" s="144"/>
      <c r="C162" s="145" t="s">
        <v>206</v>
      </c>
      <c r="D162" s="145" t="s">
        <v>147</v>
      </c>
      <c r="E162" s="146" t="s">
        <v>780</v>
      </c>
      <c r="F162" s="147" t="s">
        <v>781</v>
      </c>
      <c r="G162" s="148" t="s">
        <v>150</v>
      </c>
      <c r="H162" s="149">
        <v>8</v>
      </c>
      <c r="I162" s="149"/>
      <c r="J162" s="149">
        <f t="shared" si="0"/>
        <v>0</v>
      </c>
      <c r="K162" s="150"/>
      <c r="L162" s="27"/>
      <c r="M162" s="151" t="s">
        <v>1</v>
      </c>
      <c r="N162" s="152" t="s">
        <v>36</v>
      </c>
      <c r="O162" s="153">
        <v>0</v>
      </c>
      <c r="P162" s="153">
        <f t="shared" si="1"/>
        <v>0</v>
      </c>
      <c r="Q162" s="153">
        <v>0</v>
      </c>
      <c r="R162" s="153">
        <f t="shared" si="2"/>
        <v>0</v>
      </c>
      <c r="S162" s="153">
        <v>0</v>
      </c>
      <c r="T162" s="154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256</v>
      </c>
      <c r="AT162" s="155" t="s">
        <v>147</v>
      </c>
      <c r="AU162" s="155" t="s">
        <v>152</v>
      </c>
      <c r="AY162" s="14" t="s">
        <v>145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4" t="s">
        <v>152</v>
      </c>
      <c r="BK162" s="157">
        <f t="shared" si="9"/>
        <v>0</v>
      </c>
      <c r="BL162" s="14" t="s">
        <v>256</v>
      </c>
      <c r="BM162" s="155" t="s">
        <v>782</v>
      </c>
    </row>
    <row r="163" spans="1:65" s="2" customFormat="1" ht="21.75" customHeight="1">
      <c r="A163" s="26"/>
      <c r="B163" s="144"/>
      <c r="C163" s="158" t="s">
        <v>277</v>
      </c>
      <c r="D163" s="158" t="s">
        <v>181</v>
      </c>
      <c r="E163" s="159" t="s">
        <v>783</v>
      </c>
      <c r="F163" s="160" t="s">
        <v>784</v>
      </c>
      <c r="G163" s="161" t="s">
        <v>150</v>
      </c>
      <c r="H163" s="162">
        <v>8</v>
      </c>
      <c r="I163" s="162"/>
      <c r="J163" s="162">
        <f t="shared" si="0"/>
        <v>0</v>
      </c>
      <c r="K163" s="163"/>
      <c r="L163" s="164"/>
      <c r="M163" s="165" t="s">
        <v>1</v>
      </c>
      <c r="N163" s="166" t="s">
        <v>36</v>
      </c>
      <c r="O163" s="153">
        <v>0</v>
      </c>
      <c r="P163" s="153">
        <f t="shared" si="1"/>
        <v>0</v>
      </c>
      <c r="Q163" s="153">
        <v>0</v>
      </c>
      <c r="R163" s="153">
        <f t="shared" si="2"/>
        <v>0</v>
      </c>
      <c r="S163" s="153">
        <v>0</v>
      </c>
      <c r="T163" s="154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260</v>
      </c>
      <c r="AT163" s="155" t="s">
        <v>181</v>
      </c>
      <c r="AU163" s="155" t="s">
        <v>152</v>
      </c>
      <c r="AY163" s="14" t="s">
        <v>145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4" t="s">
        <v>152</v>
      </c>
      <c r="BK163" s="157">
        <f t="shared" si="9"/>
        <v>0</v>
      </c>
      <c r="BL163" s="14" t="s">
        <v>256</v>
      </c>
      <c r="BM163" s="155" t="s">
        <v>785</v>
      </c>
    </row>
    <row r="164" spans="1:65" s="2" customFormat="1" ht="16.5" customHeight="1">
      <c r="A164" s="26"/>
      <c r="B164" s="144"/>
      <c r="C164" s="145" t="s">
        <v>210</v>
      </c>
      <c r="D164" s="145" t="s">
        <v>147</v>
      </c>
      <c r="E164" s="146" t="s">
        <v>786</v>
      </c>
      <c r="F164" s="147" t="s">
        <v>787</v>
      </c>
      <c r="G164" s="148" t="s">
        <v>150</v>
      </c>
      <c r="H164" s="149">
        <v>4</v>
      </c>
      <c r="I164" s="149"/>
      <c r="J164" s="149">
        <f t="shared" si="0"/>
        <v>0</v>
      </c>
      <c r="K164" s="150"/>
      <c r="L164" s="27"/>
      <c r="M164" s="151" t="s">
        <v>1</v>
      </c>
      <c r="N164" s="152" t="s">
        <v>36</v>
      </c>
      <c r="O164" s="153">
        <v>0</v>
      </c>
      <c r="P164" s="153">
        <f t="shared" si="1"/>
        <v>0</v>
      </c>
      <c r="Q164" s="153">
        <v>0</v>
      </c>
      <c r="R164" s="153">
        <f t="shared" si="2"/>
        <v>0</v>
      </c>
      <c r="S164" s="153">
        <v>0</v>
      </c>
      <c r="T164" s="154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256</v>
      </c>
      <c r="AT164" s="155" t="s">
        <v>147</v>
      </c>
      <c r="AU164" s="155" t="s">
        <v>152</v>
      </c>
      <c r="AY164" s="14" t="s">
        <v>145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4" t="s">
        <v>152</v>
      </c>
      <c r="BK164" s="157">
        <f t="shared" si="9"/>
        <v>0</v>
      </c>
      <c r="BL164" s="14" t="s">
        <v>256</v>
      </c>
      <c r="BM164" s="155" t="s">
        <v>788</v>
      </c>
    </row>
    <row r="165" spans="1:65" s="2" customFormat="1" ht="21.75" customHeight="1">
      <c r="A165" s="26"/>
      <c r="B165" s="144"/>
      <c r="C165" s="158" t="s">
        <v>284</v>
      </c>
      <c r="D165" s="158" t="s">
        <v>181</v>
      </c>
      <c r="E165" s="159" t="s">
        <v>789</v>
      </c>
      <c r="F165" s="160" t="s">
        <v>790</v>
      </c>
      <c r="G165" s="161" t="s">
        <v>150</v>
      </c>
      <c r="H165" s="162">
        <v>4</v>
      </c>
      <c r="I165" s="162"/>
      <c r="J165" s="162">
        <f t="shared" ref="J165:J191" si="10">ROUND(I165*H165,3)</f>
        <v>0</v>
      </c>
      <c r="K165" s="163"/>
      <c r="L165" s="164"/>
      <c r="M165" s="165" t="s">
        <v>1</v>
      </c>
      <c r="N165" s="166" t="s">
        <v>36</v>
      </c>
      <c r="O165" s="153">
        <v>0</v>
      </c>
      <c r="P165" s="153">
        <f t="shared" ref="P165:P191" si="11">O165*H165</f>
        <v>0</v>
      </c>
      <c r="Q165" s="153">
        <v>0</v>
      </c>
      <c r="R165" s="153">
        <f t="shared" ref="R165:R191" si="12">Q165*H165</f>
        <v>0</v>
      </c>
      <c r="S165" s="153">
        <v>0</v>
      </c>
      <c r="T165" s="154">
        <f t="shared" ref="T165:T191" si="13"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260</v>
      </c>
      <c r="AT165" s="155" t="s">
        <v>181</v>
      </c>
      <c r="AU165" s="155" t="s">
        <v>152</v>
      </c>
      <c r="AY165" s="14" t="s">
        <v>145</v>
      </c>
      <c r="BE165" s="156">
        <f t="shared" ref="BE165:BE191" si="14">IF(N165="základná",J165,0)</f>
        <v>0</v>
      </c>
      <c r="BF165" s="156">
        <f t="shared" ref="BF165:BF191" si="15">IF(N165="znížená",J165,0)</f>
        <v>0</v>
      </c>
      <c r="BG165" s="156">
        <f t="shared" ref="BG165:BG191" si="16">IF(N165="zákl. prenesená",J165,0)</f>
        <v>0</v>
      </c>
      <c r="BH165" s="156">
        <f t="shared" ref="BH165:BH191" si="17">IF(N165="zníž. prenesená",J165,0)</f>
        <v>0</v>
      </c>
      <c r="BI165" s="156">
        <f t="shared" ref="BI165:BI191" si="18">IF(N165="nulová",J165,0)</f>
        <v>0</v>
      </c>
      <c r="BJ165" s="14" t="s">
        <v>152</v>
      </c>
      <c r="BK165" s="157">
        <f t="shared" ref="BK165:BK191" si="19">ROUND(I165*H165,3)</f>
        <v>0</v>
      </c>
      <c r="BL165" s="14" t="s">
        <v>256</v>
      </c>
      <c r="BM165" s="155" t="s">
        <v>791</v>
      </c>
    </row>
    <row r="166" spans="1:65" s="2" customFormat="1" ht="16.5" customHeight="1">
      <c r="A166" s="26"/>
      <c r="B166" s="144"/>
      <c r="C166" s="145" t="s">
        <v>213</v>
      </c>
      <c r="D166" s="145" t="s">
        <v>147</v>
      </c>
      <c r="E166" s="146" t="s">
        <v>792</v>
      </c>
      <c r="F166" s="147" t="s">
        <v>793</v>
      </c>
      <c r="G166" s="148" t="s">
        <v>150</v>
      </c>
      <c r="H166" s="149">
        <v>4</v>
      </c>
      <c r="I166" s="149"/>
      <c r="J166" s="149">
        <f t="shared" si="10"/>
        <v>0</v>
      </c>
      <c r="K166" s="150"/>
      <c r="L166" s="27"/>
      <c r="M166" s="151" t="s">
        <v>1</v>
      </c>
      <c r="N166" s="152" t="s">
        <v>36</v>
      </c>
      <c r="O166" s="153">
        <v>0</v>
      </c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256</v>
      </c>
      <c r="AT166" s="155" t="s">
        <v>147</v>
      </c>
      <c r="AU166" s="155" t="s">
        <v>152</v>
      </c>
      <c r="AY166" s="14" t="s">
        <v>145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4" t="s">
        <v>152</v>
      </c>
      <c r="BK166" s="157">
        <f t="shared" si="19"/>
        <v>0</v>
      </c>
      <c r="BL166" s="14" t="s">
        <v>256</v>
      </c>
      <c r="BM166" s="155" t="s">
        <v>794</v>
      </c>
    </row>
    <row r="167" spans="1:65" s="2" customFormat="1" ht="16.5" customHeight="1">
      <c r="A167" s="26"/>
      <c r="B167" s="144"/>
      <c r="C167" s="158" t="s">
        <v>291</v>
      </c>
      <c r="D167" s="158" t="s">
        <v>181</v>
      </c>
      <c r="E167" s="159" t="s">
        <v>795</v>
      </c>
      <c r="F167" s="160" t="s">
        <v>796</v>
      </c>
      <c r="G167" s="161" t="s">
        <v>150</v>
      </c>
      <c r="H167" s="162">
        <v>4</v>
      </c>
      <c r="I167" s="162"/>
      <c r="J167" s="162">
        <f t="shared" si="10"/>
        <v>0</v>
      </c>
      <c r="K167" s="163"/>
      <c r="L167" s="164"/>
      <c r="M167" s="165" t="s">
        <v>1</v>
      </c>
      <c r="N167" s="166" t="s">
        <v>36</v>
      </c>
      <c r="O167" s="153">
        <v>0</v>
      </c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260</v>
      </c>
      <c r="AT167" s="155" t="s">
        <v>181</v>
      </c>
      <c r="AU167" s="155" t="s">
        <v>152</v>
      </c>
      <c r="AY167" s="14" t="s">
        <v>145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152</v>
      </c>
      <c r="BK167" s="157">
        <f t="shared" si="19"/>
        <v>0</v>
      </c>
      <c r="BL167" s="14" t="s">
        <v>256</v>
      </c>
      <c r="BM167" s="155" t="s">
        <v>797</v>
      </c>
    </row>
    <row r="168" spans="1:65" s="2" customFormat="1" ht="16.5" customHeight="1">
      <c r="A168" s="26"/>
      <c r="B168" s="144"/>
      <c r="C168" s="145" t="s">
        <v>218</v>
      </c>
      <c r="D168" s="145" t="s">
        <v>147</v>
      </c>
      <c r="E168" s="146" t="s">
        <v>798</v>
      </c>
      <c r="F168" s="147" t="s">
        <v>799</v>
      </c>
      <c r="G168" s="148" t="s">
        <v>150</v>
      </c>
      <c r="H168" s="149">
        <v>4</v>
      </c>
      <c r="I168" s="149"/>
      <c r="J168" s="149">
        <f t="shared" si="10"/>
        <v>0</v>
      </c>
      <c r="K168" s="150"/>
      <c r="L168" s="27"/>
      <c r="M168" s="151" t="s">
        <v>1</v>
      </c>
      <c r="N168" s="152" t="s">
        <v>36</v>
      </c>
      <c r="O168" s="153">
        <v>0</v>
      </c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256</v>
      </c>
      <c r="AT168" s="155" t="s">
        <v>147</v>
      </c>
      <c r="AU168" s="155" t="s">
        <v>152</v>
      </c>
      <c r="AY168" s="14" t="s">
        <v>145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152</v>
      </c>
      <c r="BK168" s="157">
        <f t="shared" si="19"/>
        <v>0</v>
      </c>
      <c r="BL168" s="14" t="s">
        <v>256</v>
      </c>
      <c r="BM168" s="155" t="s">
        <v>800</v>
      </c>
    </row>
    <row r="169" spans="1:65" s="2" customFormat="1" ht="16.5" customHeight="1">
      <c r="A169" s="26"/>
      <c r="B169" s="144"/>
      <c r="C169" s="158" t="s">
        <v>480</v>
      </c>
      <c r="D169" s="158" t="s">
        <v>181</v>
      </c>
      <c r="E169" s="159" t="s">
        <v>801</v>
      </c>
      <c r="F169" s="160" t="s">
        <v>802</v>
      </c>
      <c r="G169" s="161" t="s">
        <v>150</v>
      </c>
      <c r="H169" s="162">
        <v>4</v>
      </c>
      <c r="I169" s="162"/>
      <c r="J169" s="162">
        <f t="shared" si="10"/>
        <v>0</v>
      </c>
      <c r="K169" s="163"/>
      <c r="L169" s="164"/>
      <c r="M169" s="165" t="s">
        <v>1</v>
      </c>
      <c r="N169" s="166" t="s">
        <v>36</v>
      </c>
      <c r="O169" s="153">
        <v>0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260</v>
      </c>
      <c r="AT169" s="155" t="s">
        <v>181</v>
      </c>
      <c r="AU169" s="155" t="s">
        <v>152</v>
      </c>
      <c r="AY169" s="14" t="s">
        <v>145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152</v>
      </c>
      <c r="BK169" s="157">
        <f t="shared" si="19"/>
        <v>0</v>
      </c>
      <c r="BL169" s="14" t="s">
        <v>256</v>
      </c>
      <c r="BM169" s="155" t="s">
        <v>803</v>
      </c>
    </row>
    <row r="170" spans="1:65" s="2" customFormat="1" ht="16.5" customHeight="1">
      <c r="A170" s="26"/>
      <c r="B170" s="144"/>
      <c r="C170" s="145" t="s">
        <v>221</v>
      </c>
      <c r="D170" s="145" t="s">
        <v>147</v>
      </c>
      <c r="E170" s="146" t="s">
        <v>804</v>
      </c>
      <c r="F170" s="147" t="s">
        <v>805</v>
      </c>
      <c r="G170" s="148" t="s">
        <v>150</v>
      </c>
      <c r="H170" s="149">
        <v>4</v>
      </c>
      <c r="I170" s="149"/>
      <c r="J170" s="149">
        <f t="shared" si="10"/>
        <v>0</v>
      </c>
      <c r="K170" s="150"/>
      <c r="L170" s="27"/>
      <c r="M170" s="151" t="s">
        <v>1</v>
      </c>
      <c r="N170" s="152" t="s">
        <v>36</v>
      </c>
      <c r="O170" s="153">
        <v>0</v>
      </c>
      <c r="P170" s="153">
        <f t="shared" si="11"/>
        <v>0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256</v>
      </c>
      <c r="AT170" s="155" t="s">
        <v>147</v>
      </c>
      <c r="AU170" s="155" t="s">
        <v>152</v>
      </c>
      <c r="AY170" s="14" t="s">
        <v>145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152</v>
      </c>
      <c r="BK170" s="157">
        <f t="shared" si="19"/>
        <v>0</v>
      </c>
      <c r="BL170" s="14" t="s">
        <v>256</v>
      </c>
      <c r="BM170" s="155" t="s">
        <v>806</v>
      </c>
    </row>
    <row r="171" spans="1:65" s="2" customFormat="1" ht="16.5" customHeight="1">
      <c r="A171" s="26"/>
      <c r="B171" s="144"/>
      <c r="C171" s="158" t="s">
        <v>485</v>
      </c>
      <c r="D171" s="158" t="s">
        <v>181</v>
      </c>
      <c r="E171" s="159" t="s">
        <v>807</v>
      </c>
      <c r="F171" s="160" t="s">
        <v>808</v>
      </c>
      <c r="G171" s="161" t="s">
        <v>150</v>
      </c>
      <c r="H171" s="162">
        <v>4</v>
      </c>
      <c r="I171" s="162"/>
      <c r="J171" s="162">
        <f t="shared" si="10"/>
        <v>0</v>
      </c>
      <c r="K171" s="163"/>
      <c r="L171" s="164"/>
      <c r="M171" s="165" t="s">
        <v>1</v>
      </c>
      <c r="N171" s="166" t="s">
        <v>36</v>
      </c>
      <c r="O171" s="153">
        <v>0</v>
      </c>
      <c r="P171" s="153">
        <f t="shared" si="11"/>
        <v>0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260</v>
      </c>
      <c r="AT171" s="155" t="s">
        <v>181</v>
      </c>
      <c r="AU171" s="155" t="s">
        <v>152</v>
      </c>
      <c r="AY171" s="14" t="s">
        <v>145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152</v>
      </c>
      <c r="BK171" s="157">
        <f t="shared" si="19"/>
        <v>0</v>
      </c>
      <c r="BL171" s="14" t="s">
        <v>256</v>
      </c>
      <c r="BM171" s="155" t="s">
        <v>809</v>
      </c>
    </row>
    <row r="172" spans="1:65" s="2" customFormat="1" ht="21.75" customHeight="1">
      <c r="A172" s="26"/>
      <c r="B172" s="144"/>
      <c r="C172" s="145" t="s">
        <v>225</v>
      </c>
      <c r="D172" s="145" t="s">
        <v>147</v>
      </c>
      <c r="E172" s="146" t="s">
        <v>810</v>
      </c>
      <c r="F172" s="147" t="s">
        <v>811</v>
      </c>
      <c r="G172" s="148" t="s">
        <v>161</v>
      </c>
      <c r="H172" s="149">
        <v>70</v>
      </c>
      <c r="I172" s="149"/>
      <c r="J172" s="149">
        <f t="shared" si="10"/>
        <v>0</v>
      </c>
      <c r="K172" s="150"/>
      <c r="L172" s="27"/>
      <c r="M172" s="151" t="s">
        <v>1</v>
      </c>
      <c r="N172" s="152" t="s">
        <v>36</v>
      </c>
      <c r="O172" s="153">
        <v>0</v>
      </c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256</v>
      </c>
      <c r="AT172" s="155" t="s">
        <v>147</v>
      </c>
      <c r="AU172" s="155" t="s">
        <v>152</v>
      </c>
      <c r="AY172" s="14" t="s">
        <v>145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152</v>
      </c>
      <c r="BK172" s="157">
        <f t="shared" si="19"/>
        <v>0</v>
      </c>
      <c r="BL172" s="14" t="s">
        <v>256</v>
      </c>
      <c r="BM172" s="155" t="s">
        <v>812</v>
      </c>
    </row>
    <row r="173" spans="1:65" s="2" customFormat="1" ht="21.75" customHeight="1">
      <c r="A173" s="26"/>
      <c r="B173" s="144"/>
      <c r="C173" s="158" t="s">
        <v>492</v>
      </c>
      <c r="D173" s="158" t="s">
        <v>181</v>
      </c>
      <c r="E173" s="159" t="s">
        <v>813</v>
      </c>
      <c r="F173" s="160" t="s">
        <v>814</v>
      </c>
      <c r="G173" s="161" t="s">
        <v>336</v>
      </c>
      <c r="H173" s="162">
        <v>65.94</v>
      </c>
      <c r="I173" s="162"/>
      <c r="J173" s="162">
        <f t="shared" si="10"/>
        <v>0</v>
      </c>
      <c r="K173" s="163"/>
      <c r="L173" s="164"/>
      <c r="M173" s="165" t="s">
        <v>1</v>
      </c>
      <c r="N173" s="166" t="s">
        <v>36</v>
      </c>
      <c r="O173" s="153">
        <v>0</v>
      </c>
      <c r="P173" s="153">
        <f t="shared" si="11"/>
        <v>0</v>
      </c>
      <c r="Q173" s="153">
        <v>0</v>
      </c>
      <c r="R173" s="153">
        <f t="shared" si="12"/>
        <v>0</v>
      </c>
      <c r="S173" s="153">
        <v>0</v>
      </c>
      <c r="T173" s="154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260</v>
      </c>
      <c r="AT173" s="155" t="s">
        <v>181</v>
      </c>
      <c r="AU173" s="155" t="s">
        <v>152</v>
      </c>
      <c r="AY173" s="14" t="s">
        <v>145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4" t="s">
        <v>152</v>
      </c>
      <c r="BK173" s="157">
        <f t="shared" si="19"/>
        <v>0</v>
      </c>
      <c r="BL173" s="14" t="s">
        <v>256</v>
      </c>
      <c r="BM173" s="155" t="s">
        <v>815</v>
      </c>
    </row>
    <row r="174" spans="1:65" s="2" customFormat="1" ht="16.5" customHeight="1">
      <c r="A174" s="26"/>
      <c r="B174" s="144"/>
      <c r="C174" s="145" t="s">
        <v>228</v>
      </c>
      <c r="D174" s="145" t="s">
        <v>147</v>
      </c>
      <c r="E174" s="146" t="s">
        <v>816</v>
      </c>
      <c r="F174" s="147" t="s">
        <v>817</v>
      </c>
      <c r="G174" s="148" t="s">
        <v>150</v>
      </c>
      <c r="H174" s="149">
        <v>8</v>
      </c>
      <c r="I174" s="149"/>
      <c r="J174" s="149">
        <f t="shared" si="10"/>
        <v>0</v>
      </c>
      <c r="K174" s="150"/>
      <c r="L174" s="27"/>
      <c r="M174" s="151" t="s">
        <v>1</v>
      </c>
      <c r="N174" s="152" t="s">
        <v>36</v>
      </c>
      <c r="O174" s="153">
        <v>0</v>
      </c>
      <c r="P174" s="153">
        <f t="shared" si="11"/>
        <v>0</v>
      </c>
      <c r="Q174" s="153">
        <v>0</v>
      </c>
      <c r="R174" s="153">
        <f t="shared" si="12"/>
        <v>0</v>
      </c>
      <c r="S174" s="153">
        <v>0</v>
      </c>
      <c r="T174" s="154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256</v>
      </c>
      <c r="AT174" s="155" t="s">
        <v>147</v>
      </c>
      <c r="AU174" s="155" t="s">
        <v>152</v>
      </c>
      <c r="AY174" s="14" t="s">
        <v>145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4" t="s">
        <v>152</v>
      </c>
      <c r="BK174" s="157">
        <f t="shared" si="19"/>
        <v>0</v>
      </c>
      <c r="BL174" s="14" t="s">
        <v>256</v>
      </c>
      <c r="BM174" s="155" t="s">
        <v>818</v>
      </c>
    </row>
    <row r="175" spans="1:65" s="2" customFormat="1" ht="21.75" customHeight="1">
      <c r="A175" s="26"/>
      <c r="B175" s="144"/>
      <c r="C175" s="158" t="s">
        <v>499</v>
      </c>
      <c r="D175" s="158" t="s">
        <v>181</v>
      </c>
      <c r="E175" s="159" t="s">
        <v>819</v>
      </c>
      <c r="F175" s="160" t="s">
        <v>820</v>
      </c>
      <c r="G175" s="161" t="s">
        <v>150</v>
      </c>
      <c r="H175" s="162">
        <v>8</v>
      </c>
      <c r="I175" s="162"/>
      <c r="J175" s="162">
        <f t="shared" si="10"/>
        <v>0</v>
      </c>
      <c r="K175" s="163"/>
      <c r="L175" s="164"/>
      <c r="M175" s="165" t="s">
        <v>1</v>
      </c>
      <c r="N175" s="166" t="s">
        <v>36</v>
      </c>
      <c r="O175" s="153">
        <v>0</v>
      </c>
      <c r="P175" s="153">
        <f t="shared" si="11"/>
        <v>0</v>
      </c>
      <c r="Q175" s="153">
        <v>0</v>
      </c>
      <c r="R175" s="153">
        <f t="shared" si="12"/>
        <v>0</v>
      </c>
      <c r="S175" s="153">
        <v>0</v>
      </c>
      <c r="T175" s="154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260</v>
      </c>
      <c r="AT175" s="155" t="s">
        <v>181</v>
      </c>
      <c r="AU175" s="155" t="s">
        <v>152</v>
      </c>
      <c r="AY175" s="14" t="s">
        <v>145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4" t="s">
        <v>152</v>
      </c>
      <c r="BK175" s="157">
        <f t="shared" si="19"/>
        <v>0</v>
      </c>
      <c r="BL175" s="14" t="s">
        <v>256</v>
      </c>
      <c r="BM175" s="155" t="s">
        <v>821</v>
      </c>
    </row>
    <row r="176" spans="1:65" s="2" customFormat="1" ht="21.75" customHeight="1">
      <c r="A176" s="26"/>
      <c r="B176" s="144"/>
      <c r="C176" s="145" t="s">
        <v>237</v>
      </c>
      <c r="D176" s="145" t="s">
        <v>147</v>
      </c>
      <c r="E176" s="146" t="s">
        <v>822</v>
      </c>
      <c r="F176" s="147" t="s">
        <v>823</v>
      </c>
      <c r="G176" s="148" t="s">
        <v>150</v>
      </c>
      <c r="H176" s="149">
        <v>22</v>
      </c>
      <c r="I176" s="149"/>
      <c r="J176" s="149">
        <f t="shared" si="10"/>
        <v>0</v>
      </c>
      <c r="K176" s="150"/>
      <c r="L176" s="27"/>
      <c r="M176" s="151" t="s">
        <v>1</v>
      </c>
      <c r="N176" s="152" t="s">
        <v>36</v>
      </c>
      <c r="O176" s="153">
        <v>0</v>
      </c>
      <c r="P176" s="153">
        <f t="shared" si="11"/>
        <v>0</v>
      </c>
      <c r="Q176" s="153">
        <v>0</v>
      </c>
      <c r="R176" s="153">
        <f t="shared" si="12"/>
        <v>0</v>
      </c>
      <c r="S176" s="153">
        <v>0</v>
      </c>
      <c r="T176" s="154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256</v>
      </c>
      <c r="AT176" s="155" t="s">
        <v>147</v>
      </c>
      <c r="AU176" s="155" t="s">
        <v>152</v>
      </c>
      <c r="AY176" s="14" t="s">
        <v>145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4" t="s">
        <v>152</v>
      </c>
      <c r="BK176" s="157">
        <f t="shared" si="19"/>
        <v>0</v>
      </c>
      <c r="BL176" s="14" t="s">
        <v>256</v>
      </c>
      <c r="BM176" s="155" t="s">
        <v>824</v>
      </c>
    </row>
    <row r="177" spans="1:65" s="2" customFormat="1" ht="16.5" customHeight="1">
      <c r="A177" s="26"/>
      <c r="B177" s="144"/>
      <c r="C177" s="158" t="s">
        <v>510</v>
      </c>
      <c r="D177" s="158" t="s">
        <v>181</v>
      </c>
      <c r="E177" s="159" t="s">
        <v>825</v>
      </c>
      <c r="F177" s="160" t="s">
        <v>826</v>
      </c>
      <c r="G177" s="161" t="s">
        <v>150</v>
      </c>
      <c r="H177" s="162">
        <v>22</v>
      </c>
      <c r="I177" s="162"/>
      <c r="J177" s="162">
        <f t="shared" si="10"/>
        <v>0</v>
      </c>
      <c r="K177" s="163"/>
      <c r="L177" s="164"/>
      <c r="M177" s="165" t="s">
        <v>1</v>
      </c>
      <c r="N177" s="166" t="s">
        <v>36</v>
      </c>
      <c r="O177" s="153">
        <v>0</v>
      </c>
      <c r="P177" s="153">
        <f t="shared" si="11"/>
        <v>0</v>
      </c>
      <c r="Q177" s="153">
        <v>0</v>
      </c>
      <c r="R177" s="153">
        <f t="shared" si="12"/>
        <v>0</v>
      </c>
      <c r="S177" s="153">
        <v>0</v>
      </c>
      <c r="T177" s="154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260</v>
      </c>
      <c r="AT177" s="155" t="s">
        <v>181</v>
      </c>
      <c r="AU177" s="155" t="s">
        <v>152</v>
      </c>
      <c r="AY177" s="14" t="s">
        <v>145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4" t="s">
        <v>152</v>
      </c>
      <c r="BK177" s="157">
        <f t="shared" si="19"/>
        <v>0</v>
      </c>
      <c r="BL177" s="14" t="s">
        <v>256</v>
      </c>
      <c r="BM177" s="155" t="s">
        <v>827</v>
      </c>
    </row>
    <row r="178" spans="1:65" s="2" customFormat="1" ht="16.5" customHeight="1">
      <c r="A178" s="26"/>
      <c r="B178" s="144"/>
      <c r="C178" s="145" t="s">
        <v>240</v>
      </c>
      <c r="D178" s="145" t="s">
        <v>147</v>
      </c>
      <c r="E178" s="146" t="s">
        <v>828</v>
      </c>
      <c r="F178" s="147" t="s">
        <v>829</v>
      </c>
      <c r="G178" s="148" t="s">
        <v>161</v>
      </c>
      <c r="H178" s="149">
        <v>75</v>
      </c>
      <c r="I178" s="149"/>
      <c r="J178" s="149">
        <f t="shared" si="10"/>
        <v>0</v>
      </c>
      <c r="K178" s="150"/>
      <c r="L178" s="27"/>
      <c r="M178" s="151" t="s">
        <v>1</v>
      </c>
      <c r="N178" s="152" t="s">
        <v>36</v>
      </c>
      <c r="O178" s="153">
        <v>0</v>
      </c>
      <c r="P178" s="153">
        <f t="shared" si="11"/>
        <v>0</v>
      </c>
      <c r="Q178" s="153">
        <v>0</v>
      </c>
      <c r="R178" s="153">
        <f t="shared" si="12"/>
        <v>0</v>
      </c>
      <c r="S178" s="153">
        <v>0</v>
      </c>
      <c r="T178" s="154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256</v>
      </c>
      <c r="AT178" s="155" t="s">
        <v>147</v>
      </c>
      <c r="AU178" s="155" t="s">
        <v>152</v>
      </c>
      <c r="AY178" s="14" t="s">
        <v>145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4" t="s">
        <v>152</v>
      </c>
      <c r="BK178" s="157">
        <f t="shared" si="19"/>
        <v>0</v>
      </c>
      <c r="BL178" s="14" t="s">
        <v>256</v>
      </c>
      <c r="BM178" s="155" t="s">
        <v>830</v>
      </c>
    </row>
    <row r="179" spans="1:65" s="2" customFormat="1" ht="16.5" customHeight="1">
      <c r="A179" s="26"/>
      <c r="B179" s="144"/>
      <c r="C179" s="158" t="s">
        <v>831</v>
      </c>
      <c r="D179" s="158" t="s">
        <v>181</v>
      </c>
      <c r="E179" s="159" t="s">
        <v>832</v>
      </c>
      <c r="F179" s="160" t="s">
        <v>833</v>
      </c>
      <c r="G179" s="161" t="s">
        <v>161</v>
      </c>
      <c r="H179" s="162">
        <v>75</v>
      </c>
      <c r="I179" s="162"/>
      <c r="J179" s="162">
        <f t="shared" si="10"/>
        <v>0</v>
      </c>
      <c r="K179" s="163"/>
      <c r="L179" s="164"/>
      <c r="M179" s="165" t="s">
        <v>1</v>
      </c>
      <c r="N179" s="166" t="s">
        <v>36</v>
      </c>
      <c r="O179" s="153">
        <v>0</v>
      </c>
      <c r="P179" s="153">
        <f t="shared" si="11"/>
        <v>0</v>
      </c>
      <c r="Q179" s="153">
        <v>0</v>
      </c>
      <c r="R179" s="153">
        <f t="shared" si="12"/>
        <v>0</v>
      </c>
      <c r="S179" s="153">
        <v>0</v>
      </c>
      <c r="T179" s="154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260</v>
      </c>
      <c r="AT179" s="155" t="s">
        <v>181</v>
      </c>
      <c r="AU179" s="155" t="s">
        <v>152</v>
      </c>
      <c r="AY179" s="14" t="s">
        <v>145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4" t="s">
        <v>152</v>
      </c>
      <c r="BK179" s="157">
        <f t="shared" si="19"/>
        <v>0</v>
      </c>
      <c r="BL179" s="14" t="s">
        <v>256</v>
      </c>
      <c r="BM179" s="155" t="s">
        <v>834</v>
      </c>
    </row>
    <row r="180" spans="1:65" s="2" customFormat="1" ht="16.5" customHeight="1">
      <c r="A180" s="26"/>
      <c r="B180" s="144"/>
      <c r="C180" s="145" t="s">
        <v>244</v>
      </c>
      <c r="D180" s="145" t="s">
        <v>147</v>
      </c>
      <c r="E180" s="146" t="s">
        <v>835</v>
      </c>
      <c r="F180" s="147" t="s">
        <v>836</v>
      </c>
      <c r="G180" s="148" t="s">
        <v>161</v>
      </c>
      <c r="H180" s="149">
        <v>162</v>
      </c>
      <c r="I180" s="149"/>
      <c r="J180" s="149">
        <f t="shared" si="10"/>
        <v>0</v>
      </c>
      <c r="K180" s="150"/>
      <c r="L180" s="27"/>
      <c r="M180" s="151" t="s">
        <v>1</v>
      </c>
      <c r="N180" s="152" t="s">
        <v>36</v>
      </c>
      <c r="O180" s="153">
        <v>0</v>
      </c>
      <c r="P180" s="153">
        <f t="shared" si="11"/>
        <v>0</v>
      </c>
      <c r="Q180" s="153">
        <v>0</v>
      </c>
      <c r="R180" s="153">
        <f t="shared" si="12"/>
        <v>0</v>
      </c>
      <c r="S180" s="153">
        <v>0</v>
      </c>
      <c r="T180" s="154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256</v>
      </c>
      <c r="AT180" s="155" t="s">
        <v>147</v>
      </c>
      <c r="AU180" s="155" t="s">
        <v>152</v>
      </c>
      <c r="AY180" s="14" t="s">
        <v>145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4" t="s">
        <v>152</v>
      </c>
      <c r="BK180" s="157">
        <f t="shared" si="19"/>
        <v>0</v>
      </c>
      <c r="BL180" s="14" t="s">
        <v>256</v>
      </c>
      <c r="BM180" s="155" t="s">
        <v>837</v>
      </c>
    </row>
    <row r="181" spans="1:65" s="2" customFormat="1" ht="16.5" customHeight="1">
      <c r="A181" s="26"/>
      <c r="B181" s="144"/>
      <c r="C181" s="158" t="s">
        <v>838</v>
      </c>
      <c r="D181" s="158" t="s">
        <v>181</v>
      </c>
      <c r="E181" s="159" t="s">
        <v>839</v>
      </c>
      <c r="F181" s="160" t="s">
        <v>840</v>
      </c>
      <c r="G181" s="161" t="s">
        <v>161</v>
      </c>
      <c r="H181" s="162">
        <v>162</v>
      </c>
      <c r="I181" s="162"/>
      <c r="J181" s="162">
        <f t="shared" si="10"/>
        <v>0</v>
      </c>
      <c r="K181" s="163"/>
      <c r="L181" s="164"/>
      <c r="M181" s="165" t="s">
        <v>1</v>
      </c>
      <c r="N181" s="166" t="s">
        <v>36</v>
      </c>
      <c r="O181" s="153">
        <v>0</v>
      </c>
      <c r="P181" s="153">
        <f t="shared" si="11"/>
        <v>0</v>
      </c>
      <c r="Q181" s="153">
        <v>0</v>
      </c>
      <c r="R181" s="153">
        <f t="shared" si="12"/>
        <v>0</v>
      </c>
      <c r="S181" s="153">
        <v>0</v>
      </c>
      <c r="T181" s="154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260</v>
      </c>
      <c r="AT181" s="155" t="s">
        <v>181</v>
      </c>
      <c r="AU181" s="155" t="s">
        <v>152</v>
      </c>
      <c r="AY181" s="14" t="s">
        <v>145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4" t="s">
        <v>152</v>
      </c>
      <c r="BK181" s="157">
        <f t="shared" si="19"/>
        <v>0</v>
      </c>
      <c r="BL181" s="14" t="s">
        <v>256</v>
      </c>
      <c r="BM181" s="155" t="s">
        <v>841</v>
      </c>
    </row>
    <row r="182" spans="1:65" s="2" customFormat="1" ht="16.5" customHeight="1">
      <c r="A182" s="26"/>
      <c r="B182" s="144"/>
      <c r="C182" s="145" t="s">
        <v>249</v>
      </c>
      <c r="D182" s="145" t="s">
        <v>147</v>
      </c>
      <c r="E182" s="146" t="s">
        <v>842</v>
      </c>
      <c r="F182" s="147" t="s">
        <v>843</v>
      </c>
      <c r="G182" s="148" t="s">
        <v>161</v>
      </c>
      <c r="H182" s="149">
        <v>15</v>
      </c>
      <c r="I182" s="149"/>
      <c r="J182" s="149">
        <f t="shared" si="10"/>
        <v>0</v>
      </c>
      <c r="K182" s="150"/>
      <c r="L182" s="27"/>
      <c r="M182" s="151" t="s">
        <v>1</v>
      </c>
      <c r="N182" s="152" t="s">
        <v>36</v>
      </c>
      <c r="O182" s="153">
        <v>0</v>
      </c>
      <c r="P182" s="153">
        <f t="shared" si="11"/>
        <v>0</v>
      </c>
      <c r="Q182" s="153">
        <v>0</v>
      </c>
      <c r="R182" s="153">
        <f t="shared" si="12"/>
        <v>0</v>
      </c>
      <c r="S182" s="153">
        <v>0</v>
      </c>
      <c r="T182" s="154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256</v>
      </c>
      <c r="AT182" s="155" t="s">
        <v>147</v>
      </c>
      <c r="AU182" s="155" t="s">
        <v>152</v>
      </c>
      <c r="AY182" s="14" t="s">
        <v>145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4" t="s">
        <v>152</v>
      </c>
      <c r="BK182" s="157">
        <f t="shared" si="19"/>
        <v>0</v>
      </c>
      <c r="BL182" s="14" t="s">
        <v>256</v>
      </c>
      <c r="BM182" s="155" t="s">
        <v>844</v>
      </c>
    </row>
    <row r="183" spans="1:65" s="2" customFormat="1" ht="16.5" customHeight="1">
      <c r="A183" s="26"/>
      <c r="B183" s="144"/>
      <c r="C183" s="158" t="s">
        <v>845</v>
      </c>
      <c r="D183" s="158" t="s">
        <v>181</v>
      </c>
      <c r="E183" s="159" t="s">
        <v>846</v>
      </c>
      <c r="F183" s="160" t="s">
        <v>847</v>
      </c>
      <c r="G183" s="161" t="s">
        <v>161</v>
      </c>
      <c r="H183" s="162">
        <v>15</v>
      </c>
      <c r="I183" s="162"/>
      <c r="J183" s="162">
        <f t="shared" si="10"/>
        <v>0</v>
      </c>
      <c r="K183" s="163"/>
      <c r="L183" s="164"/>
      <c r="M183" s="165" t="s">
        <v>1</v>
      </c>
      <c r="N183" s="166" t="s">
        <v>36</v>
      </c>
      <c r="O183" s="153">
        <v>0</v>
      </c>
      <c r="P183" s="153">
        <f t="shared" si="11"/>
        <v>0</v>
      </c>
      <c r="Q183" s="153">
        <v>0</v>
      </c>
      <c r="R183" s="153">
        <f t="shared" si="12"/>
        <v>0</v>
      </c>
      <c r="S183" s="153">
        <v>0</v>
      </c>
      <c r="T183" s="154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260</v>
      </c>
      <c r="AT183" s="155" t="s">
        <v>181</v>
      </c>
      <c r="AU183" s="155" t="s">
        <v>152</v>
      </c>
      <c r="AY183" s="14" t="s">
        <v>145</v>
      </c>
      <c r="BE183" s="156">
        <f t="shared" si="14"/>
        <v>0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4" t="s">
        <v>152</v>
      </c>
      <c r="BK183" s="157">
        <f t="shared" si="19"/>
        <v>0</v>
      </c>
      <c r="BL183" s="14" t="s">
        <v>256</v>
      </c>
      <c r="BM183" s="155" t="s">
        <v>848</v>
      </c>
    </row>
    <row r="184" spans="1:65" s="2" customFormat="1" ht="16.5" customHeight="1">
      <c r="A184" s="26"/>
      <c r="B184" s="144"/>
      <c r="C184" s="145" t="s">
        <v>257</v>
      </c>
      <c r="D184" s="145" t="s">
        <v>147</v>
      </c>
      <c r="E184" s="146" t="s">
        <v>849</v>
      </c>
      <c r="F184" s="147" t="s">
        <v>850</v>
      </c>
      <c r="G184" s="148" t="s">
        <v>161</v>
      </c>
      <c r="H184" s="149">
        <v>40</v>
      </c>
      <c r="I184" s="149"/>
      <c r="J184" s="149">
        <f t="shared" si="10"/>
        <v>0</v>
      </c>
      <c r="K184" s="150"/>
      <c r="L184" s="27"/>
      <c r="M184" s="151" t="s">
        <v>1</v>
      </c>
      <c r="N184" s="152" t="s">
        <v>36</v>
      </c>
      <c r="O184" s="153">
        <v>0</v>
      </c>
      <c r="P184" s="153">
        <f t="shared" si="11"/>
        <v>0</v>
      </c>
      <c r="Q184" s="153">
        <v>0</v>
      </c>
      <c r="R184" s="153">
        <f t="shared" si="12"/>
        <v>0</v>
      </c>
      <c r="S184" s="153">
        <v>0</v>
      </c>
      <c r="T184" s="154">
        <f t="shared" si="1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256</v>
      </c>
      <c r="AT184" s="155" t="s">
        <v>147</v>
      </c>
      <c r="AU184" s="155" t="s">
        <v>152</v>
      </c>
      <c r="AY184" s="14" t="s">
        <v>145</v>
      </c>
      <c r="BE184" s="156">
        <f t="shared" si="14"/>
        <v>0</v>
      </c>
      <c r="BF184" s="156">
        <f t="shared" si="15"/>
        <v>0</v>
      </c>
      <c r="BG184" s="156">
        <f t="shared" si="16"/>
        <v>0</v>
      </c>
      <c r="BH184" s="156">
        <f t="shared" si="17"/>
        <v>0</v>
      </c>
      <c r="BI184" s="156">
        <f t="shared" si="18"/>
        <v>0</v>
      </c>
      <c r="BJ184" s="14" t="s">
        <v>152</v>
      </c>
      <c r="BK184" s="157">
        <f t="shared" si="19"/>
        <v>0</v>
      </c>
      <c r="BL184" s="14" t="s">
        <v>256</v>
      </c>
      <c r="BM184" s="155" t="s">
        <v>851</v>
      </c>
    </row>
    <row r="185" spans="1:65" s="2" customFormat="1" ht="16.5" customHeight="1">
      <c r="A185" s="26"/>
      <c r="B185" s="144"/>
      <c r="C185" s="158" t="s">
        <v>852</v>
      </c>
      <c r="D185" s="158" t="s">
        <v>181</v>
      </c>
      <c r="E185" s="159" t="s">
        <v>853</v>
      </c>
      <c r="F185" s="160" t="s">
        <v>854</v>
      </c>
      <c r="G185" s="161" t="s">
        <v>161</v>
      </c>
      <c r="H185" s="162">
        <v>40</v>
      </c>
      <c r="I185" s="162"/>
      <c r="J185" s="162">
        <f t="shared" si="10"/>
        <v>0</v>
      </c>
      <c r="K185" s="163"/>
      <c r="L185" s="164"/>
      <c r="M185" s="165" t="s">
        <v>1</v>
      </c>
      <c r="N185" s="166" t="s">
        <v>36</v>
      </c>
      <c r="O185" s="153">
        <v>0</v>
      </c>
      <c r="P185" s="153">
        <f t="shared" si="11"/>
        <v>0</v>
      </c>
      <c r="Q185" s="153">
        <v>0</v>
      </c>
      <c r="R185" s="153">
        <f t="shared" si="12"/>
        <v>0</v>
      </c>
      <c r="S185" s="153">
        <v>0</v>
      </c>
      <c r="T185" s="154">
        <f t="shared" si="1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260</v>
      </c>
      <c r="AT185" s="155" t="s">
        <v>181</v>
      </c>
      <c r="AU185" s="155" t="s">
        <v>152</v>
      </c>
      <c r="AY185" s="14" t="s">
        <v>145</v>
      </c>
      <c r="BE185" s="156">
        <f t="shared" si="14"/>
        <v>0</v>
      </c>
      <c r="BF185" s="156">
        <f t="shared" si="15"/>
        <v>0</v>
      </c>
      <c r="BG185" s="156">
        <f t="shared" si="16"/>
        <v>0</v>
      </c>
      <c r="BH185" s="156">
        <f t="shared" si="17"/>
        <v>0</v>
      </c>
      <c r="BI185" s="156">
        <f t="shared" si="18"/>
        <v>0</v>
      </c>
      <c r="BJ185" s="14" t="s">
        <v>152</v>
      </c>
      <c r="BK185" s="157">
        <f t="shared" si="19"/>
        <v>0</v>
      </c>
      <c r="BL185" s="14" t="s">
        <v>256</v>
      </c>
      <c r="BM185" s="155" t="s">
        <v>855</v>
      </c>
    </row>
    <row r="186" spans="1:65" s="2" customFormat="1" ht="16.5" customHeight="1">
      <c r="A186" s="26"/>
      <c r="B186" s="144"/>
      <c r="C186" s="145" t="s">
        <v>261</v>
      </c>
      <c r="D186" s="145" t="s">
        <v>147</v>
      </c>
      <c r="E186" s="146" t="s">
        <v>856</v>
      </c>
      <c r="F186" s="147" t="s">
        <v>857</v>
      </c>
      <c r="G186" s="148" t="s">
        <v>161</v>
      </c>
      <c r="H186" s="149">
        <v>43</v>
      </c>
      <c r="I186" s="149"/>
      <c r="J186" s="149">
        <f t="shared" si="10"/>
        <v>0</v>
      </c>
      <c r="K186" s="150"/>
      <c r="L186" s="27"/>
      <c r="M186" s="151" t="s">
        <v>1</v>
      </c>
      <c r="N186" s="152" t="s">
        <v>36</v>
      </c>
      <c r="O186" s="153">
        <v>0</v>
      </c>
      <c r="P186" s="153">
        <f t="shared" si="11"/>
        <v>0</v>
      </c>
      <c r="Q186" s="153">
        <v>0</v>
      </c>
      <c r="R186" s="153">
        <f t="shared" si="12"/>
        <v>0</v>
      </c>
      <c r="S186" s="153">
        <v>0</v>
      </c>
      <c r="T186" s="154">
        <f t="shared" si="1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256</v>
      </c>
      <c r="AT186" s="155" t="s">
        <v>147</v>
      </c>
      <c r="AU186" s="155" t="s">
        <v>152</v>
      </c>
      <c r="AY186" s="14" t="s">
        <v>145</v>
      </c>
      <c r="BE186" s="156">
        <f t="shared" si="14"/>
        <v>0</v>
      </c>
      <c r="BF186" s="156">
        <f t="shared" si="15"/>
        <v>0</v>
      </c>
      <c r="BG186" s="156">
        <f t="shared" si="16"/>
        <v>0</v>
      </c>
      <c r="BH186" s="156">
        <f t="shared" si="17"/>
        <v>0</v>
      </c>
      <c r="BI186" s="156">
        <f t="shared" si="18"/>
        <v>0</v>
      </c>
      <c r="BJ186" s="14" t="s">
        <v>152</v>
      </c>
      <c r="BK186" s="157">
        <f t="shared" si="19"/>
        <v>0</v>
      </c>
      <c r="BL186" s="14" t="s">
        <v>256</v>
      </c>
      <c r="BM186" s="155" t="s">
        <v>858</v>
      </c>
    </row>
    <row r="187" spans="1:65" s="2" customFormat="1" ht="16.5" customHeight="1">
      <c r="A187" s="26"/>
      <c r="B187" s="144"/>
      <c r="C187" s="158" t="s">
        <v>859</v>
      </c>
      <c r="D187" s="158" t="s">
        <v>181</v>
      </c>
      <c r="E187" s="159" t="s">
        <v>860</v>
      </c>
      <c r="F187" s="160" t="s">
        <v>861</v>
      </c>
      <c r="G187" s="161" t="s">
        <v>161</v>
      </c>
      <c r="H187" s="162">
        <v>43</v>
      </c>
      <c r="I187" s="162"/>
      <c r="J187" s="162">
        <f t="shared" si="10"/>
        <v>0</v>
      </c>
      <c r="K187" s="163"/>
      <c r="L187" s="164"/>
      <c r="M187" s="165" t="s">
        <v>1</v>
      </c>
      <c r="N187" s="166" t="s">
        <v>36</v>
      </c>
      <c r="O187" s="153">
        <v>0</v>
      </c>
      <c r="P187" s="153">
        <f t="shared" si="11"/>
        <v>0</v>
      </c>
      <c r="Q187" s="153">
        <v>0</v>
      </c>
      <c r="R187" s="153">
        <f t="shared" si="12"/>
        <v>0</v>
      </c>
      <c r="S187" s="153">
        <v>0</v>
      </c>
      <c r="T187" s="154">
        <f t="shared" si="1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260</v>
      </c>
      <c r="AT187" s="155" t="s">
        <v>181</v>
      </c>
      <c r="AU187" s="155" t="s">
        <v>152</v>
      </c>
      <c r="AY187" s="14" t="s">
        <v>145</v>
      </c>
      <c r="BE187" s="156">
        <f t="shared" si="14"/>
        <v>0</v>
      </c>
      <c r="BF187" s="156">
        <f t="shared" si="15"/>
        <v>0</v>
      </c>
      <c r="BG187" s="156">
        <f t="shared" si="16"/>
        <v>0</v>
      </c>
      <c r="BH187" s="156">
        <f t="shared" si="17"/>
        <v>0</v>
      </c>
      <c r="BI187" s="156">
        <f t="shared" si="18"/>
        <v>0</v>
      </c>
      <c r="BJ187" s="14" t="s">
        <v>152</v>
      </c>
      <c r="BK187" s="157">
        <f t="shared" si="19"/>
        <v>0</v>
      </c>
      <c r="BL187" s="14" t="s">
        <v>256</v>
      </c>
      <c r="BM187" s="155" t="s">
        <v>862</v>
      </c>
    </row>
    <row r="188" spans="1:65" s="2" customFormat="1" ht="16.5" customHeight="1">
      <c r="A188" s="26"/>
      <c r="B188" s="144"/>
      <c r="C188" s="145" t="s">
        <v>267</v>
      </c>
      <c r="D188" s="145" t="s">
        <v>147</v>
      </c>
      <c r="E188" s="146" t="s">
        <v>863</v>
      </c>
      <c r="F188" s="147" t="s">
        <v>864</v>
      </c>
      <c r="G188" s="148" t="s">
        <v>161</v>
      </c>
      <c r="H188" s="149">
        <v>134</v>
      </c>
      <c r="I188" s="149"/>
      <c r="J188" s="149">
        <f t="shared" si="10"/>
        <v>0</v>
      </c>
      <c r="K188" s="150"/>
      <c r="L188" s="27"/>
      <c r="M188" s="151" t="s">
        <v>1</v>
      </c>
      <c r="N188" s="152" t="s">
        <v>36</v>
      </c>
      <c r="O188" s="153">
        <v>0</v>
      </c>
      <c r="P188" s="153">
        <f t="shared" si="11"/>
        <v>0</v>
      </c>
      <c r="Q188" s="153">
        <v>0</v>
      </c>
      <c r="R188" s="153">
        <f t="shared" si="12"/>
        <v>0</v>
      </c>
      <c r="S188" s="153">
        <v>0</v>
      </c>
      <c r="T188" s="154">
        <f t="shared" si="1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256</v>
      </c>
      <c r="AT188" s="155" t="s">
        <v>147</v>
      </c>
      <c r="AU188" s="155" t="s">
        <v>152</v>
      </c>
      <c r="AY188" s="14" t="s">
        <v>145</v>
      </c>
      <c r="BE188" s="156">
        <f t="shared" si="14"/>
        <v>0</v>
      </c>
      <c r="BF188" s="156">
        <f t="shared" si="15"/>
        <v>0</v>
      </c>
      <c r="BG188" s="156">
        <f t="shared" si="16"/>
        <v>0</v>
      </c>
      <c r="BH188" s="156">
        <f t="shared" si="17"/>
        <v>0</v>
      </c>
      <c r="BI188" s="156">
        <f t="shared" si="18"/>
        <v>0</v>
      </c>
      <c r="BJ188" s="14" t="s">
        <v>152</v>
      </c>
      <c r="BK188" s="157">
        <f t="shared" si="19"/>
        <v>0</v>
      </c>
      <c r="BL188" s="14" t="s">
        <v>256</v>
      </c>
      <c r="BM188" s="155" t="s">
        <v>865</v>
      </c>
    </row>
    <row r="189" spans="1:65" s="2" customFormat="1" ht="16.5" customHeight="1">
      <c r="A189" s="26"/>
      <c r="B189" s="144"/>
      <c r="C189" s="158" t="s">
        <v>866</v>
      </c>
      <c r="D189" s="158" t="s">
        <v>181</v>
      </c>
      <c r="E189" s="159" t="s">
        <v>867</v>
      </c>
      <c r="F189" s="160" t="s">
        <v>868</v>
      </c>
      <c r="G189" s="161" t="s">
        <v>161</v>
      </c>
      <c r="H189" s="162">
        <v>134</v>
      </c>
      <c r="I189" s="162"/>
      <c r="J189" s="162">
        <f t="shared" si="10"/>
        <v>0</v>
      </c>
      <c r="K189" s="163"/>
      <c r="L189" s="164"/>
      <c r="M189" s="165" t="s">
        <v>1</v>
      </c>
      <c r="N189" s="166" t="s">
        <v>36</v>
      </c>
      <c r="O189" s="153">
        <v>0</v>
      </c>
      <c r="P189" s="153">
        <f t="shared" si="11"/>
        <v>0</v>
      </c>
      <c r="Q189" s="153">
        <v>0</v>
      </c>
      <c r="R189" s="153">
        <f t="shared" si="12"/>
        <v>0</v>
      </c>
      <c r="S189" s="153">
        <v>0</v>
      </c>
      <c r="T189" s="154">
        <f t="shared" si="1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260</v>
      </c>
      <c r="AT189" s="155" t="s">
        <v>181</v>
      </c>
      <c r="AU189" s="155" t="s">
        <v>152</v>
      </c>
      <c r="AY189" s="14" t="s">
        <v>145</v>
      </c>
      <c r="BE189" s="156">
        <f t="shared" si="14"/>
        <v>0</v>
      </c>
      <c r="BF189" s="156">
        <f t="shared" si="15"/>
        <v>0</v>
      </c>
      <c r="BG189" s="156">
        <f t="shared" si="16"/>
        <v>0</v>
      </c>
      <c r="BH189" s="156">
        <f t="shared" si="17"/>
        <v>0</v>
      </c>
      <c r="BI189" s="156">
        <f t="shared" si="18"/>
        <v>0</v>
      </c>
      <c r="BJ189" s="14" t="s">
        <v>152</v>
      </c>
      <c r="BK189" s="157">
        <f t="shared" si="19"/>
        <v>0</v>
      </c>
      <c r="BL189" s="14" t="s">
        <v>256</v>
      </c>
      <c r="BM189" s="155" t="s">
        <v>869</v>
      </c>
    </row>
    <row r="190" spans="1:65" s="2" customFormat="1" ht="16.5" customHeight="1">
      <c r="A190" s="26"/>
      <c r="B190" s="144"/>
      <c r="C190" s="145" t="s">
        <v>270</v>
      </c>
      <c r="D190" s="145" t="s">
        <v>147</v>
      </c>
      <c r="E190" s="146" t="s">
        <v>870</v>
      </c>
      <c r="F190" s="147" t="s">
        <v>871</v>
      </c>
      <c r="G190" s="148" t="s">
        <v>161</v>
      </c>
      <c r="H190" s="149">
        <v>257</v>
      </c>
      <c r="I190" s="149"/>
      <c r="J190" s="149">
        <f t="shared" si="10"/>
        <v>0</v>
      </c>
      <c r="K190" s="150"/>
      <c r="L190" s="27"/>
      <c r="M190" s="151" t="s">
        <v>1</v>
      </c>
      <c r="N190" s="152" t="s">
        <v>36</v>
      </c>
      <c r="O190" s="153">
        <v>0</v>
      </c>
      <c r="P190" s="153">
        <f t="shared" si="11"/>
        <v>0</v>
      </c>
      <c r="Q190" s="153">
        <v>0</v>
      </c>
      <c r="R190" s="153">
        <f t="shared" si="12"/>
        <v>0</v>
      </c>
      <c r="S190" s="153">
        <v>0</v>
      </c>
      <c r="T190" s="154">
        <f t="shared" si="1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256</v>
      </c>
      <c r="AT190" s="155" t="s">
        <v>147</v>
      </c>
      <c r="AU190" s="155" t="s">
        <v>152</v>
      </c>
      <c r="AY190" s="14" t="s">
        <v>145</v>
      </c>
      <c r="BE190" s="156">
        <f t="shared" si="14"/>
        <v>0</v>
      </c>
      <c r="BF190" s="156">
        <f t="shared" si="15"/>
        <v>0</v>
      </c>
      <c r="BG190" s="156">
        <f t="shared" si="16"/>
        <v>0</v>
      </c>
      <c r="BH190" s="156">
        <f t="shared" si="17"/>
        <v>0</v>
      </c>
      <c r="BI190" s="156">
        <f t="shared" si="18"/>
        <v>0</v>
      </c>
      <c r="BJ190" s="14" t="s">
        <v>152</v>
      </c>
      <c r="BK190" s="157">
        <f t="shared" si="19"/>
        <v>0</v>
      </c>
      <c r="BL190" s="14" t="s">
        <v>256</v>
      </c>
      <c r="BM190" s="155" t="s">
        <v>872</v>
      </c>
    </row>
    <row r="191" spans="1:65" s="2" customFormat="1" ht="21.75" customHeight="1">
      <c r="A191" s="26"/>
      <c r="B191" s="144"/>
      <c r="C191" s="158" t="s">
        <v>873</v>
      </c>
      <c r="D191" s="158" t="s">
        <v>181</v>
      </c>
      <c r="E191" s="159" t="s">
        <v>874</v>
      </c>
      <c r="F191" s="160" t="s">
        <v>875</v>
      </c>
      <c r="G191" s="161" t="s">
        <v>161</v>
      </c>
      <c r="H191" s="162">
        <v>84</v>
      </c>
      <c r="I191" s="162"/>
      <c r="J191" s="162">
        <f t="shared" si="10"/>
        <v>0</v>
      </c>
      <c r="K191" s="163"/>
      <c r="L191" s="164"/>
      <c r="M191" s="165" t="s">
        <v>1</v>
      </c>
      <c r="N191" s="166" t="s">
        <v>36</v>
      </c>
      <c r="O191" s="153">
        <v>0</v>
      </c>
      <c r="P191" s="153">
        <f t="shared" si="11"/>
        <v>0</v>
      </c>
      <c r="Q191" s="153">
        <v>0</v>
      </c>
      <c r="R191" s="153">
        <f t="shared" si="12"/>
        <v>0</v>
      </c>
      <c r="S191" s="153">
        <v>0</v>
      </c>
      <c r="T191" s="154">
        <f t="shared" si="1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260</v>
      </c>
      <c r="AT191" s="155" t="s">
        <v>181</v>
      </c>
      <c r="AU191" s="155" t="s">
        <v>152</v>
      </c>
      <c r="AY191" s="14" t="s">
        <v>145</v>
      </c>
      <c r="BE191" s="156">
        <f t="shared" si="14"/>
        <v>0</v>
      </c>
      <c r="BF191" s="156">
        <f t="shared" si="15"/>
        <v>0</v>
      </c>
      <c r="BG191" s="156">
        <f t="shared" si="16"/>
        <v>0</v>
      </c>
      <c r="BH191" s="156">
        <f t="shared" si="17"/>
        <v>0</v>
      </c>
      <c r="BI191" s="156">
        <f t="shared" si="18"/>
        <v>0</v>
      </c>
      <c r="BJ191" s="14" t="s">
        <v>152</v>
      </c>
      <c r="BK191" s="157">
        <f t="shared" si="19"/>
        <v>0</v>
      </c>
      <c r="BL191" s="14" t="s">
        <v>256</v>
      </c>
      <c r="BM191" s="155" t="s">
        <v>876</v>
      </c>
    </row>
    <row r="192" spans="1:65" s="12" customFormat="1" ht="22.95" customHeight="1">
      <c r="B192" s="132"/>
      <c r="D192" s="133" t="s">
        <v>69</v>
      </c>
      <c r="E192" s="142" t="s">
        <v>262</v>
      </c>
      <c r="F192" s="142" t="s">
        <v>263</v>
      </c>
      <c r="J192" s="143">
        <f>BK192</f>
        <v>0</v>
      </c>
      <c r="L192" s="132"/>
      <c r="M192" s="136"/>
      <c r="N192" s="137"/>
      <c r="O192" s="137"/>
      <c r="P192" s="138">
        <f>SUM(P193:P200)</f>
        <v>0</v>
      </c>
      <c r="Q192" s="137"/>
      <c r="R192" s="138">
        <f>SUM(R193:R200)</f>
        <v>0</v>
      </c>
      <c r="S192" s="137"/>
      <c r="T192" s="139">
        <f>SUM(T193:T200)</f>
        <v>0</v>
      </c>
      <c r="AR192" s="133" t="s">
        <v>155</v>
      </c>
      <c r="AT192" s="140" t="s">
        <v>69</v>
      </c>
      <c r="AU192" s="140" t="s">
        <v>78</v>
      </c>
      <c r="AY192" s="133" t="s">
        <v>145</v>
      </c>
      <c r="BK192" s="141">
        <f>SUM(BK193:BK200)</f>
        <v>0</v>
      </c>
    </row>
    <row r="193" spans="1:65" s="2" customFormat="1" ht="21.75" customHeight="1">
      <c r="A193" s="26"/>
      <c r="B193" s="144"/>
      <c r="C193" s="145" t="s">
        <v>274</v>
      </c>
      <c r="D193" s="145" t="s">
        <v>147</v>
      </c>
      <c r="E193" s="146" t="s">
        <v>877</v>
      </c>
      <c r="F193" s="147" t="s">
        <v>878</v>
      </c>
      <c r="G193" s="148" t="s">
        <v>150</v>
      </c>
      <c r="H193" s="149">
        <v>4</v>
      </c>
      <c r="I193" s="149"/>
      <c r="J193" s="149">
        <f t="shared" ref="J193:J200" si="20">ROUND(I193*H193,3)</f>
        <v>0</v>
      </c>
      <c r="K193" s="150"/>
      <c r="L193" s="27"/>
      <c r="M193" s="151" t="s">
        <v>1</v>
      </c>
      <c r="N193" s="152" t="s">
        <v>36</v>
      </c>
      <c r="O193" s="153">
        <v>0</v>
      </c>
      <c r="P193" s="153">
        <f t="shared" ref="P193:P200" si="21">O193*H193</f>
        <v>0</v>
      </c>
      <c r="Q193" s="153">
        <v>0</v>
      </c>
      <c r="R193" s="153">
        <f t="shared" ref="R193:R200" si="22">Q193*H193</f>
        <v>0</v>
      </c>
      <c r="S193" s="153">
        <v>0</v>
      </c>
      <c r="T193" s="154">
        <f t="shared" ref="T193:T200" si="23"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256</v>
      </c>
      <c r="AT193" s="155" t="s">
        <v>147</v>
      </c>
      <c r="AU193" s="155" t="s">
        <v>152</v>
      </c>
      <c r="AY193" s="14" t="s">
        <v>145</v>
      </c>
      <c r="BE193" s="156">
        <f t="shared" ref="BE193:BE200" si="24">IF(N193="základná",J193,0)</f>
        <v>0</v>
      </c>
      <c r="BF193" s="156">
        <f t="shared" ref="BF193:BF200" si="25">IF(N193="znížená",J193,0)</f>
        <v>0</v>
      </c>
      <c r="BG193" s="156">
        <f t="shared" ref="BG193:BG200" si="26">IF(N193="zákl. prenesená",J193,0)</f>
        <v>0</v>
      </c>
      <c r="BH193" s="156">
        <f t="shared" ref="BH193:BH200" si="27">IF(N193="zníž. prenesená",J193,0)</f>
        <v>0</v>
      </c>
      <c r="BI193" s="156">
        <f t="shared" ref="BI193:BI200" si="28">IF(N193="nulová",J193,0)</f>
        <v>0</v>
      </c>
      <c r="BJ193" s="14" t="s">
        <v>152</v>
      </c>
      <c r="BK193" s="157">
        <f t="shared" ref="BK193:BK200" si="29">ROUND(I193*H193,3)</f>
        <v>0</v>
      </c>
      <c r="BL193" s="14" t="s">
        <v>256</v>
      </c>
      <c r="BM193" s="155" t="s">
        <v>879</v>
      </c>
    </row>
    <row r="194" spans="1:65" s="2" customFormat="1" ht="16.5" customHeight="1">
      <c r="A194" s="26"/>
      <c r="B194" s="144"/>
      <c r="C194" s="158" t="s">
        <v>880</v>
      </c>
      <c r="D194" s="158" t="s">
        <v>181</v>
      </c>
      <c r="E194" s="159" t="s">
        <v>881</v>
      </c>
      <c r="F194" s="160" t="s">
        <v>882</v>
      </c>
      <c r="G194" s="161" t="s">
        <v>194</v>
      </c>
      <c r="H194" s="162">
        <v>5.3</v>
      </c>
      <c r="I194" s="162"/>
      <c r="J194" s="162">
        <f t="shared" si="20"/>
        <v>0</v>
      </c>
      <c r="K194" s="163"/>
      <c r="L194" s="164"/>
      <c r="M194" s="165" t="s">
        <v>1</v>
      </c>
      <c r="N194" s="166" t="s">
        <v>36</v>
      </c>
      <c r="O194" s="153">
        <v>0</v>
      </c>
      <c r="P194" s="153">
        <f t="shared" si="21"/>
        <v>0</v>
      </c>
      <c r="Q194" s="153">
        <v>0</v>
      </c>
      <c r="R194" s="153">
        <f t="shared" si="22"/>
        <v>0</v>
      </c>
      <c r="S194" s="153">
        <v>0</v>
      </c>
      <c r="T194" s="154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260</v>
      </c>
      <c r="AT194" s="155" t="s">
        <v>181</v>
      </c>
      <c r="AU194" s="155" t="s">
        <v>152</v>
      </c>
      <c r="AY194" s="14" t="s">
        <v>145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4" t="s">
        <v>152</v>
      </c>
      <c r="BK194" s="157">
        <f t="shared" si="29"/>
        <v>0</v>
      </c>
      <c r="BL194" s="14" t="s">
        <v>256</v>
      </c>
      <c r="BM194" s="155" t="s">
        <v>883</v>
      </c>
    </row>
    <row r="195" spans="1:65" s="2" customFormat="1" ht="21.75" customHeight="1">
      <c r="A195" s="26"/>
      <c r="B195" s="144"/>
      <c r="C195" s="145" t="s">
        <v>256</v>
      </c>
      <c r="D195" s="145" t="s">
        <v>147</v>
      </c>
      <c r="E195" s="146" t="s">
        <v>884</v>
      </c>
      <c r="F195" s="147" t="s">
        <v>885</v>
      </c>
      <c r="G195" s="148" t="s">
        <v>161</v>
      </c>
      <c r="H195" s="149">
        <v>151</v>
      </c>
      <c r="I195" s="149"/>
      <c r="J195" s="149">
        <f t="shared" si="20"/>
        <v>0</v>
      </c>
      <c r="K195" s="150"/>
      <c r="L195" s="27"/>
      <c r="M195" s="151" t="s">
        <v>1</v>
      </c>
      <c r="N195" s="152" t="s">
        <v>36</v>
      </c>
      <c r="O195" s="153">
        <v>0</v>
      </c>
      <c r="P195" s="153">
        <f t="shared" si="21"/>
        <v>0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256</v>
      </c>
      <c r="AT195" s="155" t="s">
        <v>147</v>
      </c>
      <c r="AU195" s="155" t="s">
        <v>152</v>
      </c>
      <c r="AY195" s="14" t="s">
        <v>145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4" t="s">
        <v>152</v>
      </c>
      <c r="BK195" s="157">
        <f t="shared" si="29"/>
        <v>0</v>
      </c>
      <c r="BL195" s="14" t="s">
        <v>256</v>
      </c>
      <c r="BM195" s="155" t="s">
        <v>886</v>
      </c>
    </row>
    <row r="196" spans="1:65" s="2" customFormat="1" ht="21.75" customHeight="1">
      <c r="A196" s="26"/>
      <c r="B196" s="144"/>
      <c r="C196" s="145" t="s">
        <v>887</v>
      </c>
      <c r="D196" s="145" t="s">
        <v>147</v>
      </c>
      <c r="E196" s="146" t="s">
        <v>888</v>
      </c>
      <c r="F196" s="147" t="s">
        <v>889</v>
      </c>
      <c r="G196" s="148" t="s">
        <v>161</v>
      </c>
      <c r="H196" s="149">
        <v>151</v>
      </c>
      <c r="I196" s="149"/>
      <c r="J196" s="149">
        <f t="shared" si="20"/>
        <v>0</v>
      </c>
      <c r="K196" s="150"/>
      <c r="L196" s="27"/>
      <c r="M196" s="151" t="s">
        <v>1</v>
      </c>
      <c r="N196" s="152" t="s">
        <v>36</v>
      </c>
      <c r="O196" s="153">
        <v>0</v>
      </c>
      <c r="P196" s="153">
        <f t="shared" si="21"/>
        <v>0</v>
      </c>
      <c r="Q196" s="153">
        <v>0</v>
      </c>
      <c r="R196" s="153">
        <f t="shared" si="22"/>
        <v>0</v>
      </c>
      <c r="S196" s="153">
        <v>0</v>
      </c>
      <c r="T196" s="154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256</v>
      </c>
      <c r="AT196" s="155" t="s">
        <v>147</v>
      </c>
      <c r="AU196" s="155" t="s">
        <v>152</v>
      </c>
      <c r="AY196" s="14" t="s">
        <v>145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4" t="s">
        <v>152</v>
      </c>
      <c r="BK196" s="157">
        <f t="shared" si="29"/>
        <v>0</v>
      </c>
      <c r="BL196" s="14" t="s">
        <v>256</v>
      </c>
      <c r="BM196" s="155" t="s">
        <v>890</v>
      </c>
    </row>
    <row r="197" spans="1:65" s="2" customFormat="1" ht="21.75" customHeight="1">
      <c r="A197" s="26"/>
      <c r="B197" s="144"/>
      <c r="C197" s="145" t="s">
        <v>280</v>
      </c>
      <c r="D197" s="145" t="s">
        <v>147</v>
      </c>
      <c r="E197" s="146" t="s">
        <v>891</v>
      </c>
      <c r="F197" s="147" t="s">
        <v>892</v>
      </c>
      <c r="G197" s="148" t="s">
        <v>161</v>
      </c>
      <c r="H197" s="149">
        <v>187</v>
      </c>
      <c r="I197" s="149"/>
      <c r="J197" s="149">
        <f t="shared" si="20"/>
        <v>0</v>
      </c>
      <c r="K197" s="150"/>
      <c r="L197" s="27"/>
      <c r="M197" s="151" t="s">
        <v>1</v>
      </c>
      <c r="N197" s="152" t="s">
        <v>36</v>
      </c>
      <c r="O197" s="153">
        <v>0</v>
      </c>
      <c r="P197" s="153">
        <f t="shared" si="21"/>
        <v>0</v>
      </c>
      <c r="Q197" s="153">
        <v>0</v>
      </c>
      <c r="R197" s="153">
        <f t="shared" si="22"/>
        <v>0</v>
      </c>
      <c r="S197" s="153">
        <v>0</v>
      </c>
      <c r="T197" s="154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256</v>
      </c>
      <c r="AT197" s="155" t="s">
        <v>147</v>
      </c>
      <c r="AU197" s="155" t="s">
        <v>152</v>
      </c>
      <c r="AY197" s="14" t="s">
        <v>145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4" t="s">
        <v>152</v>
      </c>
      <c r="BK197" s="157">
        <f t="shared" si="29"/>
        <v>0</v>
      </c>
      <c r="BL197" s="14" t="s">
        <v>256</v>
      </c>
      <c r="BM197" s="155" t="s">
        <v>893</v>
      </c>
    </row>
    <row r="198" spans="1:65" s="2" customFormat="1" ht="16.5" customHeight="1">
      <c r="A198" s="26"/>
      <c r="B198" s="144"/>
      <c r="C198" s="158" t="s">
        <v>894</v>
      </c>
      <c r="D198" s="158" t="s">
        <v>181</v>
      </c>
      <c r="E198" s="159" t="s">
        <v>288</v>
      </c>
      <c r="F198" s="160" t="s">
        <v>289</v>
      </c>
      <c r="G198" s="161" t="s">
        <v>161</v>
      </c>
      <c r="H198" s="162">
        <v>187</v>
      </c>
      <c r="I198" s="162"/>
      <c r="J198" s="162">
        <f t="shared" si="20"/>
        <v>0</v>
      </c>
      <c r="K198" s="163"/>
      <c r="L198" s="164"/>
      <c r="M198" s="165" t="s">
        <v>1</v>
      </c>
      <c r="N198" s="166" t="s">
        <v>36</v>
      </c>
      <c r="O198" s="153">
        <v>0</v>
      </c>
      <c r="P198" s="153">
        <f t="shared" si="21"/>
        <v>0</v>
      </c>
      <c r="Q198" s="153">
        <v>0</v>
      </c>
      <c r="R198" s="153">
        <f t="shared" si="22"/>
        <v>0</v>
      </c>
      <c r="S198" s="153">
        <v>0</v>
      </c>
      <c r="T198" s="154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260</v>
      </c>
      <c r="AT198" s="155" t="s">
        <v>181</v>
      </c>
      <c r="AU198" s="155" t="s">
        <v>152</v>
      </c>
      <c r="AY198" s="14" t="s">
        <v>145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4" t="s">
        <v>152</v>
      </c>
      <c r="BK198" s="157">
        <f t="shared" si="29"/>
        <v>0</v>
      </c>
      <c r="BL198" s="14" t="s">
        <v>256</v>
      </c>
      <c r="BM198" s="155" t="s">
        <v>895</v>
      </c>
    </row>
    <row r="199" spans="1:65" s="2" customFormat="1" ht="21.75" customHeight="1">
      <c r="A199" s="26"/>
      <c r="B199" s="144"/>
      <c r="C199" s="145" t="s">
        <v>283</v>
      </c>
      <c r="D199" s="145" t="s">
        <v>147</v>
      </c>
      <c r="E199" s="146" t="s">
        <v>896</v>
      </c>
      <c r="F199" s="147" t="s">
        <v>897</v>
      </c>
      <c r="G199" s="148" t="s">
        <v>161</v>
      </c>
      <c r="H199" s="149">
        <v>151</v>
      </c>
      <c r="I199" s="149"/>
      <c r="J199" s="149">
        <f t="shared" si="20"/>
        <v>0</v>
      </c>
      <c r="K199" s="150"/>
      <c r="L199" s="27"/>
      <c r="M199" s="151" t="s">
        <v>1</v>
      </c>
      <c r="N199" s="152" t="s">
        <v>36</v>
      </c>
      <c r="O199" s="153">
        <v>0</v>
      </c>
      <c r="P199" s="153">
        <f t="shared" si="21"/>
        <v>0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256</v>
      </c>
      <c r="AT199" s="155" t="s">
        <v>147</v>
      </c>
      <c r="AU199" s="155" t="s">
        <v>152</v>
      </c>
      <c r="AY199" s="14" t="s">
        <v>145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152</v>
      </c>
      <c r="BK199" s="157">
        <f t="shared" si="29"/>
        <v>0</v>
      </c>
      <c r="BL199" s="14" t="s">
        <v>256</v>
      </c>
      <c r="BM199" s="155" t="s">
        <v>898</v>
      </c>
    </row>
    <row r="200" spans="1:65" s="2" customFormat="1" ht="21.75" customHeight="1">
      <c r="A200" s="26"/>
      <c r="B200" s="144"/>
      <c r="C200" s="145" t="s">
        <v>899</v>
      </c>
      <c r="D200" s="145" t="s">
        <v>147</v>
      </c>
      <c r="E200" s="146" t="s">
        <v>900</v>
      </c>
      <c r="F200" s="147" t="s">
        <v>901</v>
      </c>
      <c r="G200" s="148" t="s">
        <v>236</v>
      </c>
      <c r="H200" s="149">
        <v>40</v>
      </c>
      <c r="I200" s="149"/>
      <c r="J200" s="149">
        <f t="shared" si="20"/>
        <v>0</v>
      </c>
      <c r="K200" s="150"/>
      <c r="L200" s="27"/>
      <c r="M200" s="151" t="s">
        <v>1</v>
      </c>
      <c r="N200" s="152" t="s">
        <v>36</v>
      </c>
      <c r="O200" s="153">
        <v>0</v>
      </c>
      <c r="P200" s="153">
        <f t="shared" si="21"/>
        <v>0</v>
      </c>
      <c r="Q200" s="153">
        <v>0</v>
      </c>
      <c r="R200" s="153">
        <f t="shared" si="22"/>
        <v>0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256</v>
      </c>
      <c r="AT200" s="155" t="s">
        <v>147</v>
      </c>
      <c r="AU200" s="155" t="s">
        <v>152</v>
      </c>
      <c r="AY200" s="14" t="s">
        <v>145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152</v>
      </c>
      <c r="BK200" s="157">
        <f t="shared" si="29"/>
        <v>0</v>
      </c>
      <c r="BL200" s="14" t="s">
        <v>256</v>
      </c>
      <c r="BM200" s="155" t="s">
        <v>902</v>
      </c>
    </row>
    <row r="201" spans="1:65" s="12" customFormat="1" ht="25.95" customHeight="1">
      <c r="B201" s="132"/>
      <c r="D201" s="133" t="s">
        <v>69</v>
      </c>
      <c r="E201" s="134" t="s">
        <v>503</v>
      </c>
      <c r="F201" s="134" t="s">
        <v>504</v>
      </c>
      <c r="J201" s="135">
        <f>BK201</f>
        <v>0</v>
      </c>
      <c r="L201" s="132"/>
      <c r="M201" s="136"/>
      <c r="N201" s="137"/>
      <c r="O201" s="137"/>
      <c r="P201" s="138">
        <f>SUM(P202:P204)</f>
        <v>0</v>
      </c>
      <c r="Q201" s="137"/>
      <c r="R201" s="138">
        <f>SUM(R202:R204)</f>
        <v>0</v>
      </c>
      <c r="S201" s="137"/>
      <c r="T201" s="139">
        <f>SUM(T202:T204)</f>
        <v>0</v>
      </c>
      <c r="AR201" s="133" t="s">
        <v>151</v>
      </c>
      <c r="AT201" s="140" t="s">
        <v>69</v>
      </c>
      <c r="AU201" s="140" t="s">
        <v>70</v>
      </c>
      <c r="AY201" s="133" t="s">
        <v>145</v>
      </c>
      <c r="BK201" s="141">
        <f>SUM(BK202:BK204)</f>
        <v>0</v>
      </c>
    </row>
    <row r="202" spans="1:65" s="2" customFormat="1" ht="21.75" customHeight="1">
      <c r="A202" s="26"/>
      <c r="B202" s="144"/>
      <c r="C202" s="145" t="s">
        <v>287</v>
      </c>
      <c r="D202" s="145" t="s">
        <v>147</v>
      </c>
      <c r="E202" s="146" t="s">
        <v>903</v>
      </c>
      <c r="F202" s="147" t="s">
        <v>904</v>
      </c>
      <c r="G202" s="148" t="s">
        <v>507</v>
      </c>
      <c r="H202" s="149">
        <v>14</v>
      </c>
      <c r="I202" s="149"/>
      <c r="J202" s="149">
        <f>ROUND(I202*H202,3)</f>
        <v>0</v>
      </c>
      <c r="K202" s="150"/>
      <c r="L202" s="27"/>
      <c r="M202" s="151" t="s">
        <v>1</v>
      </c>
      <c r="N202" s="152" t="s">
        <v>36</v>
      </c>
      <c r="O202" s="153">
        <v>0</v>
      </c>
      <c r="P202" s="153">
        <f>O202*H202</f>
        <v>0</v>
      </c>
      <c r="Q202" s="153">
        <v>0</v>
      </c>
      <c r="R202" s="153">
        <f>Q202*H202</f>
        <v>0</v>
      </c>
      <c r="S202" s="153">
        <v>0</v>
      </c>
      <c r="T202" s="154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508</v>
      </c>
      <c r="AT202" s="155" t="s">
        <v>147</v>
      </c>
      <c r="AU202" s="155" t="s">
        <v>78</v>
      </c>
      <c r="AY202" s="14" t="s">
        <v>145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4" t="s">
        <v>152</v>
      </c>
      <c r="BK202" s="157">
        <f>ROUND(I202*H202,3)</f>
        <v>0</v>
      </c>
      <c r="BL202" s="14" t="s">
        <v>508</v>
      </c>
      <c r="BM202" s="155" t="s">
        <v>905</v>
      </c>
    </row>
    <row r="203" spans="1:65" s="2" customFormat="1" ht="33" customHeight="1">
      <c r="A203" s="26"/>
      <c r="B203" s="144"/>
      <c r="C203" s="145" t="s">
        <v>906</v>
      </c>
      <c r="D203" s="145" t="s">
        <v>147</v>
      </c>
      <c r="E203" s="146" t="s">
        <v>907</v>
      </c>
      <c r="F203" s="147" t="s">
        <v>908</v>
      </c>
      <c r="G203" s="148" t="s">
        <v>507</v>
      </c>
      <c r="H203" s="149">
        <v>16</v>
      </c>
      <c r="I203" s="149"/>
      <c r="J203" s="149">
        <f>ROUND(I203*H203,3)</f>
        <v>0</v>
      </c>
      <c r="K203" s="150"/>
      <c r="L203" s="27"/>
      <c r="M203" s="151" t="s">
        <v>1</v>
      </c>
      <c r="N203" s="152" t="s">
        <v>36</v>
      </c>
      <c r="O203" s="153">
        <v>0</v>
      </c>
      <c r="P203" s="153">
        <f>O203*H203</f>
        <v>0</v>
      </c>
      <c r="Q203" s="153">
        <v>0</v>
      </c>
      <c r="R203" s="153">
        <f>Q203*H203</f>
        <v>0</v>
      </c>
      <c r="S203" s="153">
        <v>0</v>
      </c>
      <c r="T203" s="154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508</v>
      </c>
      <c r="AT203" s="155" t="s">
        <v>147</v>
      </c>
      <c r="AU203" s="155" t="s">
        <v>78</v>
      </c>
      <c r="AY203" s="14" t="s">
        <v>145</v>
      </c>
      <c r="BE203" s="156">
        <f>IF(N203="základná",J203,0)</f>
        <v>0</v>
      </c>
      <c r="BF203" s="156">
        <f>IF(N203="znížená",J203,0)</f>
        <v>0</v>
      </c>
      <c r="BG203" s="156">
        <f>IF(N203="zákl. prenesená",J203,0)</f>
        <v>0</v>
      </c>
      <c r="BH203" s="156">
        <f>IF(N203="zníž. prenesená",J203,0)</f>
        <v>0</v>
      </c>
      <c r="BI203" s="156">
        <f>IF(N203="nulová",J203,0)</f>
        <v>0</v>
      </c>
      <c r="BJ203" s="14" t="s">
        <v>152</v>
      </c>
      <c r="BK203" s="157">
        <f>ROUND(I203*H203,3)</f>
        <v>0</v>
      </c>
      <c r="BL203" s="14" t="s">
        <v>508</v>
      </c>
      <c r="BM203" s="155" t="s">
        <v>909</v>
      </c>
    </row>
    <row r="204" spans="1:65" s="2" customFormat="1" ht="16.5" customHeight="1">
      <c r="A204" s="26"/>
      <c r="B204" s="144"/>
      <c r="C204" s="145" t="s">
        <v>290</v>
      </c>
      <c r="D204" s="145" t="s">
        <v>147</v>
      </c>
      <c r="E204" s="146" t="s">
        <v>910</v>
      </c>
      <c r="F204" s="147" t="s">
        <v>911</v>
      </c>
      <c r="G204" s="148" t="s">
        <v>507</v>
      </c>
      <c r="H204" s="149">
        <v>6</v>
      </c>
      <c r="I204" s="149"/>
      <c r="J204" s="149">
        <f>ROUND(I204*H204,3)</f>
        <v>0</v>
      </c>
      <c r="K204" s="150"/>
      <c r="L204" s="27"/>
      <c r="M204" s="167" t="s">
        <v>1</v>
      </c>
      <c r="N204" s="168" t="s">
        <v>36</v>
      </c>
      <c r="O204" s="169">
        <v>0</v>
      </c>
      <c r="P204" s="169">
        <f>O204*H204</f>
        <v>0</v>
      </c>
      <c r="Q204" s="169">
        <v>0</v>
      </c>
      <c r="R204" s="169">
        <f>Q204*H204</f>
        <v>0</v>
      </c>
      <c r="S204" s="169">
        <v>0</v>
      </c>
      <c r="T204" s="170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508</v>
      </c>
      <c r="AT204" s="155" t="s">
        <v>147</v>
      </c>
      <c r="AU204" s="155" t="s">
        <v>78</v>
      </c>
      <c r="AY204" s="14" t="s">
        <v>145</v>
      </c>
      <c r="BE204" s="156">
        <f>IF(N204="základná",J204,0)</f>
        <v>0</v>
      </c>
      <c r="BF204" s="156">
        <f>IF(N204="znížená",J204,0)</f>
        <v>0</v>
      </c>
      <c r="BG204" s="156">
        <f>IF(N204="zákl. prenesená",J204,0)</f>
        <v>0</v>
      </c>
      <c r="BH204" s="156">
        <f>IF(N204="zníž. prenesená",J204,0)</f>
        <v>0</v>
      </c>
      <c r="BI204" s="156">
        <f>IF(N204="nulová",J204,0)</f>
        <v>0</v>
      </c>
      <c r="BJ204" s="14" t="s">
        <v>152</v>
      </c>
      <c r="BK204" s="157">
        <f>ROUND(I204*H204,3)</f>
        <v>0</v>
      </c>
      <c r="BL204" s="14" t="s">
        <v>508</v>
      </c>
      <c r="BM204" s="155" t="s">
        <v>912</v>
      </c>
    </row>
    <row r="205" spans="1:65" s="2" customFormat="1" ht="6.9" customHeight="1">
      <c r="A205" s="26"/>
      <c r="B205" s="41"/>
      <c r="C205" s="42"/>
      <c r="D205" s="42"/>
      <c r="E205" s="42"/>
      <c r="F205" s="42"/>
      <c r="G205" s="42"/>
      <c r="H205" s="42"/>
      <c r="I205" s="42"/>
      <c r="J205" s="42"/>
      <c r="K205" s="42"/>
      <c r="L205" s="27"/>
      <c r="M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</row>
  </sheetData>
  <autoFilter ref="C125:K204" xr:uid="{00000000-0009-0000-0000-000009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M238"/>
  <sheetViews>
    <sheetView showGridLines="0" topLeftCell="A114" workbookViewId="0">
      <selection activeCell="I133" sqref="I133:I28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92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106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110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8" t="str">
        <f>'Rekapitulácia stavby'!K6</f>
        <v>Zberný dvor v Trebišove</v>
      </c>
      <c r="F7" s="209"/>
      <c r="G7" s="209"/>
      <c r="H7" s="209"/>
      <c r="L7" s="17"/>
    </row>
    <row r="8" spans="1:46" s="2" customFormat="1" ht="12" customHeight="1">
      <c r="A8" s="26"/>
      <c r="B8" s="27"/>
      <c r="C8" s="26"/>
      <c r="D8" s="23" t="s">
        <v>111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0" t="s">
        <v>913</v>
      </c>
      <c r="F9" s="207"/>
      <c r="G9" s="207"/>
      <c r="H9" s="20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9" t="str">
        <f>'Rekapitulácia stavby'!E14</f>
        <v xml:space="preserve"> </v>
      </c>
      <c r="F18" s="179"/>
      <c r="G18" s="179"/>
      <c r="H18" s="179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2" t="s">
        <v>1</v>
      </c>
      <c r="F27" s="182"/>
      <c r="G27" s="182"/>
      <c r="H27" s="18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" customHeight="1">
      <c r="A30" s="26"/>
      <c r="B30" s="27"/>
      <c r="C30" s="26"/>
      <c r="D30" s="21" t="s">
        <v>113</v>
      </c>
      <c r="E30" s="26"/>
      <c r="F30" s="26"/>
      <c r="G30" s="26"/>
      <c r="H30" s="26"/>
      <c r="I30" s="26"/>
      <c r="J30" s="92">
        <f>J96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" customHeight="1">
      <c r="A31" s="26"/>
      <c r="B31" s="27"/>
      <c r="C31" s="26"/>
      <c r="D31" s="93" t="s">
        <v>114</v>
      </c>
      <c r="E31" s="26"/>
      <c r="F31" s="26"/>
      <c r="G31" s="26"/>
      <c r="H31" s="26"/>
      <c r="I31" s="26"/>
      <c r="J31" s="92">
        <f>J109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4" t="s">
        <v>30</v>
      </c>
      <c r="E32" s="26"/>
      <c r="F32" s="26"/>
      <c r="G32" s="26"/>
      <c r="H32" s="26"/>
      <c r="I32" s="26"/>
      <c r="J32" s="65">
        <f>ROUND(J30 + J31,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5" t="s">
        <v>34</v>
      </c>
      <c r="E35" s="23" t="s">
        <v>35</v>
      </c>
      <c r="F35" s="96">
        <f>ROUND((SUM(BE109:BE110) + SUM(BE130:BE237)),  2)</f>
        <v>0</v>
      </c>
      <c r="G35" s="26"/>
      <c r="H35" s="26"/>
      <c r="I35" s="97">
        <v>0.2</v>
      </c>
      <c r="J35" s="96">
        <f>ROUND(((SUM(BE109:BE110) + SUM(BE130:BE237))*I35),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3" t="s">
        <v>36</v>
      </c>
      <c r="F36" s="96">
        <f>ROUND((SUM(BF109:BF110) + SUM(BF130:BF237)),  2)</f>
        <v>0</v>
      </c>
      <c r="G36" s="26"/>
      <c r="H36" s="26"/>
      <c r="I36" s="97">
        <v>0.2</v>
      </c>
      <c r="J36" s="96">
        <f>ROUND(((SUM(BF109:BF110) + SUM(BF130:BF237))*I36),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37</v>
      </c>
      <c r="F37" s="96">
        <f>ROUND((SUM(BG109:BG110) + SUM(BG130:BG237)),  2)</f>
        <v>0</v>
      </c>
      <c r="G37" s="26"/>
      <c r="H37" s="26"/>
      <c r="I37" s="97">
        <v>0.2</v>
      </c>
      <c r="J37" s="96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38</v>
      </c>
      <c r="F38" s="96">
        <f>ROUND((SUM(BH109:BH110) + SUM(BH130:BH237)),  2)</f>
        <v>0</v>
      </c>
      <c r="G38" s="26"/>
      <c r="H38" s="26"/>
      <c r="I38" s="97">
        <v>0.2</v>
      </c>
      <c r="J38" s="96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23" t="s">
        <v>39</v>
      </c>
      <c r="F39" s="96">
        <f>ROUND((SUM(BI109:BI110) + SUM(BI130:BI237)),  2)</f>
        <v>0</v>
      </c>
      <c r="G39" s="26"/>
      <c r="H39" s="26"/>
      <c r="I39" s="97">
        <v>0</v>
      </c>
      <c r="J39" s="96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8"/>
      <c r="D41" s="99" t="s">
        <v>40</v>
      </c>
      <c r="E41" s="54"/>
      <c r="F41" s="54"/>
      <c r="G41" s="100" t="s">
        <v>41</v>
      </c>
      <c r="H41" s="101" t="s">
        <v>42</v>
      </c>
      <c r="I41" s="54"/>
      <c r="J41" s="102">
        <f>SUM(J32:J39)</f>
        <v>0</v>
      </c>
      <c r="K41" s="103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45</v>
      </c>
      <c r="E61" s="29"/>
      <c r="F61" s="104" t="s">
        <v>46</v>
      </c>
      <c r="G61" s="39" t="s">
        <v>45</v>
      </c>
      <c r="H61" s="29"/>
      <c r="I61" s="29"/>
      <c r="J61" s="105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45</v>
      </c>
      <c r="E76" s="29"/>
      <c r="F76" s="104" t="s">
        <v>46</v>
      </c>
      <c r="G76" s="39" t="s">
        <v>45</v>
      </c>
      <c r="H76" s="29"/>
      <c r="I76" s="29"/>
      <c r="J76" s="105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115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8" t="str">
        <f>E7</f>
        <v>Zberný dvor v Trebišove</v>
      </c>
      <c r="F85" s="209"/>
      <c r="G85" s="209"/>
      <c r="H85" s="20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0" t="str">
        <f>E9</f>
        <v>04.1 - SO 04.1 - Areálová dažďová kanalizácia</v>
      </c>
      <c r="F87" s="207"/>
      <c r="G87" s="207"/>
      <c r="H87" s="20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Trebišov 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Mesto Trebišov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116</v>
      </c>
      <c r="D94" s="98"/>
      <c r="E94" s="98"/>
      <c r="F94" s="98"/>
      <c r="G94" s="98"/>
      <c r="H94" s="98"/>
      <c r="I94" s="98"/>
      <c r="J94" s="107" t="s">
        <v>117</v>
      </c>
      <c r="K94" s="98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08" t="s">
        <v>118</v>
      </c>
      <c r="D96" s="26"/>
      <c r="E96" s="26"/>
      <c r="F96" s="26"/>
      <c r="G96" s="26"/>
      <c r="H96" s="26"/>
      <c r="I96" s="26"/>
      <c r="J96" s="65">
        <f>J130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119</v>
      </c>
    </row>
    <row r="97" spans="1:31" s="9" customFormat="1" ht="24.9" customHeight="1">
      <c r="B97" s="109"/>
      <c r="D97" s="110" t="s">
        <v>120</v>
      </c>
      <c r="E97" s="111"/>
      <c r="F97" s="111"/>
      <c r="G97" s="111"/>
      <c r="H97" s="111"/>
      <c r="I97" s="111"/>
      <c r="J97" s="112">
        <f>J131</f>
        <v>0</v>
      </c>
      <c r="L97" s="109"/>
    </row>
    <row r="98" spans="1:31" s="10" customFormat="1" ht="19.95" customHeight="1">
      <c r="B98" s="113"/>
      <c r="D98" s="114" t="s">
        <v>914</v>
      </c>
      <c r="E98" s="115"/>
      <c r="F98" s="115"/>
      <c r="G98" s="115"/>
      <c r="H98" s="115"/>
      <c r="I98" s="115"/>
      <c r="J98" s="116">
        <f>J132</f>
        <v>0</v>
      </c>
      <c r="L98" s="113"/>
    </row>
    <row r="99" spans="1:31" s="10" customFormat="1" ht="19.95" customHeight="1">
      <c r="B99" s="113"/>
      <c r="D99" s="114" t="s">
        <v>915</v>
      </c>
      <c r="E99" s="115"/>
      <c r="F99" s="115"/>
      <c r="G99" s="115"/>
      <c r="H99" s="115"/>
      <c r="I99" s="115"/>
      <c r="J99" s="116">
        <f>J140</f>
        <v>0</v>
      </c>
      <c r="L99" s="113"/>
    </row>
    <row r="100" spans="1:31" s="10" customFormat="1" ht="19.95" customHeight="1">
      <c r="B100" s="113"/>
      <c r="D100" s="114" t="s">
        <v>916</v>
      </c>
      <c r="E100" s="115"/>
      <c r="F100" s="115"/>
      <c r="G100" s="115"/>
      <c r="H100" s="115"/>
      <c r="I100" s="115"/>
      <c r="J100" s="116">
        <f>J144</f>
        <v>0</v>
      </c>
      <c r="L100" s="113"/>
    </row>
    <row r="101" spans="1:31" s="10" customFormat="1" ht="19.95" customHeight="1">
      <c r="B101" s="113"/>
      <c r="D101" s="114" t="s">
        <v>917</v>
      </c>
      <c r="E101" s="115"/>
      <c r="F101" s="115"/>
      <c r="G101" s="115"/>
      <c r="H101" s="115"/>
      <c r="I101" s="115"/>
      <c r="J101" s="116">
        <f>J161</f>
        <v>0</v>
      </c>
      <c r="L101" s="113"/>
    </row>
    <row r="102" spans="1:31" s="10" customFormat="1" ht="19.95" customHeight="1">
      <c r="B102" s="113"/>
      <c r="D102" s="114" t="s">
        <v>918</v>
      </c>
      <c r="E102" s="115"/>
      <c r="F102" s="115"/>
      <c r="G102" s="115"/>
      <c r="H102" s="115"/>
      <c r="I102" s="115"/>
      <c r="J102" s="116">
        <f>J163</f>
        <v>0</v>
      </c>
      <c r="L102" s="113"/>
    </row>
    <row r="103" spans="1:31" s="10" customFormat="1" ht="19.95" customHeight="1">
      <c r="B103" s="113"/>
      <c r="D103" s="114" t="s">
        <v>919</v>
      </c>
      <c r="E103" s="115"/>
      <c r="F103" s="115"/>
      <c r="G103" s="115"/>
      <c r="H103" s="115"/>
      <c r="I103" s="115"/>
      <c r="J103" s="116">
        <f>J199</f>
        <v>0</v>
      </c>
      <c r="L103" s="113"/>
    </row>
    <row r="104" spans="1:31" s="10" customFormat="1" ht="19.95" customHeight="1">
      <c r="B104" s="113"/>
      <c r="D104" s="114" t="s">
        <v>920</v>
      </c>
      <c r="E104" s="115"/>
      <c r="F104" s="115"/>
      <c r="G104" s="115"/>
      <c r="H104" s="115"/>
      <c r="I104" s="115"/>
      <c r="J104" s="116">
        <f>J201</f>
        <v>0</v>
      </c>
      <c r="L104" s="113"/>
    </row>
    <row r="105" spans="1:31" s="10" customFormat="1" ht="19.95" customHeight="1">
      <c r="B105" s="113"/>
      <c r="D105" s="114" t="s">
        <v>921</v>
      </c>
      <c r="E105" s="115"/>
      <c r="F105" s="115"/>
      <c r="G105" s="115"/>
      <c r="H105" s="115"/>
      <c r="I105" s="115"/>
      <c r="J105" s="116">
        <f>J207</f>
        <v>0</v>
      </c>
      <c r="L105" s="113"/>
    </row>
    <row r="106" spans="1:31" s="10" customFormat="1" ht="19.95" customHeight="1">
      <c r="B106" s="113"/>
      <c r="D106" s="114" t="s">
        <v>922</v>
      </c>
      <c r="E106" s="115"/>
      <c r="F106" s="115"/>
      <c r="G106" s="115"/>
      <c r="H106" s="115"/>
      <c r="I106" s="115"/>
      <c r="J106" s="116">
        <f>J211</f>
        <v>0</v>
      </c>
      <c r="L106" s="113"/>
    </row>
    <row r="107" spans="1:31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9.25" customHeight="1">
      <c r="A109" s="26"/>
      <c r="B109" s="27"/>
      <c r="C109" s="108" t="s">
        <v>129</v>
      </c>
      <c r="D109" s="26"/>
      <c r="E109" s="26"/>
      <c r="F109" s="26"/>
      <c r="G109" s="26"/>
      <c r="H109" s="26"/>
      <c r="I109" s="26"/>
      <c r="J109" s="117">
        <v>0</v>
      </c>
      <c r="K109" s="26"/>
      <c r="L109" s="36"/>
      <c r="N109" s="118" t="s">
        <v>34</v>
      </c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8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9.25" customHeight="1">
      <c r="A111" s="26"/>
      <c r="B111" s="27"/>
      <c r="C111" s="119" t="s">
        <v>130</v>
      </c>
      <c r="D111" s="98"/>
      <c r="E111" s="98"/>
      <c r="F111" s="98"/>
      <c r="G111" s="98"/>
      <c r="H111" s="98"/>
      <c r="I111" s="98"/>
      <c r="J111" s="120">
        <f>ROUND(J96+J109,2)</f>
        <v>0</v>
      </c>
      <c r="K111" s="98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" customHeight="1">
      <c r="A112" s="26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6" spans="1:31" s="2" customFormat="1" ht="6.9" customHeight="1">
      <c r="A116" s="26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24.9" customHeight="1">
      <c r="A117" s="26"/>
      <c r="B117" s="27"/>
      <c r="C117" s="18" t="s">
        <v>131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>
      <c r="A119" s="26"/>
      <c r="B119" s="27"/>
      <c r="C119" s="23" t="s">
        <v>12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>
      <c r="A120" s="26"/>
      <c r="B120" s="27"/>
      <c r="C120" s="26"/>
      <c r="D120" s="26"/>
      <c r="E120" s="208" t="str">
        <f>E7</f>
        <v>Zberný dvor v Trebišove</v>
      </c>
      <c r="F120" s="209"/>
      <c r="G120" s="209"/>
      <c r="H120" s="209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111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200" t="str">
        <f>E9</f>
        <v>04.1 - SO 04.1 - Areálová dažďová kanalizácia</v>
      </c>
      <c r="F122" s="207"/>
      <c r="G122" s="207"/>
      <c r="H122" s="207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16</v>
      </c>
      <c r="D124" s="26"/>
      <c r="E124" s="26"/>
      <c r="F124" s="21" t="str">
        <f>F12</f>
        <v xml:space="preserve">Trebišov </v>
      </c>
      <c r="G124" s="26"/>
      <c r="H124" s="26"/>
      <c r="I124" s="23" t="s">
        <v>18</v>
      </c>
      <c r="J124" s="49">
        <f>IF(J12="","",J12)</f>
        <v>0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15" customHeight="1">
      <c r="A126" s="26"/>
      <c r="B126" s="27"/>
      <c r="C126" s="23" t="s">
        <v>19</v>
      </c>
      <c r="D126" s="26"/>
      <c r="E126" s="26"/>
      <c r="F126" s="21" t="str">
        <f>E15</f>
        <v xml:space="preserve">Mesto Trebišov </v>
      </c>
      <c r="G126" s="26"/>
      <c r="H126" s="26"/>
      <c r="I126" s="23" t="s">
        <v>25</v>
      </c>
      <c r="J126" s="24" t="str">
        <f>E21</f>
        <v xml:space="preserve"> 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15" customHeight="1">
      <c r="A127" s="26"/>
      <c r="B127" s="27"/>
      <c r="C127" s="23" t="s">
        <v>23</v>
      </c>
      <c r="D127" s="26"/>
      <c r="E127" s="26"/>
      <c r="F127" s="21" t="str">
        <f>IF(E18="","",E18)</f>
        <v xml:space="preserve"> </v>
      </c>
      <c r="G127" s="26"/>
      <c r="H127" s="26"/>
      <c r="I127" s="23" t="s">
        <v>28</v>
      </c>
      <c r="J127" s="24" t="str">
        <f>E24</f>
        <v xml:space="preserve"> 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0.3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11" customFormat="1" ht="29.25" customHeight="1">
      <c r="A129" s="121"/>
      <c r="B129" s="122"/>
      <c r="C129" s="123" t="s">
        <v>132</v>
      </c>
      <c r="D129" s="124" t="s">
        <v>55</v>
      </c>
      <c r="E129" s="124" t="s">
        <v>51</v>
      </c>
      <c r="F129" s="124" t="s">
        <v>52</v>
      </c>
      <c r="G129" s="124" t="s">
        <v>133</v>
      </c>
      <c r="H129" s="124" t="s">
        <v>134</v>
      </c>
      <c r="I129" s="124" t="s">
        <v>135</v>
      </c>
      <c r="J129" s="125" t="s">
        <v>117</v>
      </c>
      <c r="K129" s="126" t="s">
        <v>136</v>
      </c>
      <c r="L129" s="127"/>
      <c r="M129" s="56" t="s">
        <v>1</v>
      </c>
      <c r="N129" s="57" t="s">
        <v>34</v>
      </c>
      <c r="O129" s="57" t="s">
        <v>137</v>
      </c>
      <c r="P129" s="57" t="s">
        <v>138</v>
      </c>
      <c r="Q129" s="57" t="s">
        <v>139</v>
      </c>
      <c r="R129" s="57" t="s">
        <v>140</v>
      </c>
      <c r="S129" s="57" t="s">
        <v>141</v>
      </c>
      <c r="T129" s="58" t="s">
        <v>142</v>
      </c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</row>
    <row r="130" spans="1:65" s="2" customFormat="1" ht="22.95" customHeight="1">
      <c r="A130" s="26"/>
      <c r="B130" s="27"/>
      <c r="C130" s="63" t="s">
        <v>113</v>
      </c>
      <c r="D130" s="26"/>
      <c r="E130" s="26"/>
      <c r="F130" s="26"/>
      <c r="G130" s="26"/>
      <c r="H130" s="26"/>
      <c r="I130" s="26"/>
      <c r="J130" s="128">
        <f>BK130</f>
        <v>0</v>
      </c>
      <c r="K130" s="26"/>
      <c r="L130" s="27"/>
      <c r="M130" s="59"/>
      <c r="N130" s="50"/>
      <c r="O130" s="60"/>
      <c r="P130" s="129">
        <f>P131</f>
        <v>0</v>
      </c>
      <c r="Q130" s="60"/>
      <c r="R130" s="129">
        <f>R131</f>
        <v>0</v>
      </c>
      <c r="S130" s="60"/>
      <c r="T130" s="130">
        <f>T131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69</v>
      </c>
      <c r="AU130" s="14" t="s">
        <v>119</v>
      </c>
      <c r="BK130" s="131">
        <f>BK131</f>
        <v>0</v>
      </c>
    </row>
    <row r="131" spans="1:65" s="12" customFormat="1" ht="25.95" customHeight="1">
      <c r="B131" s="132"/>
      <c r="D131" s="133" t="s">
        <v>69</v>
      </c>
      <c r="E131" s="134" t="s">
        <v>143</v>
      </c>
      <c r="F131" s="134" t="s">
        <v>144</v>
      </c>
      <c r="J131" s="135">
        <f>BK131</f>
        <v>0</v>
      </c>
      <c r="L131" s="132"/>
      <c r="M131" s="136"/>
      <c r="N131" s="137"/>
      <c r="O131" s="137"/>
      <c r="P131" s="138">
        <f>P132+P140+P144+P161+P163+P199+P201+P207+P211</f>
        <v>0</v>
      </c>
      <c r="Q131" s="137"/>
      <c r="R131" s="138">
        <f>R132+R140+R144+R161+R163+R199+R201+R207+R211</f>
        <v>0</v>
      </c>
      <c r="S131" s="137"/>
      <c r="T131" s="139">
        <f>T132+T140+T144+T161+T163+T199+T201+T207+T211</f>
        <v>0</v>
      </c>
      <c r="AR131" s="133" t="s">
        <v>78</v>
      </c>
      <c r="AT131" s="140" t="s">
        <v>69</v>
      </c>
      <c r="AU131" s="140" t="s">
        <v>70</v>
      </c>
      <c r="AY131" s="133" t="s">
        <v>145</v>
      </c>
      <c r="BK131" s="141">
        <f>BK132+BK140+BK144+BK161+BK163+BK199+BK201+BK207+BK211</f>
        <v>0</v>
      </c>
    </row>
    <row r="132" spans="1:65" s="12" customFormat="1" ht="22.95" customHeight="1">
      <c r="B132" s="132"/>
      <c r="D132" s="133" t="s">
        <v>69</v>
      </c>
      <c r="E132" s="142" t="s">
        <v>923</v>
      </c>
      <c r="F132" s="142" t="s">
        <v>924</v>
      </c>
      <c r="J132" s="143">
        <f>BK132</f>
        <v>0</v>
      </c>
      <c r="L132" s="132"/>
      <c r="M132" s="136"/>
      <c r="N132" s="137"/>
      <c r="O132" s="137"/>
      <c r="P132" s="138">
        <f>SUM(P133:P139)</f>
        <v>0</v>
      </c>
      <c r="Q132" s="137"/>
      <c r="R132" s="138">
        <f>SUM(R133:R139)</f>
        <v>0</v>
      </c>
      <c r="S132" s="137"/>
      <c r="T132" s="139">
        <f>SUM(T133:T139)</f>
        <v>0</v>
      </c>
      <c r="AR132" s="133" t="s">
        <v>78</v>
      </c>
      <c r="AT132" s="140" t="s">
        <v>69</v>
      </c>
      <c r="AU132" s="140" t="s">
        <v>78</v>
      </c>
      <c r="AY132" s="133" t="s">
        <v>145</v>
      </c>
      <c r="BK132" s="141">
        <f>SUM(BK133:BK139)</f>
        <v>0</v>
      </c>
    </row>
    <row r="133" spans="1:65" s="2" customFormat="1" ht="16.5" customHeight="1">
      <c r="A133" s="26"/>
      <c r="B133" s="144"/>
      <c r="C133" s="145" t="s">
        <v>287</v>
      </c>
      <c r="D133" s="145" t="s">
        <v>147</v>
      </c>
      <c r="E133" s="146" t="s">
        <v>925</v>
      </c>
      <c r="F133" s="147" t="s">
        <v>926</v>
      </c>
      <c r="G133" s="148" t="s">
        <v>194</v>
      </c>
      <c r="H133" s="149">
        <v>2.016</v>
      </c>
      <c r="I133" s="149"/>
      <c r="J133" s="149">
        <f t="shared" ref="J133:J139" si="0">ROUND(I133*H133,3)</f>
        <v>0</v>
      </c>
      <c r="K133" s="150"/>
      <c r="L133" s="27"/>
      <c r="M133" s="151" t="s">
        <v>1</v>
      </c>
      <c r="N133" s="152" t="s">
        <v>36</v>
      </c>
      <c r="O133" s="153">
        <v>0</v>
      </c>
      <c r="P133" s="153">
        <f t="shared" ref="P133:P139" si="1">O133*H133</f>
        <v>0</v>
      </c>
      <c r="Q133" s="153">
        <v>0</v>
      </c>
      <c r="R133" s="153">
        <f t="shared" ref="R133:R139" si="2">Q133*H133</f>
        <v>0</v>
      </c>
      <c r="S133" s="153">
        <v>0</v>
      </c>
      <c r="T133" s="154">
        <f t="shared" ref="T133:T139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151</v>
      </c>
      <c r="AT133" s="155" t="s">
        <v>147</v>
      </c>
      <c r="AU133" s="155" t="s">
        <v>152</v>
      </c>
      <c r="AY133" s="14" t="s">
        <v>145</v>
      </c>
      <c r="BE133" s="156">
        <f t="shared" ref="BE133:BE139" si="4">IF(N133="základná",J133,0)</f>
        <v>0</v>
      </c>
      <c r="BF133" s="156">
        <f t="shared" ref="BF133:BF139" si="5">IF(N133="znížená",J133,0)</f>
        <v>0</v>
      </c>
      <c r="BG133" s="156">
        <f t="shared" ref="BG133:BG139" si="6">IF(N133="zákl. prenesená",J133,0)</f>
        <v>0</v>
      </c>
      <c r="BH133" s="156">
        <f t="shared" ref="BH133:BH139" si="7">IF(N133="zníž. prenesená",J133,0)</f>
        <v>0</v>
      </c>
      <c r="BI133" s="156">
        <f t="shared" ref="BI133:BI139" si="8">IF(N133="nulová",J133,0)</f>
        <v>0</v>
      </c>
      <c r="BJ133" s="14" t="s">
        <v>152</v>
      </c>
      <c r="BK133" s="157">
        <f t="shared" ref="BK133:BK139" si="9">ROUND(I133*H133,3)</f>
        <v>0</v>
      </c>
      <c r="BL133" s="14" t="s">
        <v>151</v>
      </c>
      <c r="BM133" s="155" t="s">
        <v>927</v>
      </c>
    </row>
    <row r="134" spans="1:65" s="2" customFormat="1" ht="16.5" customHeight="1">
      <c r="A134" s="26"/>
      <c r="B134" s="144"/>
      <c r="C134" s="145" t="s">
        <v>928</v>
      </c>
      <c r="D134" s="145" t="s">
        <v>147</v>
      </c>
      <c r="E134" s="146" t="s">
        <v>925</v>
      </c>
      <c r="F134" s="147" t="s">
        <v>926</v>
      </c>
      <c r="G134" s="148" t="s">
        <v>194</v>
      </c>
      <c r="H134" s="149">
        <v>2.2050000000000001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36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151</v>
      </c>
      <c r="AT134" s="155" t="s">
        <v>147</v>
      </c>
      <c r="AU134" s="155" t="s">
        <v>152</v>
      </c>
      <c r="AY134" s="14" t="s">
        <v>145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152</v>
      </c>
      <c r="BK134" s="157">
        <f t="shared" si="9"/>
        <v>0</v>
      </c>
      <c r="BL134" s="14" t="s">
        <v>151</v>
      </c>
      <c r="BM134" s="155" t="s">
        <v>929</v>
      </c>
    </row>
    <row r="135" spans="1:65" s="2" customFormat="1" ht="16.5" customHeight="1">
      <c r="A135" s="26"/>
      <c r="B135" s="144"/>
      <c r="C135" s="145" t="s">
        <v>906</v>
      </c>
      <c r="D135" s="145" t="s">
        <v>147</v>
      </c>
      <c r="E135" s="146" t="s">
        <v>930</v>
      </c>
      <c r="F135" s="147" t="s">
        <v>931</v>
      </c>
      <c r="G135" s="148" t="s">
        <v>150</v>
      </c>
      <c r="H135" s="149">
        <v>4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36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151</v>
      </c>
      <c r="AT135" s="155" t="s">
        <v>147</v>
      </c>
      <c r="AU135" s="155" t="s">
        <v>152</v>
      </c>
      <c r="AY135" s="14" t="s">
        <v>145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152</v>
      </c>
      <c r="BK135" s="157">
        <f t="shared" si="9"/>
        <v>0</v>
      </c>
      <c r="BL135" s="14" t="s">
        <v>151</v>
      </c>
      <c r="BM135" s="155" t="s">
        <v>932</v>
      </c>
    </row>
    <row r="136" spans="1:65" s="2" customFormat="1" ht="16.5" customHeight="1">
      <c r="A136" s="26"/>
      <c r="B136" s="144"/>
      <c r="C136" s="145" t="s">
        <v>489</v>
      </c>
      <c r="D136" s="145" t="s">
        <v>147</v>
      </c>
      <c r="E136" s="146" t="s">
        <v>930</v>
      </c>
      <c r="F136" s="147" t="s">
        <v>931</v>
      </c>
      <c r="G136" s="148" t="s">
        <v>150</v>
      </c>
      <c r="H136" s="149">
        <v>2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36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151</v>
      </c>
      <c r="AT136" s="155" t="s">
        <v>147</v>
      </c>
      <c r="AU136" s="155" t="s">
        <v>152</v>
      </c>
      <c r="AY136" s="14" t="s">
        <v>145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152</v>
      </c>
      <c r="BK136" s="157">
        <f t="shared" si="9"/>
        <v>0</v>
      </c>
      <c r="BL136" s="14" t="s">
        <v>151</v>
      </c>
      <c r="BM136" s="155" t="s">
        <v>933</v>
      </c>
    </row>
    <row r="137" spans="1:65" s="2" customFormat="1" ht="16.5" customHeight="1">
      <c r="A137" s="26"/>
      <c r="B137" s="144"/>
      <c r="C137" s="145" t="s">
        <v>290</v>
      </c>
      <c r="D137" s="145" t="s">
        <v>147</v>
      </c>
      <c r="E137" s="146" t="s">
        <v>934</v>
      </c>
      <c r="F137" s="147" t="s">
        <v>935</v>
      </c>
      <c r="G137" s="148" t="s">
        <v>150</v>
      </c>
      <c r="H137" s="149">
        <v>2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36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151</v>
      </c>
      <c r="AT137" s="155" t="s">
        <v>147</v>
      </c>
      <c r="AU137" s="155" t="s">
        <v>152</v>
      </c>
      <c r="AY137" s="14" t="s">
        <v>145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152</v>
      </c>
      <c r="BK137" s="157">
        <f t="shared" si="9"/>
        <v>0</v>
      </c>
      <c r="BL137" s="14" t="s">
        <v>151</v>
      </c>
      <c r="BM137" s="155" t="s">
        <v>936</v>
      </c>
    </row>
    <row r="138" spans="1:65" s="2" customFormat="1" ht="16.5" customHeight="1">
      <c r="A138" s="26"/>
      <c r="B138" s="144"/>
      <c r="C138" s="145" t="s">
        <v>937</v>
      </c>
      <c r="D138" s="145" t="s">
        <v>147</v>
      </c>
      <c r="E138" s="146" t="s">
        <v>938</v>
      </c>
      <c r="F138" s="147" t="s">
        <v>939</v>
      </c>
      <c r="G138" s="148" t="s">
        <v>217</v>
      </c>
      <c r="H138" s="149">
        <v>5.4640000000000004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36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151</v>
      </c>
      <c r="AT138" s="155" t="s">
        <v>147</v>
      </c>
      <c r="AU138" s="155" t="s">
        <v>152</v>
      </c>
      <c r="AY138" s="14" t="s">
        <v>145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152</v>
      </c>
      <c r="BK138" s="157">
        <f t="shared" si="9"/>
        <v>0</v>
      </c>
      <c r="BL138" s="14" t="s">
        <v>151</v>
      </c>
      <c r="BM138" s="155" t="s">
        <v>940</v>
      </c>
    </row>
    <row r="139" spans="1:65" s="2" customFormat="1" ht="16.5" customHeight="1">
      <c r="A139" s="26"/>
      <c r="B139" s="144"/>
      <c r="C139" s="145" t="s">
        <v>941</v>
      </c>
      <c r="D139" s="145" t="s">
        <v>147</v>
      </c>
      <c r="E139" s="146" t="s">
        <v>938</v>
      </c>
      <c r="F139" s="147" t="s">
        <v>939</v>
      </c>
      <c r="G139" s="148" t="s">
        <v>217</v>
      </c>
      <c r="H139" s="149">
        <v>5.383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36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151</v>
      </c>
      <c r="AT139" s="155" t="s">
        <v>147</v>
      </c>
      <c r="AU139" s="155" t="s">
        <v>152</v>
      </c>
      <c r="AY139" s="14" t="s">
        <v>145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152</v>
      </c>
      <c r="BK139" s="157">
        <f t="shared" si="9"/>
        <v>0</v>
      </c>
      <c r="BL139" s="14" t="s">
        <v>151</v>
      </c>
      <c r="BM139" s="155" t="s">
        <v>942</v>
      </c>
    </row>
    <row r="140" spans="1:65" s="12" customFormat="1" ht="22.95" customHeight="1">
      <c r="B140" s="132"/>
      <c r="D140" s="133" t="s">
        <v>69</v>
      </c>
      <c r="E140" s="142" t="s">
        <v>943</v>
      </c>
      <c r="F140" s="142" t="s">
        <v>944</v>
      </c>
      <c r="J140" s="143">
        <f>BK140</f>
        <v>0</v>
      </c>
      <c r="L140" s="132"/>
      <c r="M140" s="136"/>
      <c r="N140" s="137"/>
      <c r="O140" s="137"/>
      <c r="P140" s="138">
        <f>SUM(P141:P143)</f>
        <v>0</v>
      </c>
      <c r="Q140" s="137"/>
      <c r="R140" s="138">
        <f>SUM(R141:R143)</f>
        <v>0</v>
      </c>
      <c r="S140" s="137"/>
      <c r="T140" s="139">
        <f>SUM(T141:T143)</f>
        <v>0</v>
      </c>
      <c r="AR140" s="133" t="s">
        <v>78</v>
      </c>
      <c r="AT140" s="140" t="s">
        <v>69</v>
      </c>
      <c r="AU140" s="140" t="s">
        <v>78</v>
      </c>
      <c r="AY140" s="133" t="s">
        <v>145</v>
      </c>
      <c r="BK140" s="141">
        <f>SUM(BK141:BK143)</f>
        <v>0</v>
      </c>
    </row>
    <row r="141" spans="1:65" s="2" customFormat="1" ht="16.5" customHeight="1">
      <c r="A141" s="26"/>
      <c r="B141" s="144"/>
      <c r="C141" s="145" t="s">
        <v>945</v>
      </c>
      <c r="D141" s="145" t="s">
        <v>147</v>
      </c>
      <c r="E141" s="146" t="s">
        <v>925</v>
      </c>
      <c r="F141" s="147" t="s">
        <v>926</v>
      </c>
      <c r="G141" s="148" t="s">
        <v>194</v>
      </c>
      <c r="H141" s="149">
        <v>5.07</v>
      </c>
      <c r="I141" s="149"/>
      <c r="J141" s="149">
        <f>ROUND(I141*H141,3)</f>
        <v>0</v>
      </c>
      <c r="K141" s="150"/>
      <c r="L141" s="27"/>
      <c r="M141" s="151" t="s">
        <v>1</v>
      </c>
      <c r="N141" s="152" t="s">
        <v>36</v>
      </c>
      <c r="O141" s="153">
        <v>0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151</v>
      </c>
      <c r="AT141" s="155" t="s">
        <v>147</v>
      </c>
      <c r="AU141" s="155" t="s">
        <v>152</v>
      </c>
      <c r="AY141" s="14" t="s">
        <v>145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152</v>
      </c>
      <c r="BK141" s="157">
        <f>ROUND(I141*H141,3)</f>
        <v>0</v>
      </c>
      <c r="BL141" s="14" t="s">
        <v>151</v>
      </c>
      <c r="BM141" s="155" t="s">
        <v>946</v>
      </c>
    </row>
    <row r="142" spans="1:65" s="2" customFormat="1" ht="16.5" customHeight="1">
      <c r="A142" s="26"/>
      <c r="B142" s="144"/>
      <c r="C142" s="145" t="s">
        <v>947</v>
      </c>
      <c r="D142" s="145" t="s">
        <v>147</v>
      </c>
      <c r="E142" s="146" t="s">
        <v>934</v>
      </c>
      <c r="F142" s="147" t="s">
        <v>935</v>
      </c>
      <c r="G142" s="148" t="s">
        <v>150</v>
      </c>
      <c r="H142" s="149">
        <v>2</v>
      </c>
      <c r="I142" s="149"/>
      <c r="J142" s="149">
        <f>ROUND(I142*H142,3)</f>
        <v>0</v>
      </c>
      <c r="K142" s="150"/>
      <c r="L142" s="27"/>
      <c r="M142" s="151" t="s">
        <v>1</v>
      </c>
      <c r="N142" s="152" t="s">
        <v>36</v>
      </c>
      <c r="O142" s="153">
        <v>0</v>
      </c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151</v>
      </c>
      <c r="AT142" s="155" t="s">
        <v>147</v>
      </c>
      <c r="AU142" s="155" t="s">
        <v>152</v>
      </c>
      <c r="AY142" s="14" t="s">
        <v>145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152</v>
      </c>
      <c r="BK142" s="157">
        <f>ROUND(I142*H142,3)</f>
        <v>0</v>
      </c>
      <c r="BL142" s="14" t="s">
        <v>151</v>
      </c>
      <c r="BM142" s="155" t="s">
        <v>948</v>
      </c>
    </row>
    <row r="143" spans="1:65" s="2" customFormat="1" ht="16.5" customHeight="1">
      <c r="A143" s="26"/>
      <c r="B143" s="144"/>
      <c r="C143" s="145" t="s">
        <v>949</v>
      </c>
      <c r="D143" s="145" t="s">
        <v>147</v>
      </c>
      <c r="E143" s="146" t="s">
        <v>938</v>
      </c>
      <c r="F143" s="147" t="s">
        <v>939</v>
      </c>
      <c r="G143" s="148" t="s">
        <v>217</v>
      </c>
      <c r="H143" s="149">
        <v>12.275</v>
      </c>
      <c r="I143" s="149"/>
      <c r="J143" s="149">
        <f>ROUND(I143*H143,3)</f>
        <v>0</v>
      </c>
      <c r="K143" s="150"/>
      <c r="L143" s="27"/>
      <c r="M143" s="151" t="s">
        <v>1</v>
      </c>
      <c r="N143" s="152" t="s">
        <v>36</v>
      </c>
      <c r="O143" s="153">
        <v>0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151</v>
      </c>
      <c r="AT143" s="155" t="s">
        <v>147</v>
      </c>
      <c r="AU143" s="155" t="s">
        <v>152</v>
      </c>
      <c r="AY143" s="14" t="s">
        <v>145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152</v>
      </c>
      <c r="BK143" s="157">
        <f>ROUND(I143*H143,3)</f>
        <v>0</v>
      </c>
      <c r="BL143" s="14" t="s">
        <v>151</v>
      </c>
      <c r="BM143" s="155" t="s">
        <v>950</v>
      </c>
    </row>
    <row r="144" spans="1:65" s="12" customFormat="1" ht="22.95" customHeight="1">
      <c r="B144" s="132"/>
      <c r="D144" s="133" t="s">
        <v>69</v>
      </c>
      <c r="E144" s="142" t="s">
        <v>951</v>
      </c>
      <c r="F144" s="142" t="s">
        <v>952</v>
      </c>
      <c r="J144" s="143">
        <f>BK144</f>
        <v>0</v>
      </c>
      <c r="L144" s="132"/>
      <c r="M144" s="136"/>
      <c r="N144" s="137"/>
      <c r="O144" s="137"/>
      <c r="P144" s="138">
        <f>SUM(P145:P160)</f>
        <v>0</v>
      </c>
      <c r="Q144" s="137"/>
      <c r="R144" s="138">
        <f>SUM(R145:R160)</f>
        <v>0</v>
      </c>
      <c r="S144" s="137"/>
      <c r="T144" s="139">
        <f>SUM(T145:T160)</f>
        <v>0</v>
      </c>
      <c r="AR144" s="133" t="s">
        <v>78</v>
      </c>
      <c r="AT144" s="140" t="s">
        <v>69</v>
      </c>
      <c r="AU144" s="140" t="s">
        <v>78</v>
      </c>
      <c r="AY144" s="133" t="s">
        <v>145</v>
      </c>
      <c r="BK144" s="141">
        <f>SUM(BK145:BK160)</f>
        <v>0</v>
      </c>
    </row>
    <row r="145" spans="1:65" s="2" customFormat="1" ht="16.5" customHeight="1">
      <c r="A145" s="26"/>
      <c r="B145" s="144"/>
      <c r="C145" s="145" t="s">
        <v>152</v>
      </c>
      <c r="D145" s="145" t="s">
        <v>147</v>
      </c>
      <c r="E145" s="146" t="s">
        <v>953</v>
      </c>
      <c r="F145" s="147" t="s">
        <v>954</v>
      </c>
      <c r="G145" s="148" t="s">
        <v>194</v>
      </c>
      <c r="H145" s="149">
        <v>184.17</v>
      </c>
      <c r="I145" s="149"/>
      <c r="J145" s="149">
        <f t="shared" ref="J145:J160" si="10">ROUND(I145*H145,3)</f>
        <v>0</v>
      </c>
      <c r="K145" s="150"/>
      <c r="L145" s="27"/>
      <c r="M145" s="151" t="s">
        <v>1</v>
      </c>
      <c r="N145" s="152" t="s">
        <v>36</v>
      </c>
      <c r="O145" s="153">
        <v>0</v>
      </c>
      <c r="P145" s="153">
        <f t="shared" ref="P145:P160" si="11">O145*H145</f>
        <v>0</v>
      </c>
      <c r="Q145" s="153">
        <v>0</v>
      </c>
      <c r="R145" s="153">
        <f t="shared" ref="R145:R160" si="12">Q145*H145</f>
        <v>0</v>
      </c>
      <c r="S145" s="153">
        <v>0</v>
      </c>
      <c r="T145" s="154">
        <f t="shared" ref="T145:T160" si="13"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151</v>
      </c>
      <c r="AT145" s="155" t="s">
        <v>147</v>
      </c>
      <c r="AU145" s="155" t="s">
        <v>152</v>
      </c>
      <c r="AY145" s="14" t="s">
        <v>145</v>
      </c>
      <c r="BE145" s="156">
        <f t="shared" ref="BE145:BE160" si="14">IF(N145="základná",J145,0)</f>
        <v>0</v>
      </c>
      <c r="BF145" s="156">
        <f t="shared" ref="BF145:BF160" si="15">IF(N145="znížená",J145,0)</f>
        <v>0</v>
      </c>
      <c r="BG145" s="156">
        <f t="shared" ref="BG145:BG160" si="16">IF(N145="zákl. prenesená",J145,0)</f>
        <v>0</v>
      </c>
      <c r="BH145" s="156">
        <f t="shared" ref="BH145:BH160" si="17">IF(N145="zníž. prenesená",J145,0)</f>
        <v>0</v>
      </c>
      <c r="BI145" s="156">
        <f t="shared" ref="BI145:BI160" si="18">IF(N145="nulová",J145,0)</f>
        <v>0</v>
      </c>
      <c r="BJ145" s="14" t="s">
        <v>152</v>
      </c>
      <c r="BK145" s="157">
        <f t="shared" ref="BK145:BK160" si="19">ROUND(I145*H145,3)</f>
        <v>0</v>
      </c>
      <c r="BL145" s="14" t="s">
        <v>151</v>
      </c>
      <c r="BM145" s="155" t="s">
        <v>955</v>
      </c>
    </row>
    <row r="146" spans="1:65" s="2" customFormat="1" ht="16.5" customHeight="1">
      <c r="A146" s="26"/>
      <c r="B146" s="144"/>
      <c r="C146" s="145" t="s">
        <v>155</v>
      </c>
      <c r="D146" s="145" t="s">
        <v>147</v>
      </c>
      <c r="E146" s="146" t="s">
        <v>956</v>
      </c>
      <c r="F146" s="147" t="s">
        <v>957</v>
      </c>
      <c r="G146" s="148" t="s">
        <v>958</v>
      </c>
      <c r="H146" s="149">
        <v>55.250999999999998</v>
      </c>
      <c r="I146" s="149"/>
      <c r="J146" s="149">
        <f t="shared" si="10"/>
        <v>0</v>
      </c>
      <c r="K146" s="150"/>
      <c r="L146" s="27"/>
      <c r="M146" s="151" t="s">
        <v>1</v>
      </c>
      <c r="N146" s="152" t="s">
        <v>36</v>
      </c>
      <c r="O146" s="153">
        <v>0</v>
      </c>
      <c r="P146" s="153">
        <f t="shared" si="11"/>
        <v>0</v>
      </c>
      <c r="Q146" s="153">
        <v>0</v>
      </c>
      <c r="R146" s="153">
        <f t="shared" si="12"/>
        <v>0</v>
      </c>
      <c r="S146" s="153">
        <v>0</v>
      </c>
      <c r="T146" s="154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151</v>
      </c>
      <c r="AT146" s="155" t="s">
        <v>147</v>
      </c>
      <c r="AU146" s="155" t="s">
        <v>152</v>
      </c>
      <c r="AY146" s="14" t="s">
        <v>145</v>
      </c>
      <c r="BE146" s="156">
        <f t="shared" si="14"/>
        <v>0</v>
      </c>
      <c r="BF146" s="156">
        <f t="shared" si="15"/>
        <v>0</v>
      </c>
      <c r="BG146" s="156">
        <f t="shared" si="16"/>
        <v>0</v>
      </c>
      <c r="BH146" s="156">
        <f t="shared" si="17"/>
        <v>0</v>
      </c>
      <c r="BI146" s="156">
        <f t="shared" si="18"/>
        <v>0</v>
      </c>
      <c r="BJ146" s="14" t="s">
        <v>152</v>
      </c>
      <c r="BK146" s="157">
        <f t="shared" si="19"/>
        <v>0</v>
      </c>
      <c r="BL146" s="14" t="s">
        <v>151</v>
      </c>
      <c r="BM146" s="155" t="s">
        <v>959</v>
      </c>
    </row>
    <row r="147" spans="1:65" s="2" customFormat="1" ht="16.5" customHeight="1">
      <c r="A147" s="26"/>
      <c r="B147" s="144"/>
      <c r="C147" s="145" t="s">
        <v>151</v>
      </c>
      <c r="D147" s="145" t="s">
        <v>147</v>
      </c>
      <c r="E147" s="146" t="s">
        <v>960</v>
      </c>
      <c r="F147" s="147" t="s">
        <v>961</v>
      </c>
      <c r="G147" s="148" t="s">
        <v>194</v>
      </c>
      <c r="H147" s="149">
        <v>173.6</v>
      </c>
      <c r="I147" s="149"/>
      <c r="J147" s="149">
        <f t="shared" si="10"/>
        <v>0</v>
      </c>
      <c r="K147" s="150"/>
      <c r="L147" s="27"/>
      <c r="M147" s="151" t="s">
        <v>1</v>
      </c>
      <c r="N147" s="152" t="s">
        <v>36</v>
      </c>
      <c r="O147" s="153">
        <v>0</v>
      </c>
      <c r="P147" s="153">
        <f t="shared" si="11"/>
        <v>0</v>
      </c>
      <c r="Q147" s="153">
        <v>0</v>
      </c>
      <c r="R147" s="153">
        <f t="shared" si="12"/>
        <v>0</v>
      </c>
      <c r="S147" s="153">
        <v>0</v>
      </c>
      <c r="T147" s="154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151</v>
      </c>
      <c r="AT147" s="155" t="s">
        <v>147</v>
      </c>
      <c r="AU147" s="155" t="s">
        <v>152</v>
      </c>
      <c r="AY147" s="14" t="s">
        <v>145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4" t="s">
        <v>152</v>
      </c>
      <c r="BK147" s="157">
        <f t="shared" si="19"/>
        <v>0</v>
      </c>
      <c r="BL147" s="14" t="s">
        <v>151</v>
      </c>
      <c r="BM147" s="155" t="s">
        <v>962</v>
      </c>
    </row>
    <row r="148" spans="1:65" s="2" customFormat="1" ht="16.5" customHeight="1">
      <c r="A148" s="26"/>
      <c r="B148" s="144"/>
      <c r="C148" s="145" t="s">
        <v>163</v>
      </c>
      <c r="D148" s="145" t="s">
        <v>147</v>
      </c>
      <c r="E148" s="146" t="s">
        <v>963</v>
      </c>
      <c r="F148" s="147" t="s">
        <v>957</v>
      </c>
      <c r="G148" s="148" t="s">
        <v>958</v>
      </c>
      <c r="H148" s="149">
        <v>52.08</v>
      </c>
      <c r="I148" s="149"/>
      <c r="J148" s="149">
        <f t="shared" si="10"/>
        <v>0</v>
      </c>
      <c r="K148" s="150"/>
      <c r="L148" s="27"/>
      <c r="M148" s="151" t="s">
        <v>1</v>
      </c>
      <c r="N148" s="152" t="s">
        <v>36</v>
      </c>
      <c r="O148" s="153">
        <v>0</v>
      </c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151</v>
      </c>
      <c r="AT148" s="155" t="s">
        <v>147</v>
      </c>
      <c r="AU148" s="155" t="s">
        <v>152</v>
      </c>
      <c r="AY148" s="14" t="s">
        <v>145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152</v>
      </c>
      <c r="BK148" s="157">
        <f t="shared" si="19"/>
        <v>0</v>
      </c>
      <c r="BL148" s="14" t="s">
        <v>151</v>
      </c>
      <c r="BM148" s="155" t="s">
        <v>964</v>
      </c>
    </row>
    <row r="149" spans="1:65" s="2" customFormat="1" ht="16.5" customHeight="1">
      <c r="A149" s="26"/>
      <c r="B149" s="144"/>
      <c r="C149" s="145" t="s">
        <v>169</v>
      </c>
      <c r="D149" s="145" t="s">
        <v>147</v>
      </c>
      <c r="E149" s="146" t="s">
        <v>965</v>
      </c>
      <c r="F149" s="147" t="s">
        <v>966</v>
      </c>
      <c r="G149" s="148" t="s">
        <v>194</v>
      </c>
      <c r="H149" s="149">
        <v>215.85</v>
      </c>
      <c r="I149" s="149"/>
      <c r="J149" s="149">
        <f t="shared" si="10"/>
        <v>0</v>
      </c>
      <c r="K149" s="150"/>
      <c r="L149" s="27"/>
      <c r="M149" s="151" t="s">
        <v>1</v>
      </c>
      <c r="N149" s="152" t="s">
        <v>36</v>
      </c>
      <c r="O149" s="153">
        <v>0</v>
      </c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151</v>
      </c>
      <c r="AT149" s="155" t="s">
        <v>147</v>
      </c>
      <c r="AU149" s="155" t="s">
        <v>152</v>
      </c>
      <c r="AY149" s="14" t="s">
        <v>145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152</v>
      </c>
      <c r="BK149" s="157">
        <f t="shared" si="19"/>
        <v>0</v>
      </c>
      <c r="BL149" s="14" t="s">
        <v>151</v>
      </c>
      <c r="BM149" s="155" t="s">
        <v>967</v>
      </c>
    </row>
    <row r="150" spans="1:65" s="2" customFormat="1" ht="21.75" customHeight="1">
      <c r="A150" s="26"/>
      <c r="B150" s="144"/>
      <c r="C150" s="145" t="s">
        <v>158</v>
      </c>
      <c r="D150" s="145" t="s">
        <v>147</v>
      </c>
      <c r="E150" s="146" t="s">
        <v>968</v>
      </c>
      <c r="F150" s="147" t="s">
        <v>969</v>
      </c>
      <c r="G150" s="148" t="s">
        <v>194</v>
      </c>
      <c r="H150" s="149">
        <v>141.91999999999999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36</v>
      </c>
      <c r="O150" s="153">
        <v>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151</v>
      </c>
      <c r="AT150" s="155" t="s">
        <v>147</v>
      </c>
      <c r="AU150" s="155" t="s">
        <v>152</v>
      </c>
      <c r="AY150" s="14" t="s">
        <v>145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152</v>
      </c>
      <c r="BK150" s="157">
        <f t="shared" si="19"/>
        <v>0</v>
      </c>
      <c r="BL150" s="14" t="s">
        <v>151</v>
      </c>
      <c r="BM150" s="155" t="s">
        <v>970</v>
      </c>
    </row>
    <row r="151" spans="1:65" s="2" customFormat="1" ht="21.75" customHeight="1">
      <c r="A151" s="26"/>
      <c r="B151" s="144"/>
      <c r="C151" s="145" t="s">
        <v>170</v>
      </c>
      <c r="D151" s="145" t="s">
        <v>147</v>
      </c>
      <c r="E151" s="146" t="s">
        <v>971</v>
      </c>
      <c r="F151" s="147" t="s">
        <v>972</v>
      </c>
      <c r="G151" s="148" t="s">
        <v>194</v>
      </c>
      <c r="H151" s="149">
        <v>102.08</v>
      </c>
      <c r="I151" s="149"/>
      <c r="J151" s="149">
        <f t="shared" si="10"/>
        <v>0</v>
      </c>
      <c r="K151" s="150"/>
      <c r="L151" s="27"/>
      <c r="M151" s="151" t="s">
        <v>1</v>
      </c>
      <c r="N151" s="152" t="s">
        <v>36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151</v>
      </c>
      <c r="AT151" s="155" t="s">
        <v>147</v>
      </c>
      <c r="AU151" s="155" t="s">
        <v>152</v>
      </c>
      <c r="AY151" s="14" t="s">
        <v>145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152</v>
      </c>
      <c r="BK151" s="157">
        <f t="shared" si="19"/>
        <v>0</v>
      </c>
      <c r="BL151" s="14" t="s">
        <v>151</v>
      </c>
      <c r="BM151" s="155" t="s">
        <v>973</v>
      </c>
    </row>
    <row r="152" spans="1:65" s="2" customFormat="1" ht="21.75" customHeight="1">
      <c r="A152" s="26"/>
      <c r="B152" s="144"/>
      <c r="C152" s="145" t="s">
        <v>177</v>
      </c>
      <c r="D152" s="145" t="s">
        <v>147</v>
      </c>
      <c r="E152" s="146" t="s">
        <v>974</v>
      </c>
      <c r="F152" s="147" t="s">
        <v>975</v>
      </c>
      <c r="G152" s="148" t="s">
        <v>194</v>
      </c>
      <c r="H152" s="149">
        <v>215.85</v>
      </c>
      <c r="I152" s="149"/>
      <c r="J152" s="149">
        <f t="shared" si="10"/>
        <v>0</v>
      </c>
      <c r="K152" s="150"/>
      <c r="L152" s="27"/>
      <c r="M152" s="151" t="s">
        <v>1</v>
      </c>
      <c r="N152" s="152" t="s">
        <v>36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151</v>
      </c>
      <c r="AT152" s="155" t="s">
        <v>147</v>
      </c>
      <c r="AU152" s="155" t="s">
        <v>152</v>
      </c>
      <c r="AY152" s="14" t="s">
        <v>145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152</v>
      </c>
      <c r="BK152" s="157">
        <f t="shared" si="19"/>
        <v>0</v>
      </c>
      <c r="BL152" s="14" t="s">
        <v>151</v>
      </c>
      <c r="BM152" s="155" t="s">
        <v>976</v>
      </c>
    </row>
    <row r="153" spans="1:65" s="2" customFormat="1" ht="16.5" customHeight="1">
      <c r="A153" s="26"/>
      <c r="B153" s="144"/>
      <c r="C153" s="145" t="s">
        <v>184</v>
      </c>
      <c r="D153" s="145" t="s">
        <v>147</v>
      </c>
      <c r="E153" s="146" t="s">
        <v>977</v>
      </c>
      <c r="F153" s="147" t="s">
        <v>978</v>
      </c>
      <c r="G153" s="148" t="s">
        <v>194</v>
      </c>
      <c r="H153" s="149">
        <v>4101.1499999999996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36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151</v>
      </c>
      <c r="AT153" s="155" t="s">
        <v>147</v>
      </c>
      <c r="AU153" s="155" t="s">
        <v>152</v>
      </c>
      <c r="AY153" s="14" t="s">
        <v>145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152</v>
      </c>
      <c r="BK153" s="157">
        <f t="shared" si="19"/>
        <v>0</v>
      </c>
      <c r="BL153" s="14" t="s">
        <v>151</v>
      </c>
      <c r="BM153" s="155" t="s">
        <v>979</v>
      </c>
    </row>
    <row r="154" spans="1:65" s="2" customFormat="1" ht="16.5" customHeight="1">
      <c r="A154" s="26"/>
      <c r="B154" s="144"/>
      <c r="C154" s="145" t="s">
        <v>166</v>
      </c>
      <c r="D154" s="145" t="s">
        <v>147</v>
      </c>
      <c r="E154" s="146" t="s">
        <v>980</v>
      </c>
      <c r="F154" s="147" t="s">
        <v>981</v>
      </c>
      <c r="G154" s="148" t="s">
        <v>194</v>
      </c>
      <c r="H154" s="149">
        <v>215.85</v>
      </c>
      <c r="I154" s="149"/>
      <c r="J154" s="149">
        <f t="shared" si="10"/>
        <v>0</v>
      </c>
      <c r="K154" s="150"/>
      <c r="L154" s="27"/>
      <c r="M154" s="151" t="s">
        <v>1</v>
      </c>
      <c r="N154" s="152" t="s">
        <v>36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151</v>
      </c>
      <c r="AT154" s="155" t="s">
        <v>147</v>
      </c>
      <c r="AU154" s="155" t="s">
        <v>152</v>
      </c>
      <c r="AY154" s="14" t="s">
        <v>145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152</v>
      </c>
      <c r="BK154" s="157">
        <f t="shared" si="19"/>
        <v>0</v>
      </c>
      <c r="BL154" s="14" t="s">
        <v>151</v>
      </c>
      <c r="BM154" s="155" t="s">
        <v>982</v>
      </c>
    </row>
    <row r="155" spans="1:65" s="2" customFormat="1" ht="21.75" customHeight="1">
      <c r="A155" s="26"/>
      <c r="B155" s="144"/>
      <c r="C155" s="145" t="s">
        <v>173</v>
      </c>
      <c r="D155" s="145" t="s">
        <v>147</v>
      </c>
      <c r="E155" s="146" t="s">
        <v>983</v>
      </c>
      <c r="F155" s="147" t="s">
        <v>984</v>
      </c>
      <c r="G155" s="148" t="s">
        <v>236</v>
      </c>
      <c r="H155" s="149">
        <v>117.66</v>
      </c>
      <c r="I155" s="149"/>
      <c r="J155" s="149">
        <f t="shared" si="10"/>
        <v>0</v>
      </c>
      <c r="K155" s="150"/>
      <c r="L155" s="27"/>
      <c r="M155" s="151" t="s">
        <v>1</v>
      </c>
      <c r="N155" s="152" t="s">
        <v>36</v>
      </c>
      <c r="O155" s="153">
        <v>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151</v>
      </c>
      <c r="AT155" s="155" t="s">
        <v>147</v>
      </c>
      <c r="AU155" s="155" t="s">
        <v>152</v>
      </c>
      <c r="AY155" s="14" t="s">
        <v>145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152</v>
      </c>
      <c r="BK155" s="157">
        <f t="shared" si="19"/>
        <v>0</v>
      </c>
      <c r="BL155" s="14" t="s">
        <v>151</v>
      </c>
      <c r="BM155" s="155" t="s">
        <v>985</v>
      </c>
    </row>
    <row r="156" spans="1:65" s="2" customFormat="1" ht="21.75" customHeight="1">
      <c r="A156" s="26"/>
      <c r="B156" s="144"/>
      <c r="C156" s="145" t="s">
        <v>200</v>
      </c>
      <c r="D156" s="145" t="s">
        <v>147</v>
      </c>
      <c r="E156" s="146" t="s">
        <v>986</v>
      </c>
      <c r="F156" s="147" t="s">
        <v>987</v>
      </c>
      <c r="G156" s="148" t="s">
        <v>236</v>
      </c>
      <c r="H156" s="149">
        <v>176.64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36</v>
      </c>
      <c r="O156" s="153">
        <v>0</v>
      </c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151</v>
      </c>
      <c r="AT156" s="155" t="s">
        <v>147</v>
      </c>
      <c r="AU156" s="155" t="s">
        <v>152</v>
      </c>
      <c r="AY156" s="14" t="s">
        <v>145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152</v>
      </c>
      <c r="BK156" s="157">
        <f t="shared" si="19"/>
        <v>0</v>
      </c>
      <c r="BL156" s="14" t="s">
        <v>151</v>
      </c>
      <c r="BM156" s="155" t="s">
        <v>988</v>
      </c>
    </row>
    <row r="157" spans="1:65" s="2" customFormat="1" ht="16.5" customHeight="1">
      <c r="A157" s="26"/>
      <c r="B157" s="144"/>
      <c r="C157" s="145" t="s">
        <v>176</v>
      </c>
      <c r="D157" s="145" t="s">
        <v>147</v>
      </c>
      <c r="E157" s="146" t="s">
        <v>989</v>
      </c>
      <c r="F157" s="147" t="s">
        <v>990</v>
      </c>
      <c r="G157" s="148" t="s">
        <v>236</v>
      </c>
      <c r="H157" s="149">
        <v>117.66</v>
      </c>
      <c r="I157" s="149"/>
      <c r="J157" s="149">
        <f t="shared" si="10"/>
        <v>0</v>
      </c>
      <c r="K157" s="150"/>
      <c r="L157" s="27"/>
      <c r="M157" s="151" t="s">
        <v>1</v>
      </c>
      <c r="N157" s="152" t="s">
        <v>36</v>
      </c>
      <c r="O157" s="153">
        <v>0</v>
      </c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151</v>
      </c>
      <c r="AT157" s="155" t="s">
        <v>147</v>
      </c>
      <c r="AU157" s="155" t="s">
        <v>152</v>
      </c>
      <c r="AY157" s="14" t="s">
        <v>145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152</v>
      </c>
      <c r="BK157" s="157">
        <f t="shared" si="19"/>
        <v>0</v>
      </c>
      <c r="BL157" s="14" t="s">
        <v>151</v>
      </c>
      <c r="BM157" s="155" t="s">
        <v>991</v>
      </c>
    </row>
    <row r="158" spans="1:65" s="2" customFormat="1" ht="21.75" customHeight="1">
      <c r="A158" s="26"/>
      <c r="B158" s="144"/>
      <c r="C158" s="145" t="s">
        <v>207</v>
      </c>
      <c r="D158" s="145" t="s">
        <v>147</v>
      </c>
      <c r="E158" s="146" t="s">
        <v>992</v>
      </c>
      <c r="F158" s="147" t="s">
        <v>993</v>
      </c>
      <c r="G158" s="148" t="s">
        <v>236</v>
      </c>
      <c r="H158" s="149">
        <v>176.64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36</v>
      </c>
      <c r="O158" s="153">
        <v>0</v>
      </c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151</v>
      </c>
      <c r="AT158" s="155" t="s">
        <v>147</v>
      </c>
      <c r="AU158" s="155" t="s">
        <v>152</v>
      </c>
      <c r="AY158" s="14" t="s">
        <v>145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152</v>
      </c>
      <c r="BK158" s="157">
        <f t="shared" si="19"/>
        <v>0</v>
      </c>
      <c r="BL158" s="14" t="s">
        <v>151</v>
      </c>
      <c r="BM158" s="155" t="s">
        <v>994</v>
      </c>
    </row>
    <row r="159" spans="1:65" s="2" customFormat="1" ht="16.5" customHeight="1">
      <c r="A159" s="26"/>
      <c r="B159" s="144"/>
      <c r="C159" s="145" t="s">
        <v>162</v>
      </c>
      <c r="D159" s="145" t="s">
        <v>147</v>
      </c>
      <c r="E159" s="146" t="s">
        <v>995</v>
      </c>
      <c r="F159" s="147" t="s">
        <v>996</v>
      </c>
      <c r="G159" s="148" t="s">
        <v>217</v>
      </c>
      <c r="H159" s="149">
        <v>189.39599999999999</v>
      </c>
      <c r="I159" s="149"/>
      <c r="J159" s="149">
        <f t="shared" si="10"/>
        <v>0</v>
      </c>
      <c r="K159" s="150"/>
      <c r="L159" s="27"/>
      <c r="M159" s="151" t="s">
        <v>1</v>
      </c>
      <c r="N159" s="152" t="s">
        <v>36</v>
      </c>
      <c r="O159" s="153">
        <v>0</v>
      </c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151</v>
      </c>
      <c r="AT159" s="155" t="s">
        <v>147</v>
      </c>
      <c r="AU159" s="155" t="s">
        <v>152</v>
      </c>
      <c r="AY159" s="14" t="s">
        <v>145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152</v>
      </c>
      <c r="BK159" s="157">
        <f t="shared" si="19"/>
        <v>0</v>
      </c>
      <c r="BL159" s="14" t="s">
        <v>151</v>
      </c>
      <c r="BM159" s="155" t="s">
        <v>997</v>
      </c>
    </row>
    <row r="160" spans="1:65" s="2" customFormat="1" ht="16.5" customHeight="1">
      <c r="A160" s="26"/>
      <c r="B160" s="144"/>
      <c r="C160" s="145" t="s">
        <v>191</v>
      </c>
      <c r="D160" s="145" t="s">
        <v>147</v>
      </c>
      <c r="E160" s="146" t="s">
        <v>998</v>
      </c>
      <c r="F160" s="147" t="s">
        <v>999</v>
      </c>
      <c r="G160" s="148" t="s">
        <v>217</v>
      </c>
      <c r="H160" s="149">
        <v>431.7</v>
      </c>
      <c r="I160" s="149"/>
      <c r="J160" s="149">
        <f t="shared" si="10"/>
        <v>0</v>
      </c>
      <c r="K160" s="150"/>
      <c r="L160" s="27"/>
      <c r="M160" s="151" t="s">
        <v>1</v>
      </c>
      <c r="N160" s="152" t="s">
        <v>36</v>
      </c>
      <c r="O160" s="153">
        <v>0</v>
      </c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151</v>
      </c>
      <c r="AT160" s="155" t="s">
        <v>147</v>
      </c>
      <c r="AU160" s="155" t="s">
        <v>152</v>
      </c>
      <c r="AY160" s="14" t="s">
        <v>145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152</v>
      </c>
      <c r="BK160" s="157">
        <f t="shared" si="19"/>
        <v>0</v>
      </c>
      <c r="BL160" s="14" t="s">
        <v>151</v>
      </c>
      <c r="BM160" s="155" t="s">
        <v>1000</v>
      </c>
    </row>
    <row r="161" spans="1:65" s="12" customFormat="1" ht="22.95" customHeight="1">
      <c r="B161" s="132"/>
      <c r="D161" s="133" t="s">
        <v>69</v>
      </c>
      <c r="E161" s="142" t="s">
        <v>1001</v>
      </c>
      <c r="F161" s="142" t="s">
        <v>1002</v>
      </c>
      <c r="J161" s="143">
        <f>BK161</f>
        <v>0</v>
      </c>
      <c r="L161" s="132"/>
      <c r="M161" s="136"/>
      <c r="N161" s="137"/>
      <c r="O161" s="137"/>
      <c r="P161" s="138">
        <f>P162</f>
        <v>0</v>
      </c>
      <c r="Q161" s="137"/>
      <c r="R161" s="138">
        <f>R162</f>
        <v>0</v>
      </c>
      <c r="S161" s="137"/>
      <c r="T161" s="139">
        <f>T162</f>
        <v>0</v>
      </c>
      <c r="AR161" s="133" t="s">
        <v>78</v>
      </c>
      <c r="AT161" s="140" t="s">
        <v>69</v>
      </c>
      <c r="AU161" s="140" t="s">
        <v>78</v>
      </c>
      <c r="AY161" s="133" t="s">
        <v>145</v>
      </c>
      <c r="BK161" s="141">
        <f>BK162</f>
        <v>0</v>
      </c>
    </row>
    <row r="162" spans="1:65" s="2" customFormat="1" ht="16.5" customHeight="1">
      <c r="A162" s="26"/>
      <c r="B162" s="144"/>
      <c r="C162" s="145" t="s">
        <v>180</v>
      </c>
      <c r="D162" s="145" t="s">
        <v>147</v>
      </c>
      <c r="E162" s="146" t="s">
        <v>1003</v>
      </c>
      <c r="F162" s="147" t="s">
        <v>1004</v>
      </c>
      <c r="G162" s="148" t="s">
        <v>194</v>
      </c>
      <c r="H162" s="149">
        <v>38.69</v>
      </c>
      <c r="I162" s="149"/>
      <c r="J162" s="149">
        <f>ROUND(I162*H162,3)</f>
        <v>0</v>
      </c>
      <c r="K162" s="150"/>
      <c r="L162" s="27"/>
      <c r="M162" s="151" t="s">
        <v>1</v>
      </c>
      <c r="N162" s="152" t="s">
        <v>36</v>
      </c>
      <c r="O162" s="153">
        <v>0</v>
      </c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151</v>
      </c>
      <c r="AT162" s="155" t="s">
        <v>147</v>
      </c>
      <c r="AU162" s="155" t="s">
        <v>152</v>
      </c>
      <c r="AY162" s="14" t="s">
        <v>145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4" t="s">
        <v>152</v>
      </c>
      <c r="BK162" s="157">
        <f>ROUND(I162*H162,3)</f>
        <v>0</v>
      </c>
      <c r="BL162" s="14" t="s">
        <v>151</v>
      </c>
      <c r="BM162" s="155" t="s">
        <v>1005</v>
      </c>
    </row>
    <row r="163" spans="1:65" s="12" customFormat="1" ht="22.95" customHeight="1">
      <c r="B163" s="132"/>
      <c r="D163" s="133" t="s">
        <v>69</v>
      </c>
      <c r="E163" s="142" t="s">
        <v>1006</v>
      </c>
      <c r="F163" s="142" t="s">
        <v>1007</v>
      </c>
      <c r="J163" s="143">
        <f>BK163</f>
        <v>0</v>
      </c>
      <c r="L163" s="132"/>
      <c r="M163" s="136"/>
      <c r="N163" s="137"/>
      <c r="O163" s="137"/>
      <c r="P163" s="138">
        <f>SUM(P164:P198)</f>
        <v>0</v>
      </c>
      <c r="Q163" s="137"/>
      <c r="R163" s="138">
        <f>SUM(R164:R198)</f>
        <v>0</v>
      </c>
      <c r="S163" s="137"/>
      <c r="T163" s="139">
        <f>SUM(T164:T198)</f>
        <v>0</v>
      </c>
      <c r="AR163" s="133" t="s">
        <v>78</v>
      </c>
      <c r="AT163" s="140" t="s">
        <v>69</v>
      </c>
      <c r="AU163" s="140" t="s">
        <v>78</v>
      </c>
      <c r="AY163" s="133" t="s">
        <v>145</v>
      </c>
      <c r="BK163" s="141">
        <f>SUM(BK164:BK198)</f>
        <v>0</v>
      </c>
    </row>
    <row r="164" spans="1:65" s="2" customFormat="1" ht="16.5" customHeight="1">
      <c r="A164" s="26"/>
      <c r="B164" s="144"/>
      <c r="C164" s="145" t="s">
        <v>214</v>
      </c>
      <c r="D164" s="145" t="s">
        <v>147</v>
      </c>
      <c r="E164" s="146" t="s">
        <v>1008</v>
      </c>
      <c r="F164" s="147" t="s">
        <v>1009</v>
      </c>
      <c r="G164" s="148" t="s">
        <v>161</v>
      </c>
      <c r="H164" s="149">
        <v>1</v>
      </c>
      <c r="I164" s="149"/>
      <c r="J164" s="149">
        <f t="shared" ref="J164:J198" si="20">ROUND(I164*H164,3)</f>
        <v>0</v>
      </c>
      <c r="K164" s="150"/>
      <c r="L164" s="27"/>
      <c r="M164" s="151" t="s">
        <v>1</v>
      </c>
      <c r="N164" s="152" t="s">
        <v>36</v>
      </c>
      <c r="O164" s="153">
        <v>0</v>
      </c>
      <c r="P164" s="153">
        <f t="shared" ref="P164:P198" si="21">O164*H164</f>
        <v>0</v>
      </c>
      <c r="Q164" s="153">
        <v>0</v>
      </c>
      <c r="R164" s="153">
        <f t="shared" ref="R164:R198" si="22">Q164*H164</f>
        <v>0</v>
      </c>
      <c r="S164" s="153">
        <v>0</v>
      </c>
      <c r="T164" s="154">
        <f t="shared" ref="T164:T198" si="23"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151</v>
      </c>
      <c r="AT164" s="155" t="s">
        <v>147</v>
      </c>
      <c r="AU164" s="155" t="s">
        <v>152</v>
      </c>
      <c r="AY164" s="14" t="s">
        <v>145</v>
      </c>
      <c r="BE164" s="156">
        <f t="shared" ref="BE164:BE198" si="24">IF(N164="základná",J164,0)</f>
        <v>0</v>
      </c>
      <c r="BF164" s="156">
        <f t="shared" ref="BF164:BF198" si="25">IF(N164="znížená",J164,0)</f>
        <v>0</v>
      </c>
      <c r="BG164" s="156">
        <f t="shared" ref="BG164:BG198" si="26">IF(N164="zákl. prenesená",J164,0)</f>
        <v>0</v>
      </c>
      <c r="BH164" s="156">
        <f t="shared" ref="BH164:BH198" si="27">IF(N164="zníž. prenesená",J164,0)</f>
        <v>0</v>
      </c>
      <c r="BI164" s="156">
        <f t="shared" ref="BI164:BI198" si="28">IF(N164="nulová",J164,0)</f>
        <v>0</v>
      </c>
      <c r="BJ164" s="14" t="s">
        <v>152</v>
      </c>
      <c r="BK164" s="157">
        <f t="shared" ref="BK164:BK198" si="29">ROUND(I164*H164,3)</f>
        <v>0</v>
      </c>
      <c r="BL164" s="14" t="s">
        <v>151</v>
      </c>
      <c r="BM164" s="155" t="s">
        <v>1010</v>
      </c>
    </row>
    <row r="165" spans="1:65" s="2" customFormat="1" ht="16.5" customHeight="1">
      <c r="A165" s="26"/>
      <c r="B165" s="144"/>
      <c r="C165" s="145" t="s">
        <v>222</v>
      </c>
      <c r="D165" s="145" t="s">
        <v>147</v>
      </c>
      <c r="E165" s="146" t="s">
        <v>1011</v>
      </c>
      <c r="F165" s="147" t="s">
        <v>1012</v>
      </c>
      <c r="G165" s="148" t="s">
        <v>161</v>
      </c>
      <c r="H165" s="149">
        <v>100.1</v>
      </c>
      <c r="I165" s="149"/>
      <c r="J165" s="149">
        <f t="shared" si="20"/>
        <v>0</v>
      </c>
      <c r="K165" s="150"/>
      <c r="L165" s="27"/>
      <c r="M165" s="151" t="s">
        <v>1</v>
      </c>
      <c r="N165" s="152" t="s">
        <v>36</v>
      </c>
      <c r="O165" s="153">
        <v>0</v>
      </c>
      <c r="P165" s="153">
        <f t="shared" si="21"/>
        <v>0</v>
      </c>
      <c r="Q165" s="153">
        <v>0</v>
      </c>
      <c r="R165" s="153">
        <f t="shared" si="22"/>
        <v>0</v>
      </c>
      <c r="S165" s="153">
        <v>0</v>
      </c>
      <c r="T165" s="154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151</v>
      </c>
      <c r="AT165" s="155" t="s">
        <v>147</v>
      </c>
      <c r="AU165" s="155" t="s">
        <v>152</v>
      </c>
      <c r="AY165" s="14" t="s">
        <v>145</v>
      </c>
      <c r="BE165" s="156">
        <f t="shared" si="24"/>
        <v>0</v>
      </c>
      <c r="BF165" s="156">
        <f t="shared" si="25"/>
        <v>0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4" t="s">
        <v>152</v>
      </c>
      <c r="BK165" s="157">
        <f t="shared" si="29"/>
        <v>0</v>
      </c>
      <c r="BL165" s="14" t="s">
        <v>151</v>
      </c>
      <c r="BM165" s="155" t="s">
        <v>1013</v>
      </c>
    </row>
    <row r="166" spans="1:65" s="2" customFormat="1" ht="16.5" customHeight="1">
      <c r="A166" s="26"/>
      <c r="B166" s="144"/>
      <c r="C166" s="145" t="s">
        <v>233</v>
      </c>
      <c r="D166" s="145" t="s">
        <v>147</v>
      </c>
      <c r="E166" s="146" t="s">
        <v>1014</v>
      </c>
      <c r="F166" s="147" t="s">
        <v>1015</v>
      </c>
      <c r="G166" s="148" t="s">
        <v>161</v>
      </c>
      <c r="H166" s="149">
        <v>80.900000000000006</v>
      </c>
      <c r="I166" s="149"/>
      <c r="J166" s="149">
        <f t="shared" si="20"/>
        <v>0</v>
      </c>
      <c r="K166" s="150"/>
      <c r="L166" s="27"/>
      <c r="M166" s="151" t="s">
        <v>1</v>
      </c>
      <c r="N166" s="152" t="s">
        <v>36</v>
      </c>
      <c r="O166" s="153">
        <v>0</v>
      </c>
      <c r="P166" s="153">
        <f t="shared" si="21"/>
        <v>0</v>
      </c>
      <c r="Q166" s="153">
        <v>0</v>
      </c>
      <c r="R166" s="153">
        <f t="shared" si="22"/>
        <v>0</v>
      </c>
      <c r="S166" s="153">
        <v>0</v>
      </c>
      <c r="T166" s="154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151</v>
      </c>
      <c r="AT166" s="155" t="s">
        <v>147</v>
      </c>
      <c r="AU166" s="155" t="s">
        <v>152</v>
      </c>
      <c r="AY166" s="14" t="s">
        <v>145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4" t="s">
        <v>152</v>
      </c>
      <c r="BK166" s="157">
        <f t="shared" si="29"/>
        <v>0</v>
      </c>
      <c r="BL166" s="14" t="s">
        <v>151</v>
      </c>
      <c r="BM166" s="155" t="s">
        <v>1016</v>
      </c>
    </row>
    <row r="167" spans="1:65" s="2" customFormat="1" ht="16.5" customHeight="1">
      <c r="A167" s="26"/>
      <c r="B167" s="144"/>
      <c r="C167" s="145" t="s">
        <v>241</v>
      </c>
      <c r="D167" s="145" t="s">
        <v>147</v>
      </c>
      <c r="E167" s="146" t="s">
        <v>1017</v>
      </c>
      <c r="F167" s="147" t="s">
        <v>1018</v>
      </c>
      <c r="G167" s="148" t="s">
        <v>161</v>
      </c>
      <c r="H167" s="149">
        <v>85.1</v>
      </c>
      <c r="I167" s="149"/>
      <c r="J167" s="149">
        <f t="shared" si="20"/>
        <v>0</v>
      </c>
      <c r="K167" s="150"/>
      <c r="L167" s="27"/>
      <c r="M167" s="151" t="s">
        <v>1</v>
      </c>
      <c r="N167" s="152" t="s">
        <v>36</v>
      </c>
      <c r="O167" s="153">
        <v>0</v>
      </c>
      <c r="P167" s="153">
        <f t="shared" si="21"/>
        <v>0</v>
      </c>
      <c r="Q167" s="153">
        <v>0</v>
      </c>
      <c r="R167" s="153">
        <f t="shared" si="22"/>
        <v>0</v>
      </c>
      <c r="S167" s="153">
        <v>0</v>
      </c>
      <c r="T167" s="154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151</v>
      </c>
      <c r="AT167" s="155" t="s">
        <v>147</v>
      </c>
      <c r="AU167" s="155" t="s">
        <v>152</v>
      </c>
      <c r="AY167" s="14" t="s">
        <v>145</v>
      </c>
      <c r="BE167" s="156">
        <f t="shared" si="24"/>
        <v>0</v>
      </c>
      <c r="BF167" s="156">
        <f t="shared" si="25"/>
        <v>0</v>
      </c>
      <c r="BG167" s="156">
        <f t="shared" si="26"/>
        <v>0</v>
      </c>
      <c r="BH167" s="156">
        <f t="shared" si="27"/>
        <v>0</v>
      </c>
      <c r="BI167" s="156">
        <f t="shared" si="28"/>
        <v>0</v>
      </c>
      <c r="BJ167" s="14" t="s">
        <v>152</v>
      </c>
      <c r="BK167" s="157">
        <f t="shared" si="29"/>
        <v>0</v>
      </c>
      <c r="BL167" s="14" t="s">
        <v>151</v>
      </c>
      <c r="BM167" s="155" t="s">
        <v>1019</v>
      </c>
    </row>
    <row r="168" spans="1:65" s="2" customFormat="1" ht="21.75" customHeight="1">
      <c r="A168" s="26"/>
      <c r="B168" s="144"/>
      <c r="C168" s="145" t="s">
        <v>253</v>
      </c>
      <c r="D168" s="145" t="s">
        <v>147</v>
      </c>
      <c r="E168" s="146" t="s">
        <v>1020</v>
      </c>
      <c r="F168" s="147" t="s">
        <v>1021</v>
      </c>
      <c r="G168" s="148" t="s">
        <v>150</v>
      </c>
      <c r="H168" s="149">
        <v>1</v>
      </c>
      <c r="I168" s="149"/>
      <c r="J168" s="149">
        <f t="shared" si="20"/>
        <v>0</v>
      </c>
      <c r="K168" s="150"/>
      <c r="L168" s="27"/>
      <c r="M168" s="151" t="s">
        <v>1</v>
      </c>
      <c r="N168" s="152" t="s">
        <v>36</v>
      </c>
      <c r="O168" s="153">
        <v>0</v>
      </c>
      <c r="P168" s="153">
        <f t="shared" si="21"/>
        <v>0</v>
      </c>
      <c r="Q168" s="153">
        <v>0</v>
      </c>
      <c r="R168" s="153">
        <f t="shared" si="22"/>
        <v>0</v>
      </c>
      <c r="S168" s="153">
        <v>0</v>
      </c>
      <c r="T168" s="154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151</v>
      </c>
      <c r="AT168" s="155" t="s">
        <v>147</v>
      </c>
      <c r="AU168" s="155" t="s">
        <v>152</v>
      </c>
      <c r="AY168" s="14" t="s">
        <v>145</v>
      </c>
      <c r="BE168" s="156">
        <f t="shared" si="24"/>
        <v>0</v>
      </c>
      <c r="BF168" s="156">
        <f t="shared" si="25"/>
        <v>0</v>
      </c>
      <c r="BG168" s="156">
        <f t="shared" si="26"/>
        <v>0</v>
      </c>
      <c r="BH168" s="156">
        <f t="shared" si="27"/>
        <v>0</v>
      </c>
      <c r="BI168" s="156">
        <f t="shared" si="28"/>
        <v>0</v>
      </c>
      <c r="BJ168" s="14" t="s">
        <v>152</v>
      </c>
      <c r="BK168" s="157">
        <f t="shared" si="29"/>
        <v>0</v>
      </c>
      <c r="BL168" s="14" t="s">
        <v>151</v>
      </c>
      <c r="BM168" s="155" t="s">
        <v>1022</v>
      </c>
    </row>
    <row r="169" spans="1:65" s="2" customFormat="1" ht="21.75" customHeight="1">
      <c r="A169" s="26"/>
      <c r="B169" s="144"/>
      <c r="C169" s="145" t="s">
        <v>284</v>
      </c>
      <c r="D169" s="145" t="s">
        <v>147</v>
      </c>
      <c r="E169" s="146" t="s">
        <v>1023</v>
      </c>
      <c r="F169" s="147" t="s">
        <v>1024</v>
      </c>
      <c r="G169" s="148" t="s">
        <v>150</v>
      </c>
      <c r="H169" s="149">
        <v>26</v>
      </c>
      <c r="I169" s="149"/>
      <c r="J169" s="149">
        <f t="shared" si="20"/>
        <v>0</v>
      </c>
      <c r="K169" s="150"/>
      <c r="L169" s="27"/>
      <c r="M169" s="151" t="s">
        <v>1</v>
      </c>
      <c r="N169" s="152" t="s">
        <v>36</v>
      </c>
      <c r="O169" s="153">
        <v>0</v>
      </c>
      <c r="P169" s="153">
        <f t="shared" si="21"/>
        <v>0</v>
      </c>
      <c r="Q169" s="153">
        <v>0</v>
      </c>
      <c r="R169" s="153">
        <f t="shared" si="22"/>
        <v>0</v>
      </c>
      <c r="S169" s="153">
        <v>0</v>
      </c>
      <c r="T169" s="154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151</v>
      </c>
      <c r="AT169" s="155" t="s">
        <v>147</v>
      </c>
      <c r="AU169" s="155" t="s">
        <v>152</v>
      </c>
      <c r="AY169" s="14" t="s">
        <v>145</v>
      </c>
      <c r="BE169" s="156">
        <f t="shared" si="24"/>
        <v>0</v>
      </c>
      <c r="BF169" s="156">
        <f t="shared" si="25"/>
        <v>0</v>
      </c>
      <c r="BG169" s="156">
        <f t="shared" si="26"/>
        <v>0</v>
      </c>
      <c r="BH169" s="156">
        <f t="shared" si="27"/>
        <v>0</v>
      </c>
      <c r="BI169" s="156">
        <f t="shared" si="28"/>
        <v>0</v>
      </c>
      <c r="BJ169" s="14" t="s">
        <v>152</v>
      </c>
      <c r="BK169" s="157">
        <f t="shared" si="29"/>
        <v>0</v>
      </c>
      <c r="BL169" s="14" t="s">
        <v>151</v>
      </c>
      <c r="BM169" s="155" t="s">
        <v>1025</v>
      </c>
    </row>
    <row r="170" spans="1:65" s="2" customFormat="1" ht="21.75" customHeight="1">
      <c r="A170" s="26"/>
      <c r="B170" s="144"/>
      <c r="C170" s="145" t="s">
        <v>264</v>
      </c>
      <c r="D170" s="145" t="s">
        <v>147</v>
      </c>
      <c r="E170" s="146" t="s">
        <v>1026</v>
      </c>
      <c r="F170" s="147" t="s">
        <v>1027</v>
      </c>
      <c r="G170" s="148" t="s">
        <v>150</v>
      </c>
      <c r="H170" s="149">
        <v>2</v>
      </c>
      <c r="I170" s="149"/>
      <c r="J170" s="149">
        <f t="shared" si="20"/>
        <v>0</v>
      </c>
      <c r="K170" s="150"/>
      <c r="L170" s="27"/>
      <c r="M170" s="151" t="s">
        <v>1</v>
      </c>
      <c r="N170" s="152" t="s">
        <v>36</v>
      </c>
      <c r="O170" s="153">
        <v>0</v>
      </c>
      <c r="P170" s="153">
        <f t="shared" si="21"/>
        <v>0</v>
      </c>
      <c r="Q170" s="153">
        <v>0</v>
      </c>
      <c r="R170" s="153">
        <f t="shared" si="22"/>
        <v>0</v>
      </c>
      <c r="S170" s="153">
        <v>0</v>
      </c>
      <c r="T170" s="154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151</v>
      </c>
      <c r="AT170" s="155" t="s">
        <v>147</v>
      </c>
      <c r="AU170" s="155" t="s">
        <v>152</v>
      </c>
      <c r="AY170" s="14" t="s">
        <v>145</v>
      </c>
      <c r="BE170" s="156">
        <f t="shared" si="24"/>
        <v>0</v>
      </c>
      <c r="BF170" s="156">
        <f t="shared" si="25"/>
        <v>0</v>
      </c>
      <c r="BG170" s="156">
        <f t="shared" si="26"/>
        <v>0</v>
      </c>
      <c r="BH170" s="156">
        <f t="shared" si="27"/>
        <v>0</v>
      </c>
      <c r="BI170" s="156">
        <f t="shared" si="28"/>
        <v>0</v>
      </c>
      <c r="BJ170" s="14" t="s">
        <v>152</v>
      </c>
      <c r="BK170" s="157">
        <f t="shared" si="29"/>
        <v>0</v>
      </c>
      <c r="BL170" s="14" t="s">
        <v>151</v>
      </c>
      <c r="BM170" s="155" t="s">
        <v>1028</v>
      </c>
    </row>
    <row r="171" spans="1:65" s="2" customFormat="1" ht="21.75" customHeight="1">
      <c r="A171" s="26"/>
      <c r="B171" s="144"/>
      <c r="C171" s="145" t="s">
        <v>221</v>
      </c>
      <c r="D171" s="145" t="s">
        <v>147</v>
      </c>
      <c r="E171" s="146" t="s">
        <v>1029</v>
      </c>
      <c r="F171" s="147" t="s">
        <v>1030</v>
      </c>
      <c r="G171" s="148" t="s">
        <v>150</v>
      </c>
      <c r="H171" s="149">
        <v>11</v>
      </c>
      <c r="I171" s="149"/>
      <c r="J171" s="149">
        <f t="shared" si="20"/>
        <v>0</v>
      </c>
      <c r="K171" s="150"/>
      <c r="L171" s="27"/>
      <c r="M171" s="151" t="s">
        <v>1</v>
      </c>
      <c r="N171" s="152" t="s">
        <v>36</v>
      </c>
      <c r="O171" s="153">
        <v>0</v>
      </c>
      <c r="P171" s="153">
        <f t="shared" si="21"/>
        <v>0</v>
      </c>
      <c r="Q171" s="153">
        <v>0</v>
      </c>
      <c r="R171" s="153">
        <f t="shared" si="22"/>
        <v>0</v>
      </c>
      <c r="S171" s="153">
        <v>0</v>
      </c>
      <c r="T171" s="154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151</v>
      </c>
      <c r="AT171" s="155" t="s">
        <v>147</v>
      </c>
      <c r="AU171" s="155" t="s">
        <v>152</v>
      </c>
      <c r="AY171" s="14" t="s">
        <v>145</v>
      </c>
      <c r="BE171" s="156">
        <f t="shared" si="24"/>
        <v>0</v>
      </c>
      <c r="BF171" s="156">
        <f t="shared" si="25"/>
        <v>0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14" t="s">
        <v>152</v>
      </c>
      <c r="BK171" s="157">
        <f t="shared" si="29"/>
        <v>0</v>
      </c>
      <c r="BL171" s="14" t="s">
        <v>151</v>
      </c>
      <c r="BM171" s="155" t="s">
        <v>1031</v>
      </c>
    </row>
    <row r="172" spans="1:65" s="2" customFormat="1" ht="21.75" customHeight="1">
      <c r="A172" s="26"/>
      <c r="B172" s="144"/>
      <c r="C172" s="145" t="s">
        <v>206</v>
      </c>
      <c r="D172" s="145" t="s">
        <v>147</v>
      </c>
      <c r="E172" s="146" t="s">
        <v>1032</v>
      </c>
      <c r="F172" s="147" t="s">
        <v>1033</v>
      </c>
      <c r="G172" s="148" t="s">
        <v>150</v>
      </c>
      <c r="H172" s="149">
        <v>4</v>
      </c>
      <c r="I172" s="149"/>
      <c r="J172" s="149">
        <f t="shared" si="20"/>
        <v>0</v>
      </c>
      <c r="K172" s="150"/>
      <c r="L172" s="27"/>
      <c r="M172" s="151" t="s">
        <v>1</v>
      </c>
      <c r="N172" s="152" t="s">
        <v>36</v>
      </c>
      <c r="O172" s="153">
        <v>0</v>
      </c>
      <c r="P172" s="153">
        <f t="shared" si="21"/>
        <v>0</v>
      </c>
      <c r="Q172" s="153">
        <v>0</v>
      </c>
      <c r="R172" s="153">
        <f t="shared" si="22"/>
        <v>0</v>
      </c>
      <c r="S172" s="153">
        <v>0</v>
      </c>
      <c r="T172" s="15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151</v>
      </c>
      <c r="AT172" s="155" t="s">
        <v>147</v>
      </c>
      <c r="AU172" s="155" t="s">
        <v>152</v>
      </c>
      <c r="AY172" s="14" t="s">
        <v>145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4" t="s">
        <v>152</v>
      </c>
      <c r="BK172" s="157">
        <f t="shared" si="29"/>
        <v>0</v>
      </c>
      <c r="BL172" s="14" t="s">
        <v>151</v>
      </c>
      <c r="BM172" s="155" t="s">
        <v>1034</v>
      </c>
    </row>
    <row r="173" spans="1:65" s="2" customFormat="1" ht="21.75" customHeight="1">
      <c r="A173" s="26"/>
      <c r="B173" s="144"/>
      <c r="C173" s="145" t="s">
        <v>237</v>
      </c>
      <c r="D173" s="145" t="s">
        <v>147</v>
      </c>
      <c r="E173" s="146" t="s">
        <v>1035</v>
      </c>
      <c r="F173" s="147" t="s">
        <v>1036</v>
      </c>
      <c r="G173" s="148" t="s">
        <v>150</v>
      </c>
      <c r="H173" s="149">
        <v>2</v>
      </c>
      <c r="I173" s="149"/>
      <c r="J173" s="149">
        <f t="shared" si="20"/>
        <v>0</v>
      </c>
      <c r="K173" s="150"/>
      <c r="L173" s="27"/>
      <c r="M173" s="151" t="s">
        <v>1</v>
      </c>
      <c r="N173" s="152" t="s">
        <v>36</v>
      </c>
      <c r="O173" s="153">
        <v>0</v>
      </c>
      <c r="P173" s="153">
        <f t="shared" si="21"/>
        <v>0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151</v>
      </c>
      <c r="AT173" s="155" t="s">
        <v>147</v>
      </c>
      <c r="AU173" s="155" t="s">
        <v>152</v>
      </c>
      <c r="AY173" s="14" t="s">
        <v>145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4" t="s">
        <v>152</v>
      </c>
      <c r="BK173" s="157">
        <f t="shared" si="29"/>
        <v>0</v>
      </c>
      <c r="BL173" s="14" t="s">
        <v>151</v>
      </c>
      <c r="BM173" s="155" t="s">
        <v>1037</v>
      </c>
    </row>
    <row r="174" spans="1:65" s="2" customFormat="1" ht="16.5" customHeight="1">
      <c r="A174" s="26"/>
      <c r="B174" s="144"/>
      <c r="C174" s="145" t="s">
        <v>240</v>
      </c>
      <c r="D174" s="145" t="s">
        <v>147</v>
      </c>
      <c r="E174" s="146" t="s">
        <v>1038</v>
      </c>
      <c r="F174" s="147" t="s">
        <v>1039</v>
      </c>
      <c r="G174" s="148" t="s">
        <v>161</v>
      </c>
      <c r="H174" s="149">
        <v>101.1</v>
      </c>
      <c r="I174" s="149"/>
      <c r="J174" s="149">
        <f t="shared" si="20"/>
        <v>0</v>
      </c>
      <c r="K174" s="150"/>
      <c r="L174" s="27"/>
      <c r="M174" s="151" t="s">
        <v>1</v>
      </c>
      <c r="N174" s="152" t="s">
        <v>36</v>
      </c>
      <c r="O174" s="153">
        <v>0</v>
      </c>
      <c r="P174" s="153">
        <f t="shared" si="21"/>
        <v>0</v>
      </c>
      <c r="Q174" s="153">
        <v>0</v>
      </c>
      <c r="R174" s="153">
        <f t="shared" si="22"/>
        <v>0</v>
      </c>
      <c r="S174" s="153">
        <v>0</v>
      </c>
      <c r="T174" s="154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151</v>
      </c>
      <c r="AT174" s="155" t="s">
        <v>147</v>
      </c>
      <c r="AU174" s="155" t="s">
        <v>152</v>
      </c>
      <c r="AY174" s="14" t="s">
        <v>145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4" t="s">
        <v>152</v>
      </c>
      <c r="BK174" s="157">
        <f t="shared" si="29"/>
        <v>0</v>
      </c>
      <c r="BL174" s="14" t="s">
        <v>151</v>
      </c>
      <c r="BM174" s="155" t="s">
        <v>1040</v>
      </c>
    </row>
    <row r="175" spans="1:65" s="2" customFormat="1" ht="16.5" customHeight="1">
      <c r="A175" s="26"/>
      <c r="B175" s="144"/>
      <c r="C175" s="145" t="s">
        <v>831</v>
      </c>
      <c r="D175" s="145" t="s">
        <v>147</v>
      </c>
      <c r="E175" s="146" t="s">
        <v>1041</v>
      </c>
      <c r="F175" s="147" t="s">
        <v>1042</v>
      </c>
      <c r="G175" s="148" t="s">
        <v>161</v>
      </c>
      <c r="H175" s="149">
        <v>80.900000000000006</v>
      </c>
      <c r="I175" s="149"/>
      <c r="J175" s="149">
        <f t="shared" si="20"/>
        <v>0</v>
      </c>
      <c r="K175" s="150"/>
      <c r="L175" s="27"/>
      <c r="M175" s="151" t="s">
        <v>1</v>
      </c>
      <c r="N175" s="152" t="s">
        <v>36</v>
      </c>
      <c r="O175" s="153">
        <v>0</v>
      </c>
      <c r="P175" s="153">
        <f t="shared" si="21"/>
        <v>0</v>
      </c>
      <c r="Q175" s="153">
        <v>0</v>
      </c>
      <c r="R175" s="153">
        <f t="shared" si="22"/>
        <v>0</v>
      </c>
      <c r="S175" s="153">
        <v>0</v>
      </c>
      <c r="T175" s="154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151</v>
      </c>
      <c r="AT175" s="155" t="s">
        <v>147</v>
      </c>
      <c r="AU175" s="155" t="s">
        <v>152</v>
      </c>
      <c r="AY175" s="14" t="s">
        <v>145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4" t="s">
        <v>152</v>
      </c>
      <c r="BK175" s="157">
        <f t="shared" si="29"/>
        <v>0</v>
      </c>
      <c r="BL175" s="14" t="s">
        <v>151</v>
      </c>
      <c r="BM175" s="155" t="s">
        <v>1043</v>
      </c>
    </row>
    <row r="176" spans="1:65" s="2" customFormat="1" ht="16.5" customHeight="1">
      <c r="A176" s="26"/>
      <c r="B176" s="144"/>
      <c r="C176" s="145" t="s">
        <v>244</v>
      </c>
      <c r="D176" s="145" t="s">
        <v>147</v>
      </c>
      <c r="E176" s="146" t="s">
        <v>1044</v>
      </c>
      <c r="F176" s="147" t="s">
        <v>1045</v>
      </c>
      <c r="G176" s="148" t="s">
        <v>161</v>
      </c>
      <c r="H176" s="149">
        <v>85.1</v>
      </c>
      <c r="I176" s="149"/>
      <c r="J176" s="149">
        <f t="shared" si="20"/>
        <v>0</v>
      </c>
      <c r="K176" s="150"/>
      <c r="L176" s="27"/>
      <c r="M176" s="151" t="s">
        <v>1</v>
      </c>
      <c r="N176" s="152" t="s">
        <v>36</v>
      </c>
      <c r="O176" s="153">
        <v>0</v>
      </c>
      <c r="P176" s="153">
        <f t="shared" si="21"/>
        <v>0</v>
      </c>
      <c r="Q176" s="153">
        <v>0</v>
      </c>
      <c r="R176" s="153">
        <f t="shared" si="22"/>
        <v>0</v>
      </c>
      <c r="S176" s="153">
        <v>0</v>
      </c>
      <c r="T176" s="154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151</v>
      </c>
      <c r="AT176" s="155" t="s">
        <v>147</v>
      </c>
      <c r="AU176" s="155" t="s">
        <v>152</v>
      </c>
      <c r="AY176" s="14" t="s">
        <v>145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14" t="s">
        <v>152</v>
      </c>
      <c r="BK176" s="157">
        <f t="shared" si="29"/>
        <v>0</v>
      </c>
      <c r="BL176" s="14" t="s">
        <v>151</v>
      </c>
      <c r="BM176" s="155" t="s">
        <v>1046</v>
      </c>
    </row>
    <row r="177" spans="1:65" s="2" customFormat="1" ht="16.5" customHeight="1">
      <c r="A177" s="26"/>
      <c r="B177" s="144"/>
      <c r="C177" s="145" t="s">
        <v>210</v>
      </c>
      <c r="D177" s="145" t="s">
        <v>147</v>
      </c>
      <c r="E177" s="146" t="s">
        <v>1047</v>
      </c>
      <c r="F177" s="147" t="s">
        <v>1048</v>
      </c>
      <c r="G177" s="148" t="s">
        <v>150</v>
      </c>
      <c r="H177" s="149">
        <v>2</v>
      </c>
      <c r="I177" s="149"/>
      <c r="J177" s="149">
        <f t="shared" si="20"/>
        <v>0</v>
      </c>
      <c r="K177" s="150"/>
      <c r="L177" s="27"/>
      <c r="M177" s="151" t="s">
        <v>1</v>
      </c>
      <c r="N177" s="152" t="s">
        <v>36</v>
      </c>
      <c r="O177" s="153">
        <v>0</v>
      </c>
      <c r="P177" s="153">
        <f t="shared" si="21"/>
        <v>0</v>
      </c>
      <c r="Q177" s="153">
        <v>0</v>
      </c>
      <c r="R177" s="153">
        <f t="shared" si="22"/>
        <v>0</v>
      </c>
      <c r="S177" s="153">
        <v>0</v>
      </c>
      <c r="T177" s="154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151</v>
      </c>
      <c r="AT177" s="155" t="s">
        <v>147</v>
      </c>
      <c r="AU177" s="155" t="s">
        <v>152</v>
      </c>
      <c r="AY177" s="14" t="s">
        <v>145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14" t="s">
        <v>152</v>
      </c>
      <c r="BK177" s="157">
        <f t="shared" si="29"/>
        <v>0</v>
      </c>
      <c r="BL177" s="14" t="s">
        <v>151</v>
      </c>
      <c r="BM177" s="155" t="s">
        <v>1049</v>
      </c>
    </row>
    <row r="178" spans="1:65" s="2" customFormat="1" ht="16.5" customHeight="1">
      <c r="A178" s="26"/>
      <c r="B178" s="144"/>
      <c r="C178" s="145" t="s">
        <v>213</v>
      </c>
      <c r="D178" s="145" t="s">
        <v>147</v>
      </c>
      <c r="E178" s="146" t="s">
        <v>1050</v>
      </c>
      <c r="F178" s="147" t="s">
        <v>1051</v>
      </c>
      <c r="G178" s="148" t="s">
        <v>150</v>
      </c>
      <c r="H178" s="149">
        <v>16</v>
      </c>
      <c r="I178" s="149"/>
      <c r="J178" s="149">
        <f t="shared" si="20"/>
        <v>0</v>
      </c>
      <c r="K178" s="150"/>
      <c r="L178" s="27"/>
      <c r="M178" s="151" t="s">
        <v>1</v>
      </c>
      <c r="N178" s="152" t="s">
        <v>36</v>
      </c>
      <c r="O178" s="153">
        <v>0</v>
      </c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151</v>
      </c>
      <c r="AT178" s="155" t="s">
        <v>147</v>
      </c>
      <c r="AU178" s="155" t="s">
        <v>152</v>
      </c>
      <c r="AY178" s="14" t="s">
        <v>145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4" t="s">
        <v>152</v>
      </c>
      <c r="BK178" s="157">
        <f t="shared" si="29"/>
        <v>0</v>
      </c>
      <c r="BL178" s="14" t="s">
        <v>151</v>
      </c>
      <c r="BM178" s="155" t="s">
        <v>1052</v>
      </c>
    </row>
    <row r="179" spans="1:65" s="2" customFormat="1" ht="16.5" customHeight="1">
      <c r="A179" s="26"/>
      <c r="B179" s="144"/>
      <c r="C179" s="145" t="s">
        <v>291</v>
      </c>
      <c r="D179" s="145" t="s">
        <v>147</v>
      </c>
      <c r="E179" s="146" t="s">
        <v>1053</v>
      </c>
      <c r="F179" s="147" t="s">
        <v>1054</v>
      </c>
      <c r="G179" s="148" t="s">
        <v>150</v>
      </c>
      <c r="H179" s="149">
        <v>2</v>
      </c>
      <c r="I179" s="149"/>
      <c r="J179" s="149">
        <f t="shared" si="20"/>
        <v>0</v>
      </c>
      <c r="K179" s="150"/>
      <c r="L179" s="27"/>
      <c r="M179" s="151" t="s">
        <v>1</v>
      </c>
      <c r="N179" s="152" t="s">
        <v>36</v>
      </c>
      <c r="O179" s="153">
        <v>0</v>
      </c>
      <c r="P179" s="153">
        <f t="shared" si="21"/>
        <v>0</v>
      </c>
      <c r="Q179" s="153">
        <v>0</v>
      </c>
      <c r="R179" s="153">
        <f t="shared" si="22"/>
        <v>0</v>
      </c>
      <c r="S179" s="153">
        <v>0</v>
      </c>
      <c r="T179" s="154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151</v>
      </c>
      <c r="AT179" s="155" t="s">
        <v>147</v>
      </c>
      <c r="AU179" s="155" t="s">
        <v>152</v>
      </c>
      <c r="AY179" s="14" t="s">
        <v>145</v>
      </c>
      <c r="BE179" s="156">
        <f t="shared" si="24"/>
        <v>0</v>
      </c>
      <c r="BF179" s="156">
        <f t="shared" si="25"/>
        <v>0</v>
      </c>
      <c r="BG179" s="156">
        <f t="shared" si="26"/>
        <v>0</v>
      </c>
      <c r="BH179" s="156">
        <f t="shared" si="27"/>
        <v>0</v>
      </c>
      <c r="BI179" s="156">
        <f t="shared" si="28"/>
        <v>0</v>
      </c>
      <c r="BJ179" s="14" t="s">
        <v>152</v>
      </c>
      <c r="BK179" s="157">
        <f t="shared" si="29"/>
        <v>0</v>
      </c>
      <c r="BL179" s="14" t="s">
        <v>151</v>
      </c>
      <c r="BM179" s="155" t="s">
        <v>1055</v>
      </c>
    </row>
    <row r="180" spans="1:65" s="2" customFormat="1" ht="16.5" customHeight="1">
      <c r="A180" s="26"/>
      <c r="B180" s="144"/>
      <c r="C180" s="145" t="s">
        <v>218</v>
      </c>
      <c r="D180" s="145" t="s">
        <v>147</v>
      </c>
      <c r="E180" s="146" t="s">
        <v>1056</v>
      </c>
      <c r="F180" s="147" t="s">
        <v>1057</v>
      </c>
      <c r="G180" s="148" t="s">
        <v>150</v>
      </c>
      <c r="H180" s="149">
        <v>4</v>
      </c>
      <c r="I180" s="149"/>
      <c r="J180" s="149">
        <f t="shared" si="20"/>
        <v>0</v>
      </c>
      <c r="K180" s="150"/>
      <c r="L180" s="27"/>
      <c r="M180" s="151" t="s">
        <v>1</v>
      </c>
      <c r="N180" s="152" t="s">
        <v>36</v>
      </c>
      <c r="O180" s="153">
        <v>0</v>
      </c>
      <c r="P180" s="153">
        <f t="shared" si="21"/>
        <v>0</v>
      </c>
      <c r="Q180" s="153">
        <v>0</v>
      </c>
      <c r="R180" s="153">
        <f t="shared" si="22"/>
        <v>0</v>
      </c>
      <c r="S180" s="153">
        <v>0</v>
      </c>
      <c r="T180" s="154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151</v>
      </c>
      <c r="AT180" s="155" t="s">
        <v>147</v>
      </c>
      <c r="AU180" s="155" t="s">
        <v>152</v>
      </c>
      <c r="AY180" s="14" t="s">
        <v>145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4" t="s">
        <v>152</v>
      </c>
      <c r="BK180" s="157">
        <f t="shared" si="29"/>
        <v>0</v>
      </c>
      <c r="BL180" s="14" t="s">
        <v>151</v>
      </c>
      <c r="BM180" s="155" t="s">
        <v>1058</v>
      </c>
    </row>
    <row r="181" spans="1:65" s="2" customFormat="1" ht="16.5" customHeight="1">
      <c r="A181" s="26"/>
      <c r="B181" s="144"/>
      <c r="C181" s="145" t="s">
        <v>480</v>
      </c>
      <c r="D181" s="145" t="s">
        <v>147</v>
      </c>
      <c r="E181" s="146" t="s">
        <v>1059</v>
      </c>
      <c r="F181" s="147" t="s">
        <v>1060</v>
      </c>
      <c r="G181" s="148" t="s">
        <v>150</v>
      </c>
      <c r="H181" s="149">
        <v>4</v>
      </c>
      <c r="I181" s="149"/>
      <c r="J181" s="149">
        <f t="shared" si="20"/>
        <v>0</v>
      </c>
      <c r="K181" s="150"/>
      <c r="L181" s="27"/>
      <c r="M181" s="151" t="s">
        <v>1</v>
      </c>
      <c r="N181" s="152" t="s">
        <v>36</v>
      </c>
      <c r="O181" s="153">
        <v>0</v>
      </c>
      <c r="P181" s="153">
        <f t="shared" si="21"/>
        <v>0</v>
      </c>
      <c r="Q181" s="153">
        <v>0</v>
      </c>
      <c r="R181" s="153">
        <f t="shared" si="22"/>
        <v>0</v>
      </c>
      <c r="S181" s="153">
        <v>0</v>
      </c>
      <c r="T181" s="154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151</v>
      </c>
      <c r="AT181" s="155" t="s">
        <v>147</v>
      </c>
      <c r="AU181" s="155" t="s">
        <v>152</v>
      </c>
      <c r="AY181" s="14" t="s">
        <v>145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14" t="s">
        <v>152</v>
      </c>
      <c r="BK181" s="157">
        <f t="shared" si="29"/>
        <v>0</v>
      </c>
      <c r="BL181" s="14" t="s">
        <v>151</v>
      </c>
      <c r="BM181" s="155" t="s">
        <v>1061</v>
      </c>
    </row>
    <row r="182" spans="1:65" s="2" customFormat="1" ht="16.5" customHeight="1">
      <c r="A182" s="26"/>
      <c r="B182" s="144"/>
      <c r="C182" s="145" t="s">
        <v>485</v>
      </c>
      <c r="D182" s="145" t="s">
        <v>147</v>
      </c>
      <c r="E182" s="146" t="s">
        <v>1062</v>
      </c>
      <c r="F182" s="147" t="s">
        <v>1063</v>
      </c>
      <c r="G182" s="148" t="s">
        <v>150</v>
      </c>
      <c r="H182" s="149">
        <v>1</v>
      </c>
      <c r="I182" s="149"/>
      <c r="J182" s="149">
        <f t="shared" si="20"/>
        <v>0</v>
      </c>
      <c r="K182" s="150"/>
      <c r="L182" s="27"/>
      <c r="M182" s="151" t="s">
        <v>1</v>
      </c>
      <c r="N182" s="152" t="s">
        <v>36</v>
      </c>
      <c r="O182" s="153">
        <v>0</v>
      </c>
      <c r="P182" s="153">
        <f t="shared" si="21"/>
        <v>0</v>
      </c>
      <c r="Q182" s="153">
        <v>0</v>
      </c>
      <c r="R182" s="153">
        <f t="shared" si="22"/>
        <v>0</v>
      </c>
      <c r="S182" s="153">
        <v>0</v>
      </c>
      <c r="T182" s="154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151</v>
      </c>
      <c r="AT182" s="155" t="s">
        <v>147</v>
      </c>
      <c r="AU182" s="155" t="s">
        <v>152</v>
      </c>
      <c r="AY182" s="14" t="s">
        <v>145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4" t="s">
        <v>152</v>
      </c>
      <c r="BK182" s="157">
        <f t="shared" si="29"/>
        <v>0</v>
      </c>
      <c r="BL182" s="14" t="s">
        <v>151</v>
      </c>
      <c r="BM182" s="155" t="s">
        <v>1064</v>
      </c>
    </row>
    <row r="183" spans="1:65" s="2" customFormat="1" ht="16.5" customHeight="1">
      <c r="A183" s="26"/>
      <c r="B183" s="144"/>
      <c r="C183" s="145" t="s">
        <v>225</v>
      </c>
      <c r="D183" s="145" t="s">
        <v>147</v>
      </c>
      <c r="E183" s="146" t="s">
        <v>1065</v>
      </c>
      <c r="F183" s="147" t="s">
        <v>1066</v>
      </c>
      <c r="G183" s="148" t="s">
        <v>150</v>
      </c>
      <c r="H183" s="149">
        <v>7</v>
      </c>
      <c r="I183" s="149"/>
      <c r="J183" s="149">
        <f t="shared" si="20"/>
        <v>0</v>
      </c>
      <c r="K183" s="150"/>
      <c r="L183" s="27"/>
      <c r="M183" s="151" t="s">
        <v>1</v>
      </c>
      <c r="N183" s="152" t="s">
        <v>36</v>
      </c>
      <c r="O183" s="153">
        <v>0</v>
      </c>
      <c r="P183" s="153">
        <f t="shared" si="21"/>
        <v>0</v>
      </c>
      <c r="Q183" s="153">
        <v>0</v>
      </c>
      <c r="R183" s="153">
        <f t="shared" si="22"/>
        <v>0</v>
      </c>
      <c r="S183" s="153">
        <v>0</v>
      </c>
      <c r="T183" s="154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151</v>
      </c>
      <c r="AT183" s="155" t="s">
        <v>147</v>
      </c>
      <c r="AU183" s="155" t="s">
        <v>152</v>
      </c>
      <c r="AY183" s="14" t="s">
        <v>145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4" t="s">
        <v>152</v>
      </c>
      <c r="BK183" s="157">
        <f t="shared" si="29"/>
        <v>0</v>
      </c>
      <c r="BL183" s="14" t="s">
        <v>151</v>
      </c>
      <c r="BM183" s="155" t="s">
        <v>1067</v>
      </c>
    </row>
    <row r="184" spans="1:65" s="2" customFormat="1" ht="16.5" customHeight="1">
      <c r="A184" s="26"/>
      <c r="B184" s="144"/>
      <c r="C184" s="145" t="s">
        <v>492</v>
      </c>
      <c r="D184" s="145" t="s">
        <v>147</v>
      </c>
      <c r="E184" s="146" t="s">
        <v>1068</v>
      </c>
      <c r="F184" s="147" t="s">
        <v>1069</v>
      </c>
      <c r="G184" s="148" t="s">
        <v>150</v>
      </c>
      <c r="H184" s="149">
        <v>1</v>
      </c>
      <c r="I184" s="149"/>
      <c r="J184" s="149">
        <f t="shared" si="20"/>
        <v>0</v>
      </c>
      <c r="K184" s="150"/>
      <c r="L184" s="27"/>
      <c r="M184" s="151" t="s">
        <v>1</v>
      </c>
      <c r="N184" s="152" t="s">
        <v>36</v>
      </c>
      <c r="O184" s="153">
        <v>0</v>
      </c>
      <c r="P184" s="153">
        <f t="shared" si="21"/>
        <v>0</v>
      </c>
      <c r="Q184" s="153">
        <v>0</v>
      </c>
      <c r="R184" s="153">
        <f t="shared" si="22"/>
        <v>0</v>
      </c>
      <c r="S184" s="153">
        <v>0</v>
      </c>
      <c r="T184" s="154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151</v>
      </c>
      <c r="AT184" s="155" t="s">
        <v>147</v>
      </c>
      <c r="AU184" s="155" t="s">
        <v>152</v>
      </c>
      <c r="AY184" s="14" t="s">
        <v>145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4" t="s">
        <v>152</v>
      </c>
      <c r="BK184" s="157">
        <f t="shared" si="29"/>
        <v>0</v>
      </c>
      <c r="BL184" s="14" t="s">
        <v>151</v>
      </c>
      <c r="BM184" s="155" t="s">
        <v>1070</v>
      </c>
    </row>
    <row r="185" spans="1:65" s="2" customFormat="1" ht="16.5" customHeight="1">
      <c r="A185" s="26"/>
      <c r="B185" s="144"/>
      <c r="C185" s="145" t="s">
        <v>228</v>
      </c>
      <c r="D185" s="145" t="s">
        <v>147</v>
      </c>
      <c r="E185" s="146" t="s">
        <v>1071</v>
      </c>
      <c r="F185" s="147" t="s">
        <v>1072</v>
      </c>
      <c r="G185" s="148" t="s">
        <v>150</v>
      </c>
      <c r="H185" s="149">
        <v>1</v>
      </c>
      <c r="I185" s="149"/>
      <c r="J185" s="149">
        <f t="shared" si="20"/>
        <v>0</v>
      </c>
      <c r="K185" s="150"/>
      <c r="L185" s="27"/>
      <c r="M185" s="151" t="s">
        <v>1</v>
      </c>
      <c r="N185" s="152" t="s">
        <v>36</v>
      </c>
      <c r="O185" s="153">
        <v>0</v>
      </c>
      <c r="P185" s="153">
        <f t="shared" si="21"/>
        <v>0</v>
      </c>
      <c r="Q185" s="153">
        <v>0</v>
      </c>
      <c r="R185" s="153">
        <f t="shared" si="22"/>
        <v>0</v>
      </c>
      <c r="S185" s="153">
        <v>0</v>
      </c>
      <c r="T185" s="154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151</v>
      </c>
      <c r="AT185" s="155" t="s">
        <v>147</v>
      </c>
      <c r="AU185" s="155" t="s">
        <v>152</v>
      </c>
      <c r="AY185" s="14" t="s">
        <v>145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4" t="s">
        <v>152</v>
      </c>
      <c r="BK185" s="157">
        <f t="shared" si="29"/>
        <v>0</v>
      </c>
      <c r="BL185" s="14" t="s">
        <v>151</v>
      </c>
      <c r="BM185" s="155" t="s">
        <v>1073</v>
      </c>
    </row>
    <row r="186" spans="1:65" s="2" customFormat="1" ht="16.5" customHeight="1">
      <c r="A186" s="26"/>
      <c r="B186" s="144"/>
      <c r="C186" s="145" t="s">
        <v>499</v>
      </c>
      <c r="D186" s="145" t="s">
        <v>147</v>
      </c>
      <c r="E186" s="146" t="s">
        <v>1074</v>
      </c>
      <c r="F186" s="147" t="s">
        <v>1075</v>
      </c>
      <c r="G186" s="148" t="s">
        <v>150</v>
      </c>
      <c r="H186" s="149">
        <v>1</v>
      </c>
      <c r="I186" s="149"/>
      <c r="J186" s="149">
        <f t="shared" si="20"/>
        <v>0</v>
      </c>
      <c r="K186" s="150"/>
      <c r="L186" s="27"/>
      <c r="M186" s="151" t="s">
        <v>1</v>
      </c>
      <c r="N186" s="152" t="s">
        <v>36</v>
      </c>
      <c r="O186" s="153">
        <v>0</v>
      </c>
      <c r="P186" s="153">
        <f t="shared" si="21"/>
        <v>0</v>
      </c>
      <c r="Q186" s="153">
        <v>0</v>
      </c>
      <c r="R186" s="153">
        <f t="shared" si="22"/>
        <v>0</v>
      </c>
      <c r="S186" s="153">
        <v>0</v>
      </c>
      <c r="T186" s="154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151</v>
      </c>
      <c r="AT186" s="155" t="s">
        <v>147</v>
      </c>
      <c r="AU186" s="155" t="s">
        <v>152</v>
      </c>
      <c r="AY186" s="14" t="s">
        <v>145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4" t="s">
        <v>152</v>
      </c>
      <c r="BK186" s="157">
        <f t="shared" si="29"/>
        <v>0</v>
      </c>
      <c r="BL186" s="14" t="s">
        <v>151</v>
      </c>
      <c r="BM186" s="155" t="s">
        <v>1076</v>
      </c>
    </row>
    <row r="187" spans="1:65" s="2" customFormat="1" ht="16.5" customHeight="1">
      <c r="A187" s="26"/>
      <c r="B187" s="144"/>
      <c r="C187" s="145" t="s">
        <v>7</v>
      </c>
      <c r="D187" s="145" t="s">
        <v>147</v>
      </c>
      <c r="E187" s="146" t="s">
        <v>1077</v>
      </c>
      <c r="F187" s="147" t="s">
        <v>1078</v>
      </c>
      <c r="G187" s="148" t="s">
        <v>161</v>
      </c>
      <c r="H187" s="149">
        <v>1</v>
      </c>
      <c r="I187" s="149"/>
      <c r="J187" s="149">
        <f t="shared" si="20"/>
        <v>0</v>
      </c>
      <c r="K187" s="150"/>
      <c r="L187" s="27"/>
      <c r="M187" s="151" t="s">
        <v>1</v>
      </c>
      <c r="N187" s="152" t="s">
        <v>36</v>
      </c>
      <c r="O187" s="153">
        <v>0</v>
      </c>
      <c r="P187" s="153">
        <f t="shared" si="21"/>
        <v>0</v>
      </c>
      <c r="Q187" s="153">
        <v>0</v>
      </c>
      <c r="R187" s="153">
        <f t="shared" si="22"/>
        <v>0</v>
      </c>
      <c r="S187" s="153">
        <v>0</v>
      </c>
      <c r="T187" s="154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151</v>
      </c>
      <c r="AT187" s="155" t="s">
        <v>147</v>
      </c>
      <c r="AU187" s="155" t="s">
        <v>152</v>
      </c>
      <c r="AY187" s="14" t="s">
        <v>145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4" t="s">
        <v>152</v>
      </c>
      <c r="BK187" s="157">
        <f t="shared" si="29"/>
        <v>0</v>
      </c>
      <c r="BL187" s="14" t="s">
        <v>151</v>
      </c>
      <c r="BM187" s="155" t="s">
        <v>1079</v>
      </c>
    </row>
    <row r="188" spans="1:65" s="2" customFormat="1" ht="16.5" customHeight="1">
      <c r="A188" s="26"/>
      <c r="B188" s="144"/>
      <c r="C188" s="145" t="s">
        <v>510</v>
      </c>
      <c r="D188" s="145" t="s">
        <v>147</v>
      </c>
      <c r="E188" s="146" t="s">
        <v>1080</v>
      </c>
      <c r="F188" s="147" t="s">
        <v>1081</v>
      </c>
      <c r="G188" s="148" t="s">
        <v>150</v>
      </c>
      <c r="H188" s="149">
        <v>2</v>
      </c>
      <c r="I188" s="149"/>
      <c r="J188" s="149">
        <f t="shared" si="20"/>
        <v>0</v>
      </c>
      <c r="K188" s="150"/>
      <c r="L188" s="27"/>
      <c r="M188" s="151" t="s">
        <v>1</v>
      </c>
      <c r="N188" s="152" t="s">
        <v>36</v>
      </c>
      <c r="O188" s="153">
        <v>0</v>
      </c>
      <c r="P188" s="153">
        <f t="shared" si="21"/>
        <v>0</v>
      </c>
      <c r="Q188" s="153">
        <v>0</v>
      </c>
      <c r="R188" s="153">
        <f t="shared" si="22"/>
        <v>0</v>
      </c>
      <c r="S188" s="153">
        <v>0</v>
      </c>
      <c r="T188" s="154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151</v>
      </c>
      <c r="AT188" s="155" t="s">
        <v>147</v>
      </c>
      <c r="AU188" s="155" t="s">
        <v>152</v>
      </c>
      <c r="AY188" s="14" t="s">
        <v>145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4" t="s">
        <v>152</v>
      </c>
      <c r="BK188" s="157">
        <f t="shared" si="29"/>
        <v>0</v>
      </c>
      <c r="BL188" s="14" t="s">
        <v>151</v>
      </c>
      <c r="BM188" s="155" t="s">
        <v>1082</v>
      </c>
    </row>
    <row r="189" spans="1:65" s="2" customFormat="1" ht="16.5" customHeight="1">
      <c r="A189" s="26"/>
      <c r="B189" s="144"/>
      <c r="C189" s="145" t="s">
        <v>838</v>
      </c>
      <c r="D189" s="145" t="s">
        <v>147</v>
      </c>
      <c r="E189" s="146" t="s">
        <v>1083</v>
      </c>
      <c r="F189" s="147" t="s">
        <v>1084</v>
      </c>
      <c r="G189" s="148" t="s">
        <v>1085</v>
      </c>
      <c r="H189" s="149">
        <v>7</v>
      </c>
      <c r="I189" s="149"/>
      <c r="J189" s="149">
        <f t="shared" si="20"/>
        <v>0</v>
      </c>
      <c r="K189" s="150"/>
      <c r="L189" s="27"/>
      <c r="M189" s="151" t="s">
        <v>1</v>
      </c>
      <c r="N189" s="152" t="s">
        <v>36</v>
      </c>
      <c r="O189" s="153">
        <v>0</v>
      </c>
      <c r="P189" s="153">
        <f t="shared" si="21"/>
        <v>0</v>
      </c>
      <c r="Q189" s="153">
        <v>0</v>
      </c>
      <c r="R189" s="153">
        <f t="shared" si="22"/>
        <v>0</v>
      </c>
      <c r="S189" s="153">
        <v>0</v>
      </c>
      <c r="T189" s="154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151</v>
      </c>
      <c r="AT189" s="155" t="s">
        <v>147</v>
      </c>
      <c r="AU189" s="155" t="s">
        <v>152</v>
      </c>
      <c r="AY189" s="14" t="s">
        <v>145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4" t="s">
        <v>152</v>
      </c>
      <c r="BK189" s="157">
        <f t="shared" si="29"/>
        <v>0</v>
      </c>
      <c r="BL189" s="14" t="s">
        <v>151</v>
      </c>
      <c r="BM189" s="155" t="s">
        <v>1086</v>
      </c>
    </row>
    <row r="190" spans="1:65" s="2" customFormat="1" ht="21.75" customHeight="1">
      <c r="A190" s="26"/>
      <c r="B190" s="144"/>
      <c r="C190" s="145" t="s">
        <v>249</v>
      </c>
      <c r="D190" s="145" t="s">
        <v>147</v>
      </c>
      <c r="E190" s="146" t="s">
        <v>1087</v>
      </c>
      <c r="F190" s="147" t="s">
        <v>1088</v>
      </c>
      <c r="G190" s="148" t="s">
        <v>1085</v>
      </c>
      <c r="H190" s="149">
        <v>1</v>
      </c>
      <c r="I190" s="149"/>
      <c r="J190" s="149">
        <f t="shared" si="20"/>
        <v>0</v>
      </c>
      <c r="K190" s="150"/>
      <c r="L190" s="27"/>
      <c r="M190" s="151" t="s">
        <v>1</v>
      </c>
      <c r="N190" s="152" t="s">
        <v>36</v>
      </c>
      <c r="O190" s="153">
        <v>0</v>
      </c>
      <c r="P190" s="153">
        <f t="shared" si="21"/>
        <v>0</v>
      </c>
      <c r="Q190" s="153">
        <v>0</v>
      </c>
      <c r="R190" s="153">
        <f t="shared" si="22"/>
        <v>0</v>
      </c>
      <c r="S190" s="153">
        <v>0</v>
      </c>
      <c r="T190" s="154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151</v>
      </c>
      <c r="AT190" s="155" t="s">
        <v>147</v>
      </c>
      <c r="AU190" s="155" t="s">
        <v>152</v>
      </c>
      <c r="AY190" s="14" t="s">
        <v>145</v>
      </c>
      <c r="BE190" s="156">
        <f t="shared" si="24"/>
        <v>0</v>
      </c>
      <c r="BF190" s="156">
        <f t="shared" si="25"/>
        <v>0</v>
      </c>
      <c r="BG190" s="156">
        <f t="shared" si="26"/>
        <v>0</v>
      </c>
      <c r="BH190" s="156">
        <f t="shared" si="27"/>
        <v>0</v>
      </c>
      <c r="BI190" s="156">
        <f t="shared" si="28"/>
        <v>0</v>
      </c>
      <c r="BJ190" s="14" t="s">
        <v>152</v>
      </c>
      <c r="BK190" s="157">
        <f t="shared" si="29"/>
        <v>0</v>
      </c>
      <c r="BL190" s="14" t="s">
        <v>151</v>
      </c>
      <c r="BM190" s="155" t="s">
        <v>1089</v>
      </c>
    </row>
    <row r="191" spans="1:65" s="2" customFormat="1" ht="21.75" customHeight="1">
      <c r="A191" s="26"/>
      <c r="B191" s="144"/>
      <c r="C191" s="145" t="s">
        <v>845</v>
      </c>
      <c r="D191" s="145" t="s">
        <v>147</v>
      </c>
      <c r="E191" s="146" t="s">
        <v>1090</v>
      </c>
      <c r="F191" s="147" t="s">
        <v>1091</v>
      </c>
      <c r="G191" s="148" t="s">
        <v>1085</v>
      </c>
      <c r="H191" s="149">
        <v>2</v>
      </c>
      <c r="I191" s="149"/>
      <c r="J191" s="149">
        <f t="shared" si="20"/>
        <v>0</v>
      </c>
      <c r="K191" s="150"/>
      <c r="L191" s="27"/>
      <c r="M191" s="151" t="s">
        <v>1</v>
      </c>
      <c r="N191" s="152" t="s">
        <v>36</v>
      </c>
      <c r="O191" s="153">
        <v>0</v>
      </c>
      <c r="P191" s="153">
        <f t="shared" si="21"/>
        <v>0</v>
      </c>
      <c r="Q191" s="153">
        <v>0</v>
      </c>
      <c r="R191" s="153">
        <f t="shared" si="22"/>
        <v>0</v>
      </c>
      <c r="S191" s="153">
        <v>0</v>
      </c>
      <c r="T191" s="154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151</v>
      </c>
      <c r="AT191" s="155" t="s">
        <v>147</v>
      </c>
      <c r="AU191" s="155" t="s">
        <v>152</v>
      </c>
      <c r="AY191" s="14" t="s">
        <v>145</v>
      </c>
      <c r="BE191" s="156">
        <f t="shared" si="24"/>
        <v>0</v>
      </c>
      <c r="BF191" s="156">
        <f t="shared" si="25"/>
        <v>0</v>
      </c>
      <c r="BG191" s="156">
        <f t="shared" si="26"/>
        <v>0</v>
      </c>
      <c r="BH191" s="156">
        <f t="shared" si="27"/>
        <v>0</v>
      </c>
      <c r="BI191" s="156">
        <f t="shared" si="28"/>
        <v>0</v>
      </c>
      <c r="BJ191" s="14" t="s">
        <v>152</v>
      </c>
      <c r="BK191" s="157">
        <f t="shared" si="29"/>
        <v>0</v>
      </c>
      <c r="BL191" s="14" t="s">
        <v>151</v>
      </c>
      <c r="BM191" s="155" t="s">
        <v>1092</v>
      </c>
    </row>
    <row r="192" spans="1:65" s="2" customFormat="1" ht="16.5" customHeight="1">
      <c r="A192" s="26"/>
      <c r="B192" s="144"/>
      <c r="C192" s="145" t="s">
        <v>187</v>
      </c>
      <c r="D192" s="145" t="s">
        <v>147</v>
      </c>
      <c r="E192" s="146" t="s">
        <v>1093</v>
      </c>
      <c r="F192" s="147" t="s">
        <v>1094</v>
      </c>
      <c r="G192" s="148" t="s">
        <v>161</v>
      </c>
      <c r="H192" s="149">
        <v>100.1</v>
      </c>
      <c r="I192" s="149"/>
      <c r="J192" s="149">
        <f t="shared" si="20"/>
        <v>0</v>
      </c>
      <c r="K192" s="150"/>
      <c r="L192" s="27"/>
      <c r="M192" s="151" t="s">
        <v>1</v>
      </c>
      <c r="N192" s="152" t="s">
        <v>36</v>
      </c>
      <c r="O192" s="153">
        <v>0</v>
      </c>
      <c r="P192" s="153">
        <f t="shared" si="21"/>
        <v>0</v>
      </c>
      <c r="Q192" s="153">
        <v>0</v>
      </c>
      <c r="R192" s="153">
        <f t="shared" si="22"/>
        <v>0</v>
      </c>
      <c r="S192" s="153">
        <v>0</v>
      </c>
      <c r="T192" s="154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151</v>
      </c>
      <c r="AT192" s="155" t="s">
        <v>147</v>
      </c>
      <c r="AU192" s="155" t="s">
        <v>152</v>
      </c>
      <c r="AY192" s="14" t="s">
        <v>145</v>
      </c>
      <c r="BE192" s="156">
        <f t="shared" si="24"/>
        <v>0</v>
      </c>
      <c r="BF192" s="156">
        <f t="shared" si="25"/>
        <v>0</v>
      </c>
      <c r="BG192" s="156">
        <f t="shared" si="26"/>
        <v>0</v>
      </c>
      <c r="BH192" s="156">
        <f t="shared" si="27"/>
        <v>0</v>
      </c>
      <c r="BI192" s="156">
        <f t="shared" si="28"/>
        <v>0</v>
      </c>
      <c r="BJ192" s="14" t="s">
        <v>152</v>
      </c>
      <c r="BK192" s="157">
        <f t="shared" si="29"/>
        <v>0</v>
      </c>
      <c r="BL192" s="14" t="s">
        <v>151</v>
      </c>
      <c r="BM192" s="155" t="s">
        <v>1095</v>
      </c>
    </row>
    <row r="193" spans="1:65" s="2" customFormat="1" ht="16.5" customHeight="1">
      <c r="A193" s="26"/>
      <c r="B193" s="144"/>
      <c r="C193" s="145" t="s">
        <v>190</v>
      </c>
      <c r="D193" s="145" t="s">
        <v>147</v>
      </c>
      <c r="E193" s="146" t="s">
        <v>1096</v>
      </c>
      <c r="F193" s="147" t="s">
        <v>1097</v>
      </c>
      <c r="G193" s="148" t="s">
        <v>161</v>
      </c>
      <c r="H193" s="149">
        <v>80.900000000000006</v>
      </c>
      <c r="I193" s="149"/>
      <c r="J193" s="149">
        <f t="shared" si="20"/>
        <v>0</v>
      </c>
      <c r="K193" s="150"/>
      <c r="L193" s="27"/>
      <c r="M193" s="151" t="s">
        <v>1</v>
      </c>
      <c r="N193" s="152" t="s">
        <v>36</v>
      </c>
      <c r="O193" s="153">
        <v>0</v>
      </c>
      <c r="P193" s="153">
        <f t="shared" si="21"/>
        <v>0</v>
      </c>
      <c r="Q193" s="153">
        <v>0</v>
      </c>
      <c r="R193" s="153">
        <f t="shared" si="22"/>
        <v>0</v>
      </c>
      <c r="S193" s="153">
        <v>0</v>
      </c>
      <c r="T193" s="154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151</v>
      </c>
      <c r="AT193" s="155" t="s">
        <v>147</v>
      </c>
      <c r="AU193" s="155" t="s">
        <v>152</v>
      </c>
      <c r="AY193" s="14" t="s">
        <v>145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14" t="s">
        <v>152</v>
      </c>
      <c r="BK193" s="157">
        <f t="shared" si="29"/>
        <v>0</v>
      </c>
      <c r="BL193" s="14" t="s">
        <v>151</v>
      </c>
      <c r="BM193" s="155" t="s">
        <v>1098</v>
      </c>
    </row>
    <row r="194" spans="1:65" s="2" customFormat="1" ht="16.5" customHeight="1">
      <c r="A194" s="26"/>
      <c r="B194" s="144"/>
      <c r="C194" s="145" t="s">
        <v>195</v>
      </c>
      <c r="D194" s="145" t="s">
        <v>147</v>
      </c>
      <c r="E194" s="146" t="s">
        <v>1099</v>
      </c>
      <c r="F194" s="147" t="s">
        <v>1100</v>
      </c>
      <c r="G194" s="148" t="s">
        <v>161</v>
      </c>
      <c r="H194" s="149">
        <v>85.1</v>
      </c>
      <c r="I194" s="149"/>
      <c r="J194" s="149">
        <f t="shared" si="20"/>
        <v>0</v>
      </c>
      <c r="K194" s="150"/>
      <c r="L194" s="27"/>
      <c r="M194" s="151" t="s">
        <v>1</v>
      </c>
      <c r="N194" s="152" t="s">
        <v>36</v>
      </c>
      <c r="O194" s="153">
        <v>0</v>
      </c>
      <c r="P194" s="153">
        <f t="shared" si="21"/>
        <v>0</v>
      </c>
      <c r="Q194" s="153">
        <v>0</v>
      </c>
      <c r="R194" s="153">
        <f t="shared" si="22"/>
        <v>0</v>
      </c>
      <c r="S194" s="153">
        <v>0</v>
      </c>
      <c r="T194" s="154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151</v>
      </c>
      <c r="AT194" s="155" t="s">
        <v>147</v>
      </c>
      <c r="AU194" s="155" t="s">
        <v>152</v>
      </c>
      <c r="AY194" s="14" t="s">
        <v>145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4" t="s">
        <v>152</v>
      </c>
      <c r="BK194" s="157">
        <f t="shared" si="29"/>
        <v>0</v>
      </c>
      <c r="BL194" s="14" t="s">
        <v>151</v>
      </c>
      <c r="BM194" s="155" t="s">
        <v>1101</v>
      </c>
    </row>
    <row r="195" spans="1:65" s="2" customFormat="1" ht="16.5" customHeight="1">
      <c r="A195" s="26"/>
      <c r="B195" s="144"/>
      <c r="C195" s="145" t="s">
        <v>198</v>
      </c>
      <c r="D195" s="145" t="s">
        <v>147</v>
      </c>
      <c r="E195" s="146" t="s">
        <v>1102</v>
      </c>
      <c r="F195" s="147" t="s">
        <v>1103</v>
      </c>
      <c r="G195" s="148" t="s">
        <v>150</v>
      </c>
      <c r="H195" s="149">
        <v>1</v>
      </c>
      <c r="I195" s="149"/>
      <c r="J195" s="149">
        <f t="shared" si="20"/>
        <v>0</v>
      </c>
      <c r="K195" s="150"/>
      <c r="L195" s="27"/>
      <c r="M195" s="151" t="s">
        <v>1</v>
      </c>
      <c r="N195" s="152" t="s">
        <v>36</v>
      </c>
      <c r="O195" s="153">
        <v>0</v>
      </c>
      <c r="P195" s="153">
        <f t="shared" si="21"/>
        <v>0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151</v>
      </c>
      <c r="AT195" s="155" t="s">
        <v>147</v>
      </c>
      <c r="AU195" s="155" t="s">
        <v>152</v>
      </c>
      <c r="AY195" s="14" t="s">
        <v>145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4" t="s">
        <v>152</v>
      </c>
      <c r="BK195" s="157">
        <f t="shared" si="29"/>
        <v>0</v>
      </c>
      <c r="BL195" s="14" t="s">
        <v>151</v>
      </c>
      <c r="BM195" s="155" t="s">
        <v>1104</v>
      </c>
    </row>
    <row r="196" spans="1:65" s="2" customFormat="1" ht="16.5" customHeight="1">
      <c r="A196" s="26"/>
      <c r="B196" s="144"/>
      <c r="C196" s="145" t="s">
        <v>203</v>
      </c>
      <c r="D196" s="145" t="s">
        <v>147</v>
      </c>
      <c r="E196" s="146" t="s">
        <v>1105</v>
      </c>
      <c r="F196" s="147" t="s">
        <v>1106</v>
      </c>
      <c r="G196" s="148" t="s">
        <v>150</v>
      </c>
      <c r="H196" s="149">
        <v>1</v>
      </c>
      <c r="I196" s="149"/>
      <c r="J196" s="149">
        <f t="shared" si="20"/>
        <v>0</v>
      </c>
      <c r="K196" s="150"/>
      <c r="L196" s="27"/>
      <c r="M196" s="151" t="s">
        <v>1</v>
      </c>
      <c r="N196" s="152" t="s">
        <v>36</v>
      </c>
      <c r="O196" s="153">
        <v>0</v>
      </c>
      <c r="P196" s="153">
        <f t="shared" si="21"/>
        <v>0</v>
      </c>
      <c r="Q196" s="153">
        <v>0</v>
      </c>
      <c r="R196" s="153">
        <f t="shared" si="22"/>
        <v>0</v>
      </c>
      <c r="S196" s="153">
        <v>0</v>
      </c>
      <c r="T196" s="154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151</v>
      </c>
      <c r="AT196" s="155" t="s">
        <v>147</v>
      </c>
      <c r="AU196" s="155" t="s">
        <v>152</v>
      </c>
      <c r="AY196" s="14" t="s">
        <v>145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4" t="s">
        <v>152</v>
      </c>
      <c r="BK196" s="157">
        <f t="shared" si="29"/>
        <v>0</v>
      </c>
      <c r="BL196" s="14" t="s">
        <v>151</v>
      </c>
      <c r="BM196" s="155" t="s">
        <v>1107</v>
      </c>
    </row>
    <row r="197" spans="1:65" s="2" customFormat="1" ht="16.5" customHeight="1">
      <c r="A197" s="26"/>
      <c r="B197" s="144"/>
      <c r="C197" s="145" t="s">
        <v>271</v>
      </c>
      <c r="D197" s="145" t="s">
        <v>147</v>
      </c>
      <c r="E197" s="146" t="s">
        <v>1108</v>
      </c>
      <c r="F197" s="147" t="s">
        <v>1109</v>
      </c>
      <c r="G197" s="148" t="s">
        <v>150</v>
      </c>
      <c r="H197" s="149">
        <v>1</v>
      </c>
      <c r="I197" s="149"/>
      <c r="J197" s="149">
        <f t="shared" si="20"/>
        <v>0</v>
      </c>
      <c r="K197" s="150"/>
      <c r="L197" s="27"/>
      <c r="M197" s="151" t="s">
        <v>1</v>
      </c>
      <c r="N197" s="152" t="s">
        <v>36</v>
      </c>
      <c r="O197" s="153">
        <v>0</v>
      </c>
      <c r="P197" s="153">
        <f t="shared" si="21"/>
        <v>0</v>
      </c>
      <c r="Q197" s="153">
        <v>0</v>
      </c>
      <c r="R197" s="153">
        <f t="shared" si="22"/>
        <v>0</v>
      </c>
      <c r="S197" s="153">
        <v>0</v>
      </c>
      <c r="T197" s="154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151</v>
      </c>
      <c r="AT197" s="155" t="s">
        <v>147</v>
      </c>
      <c r="AU197" s="155" t="s">
        <v>152</v>
      </c>
      <c r="AY197" s="14" t="s">
        <v>145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4" t="s">
        <v>152</v>
      </c>
      <c r="BK197" s="157">
        <f t="shared" si="29"/>
        <v>0</v>
      </c>
      <c r="BL197" s="14" t="s">
        <v>151</v>
      </c>
      <c r="BM197" s="155" t="s">
        <v>1110</v>
      </c>
    </row>
    <row r="198" spans="1:65" s="2" customFormat="1" ht="16.5" customHeight="1">
      <c r="A198" s="26"/>
      <c r="B198" s="144"/>
      <c r="C198" s="145" t="s">
        <v>277</v>
      </c>
      <c r="D198" s="145" t="s">
        <v>147</v>
      </c>
      <c r="E198" s="146" t="s">
        <v>1111</v>
      </c>
      <c r="F198" s="147" t="s">
        <v>1112</v>
      </c>
      <c r="G198" s="148" t="s">
        <v>150</v>
      </c>
      <c r="H198" s="149">
        <v>2</v>
      </c>
      <c r="I198" s="149"/>
      <c r="J198" s="149">
        <f t="shared" si="20"/>
        <v>0</v>
      </c>
      <c r="K198" s="150"/>
      <c r="L198" s="27"/>
      <c r="M198" s="151" t="s">
        <v>1</v>
      </c>
      <c r="N198" s="152" t="s">
        <v>36</v>
      </c>
      <c r="O198" s="153">
        <v>0</v>
      </c>
      <c r="P198" s="153">
        <f t="shared" si="21"/>
        <v>0</v>
      </c>
      <c r="Q198" s="153">
        <v>0</v>
      </c>
      <c r="R198" s="153">
        <f t="shared" si="22"/>
        <v>0</v>
      </c>
      <c r="S198" s="153">
        <v>0</v>
      </c>
      <c r="T198" s="154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151</v>
      </c>
      <c r="AT198" s="155" t="s">
        <v>147</v>
      </c>
      <c r="AU198" s="155" t="s">
        <v>152</v>
      </c>
      <c r="AY198" s="14" t="s">
        <v>145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4" t="s">
        <v>152</v>
      </c>
      <c r="BK198" s="157">
        <f t="shared" si="29"/>
        <v>0</v>
      </c>
      <c r="BL198" s="14" t="s">
        <v>151</v>
      </c>
      <c r="BM198" s="155" t="s">
        <v>1113</v>
      </c>
    </row>
    <row r="199" spans="1:65" s="12" customFormat="1" ht="22.95" customHeight="1">
      <c r="B199" s="132"/>
      <c r="D199" s="133" t="s">
        <v>69</v>
      </c>
      <c r="E199" s="142" t="s">
        <v>1114</v>
      </c>
      <c r="F199" s="142" t="s">
        <v>1115</v>
      </c>
      <c r="J199" s="143">
        <f>BK199</f>
        <v>0</v>
      </c>
      <c r="L199" s="132"/>
      <c r="M199" s="136"/>
      <c r="N199" s="137"/>
      <c r="O199" s="137"/>
      <c r="P199" s="138">
        <f>P200</f>
        <v>0</v>
      </c>
      <c r="Q199" s="137"/>
      <c r="R199" s="138">
        <f>R200</f>
        <v>0</v>
      </c>
      <c r="S199" s="137"/>
      <c r="T199" s="139">
        <f>T200</f>
        <v>0</v>
      </c>
      <c r="AR199" s="133" t="s">
        <v>78</v>
      </c>
      <c r="AT199" s="140" t="s">
        <v>69</v>
      </c>
      <c r="AU199" s="140" t="s">
        <v>78</v>
      </c>
      <c r="AY199" s="133" t="s">
        <v>145</v>
      </c>
      <c r="BK199" s="141">
        <f>BK200</f>
        <v>0</v>
      </c>
    </row>
    <row r="200" spans="1:65" s="2" customFormat="1" ht="16.5" customHeight="1">
      <c r="A200" s="26"/>
      <c r="B200" s="144"/>
      <c r="C200" s="145" t="s">
        <v>257</v>
      </c>
      <c r="D200" s="145" t="s">
        <v>147</v>
      </c>
      <c r="E200" s="146" t="s">
        <v>1116</v>
      </c>
      <c r="F200" s="147" t="s">
        <v>1117</v>
      </c>
      <c r="G200" s="148" t="s">
        <v>217</v>
      </c>
      <c r="H200" s="149">
        <v>143.249</v>
      </c>
      <c r="I200" s="149"/>
      <c r="J200" s="149">
        <f>ROUND(I200*H200,3)</f>
        <v>0</v>
      </c>
      <c r="K200" s="150"/>
      <c r="L200" s="27"/>
      <c r="M200" s="151" t="s">
        <v>1</v>
      </c>
      <c r="N200" s="152" t="s">
        <v>36</v>
      </c>
      <c r="O200" s="153">
        <v>0</v>
      </c>
      <c r="P200" s="153">
        <f>O200*H200</f>
        <v>0</v>
      </c>
      <c r="Q200" s="153">
        <v>0</v>
      </c>
      <c r="R200" s="153">
        <f>Q200*H200</f>
        <v>0</v>
      </c>
      <c r="S200" s="153">
        <v>0</v>
      </c>
      <c r="T200" s="154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151</v>
      </c>
      <c r="AT200" s="155" t="s">
        <v>147</v>
      </c>
      <c r="AU200" s="155" t="s">
        <v>152</v>
      </c>
      <c r="AY200" s="14" t="s">
        <v>145</v>
      </c>
      <c r="BE200" s="156">
        <f>IF(N200="základná",J200,0)</f>
        <v>0</v>
      </c>
      <c r="BF200" s="156">
        <f>IF(N200="znížená",J200,0)</f>
        <v>0</v>
      </c>
      <c r="BG200" s="156">
        <f>IF(N200="zákl. prenesená",J200,0)</f>
        <v>0</v>
      </c>
      <c r="BH200" s="156">
        <f>IF(N200="zníž. prenesená",J200,0)</f>
        <v>0</v>
      </c>
      <c r="BI200" s="156">
        <f>IF(N200="nulová",J200,0)</f>
        <v>0</v>
      </c>
      <c r="BJ200" s="14" t="s">
        <v>152</v>
      </c>
      <c r="BK200" s="157">
        <f>ROUND(I200*H200,3)</f>
        <v>0</v>
      </c>
      <c r="BL200" s="14" t="s">
        <v>151</v>
      </c>
      <c r="BM200" s="155" t="s">
        <v>1118</v>
      </c>
    </row>
    <row r="201" spans="1:65" s="12" customFormat="1" ht="22.95" customHeight="1">
      <c r="B201" s="132"/>
      <c r="D201" s="133" t="s">
        <v>69</v>
      </c>
      <c r="E201" s="142" t="s">
        <v>1119</v>
      </c>
      <c r="F201" s="142" t="s">
        <v>1120</v>
      </c>
      <c r="J201" s="143">
        <f>BK201</f>
        <v>0</v>
      </c>
      <c r="L201" s="132"/>
      <c r="M201" s="136"/>
      <c r="N201" s="137"/>
      <c r="O201" s="137"/>
      <c r="P201" s="138">
        <f>SUM(P202:P206)</f>
        <v>0</v>
      </c>
      <c r="Q201" s="137"/>
      <c r="R201" s="138">
        <f>SUM(R202:R206)</f>
        <v>0</v>
      </c>
      <c r="S201" s="137"/>
      <c r="T201" s="139">
        <f>SUM(T202:T206)</f>
        <v>0</v>
      </c>
      <c r="AR201" s="133" t="s">
        <v>78</v>
      </c>
      <c r="AT201" s="140" t="s">
        <v>69</v>
      </c>
      <c r="AU201" s="140" t="s">
        <v>78</v>
      </c>
      <c r="AY201" s="133" t="s">
        <v>145</v>
      </c>
      <c r="BK201" s="141">
        <f>SUM(BK202:BK206)</f>
        <v>0</v>
      </c>
    </row>
    <row r="202" spans="1:65" s="2" customFormat="1" ht="16.5" customHeight="1">
      <c r="A202" s="26"/>
      <c r="B202" s="144"/>
      <c r="C202" s="145" t="s">
        <v>852</v>
      </c>
      <c r="D202" s="145" t="s">
        <v>147</v>
      </c>
      <c r="E202" s="146" t="s">
        <v>1121</v>
      </c>
      <c r="F202" s="147" t="s">
        <v>1122</v>
      </c>
      <c r="G202" s="148" t="s">
        <v>194</v>
      </c>
      <c r="H202" s="149">
        <v>1.375</v>
      </c>
      <c r="I202" s="149"/>
      <c r="J202" s="149">
        <f>ROUND(I202*H202,3)</f>
        <v>0</v>
      </c>
      <c r="K202" s="150"/>
      <c r="L202" s="27"/>
      <c r="M202" s="151" t="s">
        <v>1</v>
      </c>
      <c r="N202" s="152" t="s">
        <v>36</v>
      </c>
      <c r="O202" s="153">
        <v>0</v>
      </c>
      <c r="P202" s="153">
        <f>O202*H202</f>
        <v>0</v>
      </c>
      <c r="Q202" s="153">
        <v>0</v>
      </c>
      <c r="R202" s="153">
        <f>Q202*H202</f>
        <v>0</v>
      </c>
      <c r="S202" s="153">
        <v>0</v>
      </c>
      <c r="T202" s="154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151</v>
      </c>
      <c r="AT202" s="155" t="s">
        <v>147</v>
      </c>
      <c r="AU202" s="155" t="s">
        <v>152</v>
      </c>
      <c r="AY202" s="14" t="s">
        <v>145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4" t="s">
        <v>152</v>
      </c>
      <c r="BK202" s="157">
        <f>ROUND(I202*H202,3)</f>
        <v>0</v>
      </c>
      <c r="BL202" s="14" t="s">
        <v>151</v>
      </c>
      <c r="BM202" s="155" t="s">
        <v>1123</v>
      </c>
    </row>
    <row r="203" spans="1:65" s="2" customFormat="1" ht="21.75" customHeight="1">
      <c r="A203" s="26"/>
      <c r="B203" s="144"/>
      <c r="C203" s="145" t="s">
        <v>261</v>
      </c>
      <c r="D203" s="145" t="s">
        <v>147</v>
      </c>
      <c r="E203" s="146" t="s">
        <v>1124</v>
      </c>
      <c r="F203" s="147" t="s">
        <v>1125</v>
      </c>
      <c r="G203" s="148" t="s">
        <v>236</v>
      </c>
      <c r="H203" s="149">
        <v>11</v>
      </c>
      <c r="I203" s="149"/>
      <c r="J203" s="149">
        <f>ROUND(I203*H203,3)</f>
        <v>0</v>
      </c>
      <c r="K203" s="150"/>
      <c r="L203" s="27"/>
      <c r="M203" s="151" t="s">
        <v>1</v>
      </c>
      <c r="N203" s="152" t="s">
        <v>36</v>
      </c>
      <c r="O203" s="153">
        <v>0</v>
      </c>
      <c r="P203" s="153">
        <f>O203*H203</f>
        <v>0</v>
      </c>
      <c r="Q203" s="153">
        <v>0</v>
      </c>
      <c r="R203" s="153">
        <f>Q203*H203</f>
        <v>0</v>
      </c>
      <c r="S203" s="153">
        <v>0</v>
      </c>
      <c r="T203" s="154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151</v>
      </c>
      <c r="AT203" s="155" t="s">
        <v>147</v>
      </c>
      <c r="AU203" s="155" t="s">
        <v>152</v>
      </c>
      <c r="AY203" s="14" t="s">
        <v>145</v>
      </c>
      <c r="BE203" s="156">
        <f>IF(N203="základná",J203,0)</f>
        <v>0</v>
      </c>
      <c r="BF203" s="156">
        <f>IF(N203="znížená",J203,0)</f>
        <v>0</v>
      </c>
      <c r="BG203" s="156">
        <f>IF(N203="zákl. prenesená",J203,0)</f>
        <v>0</v>
      </c>
      <c r="BH203" s="156">
        <f>IF(N203="zníž. prenesená",J203,0)</f>
        <v>0</v>
      </c>
      <c r="BI203" s="156">
        <f>IF(N203="nulová",J203,0)</f>
        <v>0</v>
      </c>
      <c r="BJ203" s="14" t="s">
        <v>152</v>
      </c>
      <c r="BK203" s="157">
        <f>ROUND(I203*H203,3)</f>
        <v>0</v>
      </c>
      <c r="BL203" s="14" t="s">
        <v>151</v>
      </c>
      <c r="BM203" s="155" t="s">
        <v>1126</v>
      </c>
    </row>
    <row r="204" spans="1:65" s="2" customFormat="1" ht="16.5" customHeight="1">
      <c r="A204" s="26"/>
      <c r="B204" s="144"/>
      <c r="C204" s="145" t="s">
        <v>866</v>
      </c>
      <c r="D204" s="145" t="s">
        <v>147</v>
      </c>
      <c r="E204" s="146" t="s">
        <v>938</v>
      </c>
      <c r="F204" s="147" t="s">
        <v>939</v>
      </c>
      <c r="G204" s="148" t="s">
        <v>217</v>
      </c>
      <c r="H204" s="149">
        <v>19.233000000000001</v>
      </c>
      <c r="I204" s="149"/>
      <c r="J204" s="149">
        <f>ROUND(I204*H204,3)</f>
        <v>0</v>
      </c>
      <c r="K204" s="150"/>
      <c r="L204" s="27"/>
      <c r="M204" s="151" t="s">
        <v>1</v>
      </c>
      <c r="N204" s="152" t="s">
        <v>36</v>
      </c>
      <c r="O204" s="153">
        <v>0</v>
      </c>
      <c r="P204" s="153">
        <f>O204*H204</f>
        <v>0</v>
      </c>
      <c r="Q204" s="153">
        <v>0</v>
      </c>
      <c r="R204" s="153">
        <f>Q204*H204</f>
        <v>0</v>
      </c>
      <c r="S204" s="153">
        <v>0</v>
      </c>
      <c r="T204" s="154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151</v>
      </c>
      <c r="AT204" s="155" t="s">
        <v>147</v>
      </c>
      <c r="AU204" s="155" t="s">
        <v>152</v>
      </c>
      <c r="AY204" s="14" t="s">
        <v>145</v>
      </c>
      <c r="BE204" s="156">
        <f>IF(N204="základná",J204,0)</f>
        <v>0</v>
      </c>
      <c r="BF204" s="156">
        <f>IF(N204="znížená",J204,0)</f>
        <v>0</v>
      </c>
      <c r="BG204" s="156">
        <f>IF(N204="zákl. prenesená",J204,0)</f>
        <v>0</v>
      </c>
      <c r="BH204" s="156">
        <f>IF(N204="zníž. prenesená",J204,0)</f>
        <v>0</v>
      </c>
      <c r="BI204" s="156">
        <f>IF(N204="nulová",J204,0)</f>
        <v>0</v>
      </c>
      <c r="BJ204" s="14" t="s">
        <v>152</v>
      </c>
      <c r="BK204" s="157">
        <f>ROUND(I204*H204,3)</f>
        <v>0</v>
      </c>
      <c r="BL204" s="14" t="s">
        <v>151</v>
      </c>
      <c r="BM204" s="155" t="s">
        <v>1127</v>
      </c>
    </row>
    <row r="205" spans="1:65" s="2" customFormat="1" ht="21.75" customHeight="1">
      <c r="A205" s="26"/>
      <c r="B205" s="144"/>
      <c r="C205" s="145" t="s">
        <v>859</v>
      </c>
      <c r="D205" s="145" t="s">
        <v>147</v>
      </c>
      <c r="E205" s="146" t="s">
        <v>1128</v>
      </c>
      <c r="F205" s="147" t="s">
        <v>1129</v>
      </c>
      <c r="G205" s="148" t="s">
        <v>161</v>
      </c>
      <c r="H205" s="149">
        <v>39</v>
      </c>
      <c r="I205" s="149"/>
      <c r="J205" s="149">
        <f>ROUND(I205*H205,3)</f>
        <v>0</v>
      </c>
      <c r="K205" s="150"/>
      <c r="L205" s="27"/>
      <c r="M205" s="151" t="s">
        <v>1</v>
      </c>
      <c r="N205" s="152" t="s">
        <v>36</v>
      </c>
      <c r="O205" s="153">
        <v>0</v>
      </c>
      <c r="P205" s="153">
        <f>O205*H205</f>
        <v>0</v>
      </c>
      <c r="Q205" s="153">
        <v>0</v>
      </c>
      <c r="R205" s="153">
        <f>Q205*H205</f>
        <v>0</v>
      </c>
      <c r="S205" s="153">
        <v>0</v>
      </c>
      <c r="T205" s="154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151</v>
      </c>
      <c r="AT205" s="155" t="s">
        <v>147</v>
      </c>
      <c r="AU205" s="155" t="s">
        <v>152</v>
      </c>
      <c r="AY205" s="14" t="s">
        <v>145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4" t="s">
        <v>152</v>
      </c>
      <c r="BK205" s="157">
        <f>ROUND(I205*H205,3)</f>
        <v>0</v>
      </c>
      <c r="BL205" s="14" t="s">
        <v>151</v>
      </c>
      <c r="BM205" s="155" t="s">
        <v>1130</v>
      </c>
    </row>
    <row r="206" spans="1:65" s="2" customFormat="1" ht="16.5" customHeight="1">
      <c r="A206" s="26"/>
      <c r="B206" s="144"/>
      <c r="C206" s="145" t="s">
        <v>267</v>
      </c>
      <c r="D206" s="145" t="s">
        <v>147</v>
      </c>
      <c r="E206" s="146" t="s">
        <v>1131</v>
      </c>
      <c r="F206" s="147" t="s">
        <v>1132</v>
      </c>
      <c r="G206" s="148" t="s">
        <v>150</v>
      </c>
      <c r="H206" s="149">
        <v>1</v>
      </c>
      <c r="I206" s="149"/>
      <c r="J206" s="149">
        <f>ROUND(I206*H206,3)</f>
        <v>0</v>
      </c>
      <c r="K206" s="150"/>
      <c r="L206" s="27"/>
      <c r="M206" s="151" t="s">
        <v>1</v>
      </c>
      <c r="N206" s="152" t="s">
        <v>36</v>
      </c>
      <c r="O206" s="153">
        <v>0</v>
      </c>
      <c r="P206" s="153">
        <f>O206*H206</f>
        <v>0</v>
      </c>
      <c r="Q206" s="153">
        <v>0</v>
      </c>
      <c r="R206" s="153">
        <f>Q206*H206</f>
        <v>0</v>
      </c>
      <c r="S206" s="153">
        <v>0</v>
      </c>
      <c r="T206" s="154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151</v>
      </c>
      <c r="AT206" s="155" t="s">
        <v>147</v>
      </c>
      <c r="AU206" s="155" t="s">
        <v>152</v>
      </c>
      <c r="AY206" s="14" t="s">
        <v>145</v>
      </c>
      <c r="BE206" s="156">
        <f>IF(N206="základná",J206,0)</f>
        <v>0</v>
      </c>
      <c r="BF206" s="156">
        <f>IF(N206="znížená",J206,0)</f>
        <v>0</v>
      </c>
      <c r="BG206" s="156">
        <f>IF(N206="zákl. prenesená",J206,0)</f>
        <v>0</v>
      </c>
      <c r="BH206" s="156">
        <f>IF(N206="zníž. prenesená",J206,0)</f>
        <v>0</v>
      </c>
      <c r="BI206" s="156">
        <f>IF(N206="nulová",J206,0)</f>
        <v>0</v>
      </c>
      <c r="BJ206" s="14" t="s">
        <v>152</v>
      </c>
      <c r="BK206" s="157">
        <f>ROUND(I206*H206,3)</f>
        <v>0</v>
      </c>
      <c r="BL206" s="14" t="s">
        <v>151</v>
      </c>
      <c r="BM206" s="155" t="s">
        <v>1133</v>
      </c>
    </row>
    <row r="207" spans="1:65" s="12" customFormat="1" ht="22.95" customHeight="1">
      <c r="B207" s="132"/>
      <c r="D207" s="133" t="s">
        <v>69</v>
      </c>
      <c r="E207" s="142" t="s">
        <v>1134</v>
      </c>
      <c r="F207" s="142" t="s">
        <v>1135</v>
      </c>
      <c r="J207" s="143">
        <f>BK207</f>
        <v>0</v>
      </c>
      <c r="L207" s="132"/>
      <c r="M207" s="136"/>
      <c r="N207" s="137"/>
      <c r="O207" s="137"/>
      <c r="P207" s="138">
        <f>SUM(P208:P210)</f>
        <v>0</v>
      </c>
      <c r="Q207" s="137"/>
      <c r="R207" s="138">
        <f>SUM(R208:R210)</f>
        <v>0</v>
      </c>
      <c r="S207" s="137"/>
      <c r="T207" s="139">
        <f>SUM(T208:T210)</f>
        <v>0</v>
      </c>
      <c r="AR207" s="133" t="s">
        <v>78</v>
      </c>
      <c r="AT207" s="140" t="s">
        <v>69</v>
      </c>
      <c r="AU207" s="140" t="s">
        <v>78</v>
      </c>
      <c r="AY207" s="133" t="s">
        <v>145</v>
      </c>
      <c r="BK207" s="141">
        <f>SUM(BK208:BK210)</f>
        <v>0</v>
      </c>
    </row>
    <row r="208" spans="1:65" s="2" customFormat="1" ht="16.5" customHeight="1">
      <c r="A208" s="26"/>
      <c r="B208" s="144"/>
      <c r="C208" s="145" t="s">
        <v>495</v>
      </c>
      <c r="D208" s="145" t="s">
        <v>147</v>
      </c>
      <c r="E208" s="146" t="s">
        <v>1136</v>
      </c>
      <c r="F208" s="147" t="s">
        <v>1137</v>
      </c>
      <c r="G208" s="148" t="s">
        <v>194</v>
      </c>
      <c r="H208" s="149">
        <v>5.07</v>
      </c>
      <c r="I208" s="149"/>
      <c r="J208" s="149">
        <f>ROUND(I208*H208,3)</f>
        <v>0</v>
      </c>
      <c r="K208" s="150"/>
      <c r="L208" s="27"/>
      <c r="M208" s="151" t="s">
        <v>1</v>
      </c>
      <c r="N208" s="152" t="s">
        <v>36</v>
      </c>
      <c r="O208" s="153">
        <v>0</v>
      </c>
      <c r="P208" s="153">
        <f>O208*H208</f>
        <v>0</v>
      </c>
      <c r="Q208" s="153">
        <v>0</v>
      </c>
      <c r="R208" s="153">
        <f>Q208*H208</f>
        <v>0</v>
      </c>
      <c r="S208" s="153">
        <v>0</v>
      </c>
      <c r="T208" s="154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151</v>
      </c>
      <c r="AT208" s="155" t="s">
        <v>147</v>
      </c>
      <c r="AU208" s="155" t="s">
        <v>152</v>
      </c>
      <c r="AY208" s="14" t="s">
        <v>145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4" t="s">
        <v>152</v>
      </c>
      <c r="BK208" s="157">
        <f>ROUND(I208*H208,3)</f>
        <v>0</v>
      </c>
      <c r="BL208" s="14" t="s">
        <v>151</v>
      </c>
      <c r="BM208" s="155" t="s">
        <v>1138</v>
      </c>
    </row>
    <row r="209" spans="1:65" s="2" customFormat="1" ht="16.5" customHeight="1">
      <c r="A209" s="26"/>
      <c r="B209" s="144"/>
      <c r="C209" s="145" t="s">
        <v>270</v>
      </c>
      <c r="D209" s="145" t="s">
        <v>147</v>
      </c>
      <c r="E209" s="146" t="s">
        <v>1139</v>
      </c>
      <c r="F209" s="147" t="s">
        <v>1137</v>
      </c>
      <c r="G209" s="148" t="s">
        <v>194</v>
      </c>
      <c r="H209" s="149">
        <v>6.048</v>
      </c>
      <c r="I209" s="149"/>
      <c r="J209" s="149">
        <f>ROUND(I209*H209,3)</f>
        <v>0</v>
      </c>
      <c r="K209" s="150"/>
      <c r="L209" s="27"/>
      <c r="M209" s="151" t="s">
        <v>1</v>
      </c>
      <c r="N209" s="152" t="s">
        <v>36</v>
      </c>
      <c r="O209" s="153">
        <v>0</v>
      </c>
      <c r="P209" s="153">
        <f>O209*H209</f>
        <v>0</v>
      </c>
      <c r="Q209" s="153">
        <v>0</v>
      </c>
      <c r="R209" s="153">
        <f>Q209*H209</f>
        <v>0</v>
      </c>
      <c r="S209" s="153">
        <v>0</v>
      </c>
      <c r="T209" s="154">
        <f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5" t="s">
        <v>151</v>
      </c>
      <c r="AT209" s="155" t="s">
        <v>147</v>
      </c>
      <c r="AU209" s="155" t="s">
        <v>152</v>
      </c>
      <c r="AY209" s="14" t="s">
        <v>145</v>
      </c>
      <c r="BE209" s="156">
        <f>IF(N209="základná",J209,0)</f>
        <v>0</v>
      </c>
      <c r="BF209" s="156">
        <f>IF(N209="znížená",J209,0)</f>
        <v>0</v>
      </c>
      <c r="BG209" s="156">
        <f>IF(N209="zákl. prenesená",J209,0)</f>
        <v>0</v>
      </c>
      <c r="BH209" s="156">
        <f>IF(N209="zníž. prenesená",J209,0)</f>
        <v>0</v>
      </c>
      <c r="BI209" s="156">
        <f>IF(N209="nulová",J209,0)</f>
        <v>0</v>
      </c>
      <c r="BJ209" s="14" t="s">
        <v>152</v>
      </c>
      <c r="BK209" s="157">
        <f>ROUND(I209*H209,3)</f>
        <v>0</v>
      </c>
      <c r="BL209" s="14" t="s">
        <v>151</v>
      </c>
      <c r="BM209" s="155" t="s">
        <v>1140</v>
      </c>
    </row>
    <row r="210" spans="1:65" s="2" customFormat="1" ht="16.5" customHeight="1">
      <c r="A210" s="26"/>
      <c r="B210" s="144"/>
      <c r="C210" s="145" t="s">
        <v>294</v>
      </c>
      <c r="D210" s="145" t="s">
        <v>147</v>
      </c>
      <c r="E210" s="146" t="s">
        <v>1141</v>
      </c>
      <c r="F210" s="147" t="s">
        <v>1142</v>
      </c>
      <c r="G210" s="148" t="s">
        <v>194</v>
      </c>
      <c r="H210" s="149">
        <v>1.6379999999999999</v>
      </c>
      <c r="I210" s="149"/>
      <c r="J210" s="149">
        <f>ROUND(I210*H210,3)</f>
        <v>0</v>
      </c>
      <c r="K210" s="150"/>
      <c r="L210" s="27"/>
      <c r="M210" s="151" t="s">
        <v>1</v>
      </c>
      <c r="N210" s="152" t="s">
        <v>36</v>
      </c>
      <c r="O210" s="153">
        <v>0</v>
      </c>
      <c r="P210" s="153">
        <f>O210*H210</f>
        <v>0</v>
      </c>
      <c r="Q210" s="153">
        <v>0</v>
      </c>
      <c r="R210" s="153">
        <f>Q210*H210</f>
        <v>0</v>
      </c>
      <c r="S210" s="153">
        <v>0</v>
      </c>
      <c r="T210" s="154">
        <f>S210*H210</f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151</v>
      </c>
      <c r="AT210" s="155" t="s">
        <v>147</v>
      </c>
      <c r="AU210" s="155" t="s">
        <v>152</v>
      </c>
      <c r="AY210" s="14" t="s">
        <v>145</v>
      </c>
      <c r="BE210" s="156">
        <f>IF(N210="základná",J210,0)</f>
        <v>0</v>
      </c>
      <c r="BF210" s="156">
        <f>IF(N210="znížená",J210,0)</f>
        <v>0</v>
      </c>
      <c r="BG210" s="156">
        <f>IF(N210="zákl. prenesená",J210,0)</f>
        <v>0</v>
      </c>
      <c r="BH210" s="156">
        <f>IF(N210="zníž. prenesená",J210,0)</f>
        <v>0</v>
      </c>
      <c r="BI210" s="156">
        <f>IF(N210="nulová",J210,0)</f>
        <v>0</v>
      </c>
      <c r="BJ210" s="14" t="s">
        <v>152</v>
      </c>
      <c r="BK210" s="157">
        <f>ROUND(I210*H210,3)</f>
        <v>0</v>
      </c>
      <c r="BL210" s="14" t="s">
        <v>151</v>
      </c>
      <c r="BM210" s="155" t="s">
        <v>1143</v>
      </c>
    </row>
    <row r="211" spans="1:65" s="12" customFormat="1" ht="22.95" customHeight="1">
      <c r="B211" s="132"/>
      <c r="D211" s="133" t="s">
        <v>69</v>
      </c>
      <c r="E211" s="142" t="s">
        <v>1144</v>
      </c>
      <c r="F211" s="142" t="s">
        <v>1145</v>
      </c>
      <c r="J211" s="143">
        <f>BK211</f>
        <v>0</v>
      </c>
      <c r="L211" s="132"/>
      <c r="M211" s="136"/>
      <c r="N211" s="137"/>
      <c r="O211" s="137"/>
      <c r="P211" s="138">
        <f>SUM(P212:P237)</f>
        <v>0</v>
      </c>
      <c r="Q211" s="137"/>
      <c r="R211" s="138">
        <f>SUM(R212:R237)</f>
        <v>0</v>
      </c>
      <c r="S211" s="137"/>
      <c r="T211" s="139">
        <f>SUM(T212:T237)</f>
        <v>0</v>
      </c>
      <c r="AR211" s="133" t="s">
        <v>78</v>
      </c>
      <c r="AT211" s="140" t="s">
        <v>69</v>
      </c>
      <c r="AU211" s="140" t="s">
        <v>78</v>
      </c>
      <c r="AY211" s="133" t="s">
        <v>145</v>
      </c>
      <c r="BK211" s="141">
        <f>SUM(BK212:BK237)</f>
        <v>0</v>
      </c>
    </row>
    <row r="212" spans="1:65" s="2" customFormat="1" ht="21.75" customHeight="1">
      <c r="A212" s="26"/>
      <c r="B212" s="144"/>
      <c r="C212" s="145" t="s">
        <v>873</v>
      </c>
      <c r="D212" s="145" t="s">
        <v>147</v>
      </c>
      <c r="E212" s="146" t="s">
        <v>1146</v>
      </c>
      <c r="F212" s="147" t="s">
        <v>1147</v>
      </c>
      <c r="G212" s="148" t="s">
        <v>150</v>
      </c>
      <c r="H212" s="149">
        <v>7</v>
      </c>
      <c r="I212" s="149"/>
      <c r="J212" s="149">
        <f t="shared" ref="J212:J237" si="30">ROUND(I212*H212,3)</f>
        <v>0</v>
      </c>
      <c r="K212" s="150"/>
      <c r="L212" s="27"/>
      <c r="M212" s="151" t="s">
        <v>1</v>
      </c>
      <c r="N212" s="152" t="s">
        <v>36</v>
      </c>
      <c r="O212" s="153">
        <v>0</v>
      </c>
      <c r="P212" s="153">
        <f t="shared" ref="P212:P237" si="31">O212*H212</f>
        <v>0</v>
      </c>
      <c r="Q212" s="153">
        <v>0</v>
      </c>
      <c r="R212" s="153">
        <f t="shared" ref="R212:R237" si="32">Q212*H212</f>
        <v>0</v>
      </c>
      <c r="S212" s="153">
        <v>0</v>
      </c>
      <c r="T212" s="154">
        <f t="shared" ref="T212:T237" si="33">S212*H212</f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151</v>
      </c>
      <c r="AT212" s="155" t="s">
        <v>147</v>
      </c>
      <c r="AU212" s="155" t="s">
        <v>152</v>
      </c>
      <c r="AY212" s="14" t="s">
        <v>145</v>
      </c>
      <c r="BE212" s="156">
        <f t="shared" ref="BE212:BE237" si="34">IF(N212="základná",J212,0)</f>
        <v>0</v>
      </c>
      <c r="BF212" s="156">
        <f t="shared" ref="BF212:BF237" si="35">IF(N212="znížená",J212,0)</f>
        <v>0</v>
      </c>
      <c r="BG212" s="156">
        <f t="shared" ref="BG212:BG237" si="36">IF(N212="zákl. prenesená",J212,0)</f>
        <v>0</v>
      </c>
      <c r="BH212" s="156">
        <f t="shared" ref="BH212:BH237" si="37">IF(N212="zníž. prenesená",J212,0)</f>
        <v>0</v>
      </c>
      <c r="BI212" s="156">
        <f t="shared" ref="BI212:BI237" si="38">IF(N212="nulová",J212,0)</f>
        <v>0</v>
      </c>
      <c r="BJ212" s="14" t="s">
        <v>152</v>
      </c>
      <c r="BK212" s="157">
        <f t="shared" ref="BK212:BK237" si="39">ROUND(I212*H212,3)</f>
        <v>0</v>
      </c>
      <c r="BL212" s="14" t="s">
        <v>151</v>
      </c>
      <c r="BM212" s="155" t="s">
        <v>1148</v>
      </c>
    </row>
    <row r="213" spans="1:65" s="2" customFormat="1" ht="21.75" customHeight="1">
      <c r="A213" s="26"/>
      <c r="B213" s="144"/>
      <c r="C213" s="145" t="s">
        <v>256</v>
      </c>
      <c r="D213" s="145" t="s">
        <v>147</v>
      </c>
      <c r="E213" s="146" t="s">
        <v>1149</v>
      </c>
      <c r="F213" s="147" t="s">
        <v>1150</v>
      </c>
      <c r="G213" s="148" t="s">
        <v>150</v>
      </c>
      <c r="H213" s="149">
        <v>3</v>
      </c>
      <c r="I213" s="149"/>
      <c r="J213" s="149">
        <f t="shared" si="30"/>
        <v>0</v>
      </c>
      <c r="K213" s="150"/>
      <c r="L213" s="27"/>
      <c r="M213" s="151" t="s">
        <v>1</v>
      </c>
      <c r="N213" s="152" t="s">
        <v>36</v>
      </c>
      <c r="O213" s="153">
        <v>0</v>
      </c>
      <c r="P213" s="153">
        <f t="shared" si="31"/>
        <v>0</v>
      </c>
      <c r="Q213" s="153">
        <v>0</v>
      </c>
      <c r="R213" s="153">
        <f t="shared" si="32"/>
        <v>0</v>
      </c>
      <c r="S213" s="153">
        <v>0</v>
      </c>
      <c r="T213" s="154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5" t="s">
        <v>151</v>
      </c>
      <c r="AT213" s="155" t="s">
        <v>147</v>
      </c>
      <c r="AU213" s="155" t="s">
        <v>152</v>
      </c>
      <c r="AY213" s="14" t="s">
        <v>145</v>
      </c>
      <c r="BE213" s="156">
        <f t="shared" si="34"/>
        <v>0</v>
      </c>
      <c r="BF213" s="156">
        <f t="shared" si="35"/>
        <v>0</v>
      </c>
      <c r="BG213" s="156">
        <f t="shared" si="36"/>
        <v>0</v>
      </c>
      <c r="BH213" s="156">
        <f t="shared" si="37"/>
        <v>0</v>
      </c>
      <c r="BI213" s="156">
        <f t="shared" si="38"/>
        <v>0</v>
      </c>
      <c r="BJ213" s="14" t="s">
        <v>152</v>
      </c>
      <c r="BK213" s="157">
        <f t="shared" si="39"/>
        <v>0</v>
      </c>
      <c r="BL213" s="14" t="s">
        <v>151</v>
      </c>
      <c r="BM213" s="155" t="s">
        <v>1151</v>
      </c>
    </row>
    <row r="214" spans="1:65" s="2" customFormat="1" ht="21.75" customHeight="1">
      <c r="A214" s="26"/>
      <c r="B214" s="144"/>
      <c r="C214" s="145" t="s">
        <v>1152</v>
      </c>
      <c r="D214" s="145" t="s">
        <v>147</v>
      </c>
      <c r="E214" s="146" t="s">
        <v>1153</v>
      </c>
      <c r="F214" s="147" t="s">
        <v>1154</v>
      </c>
      <c r="G214" s="148" t="s">
        <v>150</v>
      </c>
      <c r="H214" s="149">
        <v>2</v>
      </c>
      <c r="I214" s="149"/>
      <c r="J214" s="149">
        <f t="shared" si="30"/>
        <v>0</v>
      </c>
      <c r="K214" s="150"/>
      <c r="L214" s="27"/>
      <c r="M214" s="151" t="s">
        <v>1</v>
      </c>
      <c r="N214" s="152" t="s">
        <v>36</v>
      </c>
      <c r="O214" s="153">
        <v>0</v>
      </c>
      <c r="P214" s="153">
        <f t="shared" si="31"/>
        <v>0</v>
      </c>
      <c r="Q214" s="153">
        <v>0</v>
      </c>
      <c r="R214" s="153">
        <f t="shared" si="32"/>
        <v>0</v>
      </c>
      <c r="S214" s="153">
        <v>0</v>
      </c>
      <c r="T214" s="154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5" t="s">
        <v>151</v>
      </c>
      <c r="AT214" s="155" t="s">
        <v>147</v>
      </c>
      <c r="AU214" s="155" t="s">
        <v>152</v>
      </c>
      <c r="AY214" s="14" t="s">
        <v>145</v>
      </c>
      <c r="BE214" s="156">
        <f t="shared" si="34"/>
        <v>0</v>
      </c>
      <c r="BF214" s="156">
        <f t="shared" si="35"/>
        <v>0</v>
      </c>
      <c r="BG214" s="156">
        <f t="shared" si="36"/>
        <v>0</v>
      </c>
      <c r="BH214" s="156">
        <f t="shared" si="37"/>
        <v>0</v>
      </c>
      <c r="BI214" s="156">
        <f t="shared" si="38"/>
        <v>0</v>
      </c>
      <c r="BJ214" s="14" t="s">
        <v>152</v>
      </c>
      <c r="BK214" s="157">
        <f t="shared" si="39"/>
        <v>0</v>
      </c>
      <c r="BL214" s="14" t="s">
        <v>151</v>
      </c>
      <c r="BM214" s="155" t="s">
        <v>1155</v>
      </c>
    </row>
    <row r="215" spans="1:65" s="2" customFormat="1" ht="21.75" customHeight="1">
      <c r="A215" s="26"/>
      <c r="B215" s="144"/>
      <c r="C215" s="145" t="s">
        <v>1156</v>
      </c>
      <c r="D215" s="145" t="s">
        <v>147</v>
      </c>
      <c r="E215" s="146" t="s">
        <v>1153</v>
      </c>
      <c r="F215" s="147" t="s">
        <v>1154</v>
      </c>
      <c r="G215" s="148" t="s">
        <v>150</v>
      </c>
      <c r="H215" s="149">
        <v>2</v>
      </c>
      <c r="I215" s="149"/>
      <c r="J215" s="149">
        <f t="shared" si="30"/>
        <v>0</v>
      </c>
      <c r="K215" s="150"/>
      <c r="L215" s="27"/>
      <c r="M215" s="151" t="s">
        <v>1</v>
      </c>
      <c r="N215" s="152" t="s">
        <v>36</v>
      </c>
      <c r="O215" s="153">
        <v>0</v>
      </c>
      <c r="P215" s="153">
        <f t="shared" si="31"/>
        <v>0</v>
      </c>
      <c r="Q215" s="153">
        <v>0</v>
      </c>
      <c r="R215" s="153">
        <f t="shared" si="32"/>
        <v>0</v>
      </c>
      <c r="S215" s="153">
        <v>0</v>
      </c>
      <c r="T215" s="154">
        <f t="shared" si="3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5" t="s">
        <v>151</v>
      </c>
      <c r="AT215" s="155" t="s">
        <v>147</v>
      </c>
      <c r="AU215" s="155" t="s">
        <v>152</v>
      </c>
      <c r="AY215" s="14" t="s">
        <v>145</v>
      </c>
      <c r="BE215" s="156">
        <f t="shared" si="34"/>
        <v>0</v>
      </c>
      <c r="BF215" s="156">
        <f t="shared" si="35"/>
        <v>0</v>
      </c>
      <c r="BG215" s="156">
        <f t="shared" si="36"/>
        <v>0</v>
      </c>
      <c r="BH215" s="156">
        <f t="shared" si="37"/>
        <v>0</v>
      </c>
      <c r="BI215" s="156">
        <f t="shared" si="38"/>
        <v>0</v>
      </c>
      <c r="BJ215" s="14" t="s">
        <v>152</v>
      </c>
      <c r="BK215" s="157">
        <f t="shared" si="39"/>
        <v>0</v>
      </c>
      <c r="BL215" s="14" t="s">
        <v>151</v>
      </c>
      <c r="BM215" s="155" t="s">
        <v>1157</v>
      </c>
    </row>
    <row r="216" spans="1:65" s="2" customFormat="1" ht="21.75" customHeight="1">
      <c r="A216" s="26"/>
      <c r="B216" s="144"/>
      <c r="C216" s="145" t="s">
        <v>280</v>
      </c>
      <c r="D216" s="145" t="s">
        <v>147</v>
      </c>
      <c r="E216" s="146" t="s">
        <v>1158</v>
      </c>
      <c r="F216" s="147" t="s">
        <v>1159</v>
      </c>
      <c r="G216" s="148" t="s">
        <v>150</v>
      </c>
      <c r="H216" s="149">
        <v>4</v>
      </c>
      <c r="I216" s="149"/>
      <c r="J216" s="149">
        <f t="shared" si="30"/>
        <v>0</v>
      </c>
      <c r="K216" s="150"/>
      <c r="L216" s="27"/>
      <c r="M216" s="151" t="s">
        <v>1</v>
      </c>
      <c r="N216" s="152" t="s">
        <v>36</v>
      </c>
      <c r="O216" s="153">
        <v>0</v>
      </c>
      <c r="P216" s="153">
        <f t="shared" si="31"/>
        <v>0</v>
      </c>
      <c r="Q216" s="153">
        <v>0</v>
      </c>
      <c r="R216" s="153">
        <f t="shared" si="32"/>
        <v>0</v>
      </c>
      <c r="S216" s="153">
        <v>0</v>
      </c>
      <c r="T216" s="154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5" t="s">
        <v>151</v>
      </c>
      <c r="AT216" s="155" t="s">
        <v>147</v>
      </c>
      <c r="AU216" s="155" t="s">
        <v>152</v>
      </c>
      <c r="AY216" s="14" t="s">
        <v>145</v>
      </c>
      <c r="BE216" s="156">
        <f t="shared" si="34"/>
        <v>0</v>
      </c>
      <c r="BF216" s="156">
        <f t="shared" si="35"/>
        <v>0</v>
      </c>
      <c r="BG216" s="156">
        <f t="shared" si="36"/>
        <v>0</v>
      </c>
      <c r="BH216" s="156">
        <f t="shared" si="37"/>
        <v>0</v>
      </c>
      <c r="BI216" s="156">
        <f t="shared" si="38"/>
        <v>0</v>
      </c>
      <c r="BJ216" s="14" t="s">
        <v>152</v>
      </c>
      <c r="BK216" s="157">
        <f t="shared" si="39"/>
        <v>0</v>
      </c>
      <c r="BL216" s="14" t="s">
        <v>151</v>
      </c>
      <c r="BM216" s="155" t="s">
        <v>1160</v>
      </c>
    </row>
    <row r="217" spans="1:65" s="2" customFormat="1" ht="21.75" customHeight="1">
      <c r="A217" s="26"/>
      <c r="B217" s="144"/>
      <c r="C217" s="145" t="s">
        <v>1161</v>
      </c>
      <c r="D217" s="145" t="s">
        <v>147</v>
      </c>
      <c r="E217" s="146" t="s">
        <v>1158</v>
      </c>
      <c r="F217" s="147" t="s">
        <v>1159</v>
      </c>
      <c r="G217" s="148" t="s">
        <v>150</v>
      </c>
      <c r="H217" s="149">
        <v>2</v>
      </c>
      <c r="I217" s="149"/>
      <c r="J217" s="149">
        <f t="shared" si="30"/>
        <v>0</v>
      </c>
      <c r="K217" s="150"/>
      <c r="L217" s="27"/>
      <c r="M217" s="151" t="s">
        <v>1</v>
      </c>
      <c r="N217" s="152" t="s">
        <v>36</v>
      </c>
      <c r="O217" s="153">
        <v>0</v>
      </c>
      <c r="P217" s="153">
        <f t="shared" si="31"/>
        <v>0</v>
      </c>
      <c r="Q217" s="153">
        <v>0</v>
      </c>
      <c r="R217" s="153">
        <f t="shared" si="32"/>
        <v>0</v>
      </c>
      <c r="S217" s="153">
        <v>0</v>
      </c>
      <c r="T217" s="154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5" t="s">
        <v>151</v>
      </c>
      <c r="AT217" s="155" t="s">
        <v>147</v>
      </c>
      <c r="AU217" s="155" t="s">
        <v>152</v>
      </c>
      <c r="AY217" s="14" t="s">
        <v>145</v>
      </c>
      <c r="BE217" s="156">
        <f t="shared" si="34"/>
        <v>0</v>
      </c>
      <c r="BF217" s="156">
        <f t="shared" si="35"/>
        <v>0</v>
      </c>
      <c r="BG217" s="156">
        <f t="shared" si="36"/>
        <v>0</v>
      </c>
      <c r="BH217" s="156">
        <f t="shared" si="37"/>
        <v>0</v>
      </c>
      <c r="BI217" s="156">
        <f t="shared" si="38"/>
        <v>0</v>
      </c>
      <c r="BJ217" s="14" t="s">
        <v>152</v>
      </c>
      <c r="BK217" s="157">
        <f t="shared" si="39"/>
        <v>0</v>
      </c>
      <c r="BL217" s="14" t="s">
        <v>151</v>
      </c>
      <c r="BM217" s="155" t="s">
        <v>1162</v>
      </c>
    </row>
    <row r="218" spans="1:65" s="2" customFormat="1" ht="21.75" customHeight="1">
      <c r="A218" s="26"/>
      <c r="B218" s="144"/>
      <c r="C218" s="145" t="s">
        <v>1163</v>
      </c>
      <c r="D218" s="145" t="s">
        <v>147</v>
      </c>
      <c r="E218" s="146" t="s">
        <v>1158</v>
      </c>
      <c r="F218" s="147" t="s">
        <v>1159</v>
      </c>
      <c r="G218" s="148" t="s">
        <v>150</v>
      </c>
      <c r="H218" s="149">
        <v>2</v>
      </c>
      <c r="I218" s="149"/>
      <c r="J218" s="149">
        <f t="shared" si="30"/>
        <v>0</v>
      </c>
      <c r="K218" s="150"/>
      <c r="L218" s="27"/>
      <c r="M218" s="151" t="s">
        <v>1</v>
      </c>
      <c r="N218" s="152" t="s">
        <v>36</v>
      </c>
      <c r="O218" s="153">
        <v>0</v>
      </c>
      <c r="P218" s="153">
        <f t="shared" si="31"/>
        <v>0</v>
      </c>
      <c r="Q218" s="153">
        <v>0</v>
      </c>
      <c r="R218" s="153">
        <f t="shared" si="32"/>
        <v>0</v>
      </c>
      <c r="S218" s="153">
        <v>0</v>
      </c>
      <c r="T218" s="154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5" t="s">
        <v>151</v>
      </c>
      <c r="AT218" s="155" t="s">
        <v>147</v>
      </c>
      <c r="AU218" s="155" t="s">
        <v>152</v>
      </c>
      <c r="AY218" s="14" t="s">
        <v>145</v>
      </c>
      <c r="BE218" s="156">
        <f t="shared" si="34"/>
        <v>0</v>
      </c>
      <c r="BF218" s="156">
        <f t="shared" si="35"/>
        <v>0</v>
      </c>
      <c r="BG218" s="156">
        <f t="shared" si="36"/>
        <v>0</v>
      </c>
      <c r="BH218" s="156">
        <f t="shared" si="37"/>
        <v>0</v>
      </c>
      <c r="BI218" s="156">
        <f t="shared" si="38"/>
        <v>0</v>
      </c>
      <c r="BJ218" s="14" t="s">
        <v>152</v>
      </c>
      <c r="BK218" s="157">
        <f t="shared" si="39"/>
        <v>0</v>
      </c>
      <c r="BL218" s="14" t="s">
        <v>151</v>
      </c>
      <c r="BM218" s="155" t="s">
        <v>1164</v>
      </c>
    </row>
    <row r="219" spans="1:65" s="2" customFormat="1" ht="16.5" customHeight="1">
      <c r="A219" s="26"/>
      <c r="B219" s="144"/>
      <c r="C219" s="145" t="s">
        <v>274</v>
      </c>
      <c r="D219" s="145" t="s">
        <v>147</v>
      </c>
      <c r="E219" s="146" t="s">
        <v>1165</v>
      </c>
      <c r="F219" s="147" t="s">
        <v>1166</v>
      </c>
      <c r="G219" s="148" t="s">
        <v>150</v>
      </c>
      <c r="H219" s="149">
        <v>7</v>
      </c>
      <c r="I219" s="149"/>
      <c r="J219" s="149">
        <f t="shared" si="30"/>
        <v>0</v>
      </c>
      <c r="K219" s="150"/>
      <c r="L219" s="27"/>
      <c r="M219" s="151" t="s">
        <v>1</v>
      </c>
      <c r="N219" s="152" t="s">
        <v>36</v>
      </c>
      <c r="O219" s="153">
        <v>0</v>
      </c>
      <c r="P219" s="153">
        <f t="shared" si="31"/>
        <v>0</v>
      </c>
      <c r="Q219" s="153">
        <v>0</v>
      </c>
      <c r="R219" s="153">
        <f t="shared" si="32"/>
        <v>0</v>
      </c>
      <c r="S219" s="153">
        <v>0</v>
      </c>
      <c r="T219" s="154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5" t="s">
        <v>151</v>
      </c>
      <c r="AT219" s="155" t="s">
        <v>147</v>
      </c>
      <c r="AU219" s="155" t="s">
        <v>152</v>
      </c>
      <c r="AY219" s="14" t="s">
        <v>145</v>
      </c>
      <c r="BE219" s="156">
        <f t="shared" si="34"/>
        <v>0</v>
      </c>
      <c r="BF219" s="156">
        <f t="shared" si="35"/>
        <v>0</v>
      </c>
      <c r="BG219" s="156">
        <f t="shared" si="36"/>
        <v>0</v>
      </c>
      <c r="BH219" s="156">
        <f t="shared" si="37"/>
        <v>0</v>
      </c>
      <c r="BI219" s="156">
        <f t="shared" si="38"/>
        <v>0</v>
      </c>
      <c r="BJ219" s="14" t="s">
        <v>152</v>
      </c>
      <c r="BK219" s="157">
        <f t="shared" si="39"/>
        <v>0</v>
      </c>
      <c r="BL219" s="14" t="s">
        <v>151</v>
      </c>
      <c r="BM219" s="155" t="s">
        <v>1167</v>
      </c>
    </row>
    <row r="220" spans="1:65" s="2" customFormat="1" ht="16.5" customHeight="1">
      <c r="A220" s="26"/>
      <c r="B220" s="144"/>
      <c r="C220" s="145" t="s">
        <v>1168</v>
      </c>
      <c r="D220" s="145" t="s">
        <v>147</v>
      </c>
      <c r="E220" s="146" t="s">
        <v>1169</v>
      </c>
      <c r="F220" s="147" t="s">
        <v>1170</v>
      </c>
      <c r="G220" s="148" t="s">
        <v>150</v>
      </c>
      <c r="H220" s="149">
        <v>1</v>
      </c>
      <c r="I220" s="149"/>
      <c r="J220" s="149">
        <f t="shared" si="30"/>
        <v>0</v>
      </c>
      <c r="K220" s="150"/>
      <c r="L220" s="27"/>
      <c r="M220" s="151" t="s">
        <v>1</v>
      </c>
      <c r="N220" s="152" t="s">
        <v>36</v>
      </c>
      <c r="O220" s="153">
        <v>0</v>
      </c>
      <c r="P220" s="153">
        <f t="shared" si="31"/>
        <v>0</v>
      </c>
      <c r="Q220" s="153">
        <v>0</v>
      </c>
      <c r="R220" s="153">
        <f t="shared" si="32"/>
        <v>0</v>
      </c>
      <c r="S220" s="153">
        <v>0</v>
      </c>
      <c r="T220" s="154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5" t="s">
        <v>151</v>
      </c>
      <c r="AT220" s="155" t="s">
        <v>147</v>
      </c>
      <c r="AU220" s="155" t="s">
        <v>152</v>
      </c>
      <c r="AY220" s="14" t="s">
        <v>145</v>
      </c>
      <c r="BE220" s="156">
        <f t="shared" si="34"/>
        <v>0</v>
      </c>
      <c r="BF220" s="156">
        <f t="shared" si="35"/>
        <v>0</v>
      </c>
      <c r="BG220" s="156">
        <f t="shared" si="36"/>
        <v>0</v>
      </c>
      <c r="BH220" s="156">
        <f t="shared" si="37"/>
        <v>0</v>
      </c>
      <c r="BI220" s="156">
        <f t="shared" si="38"/>
        <v>0</v>
      </c>
      <c r="BJ220" s="14" t="s">
        <v>152</v>
      </c>
      <c r="BK220" s="157">
        <f t="shared" si="39"/>
        <v>0</v>
      </c>
      <c r="BL220" s="14" t="s">
        <v>151</v>
      </c>
      <c r="BM220" s="155" t="s">
        <v>1171</v>
      </c>
    </row>
    <row r="221" spans="1:65" s="2" customFormat="1" ht="21.75" customHeight="1">
      <c r="A221" s="26"/>
      <c r="B221" s="144"/>
      <c r="C221" s="145" t="s">
        <v>1172</v>
      </c>
      <c r="D221" s="145" t="s">
        <v>147</v>
      </c>
      <c r="E221" s="146" t="s">
        <v>1173</v>
      </c>
      <c r="F221" s="147" t="s">
        <v>1174</v>
      </c>
      <c r="G221" s="148" t="s">
        <v>150</v>
      </c>
      <c r="H221" s="149">
        <v>2</v>
      </c>
      <c r="I221" s="149"/>
      <c r="J221" s="149">
        <f t="shared" si="30"/>
        <v>0</v>
      </c>
      <c r="K221" s="150"/>
      <c r="L221" s="27"/>
      <c r="M221" s="151" t="s">
        <v>1</v>
      </c>
      <c r="N221" s="152" t="s">
        <v>36</v>
      </c>
      <c r="O221" s="153">
        <v>0</v>
      </c>
      <c r="P221" s="153">
        <f t="shared" si="31"/>
        <v>0</v>
      </c>
      <c r="Q221" s="153">
        <v>0</v>
      </c>
      <c r="R221" s="153">
        <f t="shared" si="32"/>
        <v>0</v>
      </c>
      <c r="S221" s="153">
        <v>0</v>
      </c>
      <c r="T221" s="154">
        <f t="shared" si="3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5" t="s">
        <v>151</v>
      </c>
      <c r="AT221" s="155" t="s">
        <v>147</v>
      </c>
      <c r="AU221" s="155" t="s">
        <v>152</v>
      </c>
      <c r="AY221" s="14" t="s">
        <v>145</v>
      </c>
      <c r="BE221" s="156">
        <f t="shared" si="34"/>
        <v>0</v>
      </c>
      <c r="BF221" s="156">
        <f t="shared" si="35"/>
        <v>0</v>
      </c>
      <c r="BG221" s="156">
        <f t="shared" si="36"/>
        <v>0</v>
      </c>
      <c r="BH221" s="156">
        <f t="shared" si="37"/>
        <v>0</v>
      </c>
      <c r="BI221" s="156">
        <f t="shared" si="38"/>
        <v>0</v>
      </c>
      <c r="BJ221" s="14" t="s">
        <v>152</v>
      </c>
      <c r="BK221" s="157">
        <f t="shared" si="39"/>
        <v>0</v>
      </c>
      <c r="BL221" s="14" t="s">
        <v>151</v>
      </c>
      <c r="BM221" s="155" t="s">
        <v>1175</v>
      </c>
    </row>
    <row r="222" spans="1:65" s="2" customFormat="1" ht="16.5" customHeight="1">
      <c r="A222" s="26"/>
      <c r="B222" s="144"/>
      <c r="C222" s="145" t="s">
        <v>1176</v>
      </c>
      <c r="D222" s="145" t="s">
        <v>147</v>
      </c>
      <c r="E222" s="146" t="s">
        <v>1177</v>
      </c>
      <c r="F222" s="147" t="s">
        <v>1178</v>
      </c>
      <c r="G222" s="148" t="s">
        <v>150</v>
      </c>
      <c r="H222" s="149">
        <v>2</v>
      </c>
      <c r="I222" s="149"/>
      <c r="J222" s="149">
        <f t="shared" si="30"/>
        <v>0</v>
      </c>
      <c r="K222" s="150"/>
      <c r="L222" s="27"/>
      <c r="M222" s="151" t="s">
        <v>1</v>
      </c>
      <c r="N222" s="152" t="s">
        <v>36</v>
      </c>
      <c r="O222" s="153">
        <v>0</v>
      </c>
      <c r="P222" s="153">
        <f t="shared" si="31"/>
        <v>0</v>
      </c>
      <c r="Q222" s="153">
        <v>0</v>
      </c>
      <c r="R222" s="153">
        <f t="shared" si="32"/>
        <v>0</v>
      </c>
      <c r="S222" s="153">
        <v>0</v>
      </c>
      <c r="T222" s="154">
        <f t="shared" si="3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5" t="s">
        <v>151</v>
      </c>
      <c r="AT222" s="155" t="s">
        <v>147</v>
      </c>
      <c r="AU222" s="155" t="s">
        <v>152</v>
      </c>
      <c r="AY222" s="14" t="s">
        <v>145</v>
      </c>
      <c r="BE222" s="156">
        <f t="shared" si="34"/>
        <v>0</v>
      </c>
      <c r="BF222" s="156">
        <f t="shared" si="35"/>
        <v>0</v>
      </c>
      <c r="BG222" s="156">
        <f t="shared" si="36"/>
        <v>0</v>
      </c>
      <c r="BH222" s="156">
        <f t="shared" si="37"/>
        <v>0</v>
      </c>
      <c r="BI222" s="156">
        <f t="shared" si="38"/>
        <v>0</v>
      </c>
      <c r="BJ222" s="14" t="s">
        <v>152</v>
      </c>
      <c r="BK222" s="157">
        <f t="shared" si="39"/>
        <v>0</v>
      </c>
      <c r="BL222" s="14" t="s">
        <v>151</v>
      </c>
      <c r="BM222" s="155" t="s">
        <v>1179</v>
      </c>
    </row>
    <row r="223" spans="1:65" s="2" customFormat="1" ht="16.5" customHeight="1">
      <c r="A223" s="26"/>
      <c r="B223" s="144"/>
      <c r="C223" s="145" t="s">
        <v>283</v>
      </c>
      <c r="D223" s="145" t="s">
        <v>147</v>
      </c>
      <c r="E223" s="146" t="s">
        <v>1180</v>
      </c>
      <c r="F223" s="147" t="s">
        <v>1178</v>
      </c>
      <c r="G223" s="148" t="s">
        <v>150</v>
      </c>
      <c r="H223" s="149">
        <v>7</v>
      </c>
      <c r="I223" s="149"/>
      <c r="J223" s="149">
        <f t="shared" si="30"/>
        <v>0</v>
      </c>
      <c r="K223" s="150"/>
      <c r="L223" s="27"/>
      <c r="M223" s="151" t="s">
        <v>1</v>
      </c>
      <c r="N223" s="152" t="s">
        <v>36</v>
      </c>
      <c r="O223" s="153">
        <v>0</v>
      </c>
      <c r="P223" s="153">
        <f t="shared" si="31"/>
        <v>0</v>
      </c>
      <c r="Q223" s="153">
        <v>0</v>
      </c>
      <c r="R223" s="153">
        <f t="shared" si="32"/>
        <v>0</v>
      </c>
      <c r="S223" s="153">
        <v>0</v>
      </c>
      <c r="T223" s="154">
        <f t="shared" si="3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5" t="s">
        <v>151</v>
      </c>
      <c r="AT223" s="155" t="s">
        <v>147</v>
      </c>
      <c r="AU223" s="155" t="s">
        <v>152</v>
      </c>
      <c r="AY223" s="14" t="s">
        <v>145</v>
      </c>
      <c r="BE223" s="156">
        <f t="shared" si="34"/>
        <v>0</v>
      </c>
      <c r="BF223" s="156">
        <f t="shared" si="35"/>
        <v>0</v>
      </c>
      <c r="BG223" s="156">
        <f t="shared" si="36"/>
        <v>0</v>
      </c>
      <c r="BH223" s="156">
        <f t="shared" si="37"/>
        <v>0</v>
      </c>
      <c r="BI223" s="156">
        <f t="shared" si="38"/>
        <v>0</v>
      </c>
      <c r="BJ223" s="14" t="s">
        <v>152</v>
      </c>
      <c r="BK223" s="157">
        <f t="shared" si="39"/>
        <v>0</v>
      </c>
      <c r="BL223" s="14" t="s">
        <v>151</v>
      </c>
      <c r="BM223" s="155" t="s">
        <v>1181</v>
      </c>
    </row>
    <row r="224" spans="1:65" s="2" customFormat="1" ht="16.5" customHeight="1">
      <c r="A224" s="26"/>
      <c r="B224" s="144"/>
      <c r="C224" s="145" t="s">
        <v>1182</v>
      </c>
      <c r="D224" s="145" t="s">
        <v>147</v>
      </c>
      <c r="E224" s="146" t="s">
        <v>1180</v>
      </c>
      <c r="F224" s="147" t="s">
        <v>1178</v>
      </c>
      <c r="G224" s="148" t="s">
        <v>150</v>
      </c>
      <c r="H224" s="149">
        <v>2</v>
      </c>
      <c r="I224" s="149"/>
      <c r="J224" s="149">
        <f t="shared" si="30"/>
        <v>0</v>
      </c>
      <c r="K224" s="150"/>
      <c r="L224" s="27"/>
      <c r="M224" s="151" t="s">
        <v>1</v>
      </c>
      <c r="N224" s="152" t="s">
        <v>36</v>
      </c>
      <c r="O224" s="153">
        <v>0</v>
      </c>
      <c r="P224" s="153">
        <f t="shared" si="31"/>
        <v>0</v>
      </c>
      <c r="Q224" s="153">
        <v>0</v>
      </c>
      <c r="R224" s="153">
        <f t="shared" si="32"/>
        <v>0</v>
      </c>
      <c r="S224" s="153">
        <v>0</v>
      </c>
      <c r="T224" s="154">
        <f t="shared" si="3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5" t="s">
        <v>151</v>
      </c>
      <c r="AT224" s="155" t="s">
        <v>147</v>
      </c>
      <c r="AU224" s="155" t="s">
        <v>152</v>
      </c>
      <c r="AY224" s="14" t="s">
        <v>145</v>
      </c>
      <c r="BE224" s="156">
        <f t="shared" si="34"/>
        <v>0</v>
      </c>
      <c r="BF224" s="156">
        <f t="shared" si="35"/>
        <v>0</v>
      </c>
      <c r="BG224" s="156">
        <f t="shared" si="36"/>
        <v>0</v>
      </c>
      <c r="BH224" s="156">
        <f t="shared" si="37"/>
        <v>0</v>
      </c>
      <c r="BI224" s="156">
        <f t="shared" si="38"/>
        <v>0</v>
      </c>
      <c r="BJ224" s="14" t="s">
        <v>152</v>
      </c>
      <c r="BK224" s="157">
        <f t="shared" si="39"/>
        <v>0</v>
      </c>
      <c r="BL224" s="14" t="s">
        <v>151</v>
      </c>
      <c r="BM224" s="155" t="s">
        <v>1183</v>
      </c>
    </row>
    <row r="225" spans="1:65" s="2" customFormat="1" ht="16.5" customHeight="1">
      <c r="A225" s="26"/>
      <c r="B225" s="144"/>
      <c r="C225" s="145" t="s">
        <v>880</v>
      </c>
      <c r="D225" s="145" t="s">
        <v>147</v>
      </c>
      <c r="E225" s="146" t="s">
        <v>1184</v>
      </c>
      <c r="F225" s="147" t="s">
        <v>1185</v>
      </c>
      <c r="G225" s="148" t="s">
        <v>150</v>
      </c>
      <c r="H225" s="149">
        <v>7</v>
      </c>
      <c r="I225" s="149"/>
      <c r="J225" s="149">
        <f t="shared" si="30"/>
        <v>0</v>
      </c>
      <c r="K225" s="150"/>
      <c r="L225" s="27"/>
      <c r="M225" s="151" t="s">
        <v>1</v>
      </c>
      <c r="N225" s="152" t="s">
        <v>36</v>
      </c>
      <c r="O225" s="153">
        <v>0</v>
      </c>
      <c r="P225" s="153">
        <f t="shared" si="31"/>
        <v>0</v>
      </c>
      <c r="Q225" s="153">
        <v>0</v>
      </c>
      <c r="R225" s="153">
        <f t="shared" si="32"/>
        <v>0</v>
      </c>
      <c r="S225" s="153">
        <v>0</v>
      </c>
      <c r="T225" s="154">
        <f t="shared" si="3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5" t="s">
        <v>151</v>
      </c>
      <c r="AT225" s="155" t="s">
        <v>147</v>
      </c>
      <c r="AU225" s="155" t="s">
        <v>152</v>
      </c>
      <c r="AY225" s="14" t="s">
        <v>145</v>
      </c>
      <c r="BE225" s="156">
        <f t="shared" si="34"/>
        <v>0</v>
      </c>
      <c r="BF225" s="156">
        <f t="shared" si="35"/>
        <v>0</v>
      </c>
      <c r="BG225" s="156">
        <f t="shared" si="36"/>
        <v>0</v>
      </c>
      <c r="BH225" s="156">
        <f t="shared" si="37"/>
        <v>0</v>
      </c>
      <c r="BI225" s="156">
        <f t="shared" si="38"/>
        <v>0</v>
      </c>
      <c r="BJ225" s="14" t="s">
        <v>152</v>
      </c>
      <c r="BK225" s="157">
        <f t="shared" si="39"/>
        <v>0</v>
      </c>
      <c r="BL225" s="14" t="s">
        <v>151</v>
      </c>
      <c r="BM225" s="155" t="s">
        <v>1186</v>
      </c>
    </row>
    <row r="226" spans="1:65" s="2" customFormat="1" ht="16.5" customHeight="1">
      <c r="A226" s="26"/>
      <c r="B226" s="144"/>
      <c r="C226" s="145" t="s">
        <v>887</v>
      </c>
      <c r="D226" s="145" t="s">
        <v>147</v>
      </c>
      <c r="E226" s="146" t="s">
        <v>1187</v>
      </c>
      <c r="F226" s="147" t="s">
        <v>1188</v>
      </c>
      <c r="G226" s="148" t="s">
        <v>150</v>
      </c>
      <c r="H226" s="149">
        <v>3</v>
      </c>
      <c r="I226" s="149"/>
      <c r="J226" s="149">
        <f t="shared" si="30"/>
        <v>0</v>
      </c>
      <c r="K226" s="150"/>
      <c r="L226" s="27"/>
      <c r="M226" s="151" t="s">
        <v>1</v>
      </c>
      <c r="N226" s="152" t="s">
        <v>36</v>
      </c>
      <c r="O226" s="153">
        <v>0</v>
      </c>
      <c r="P226" s="153">
        <f t="shared" si="31"/>
        <v>0</v>
      </c>
      <c r="Q226" s="153">
        <v>0</v>
      </c>
      <c r="R226" s="153">
        <f t="shared" si="32"/>
        <v>0</v>
      </c>
      <c r="S226" s="153">
        <v>0</v>
      </c>
      <c r="T226" s="154">
        <f t="shared" si="3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5" t="s">
        <v>151</v>
      </c>
      <c r="AT226" s="155" t="s">
        <v>147</v>
      </c>
      <c r="AU226" s="155" t="s">
        <v>152</v>
      </c>
      <c r="AY226" s="14" t="s">
        <v>145</v>
      </c>
      <c r="BE226" s="156">
        <f t="shared" si="34"/>
        <v>0</v>
      </c>
      <c r="BF226" s="156">
        <f t="shared" si="35"/>
        <v>0</v>
      </c>
      <c r="BG226" s="156">
        <f t="shared" si="36"/>
        <v>0</v>
      </c>
      <c r="BH226" s="156">
        <f t="shared" si="37"/>
        <v>0</v>
      </c>
      <c r="BI226" s="156">
        <f t="shared" si="38"/>
        <v>0</v>
      </c>
      <c r="BJ226" s="14" t="s">
        <v>152</v>
      </c>
      <c r="BK226" s="157">
        <f t="shared" si="39"/>
        <v>0</v>
      </c>
      <c r="BL226" s="14" t="s">
        <v>151</v>
      </c>
      <c r="BM226" s="155" t="s">
        <v>1189</v>
      </c>
    </row>
    <row r="227" spans="1:65" s="2" customFormat="1" ht="16.5" customHeight="1">
      <c r="A227" s="26"/>
      <c r="B227" s="144"/>
      <c r="C227" s="145" t="s">
        <v>894</v>
      </c>
      <c r="D227" s="145" t="s">
        <v>147</v>
      </c>
      <c r="E227" s="146" t="s">
        <v>1190</v>
      </c>
      <c r="F227" s="147" t="s">
        <v>1191</v>
      </c>
      <c r="G227" s="148" t="s">
        <v>150</v>
      </c>
      <c r="H227" s="149">
        <v>4</v>
      </c>
      <c r="I227" s="149"/>
      <c r="J227" s="149">
        <f t="shared" si="30"/>
        <v>0</v>
      </c>
      <c r="K227" s="150"/>
      <c r="L227" s="27"/>
      <c r="M227" s="151" t="s">
        <v>1</v>
      </c>
      <c r="N227" s="152" t="s">
        <v>36</v>
      </c>
      <c r="O227" s="153">
        <v>0</v>
      </c>
      <c r="P227" s="153">
        <f t="shared" si="31"/>
        <v>0</v>
      </c>
      <c r="Q227" s="153">
        <v>0</v>
      </c>
      <c r="R227" s="153">
        <f t="shared" si="32"/>
        <v>0</v>
      </c>
      <c r="S227" s="153">
        <v>0</v>
      </c>
      <c r="T227" s="154">
        <f t="shared" si="3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5" t="s">
        <v>151</v>
      </c>
      <c r="AT227" s="155" t="s">
        <v>147</v>
      </c>
      <c r="AU227" s="155" t="s">
        <v>152</v>
      </c>
      <c r="AY227" s="14" t="s">
        <v>145</v>
      </c>
      <c r="BE227" s="156">
        <f t="shared" si="34"/>
        <v>0</v>
      </c>
      <c r="BF227" s="156">
        <f t="shared" si="35"/>
        <v>0</v>
      </c>
      <c r="BG227" s="156">
        <f t="shared" si="36"/>
        <v>0</v>
      </c>
      <c r="BH227" s="156">
        <f t="shared" si="37"/>
        <v>0</v>
      </c>
      <c r="BI227" s="156">
        <f t="shared" si="38"/>
        <v>0</v>
      </c>
      <c r="BJ227" s="14" t="s">
        <v>152</v>
      </c>
      <c r="BK227" s="157">
        <f t="shared" si="39"/>
        <v>0</v>
      </c>
      <c r="BL227" s="14" t="s">
        <v>151</v>
      </c>
      <c r="BM227" s="155" t="s">
        <v>1192</v>
      </c>
    </row>
    <row r="228" spans="1:65" s="2" customFormat="1" ht="16.5" customHeight="1">
      <c r="A228" s="26"/>
      <c r="B228" s="144"/>
      <c r="C228" s="145" t="s">
        <v>483</v>
      </c>
      <c r="D228" s="145" t="s">
        <v>147</v>
      </c>
      <c r="E228" s="146" t="s">
        <v>1190</v>
      </c>
      <c r="F228" s="147" t="s">
        <v>1191</v>
      </c>
      <c r="G228" s="148" t="s">
        <v>150</v>
      </c>
      <c r="H228" s="149">
        <v>2</v>
      </c>
      <c r="I228" s="149"/>
      <c r="J228" s="149">
        <f t="shared" si="30"/>
        <v>0</v>
      </c>
      <c r="K228" s="150"/>
      <c r="L228" s="27"/>
      <c r="M228" s="151" t="s">
        <v>1</v>
      </c>
      <c r="N228" s="152" t="s">
        <v>36</v>
      </c>
      <c r="O228" s="153">
        <v>0</v>
      </c>
      <c r="P228" s="153">
        <f t="shared" si="31"/>
        <v>0</v>
      </c>
      <c r="Q228" s="153">
        <v>0</v>
      </c>
      <c r="R228" s="153">
        <f t="shared" si="32"/>
        <v>0</v>
      </c>
      <c r="S228" s="153">
        <v>0</v>
      </c>
      <c r="T228" s="154">
        <f t="shared" si="3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5" t="s">
        <v>151</v>
      </c>
      <c r="AT228" s="155" t="s">
        <v>147</v>
      </c>
      <c r="AU228" s="155" t="s">
        <v>152</v>
      </c>
      <c r="AY228" s="14" t="s">
        <v>145</v>
      </c>
      <c r="BE228" s="156">
        <f t="shared" si="34"/>
        <v>0</v>
      </c>
      <c r="BF228" s="156">
        <f t="shared" si="35"/>
        <v>0</v>
      </c>
      <c r="BG228" s="156">
        <f t="shared" si="36"/>
        <v>0</v>
      </c>
      <c r="BH228" s="156">
        <f t="shared" si="37"/>
        <v>0</v>
      </c>
      <c r="BI228" s="156">
        <f t="shared" si="38"/>
        <v>0</v>
      </c>
      <c r="BJ228" s="14" t="s">
        <v>152</v>
      </c>
      <c r="BK228" s="157">
        <f t="shared" si="39"/>
        <v>0</v>
      </c>
      <c r="BL228" s="14" t="s">
        <v>151</v>
      </c>
      <c r="BM228" s="155" t="s">
        <v>1193</v>
      </c>
    </row>
    <row r="229" spans="1:65" s="2" customFormat="1" ht="16.5" customHeight="1">
      <c r="A229" s="26"/>
      <c r="B229" s="144"/>
      <c r="C229" s="145" t="s">
        <v>502</v>
      </c>
      <c r="D229" s="145" t="s">
        <v>147</v>
      </c>
      <c r="E229" s="146" t="s">
        <v>1190</v>
      </c>
      <c r="F229" s="147" t="s">
        <v>1191</v>
      </c>
      <c r="G229" s="148" t="s">
        <v>150</v>
      </c>
      <c r="H229" s="149">
        <v>2</v>
      </c>
      <c r="I229" s="149"/>
      <c r="J229" s="149">
        <f t="shared" si="30"/>
        <v>0</v>
      </c>
      <c r="K229" s="150"/>
      <c r="L229" s="27"/>
      <c r="M229" s="151" t="s">
        <v>1</v>
      </c>
      <c r="N229" s="152" t="s">
        <v>36</v>
      </c>
      <c r="O229" s="153">
        <v>0</v>
      </c>
      <c r="P229" s="153">
        <f t="shared" si="31"/>
        <v>0</v>
      </c>
      <c r="Q229" s="153">
        <v>0</v>
      </c>
      <c r="R229" s="153">
        <f t="shared" si="32"/>
        <v>0</v>
      </c>
      <c r="S229" s="153">
        <v>0</v>
      </c>
      <c r="T229" s="154">
        <f t="shared" si="3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5" t="s">
        <v>151</v>
      </c>
      <c r="AT229" s="155" t="s">
        <v>147</v>
      </c>
      <c r="AU229" s="155" t="s">
        <v>152</v>
      </c>
      <c r="AY229" s="14" t="s">
        <v>145</v>
      </c>
      <c r="BE229" s="156">
        <f t="shared" si="34"/>
        <v>0</v>
      </c>
      <c r="BF229" s="156">
        <f t="shared" si="35"/>
        <v>0</v>
      </c>
      <c r="BG229" s="156">
        <f t="shared" si="36"/>
        <v>0</v>
      </c>
      <c r="BH229" s="156">
        <f t="shared" si="37"/>
        <v>0</v>
      </c>
      <c r="BI229" s="156">
        <f t="shared" si="38"/>
        <v>0</v>
      </c>
      <c r="BJ229" s="14" t="s">
        <v>152</v>
      </c>
      <c r="BK229" s="157">
        <f t="shared" si="39"/>
        <v>0</v>
      </c>
      <c r="BL229" s="14" t="s">
        <v>151</v>
      </c>
      <c r="BM229" s="155" t="s">
        <v>1194</v>
      </c>
    </row>
    <row r="230" spans="1:65" s="2" customFormat="1" ht="16.5" customHeight="1">
      <c r="A230" s="26"/>
      <c r="B230" s="144"/>
      <c r="C230" s="145" t="s">
        <v>899</v>
      </c>
      <c r="D230" s="145" t="s">
        <v>147</v>
      </c>
      <c r="E230" s="146" t="s">
        <v>1195</v>
      </c>
      <c r="F230" s="147" t="s">
        <v>1196</v>
      </c>
      <c r="G230" s="148" t="s">
        <v>150</v>
      </c>
      <c r="H230" s="149">
        <v>7</v>
      </c>
      <c r="I230" s="149"/>
      <c r="J230" s="149">
        <f t="shared" si="30"/>
        <v>0</v>
      </c>
      <c r="K230" s="150"/>
      <c r="L230" s="27"/>
      <c r="M230" s="151" t="s">
        <v>1</v>
      </c>
      <c r="N230" s="152" t="s">
        <v>36</v>
      </c>
      <c r="O230" s="153">
        <v>0</v>
      </c>
      <c r="P230" s="153">
        <f t="shared" si="31"/>
        <v>0</v>
      </c>
      <c r="Q230" s="153">
        <v>0</v>
      </c>
      <c r="R230" s="153">
        <f t="shared" si="32"/>
        <v>0</v>
      </c>
      <c r="S230" s="153">
        <v>0</v>
      </c>
      <c r="T230" s="154">
        <f t="shared" si="3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5" t="s">
        <v>151</v>
      </c>
      <c r="AT230" s="155" t="s">
        <v>147</v>
      </c>
      <c r="AU230" s="155" t="s">
        <v>152</v>
      </c>
      <c r="AY230" s="14" t="s">
        <v>145</v>
      </c>
      <c r="BE230" s="156">
        <f t="shared" si="34"/>
        <v>0</v>
      </c>
      <c r="BF230" s="156">
        <f t="shared" si="35"/>
        <v>0</v>
      </c>
      <c r="BG230" s="156">
        <f t="shared" si="36"/>
        <v>0</v>
      </c>
      <c r="BH230" s="156">
        <f t="shared" si="37"/>
        <v>0</v>
      </c>
      <c r="BI230" s="156">
        <f t="shared" si="38"/>
        <v>0</v>
      </c>
      <c r="BJ230" s="14" t="s">
        <v>152</v>
      </c>
      <c r="BK230" s="157">
        <f t="shared" si="39"/>
        <v>0</v>
      </c>
      <c r="BL230" s="14" t="s">
        <v>151</v>
      </c>
      <c r="BM230" s="155" t="s">
        <v>1197</v>
      </c>
    </row>
    <row r="231" spans="1:65" s="2" customFormat="1" ht="16.5" customHeight="1">
      <c r="A231" s="26"/>
      <c r="B231" s="144"/>
      <c r="C231" s="145" t="s">
        <v>484</v>
      </c>
      <c r="D231" s="145" t="s">
        <v>147</v>
      </c>
      <c r="E231" s="146" t="s">
        <v>1195</v>
      </c>
      <c r="F231" s="147" t="s">
        <v>1196</v>
      </c>
      <c r="G231" s="148" t="s">
        <v>150</v>
      </c>
      <c r="H231" s="149">
        <v>2</v>
      </c>
      <c r="I231" s="149"/>
      <c r="J231" s="149">
        <f t="shared" si="30"/>
        <v>0</v>
      </c>
      <c r="K231" s="150"/>
      <c r="L231" s="27"/>
      <c r="M231" s="151" t="s">
        <v>1</v>
      </c>
      <c r="N231" s="152" t="s">
        <v>36</v>
      </c>
      <c r="O231" s="153">
        <v>0</v>
      </c>
      <c r="P231" s="153">
        <f t="shared" si="31"/>
        <v>0</v>
      </c>
      <c r="Q231" s="153">
        <v>0</v>
      </c>
      <c r="R231" s="153">
        <f t="shared" si="32"/>
        <v>0</v>
      </c>
      <c r="S231" s="153">
        <v>0</v>
      </c>
      <c r="T231" s="154">
        <f t="shared" si="3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5" t="s">
        <v>151</v>
      </c>
      <c r="AT231" s="155" t="s">
        <v>147</v>
      </c>
      <c r="AU231" s="155" t="s">
        <v>152</v>
      </c>
      <c r="AY231" s="14" t="s">
        <v>145</v>
      </c>
      <c r="BE231" s="156">
        <f t="shared" si="34"/>
        <v>0</v>
      </c>
      <c r="BF231" s="156">
        <f t="shared" si="35"/>
        <v>0</v>
      </c>
      <c r="BG231" s="156">
        <f t="shared" si="36"/>
        <v>0</v>
      </c>
      <c r="BH231" s="156">
        <f t="shared" si="37"/>
        <v>0</v>
      </c>
      <c r="BI231" s="156">
        <f t="shared" si="38"/>
        <v>0</v>
      </c>
      <c r="BJ231" s="14" t="s">
        <v>152</v>
      </c>
      <c r="BK231" s="157">
        <f t="shared" si="39"/>
        <v>0</v>
      </c>
      <c r="BL231" s="14" t="s">
        <v>151</v>
      </c>
      <c r="BM231" s="155" t="s">
        <v>1198</v>
      </c>
    </row>
    <row r="232" spans="1:65" s="2" customFormat="1" ht="16.5" customHeight="1">
      <c r="A232" s="26"/>
      <c r="B232" s="144"/>
      <c r="C232" s="145" t="s">
        <v>385</v>
      </c>
      <c r="D232" s="145" t="s">
        <v>147</v>
      </c>
      <c r="E232" s="146" t="s">
        <v>1199</v>
      </c>
      <c r="F232" s="147" t="s">
        <v>1200</v>
      </c>
      <c r="G232" s="148" t="s">
        <v>150</v>
      </c>
      <c r="H232" s="149">
        <v>2</v>
      </c>
      <c r="I232" s="149"/>
      <c r="J232" s="149">
        <f t="shared" si="30"/>
        <v>0</v>
      </c>
      <c r="K232" s="150"/>
      <c r="L232" s="27"/>
      <c r="M232" s="151" t="s">
        <v>1</v>
      </c>
      <c r="N232" s="152" t="s">
        <v>36</v>
      </c>
      <c r="O232" s="153">
        <v>0</v>
      </c>
      <c r="P232" s="153">
        <f t="shared" si="31"/>
        <v>0</v>
      </c>
      <c r="Q232" s="153">
        <v>0</v>
      </c>
      <c r="R232" s="153">
        <f t="shared" si="32"/>
        <v>0</v>
      </c>
      <c r="S232" s="153">
        <v>0</v>
      </c>
      <c r="T232" s="154">
        <f t="shared" si="3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5" t="s">
        <v>151</v>
      </c>
      <c r="AT232" s="155" t="s">
        <v>147</v>
      </c>
      <c r="AU232" s="155" t="s">
        <v>152</v>
      </c>
      <c r="AY232" s="14" t="s">
        <v>145</v>
      </c>
      <c r="BE232" s="156">
        <f t="shared" si="34"/>
        <v>0</v>
      </c>
      <c r="BF232" s="156">
        <f t="shared" si="35"/>
        <v>0</v>
      </c>
      <c r="BG232" s="156">
        <f t="shared" si="36"/>
        <v>0</v>
      </c>
      <c r="BH232" s="156">
        <f t="shared" si="37"/>
        <v>0</v>
      </c>
      <c r="BI232" s="156">
        <f t="shared" si="38"/>
        <v>0</v>
      </c>
      <c r="BJ232" s="14" t="s">
        <v>152</v>
      </c>
      <c r="BK232" s="157">
        <f t="shared" si="39"/>
        <v>0</v>
      </c>
      <c r="BL232" s="14" t="s">
        <v>151</v>
      </c>
      <c r="BM232" s="155" t="s">
        <v>1201</v>
      </c>
    </row>
    <row r="233" spans="1:65" s="2" customFormat="1" ht="16.5" customHeight="1">
      <c r="A233" s="26"/>
      <c r="B233" s="144"/>
      <c r="C233" s="145" t="s">
        <v>498</v>
      </c>
      <c r="D233" s="145" t="s">
        <v>147</v>
      </c>
      <c r="E233" s="146" t="s">
        <v>1199</v>
      </c>
      <c r="F233" s="147" t="s">
        <v>1200</v>
      </c>
      <c r="G233" s="148" t="s">
        <v>150</v>
      </c>
      <c r="H233" s="149">
        <v>2</v>
      </c>
      <c r="I233" s="149"/>
      <c r="J233" s="149">
        <f t="shared" si="30"/>
        <v>0</v>
      </c>
      <c r="K233" s="150"/>
      <c r="L233" s="27"/>
      <c r="M233" s="151" t="s">
        <v>1</v>
      </c>
      <c r="N233" s="152" t="s">
        <v>36</v>
      </c>
      <c r="O233" s="153">
        <v>0</v>
      </c>
      <c r="P233" s="153">
        <f t="shared" si="31"/>
        <v>0</v>
      </c>
      <c r="Q233" s="153">
        <v>0</v>
      </c>
      <c r="R233" s="153">
        <f t="shared" si="32"/>
        <v>0</v>
      </c>
      <c r="S233" s="153">
        <v>0</v>
      </c>
      <c r="T233" s="154">
        <f t="shared" si="3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5" t="s">
        <v>151</v>
      </c>
      <c r="AT233" s="155" t="s">
        <v>147</v>
      </c>
      <c r="AU233" s="155" t="s">
        <v>152</v>
      </c>
      <c r="AY233" s="14" t="s">
        <v>145</v>
      </c>
      <c r="BE233" s="156">
        <f t="shared" si="34"/>
        <v>0</v>
      </c>
      <c r="BF233" s="156">
        <f t="shared" si="35"/>
        <v>0</v>
      </c>
      <c r="BG233" s="156">
        <f t="shared" si="36"/>
        <v>0</v>
      </c>
      <c r="BH233" s="156">
        <f t="shared" si="37"/>
        <v>0</v>
      </c>
      <c r="BI233" s="156">
        <f t="shared" si="38"/>
        <v>0</v>
      </c>
      <c r="BJ233" s="14" t="s">
        <v>152</v>
      </c>
      <c r="BK233" s="157">
        <f t="shared" si="39"/>
        <v>0</v>
      </c>
      <c r="BL233" s="14" t="s">
        <v>151</v>
      </c>
      <c r="BM233" s="155" t="s">
        <v>1202</v>
      </c>
    </row>
    <row r="234" spans="1:65" s="2" customFormat="1" ht="21.75" customHeight="1">
      <c r="A234" s="26"/>
      <c r="B234" s="144"/>
      <c r="C234" s="145" t="s">
        <v>486</v>
      </c>
      <c r="D234" s="145" t="s">
        <v>147</v>
      </c>
      <c r="E234" s="146" t="s">
        <v>1203</v>
      </c>
      <c r="F234" s="147" t="s">
        <v>1204</v>
      </c>
      <c r="G234" s="148" t="s">
        <v>1085</v>
      </c>
      <c r="H234" s="149">
        <v>1</v>
      </c>
      <c r="I234" s="149"/>
      <c r="J234" s="149">
        <f t="shared" si="30"/>
        <v>0</v>
      </c>
      <c r="K234" s="150"/>
      <c r="L234" s="27"/>
      <c r="M234" s="151" t="s">
        <v>1</v>
      </c>
      <c r="N234" s="152" t="s">
        <v>36</v>
      </c>
      <c r="O234" s="153">
        <v>0</v>
      </c>
      <c r="P234" s="153">
        <f t="shared" si="31"/>
        <v>0</v>
      </c>
      <c r="Q234" s="153">
        <v>0</v>
      </c>
      <c r="R234" s="153">
        <f t="shared" si="32"/>
        <v>0</v>
      </c>
      <c r="S234" s="153">
        <v>0</v>
      </c>
      <c r="T234" s="154">
        <f t="shared" si="3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5" t="s">
        <v>151</v>
      </c>
      <c r="AT234" s="155" t="s">
        <v>147</v>
      </c>
      <c r="AU234" s="155" t="s">
        <v>152</v>
      </c>
      <c r="AY234" s="14" t="s">
        <v>145</v>
      </c>
      <c r="BE234" s="156">
        <f t="shared" si="34"/>
        <v>0</v>
      </c>
      <c r="BF234" s="156">
        <f t="shared" si="35"/>
        <v>0</v>
      </c>
      <c r="BG234" s="156">
        <f t="shared" si="36"/>
        <v>0</v>
      </c>
      <c r="BH234" s="156">
        <f t="shared" si="37"/>
        <v>0</v>
      </c>
      <c r="BI234" s="156">
        <f t="shared" si="38"/>
        <v>0</v>
      </c>
      <c r="BJ234" s="14" t="s">
        <v>152</v>
      </c>
      <c r="BK234" s="157">
        <f t="shared" si="39"/>
        <v>0</v>
      </c>
      <c r="BL234" s="14" t="s">
        <v>151</v>
      </c>
      <c r="BM234" s="155" t="s">
        <v>1205</v>
      </c>
    </row>
    <row r="235" spans="1:65" s="2" customFormat="1" ht="21.75" customHeight="1">
      <c r="A235" s="26"/>
      <c r="B235" s="144"/>
      <c r="C235" s="145" t="s">
        <v>509</v>
      </c>
      <c r="D235" s="145" t="s">
        <v>147</v>
      </c>
      <c r="E235" s="146" t="s">
        <v>1206</v>
      </c>
      <c r="F235" s="147" t="s">
        <v>1207</v>
      </c>
      <c r="G235" s="148" t="s">
        <v>150</v>
      </c>
      <c r="H235" s="149">
        <v>2</v>
      </c>
      <c r="I235" s="149"/>
      <c r="J235" s="149">
        <f t="shared" si="30"/>
        <v>0</v>
      </c>
      <c r="K235" s="150"/>
      <c r="L235" s="27"/>
      <c r="M235" s="151" t="s">
        <v>1</v>
      </c>
      <c r="N235" s="152" t="s">
        <v>36</v>
      </c>
      <c r="O235" s="153">
        <v>0</v>
      </c>
      <c r="P235" s="153">
        <f t="shared" si="31"/>
        <v>0</v>
      </c>
      <c r="Q235" s="153">
        <v>0</v>
      </c>
      <c r="R235" s="153">
        <f t="shared" si="32"/>
        <v>0</v>
      </c>
      <c r="S235" s="153">
        <v>0</v>
      </c>
      <c r="T235" s="154">
        <f t="shared" si="3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5" t="s">
        <v>151</v>
      </c>
      <c r="AT235" s="155" t="s">
        <v>147</v>
      </c>
      <c r="AU235" s="155" t="s">
        <v>152</v>
      </c>
      <c r="AY235" s="14" t="s">
        <v>145</v>
      </c>
      <c r="BE235" s="156">
        <f t="shared" si="34"/>
        <v>0</v>
      </c>
      <c r="BF235" s="156">
        <f t="shared" si="35"/>
        <v>0</v>
      </c>
      <c r="BG235" s="156">
        <f t="shared" si="36"/>
        <v>0</v>
      </c>
      <c r="BH235" s="156">
        <f t="shared" si="37"/>
        <v>0</v>
      </c>
      <c r="BI235" s="156">
        <f t="shared" si="38"/>
        <v>0</v>
      </c>
      <c r="BJ235" s="14" t="s">
        <v>152</v>
      </c>
      <c r="BK235" s="157">
        <f t="shared" si="39"/>
        <v>0</v>
      </c>
      <c r="BL235" s="14" t="s">
        <v>151</v>
      </c>
      <c r="BM235" s="155" t="s">
        <v>1208</v>
      </c>
    </row>
    <row r="236" spans="1:65" s="2" customFormat="1" ht="16.5" customHeight="1">
      <c r="A236" s="26"/>
      <c r="B236" s="144"/>
      <c r="C236" s="145" t="s">
        <v>513</v>
      </c>
      <c r="D236" s="145" t="s">
        <v>147</v>
      </c>
      <c r="E236" s="146" t="s">
        <v>1209</v>
      </c>
      <c r="F236" s="147" t="s">
        <v>1210</v>
      </c>
      <c r="G236" s="148" t="s">
        <v>150</v>
      </c>
      <c r="H236" s="149">
        <v>2</v>
      </c>
      <c r="I236" s="149"/>
      <c r="J236" s="149">
        <f t="shared" si="30"/>
        <v>0</v>
      </c>
      <c r="K236" s="150"/>
      <c r="L236" s="27"/>
      <c r="M236" s="151" t="s">
        <v>1</v>
      </c>
      <c r="N236" s="152" t="s">
        <v>36</v>
      </c>
      <c r="O236" s="153">
        <v>0</v>
      </c>
      <c r="P236" s="153">
        <f t="shared" si="31"/>
        <v>0</v>
      </c>
      <c r="Q236" s="153">
        <v>0</v>
      </c>
      <c r="R236" s="153">
        <f t="shared" si="32"/>
        <v>0</v>
      </c>
      <c r="S236" s="153">
        <v>0</v>
      </c>
      <c r="T236" s="154">
        <f t="shared" si="3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5" t="s">
        <v>151</v>
      </c>
      <c r="AT236" s="155" t="s">
        <v>147</v>
      </c>
      <c r="AU236" s="155" t="s">
        <v>152</v>
      </c>
      <c r="AY236" s="14" t="s">
        <v>145</v>
      </c>
      <c r="BE236" s="156">
        <f t="shared" si="34"/>
        <v>0</v>
      </c>
      <c r="BF236" s="156">
        <f t="shared" si="35"/>
        <v>0</v>
      </c>
      <c r="BG236" s="156">
        <f t="shared" si="36"/>
        <v>0</v>
      </c>
      <c r="BH236" s="156">
        <f t="shared" si="37"/>
        <v>0</v>
      </c>
      <c r="BI236" s="156">
        <f t="shared" si="38"/>
        <v>0</v>
      </c>
      <c r="BJ236" s="14" t="s">
        <v>152</v>
      </c>
      <c r="BK236" s="157">
        <f t="shared" si="39"/>
        <v>0</v>
      </c>
      <c r="BL236" s="14" t="s">
        <v>151</v>
      </c>
      <c r="BM236" s="155" t="s">
        <v>1211</v>
      </c>
    </row>
    <row r="237" spans="1:65" s="2" customFormat="1" ht="16.5" customHeight="1">
      <c r="A237" s="26"/>
      <c r="B237" s="144"/>
      <c r="C237" s="145" t="s">
        <v>1212</v>
      </c>
      <c r="D237" s="145" t="s">
        <v>147</v>
      </c>
      <c r="E237" s="146" t="s">
        <v>1213</v>
      </c>
      <c r="F237" s="147" t="s">
        <v>1214</v>
      </c>
      <c r="G237" s="148" t="s">
        <v>150</v>
      </c>
      <c r="H237" s="149">
        <v>1</v>
      </c>
      <c r="I237" s="149"/>
      <c r="J237" s="149">
        <f t="shared" si="30"/>
        <v>0</v>
      </c>
      <c r="K237" s="150"/>
      <c r="L237" s="27"/>
      <c r="M237" s="167" t="s">
        <v>1</v>
      </c>
      <c r="N237" s="168" t="s">
        <v>36</v>
      </c>
      <c r="O237" s="169">
        <v>0</v>
      </c>
      <c r="P237" s="169">
        <f t="shared" si="31"/>
        <v>0</v>
      </c>
      <c r="Q237" s="169">
        <v>0</v>
      </c>
      <c r="R237" s="169">
        <f t="shared" si="32"/>
        <v>0</v>
      </c>
      <c r="S237" s="169">
        <v>0</v>
      </c>
      <c r="T237" s="170">
        <f t="shared" si="3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5" t="s">
        <v>151</v>
      </c>
      <c r="AT237" s="155" t="s">
        <v>147</v>
      </c>
      <c r="AU237" s="155" t="s">
        <v>152</v>
      </c>
      <c r="AY237" s="14" t="s">
        <v>145</v>
      </c>
      <c r="BE237" s="156">
        <f t="shared" si="34"/>
        <v>0</v>
      </c>
      <c r="BF237" s="156">
        <f t="shared" si="35"/>
        <v>0</v>
      </c>
      <c r="BG237" s="156">
        <f t="shared" si="36"/>
        <v>0</v>
      </c>
      <c r="BH237" s="156">
        <f t="shared" si="37"/>
        <v>0</v>
      </c>
      <c r="BI237" s="156">
        <f t="shared" si="38"/>
        <v>0</v>
      </c>
      <c r="BJ237" s="14" t="s">
        <v>152</v>
      </c>
      <c r="BK237" s="157">
        <f t="shared" si="39"/>
        <v>0</v>
      </c>
      <c r="BL237" s="14" t="s">
        <v>151</v>
      </c>
      <c r="BM237" s="155" t="s">
        <v>1215</v>
      </c>
    </row>
    <row r="238" spans="1:65" s="2" customFormat="1" ht="6.9" customHeight="1">
      <c r="A238" s="26"/>
      <c r="B238" s="41"/>
      <c r="C238" s="42"/>
      <c r="D238" s="42"/>
      <c r="E238" s="42"/>
      <c r="F238" s="42"/>
      <c r="G238" s="42"/>
      <c r="H238" s="42"/>
      <c r="I238" s="42"/>
      <c r="J238" s="42"/>
      <c r="K238" s="42"/>
      <c r="L238" s="27"/>
      <c r="M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</row>
  </sheetData>
  <autoFilter ref="C129:K237" xr:uid="{00000000-0009-0000-0000-00000A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M158"/>
  <sheetViews>
    <sheetView showGridLines="0" topLeftCell="A108" workbookViewId="0">
      <selection activeCell="I127" sqref="I127:I15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92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109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110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8" t="str">
        <f>'Rekapitulácia stavby'!K6</f>
        <v>Zberný dvor v Trebišove</v>
      </c>
      <c r="F7" s="209"/>
      <c r="G7" s="209"/>
      <c r="H7" s="209"/>
      <c r="L7" s="17"/>
    </row>
    <row r="8" spans="1:46" s="2" customFormat="1" ht="12" customHeight="1">
      <c r="A8" s="26"/>
      <c r="B8" s="27"/>
      <c r="C8" s="26"/>
      <c r="D8" s="23" t="s">
        <v>111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0" t="s">
        <v>1216</v>
      </c>
      <c r="F9" s="207"/>
      <c r="G9" s="207"/>
      <c r="H9" s="20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9" t="str">
        <f>'Rekapitulácia stavby'!E14</f>
        <v xml:space="preserve"> </v>
      </c>
      <c r="F18" s="179"/>
      <c r="G18" s="179"/>
      <c r="H18" s="179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2" t="s">
        <v>1</v>
      </c>
      <c r="F27" s="182"/>
      <c r="G27" s="182"/>
      <c r="H27" s="18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" customHeight="1">
      <c r="A30" s="26"/>
      <c r="B30" s="27"/>
      <c r="C30" s="26"/>
      <c r="D30" s="21" t="s">
        <v>113</v>
      </c>
      <c r="E30" s="26"/>
      <c r="F30" s="26"/>
      <c r="G30" s="26"/>
      <c r="H30" s="26"/>
      <c r="I30" s="26"/>
      <c r="J30" s="92">
        <f>J96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" customHeight="1">
      <c r="A31" s="26"/>
      <c r="B31" s="27"/>
      <c r="C31" s="26"/>
      <c r="D31" s="93" t="s">
        <v>114</v>
      </c>
      <c r="E31" s="26"/>
      <c r="F31" s="26"/>
      <c r="G31" s="26"/>
      <c r="H31" s="26"/>
      <c r="I31" s="26"/>
      <c r="J31" s="92">
        <f>J103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4" t="s">
        <v>30</v>
      </c>
      <c r="E32" s="26"/>
      <c r="F32" s="26"/>
      <c r="G32" s="26"/>
      <c r="H32" s="26"/>
      <c r="I32" s="26"/>
      <c r="J32" s="65">
        <f>ROUND(J30 + J31,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5" t="s">
        <v>34</v>
      </c>
      <c r="E35" s="23" t="s">
        <v>35</v>
      </c>
      <c r="F35" s="96">
        <f>ROUND((SUM(BE103:BE104) + SUM(BE124:BE157)),  2)</f>
        <v>0</v>
      </c>
      <c r="G35" s="26"/>
      <c r="H35" s="26"/>
      <c r="I35" s="97">
        <v>0.2</v>
      </c>
      <c r="J35" s="96">
        <f>ROUND(((SUM(BE103:BE104) + SUM(BE124:BE157))*I35),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3" t="s">
        <v>36</v>
      </c>
      <c r="F36" s="96">
        <f>ROUND((SUM(BF103:BF104) + SUM(BF124:BF157)),  2)</f>
        <v>0</v>
      </c>
      <c r="G36" s="26"/>
      <c r="H36" s="26"/>
      <c r="I36" s="97">
        <v>0.2</v>
      </c>
      <c r="J36" s="96">
        <f>ROUND(((SUM(BF103:BF104) + SUM(BF124:BF157))*I36),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37</v>
      </c>
      <c r="F37" s="96">
        <f>ROUND((SUM(BG103:BG104) + SUM(BG124:BG157)),  2)</f>
        <v>0</v>
      </c>
      <c r="G37" s="26"/>
      <c r="H37" s="26"/>
      <c r="I37" s="97">
        <v>0.2</v>
      </c>
      <c r="J37" s="96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38</v>
      </c>
      <c r="F38" s="96">
        <f>ROUND((SUM(BH103:BH104) + SUM(BH124:BH157)),  2)</f>
        <v>0</v>
      </c>
      <c r="G38" s="26"/>
      <c r="H38" s="26"/>
      <c r="I38" s="97">
        <v>0.2</v>
      </c>
      <c r="J38" s="96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23" t="s">
        <v>39</v>
      </c>
      <c r="F39" s="96">
        <f>ROUND((SUM(BI103:BI104) + SUM(BI124:BI157)),  2)</f>
        <v>0</v>
      </c>
      <c r="G39" s="26"/>
      <c r="H39" s="26"/>
      <c r="I39" s="97">
        <v>0</v>
      </c>
      <c r="J39" s="96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8"/>
      <c r="D41" s="99" t="s">
        <v>40</v>
      </c>
      <c r="E41" s="54"/>
      <c r="F41" s="54"/>
      <c r="G41" s="100" t="s">
        <v>41</v>
      </c>
      <c r="H41" s="101" t="s">
        <v>42</v>
      </c>
      <c r="I41" s="54"/>
      <c r="J41" s="102">
        <f>SUM(J32:J39)</f>
        <v>0</v>
      </c>
      <c r="K41" s="103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45</v>
      </c>
      <c r="E61" s="29"/>
      <c r="F61" s="104" t="s">
        <v>46</v>
      </c>
      <c r="G61" s="39" t="s">
        <v>45</v>
      </c>
      <c r="H61" s="29"/>
      <c r="I61" s="29"/>
      <c r="J61" s="105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45</v>
      </c>
      <c r="E76" s="29"/>
      <c r="F76" s="104" t="s">
        <v>46</v>
      </c>
      <c r="G76" s="39" t="s">
        <v>45</v>
      </c>
      <c r="H76" s="29"/>
      <c r="I76" s="29"/>
      <c r="J76" s="105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115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8" t="str">
        <f>E7</f>
        <v>Zberný dvor v Trebišove</v>
      </c>
      <c r="F85" s="209"/>
      <c r="G85" s="209"/>
      <c r="H85" s="20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0" t="str">
        <f>E9</f>
        <v>04.2 - SO 04.2 - Vodná plocha</v>
      </c>
      <c r="F87" s="207"/>
      <c r="G87" s="207"/>
      <c r="H87" s="20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Trebišov 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Mesto Trebišov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116</v>
      </c>
      <c r="D94" s="98"/>
      <c r="E94" s="98"/>
      <c r="F94" s="98"/>
      <c r="G94" s="98"/>
      <c r="H94" s="98"/>
      <c r="I94" s="98"/>
      <c r="J94" s="107" t="s">
        <v>117</v>
      </c>
      <c r="K94" s="98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08" t="s">
        <v>118</v>
      </c>
      <c r="D96" s="26"/>
      <c r="E96" s="26"/>
      <c r="F96" s="26"/>
      <c r="G96" s="26"/>
      <c r="H96" s="26"/>
      <c r="I96" s="26"/>
      <c r="J96" s="65">
        <f>J124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119</v>
      </c>
    </row>
    <row r="97" spans="1:31" s="9" customFormat="1" ht="24.9" customHeight="1">
      <c r="B97" s="109"/>
      <c r="D97" s="110" t="s">
        <v>120</v>
      </c>
      <c r="E97" s="111"/>
      <c r="F97" s="111"/>
      <c r="G97" s="111"/>
      <c r="H97" s="111"/>
      <c r="I97" s="111"/>
      <c r="J97" s="112">
        <f>J125</f>
        <v>0</v>
      </c>
      <c r="L97" s="109"/>
    </row>
    <row r="98" spans="1:31" s="10" customFormat="1" ht="19.95" customHeight="1">
      <c r="B98" s="113"/>
      <c r="D98" s="114" t="s">
        <v>121</v>
      </c>
      <c r="E98" s="115"/>
      <c r="F98" s="115"/>
      <c r="G98" s="115"/>
      <c r="H98" s="115"/>
      <c r="I98" s="115"/>
      <c r="J98" s="116">
        <f>J126</f>
        <v>0</v>
      </c>
      <c r="L98" s="113"/>
    </row>
    <row r="99" spans="1:31" s="10" customFormat="1" ht="19.95" customHeight="1">
      <c r="B99" s="113"/>
      <c r="D99" s="114" t="s">
        <v>515</v>
      </c>
      <c r="E99" s="115"/>
      <c r="F99" s="115"/>
      <c r="G99" s="115"/>
      <c r="H99" s="115"/>
      <c r="I99" s="115"/>
      <c r="J99" s="116">
        <f>J151</f>
        <v>0</v>
      </c>
      <c r="L99" s="113"/>
    </row>
    <row r="100" spans="1:31" s="10" customFormat="1" ht="19.95" customHeight="1">
      <c r="B100" s="113"/>
      <c r="D100" s="114" t="s">
        <v>297</v>
      </c>
      <c r="E100" s="115"/>
      <c r="F100" s="115"/>
      <c r="G100" s="115"/>
      <c r="H100" s="115"/>
      <c r="I100" s="115"/>
      <c r="J100" s="116">
        <f>J156</f>
        <v>0</v>
      </c>
      <c r="L100" s="113"/>
    </row>
    <row r="101" spans="1:31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29.25" customHeight="1">
      <c r="A103" s="26"/>
      <c r="B103" s="27"/>
      <c r="C103" s="108" t="s">
        <v>129</v>
      </c>
      <c r="D103" s="26"/>
      <c r="E103" s="26"/>
      <c r="F103" s="26"/>
      <c r="G103" s="26"/>
      <c r="H103" s="26"/>
      <c r="I103" s="26"/>
      <c r="J103" s="117">
        <v>0</v>
      </c>
      <c r="K103" s="26"/>
      <c r="L103" s="36"/>
      <c r="N103" s="118" t="s">
        <v>34</v>
      </c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18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9.25" customHeight="1">
      <c r="A105" s="26"/>
      <c r="B105" s="27"/>
      <c r="C105" s="119" t="s">
        <v>130</v>
      </c>
      <c r="D105" s="98"/>
      <c r="E105" s="98"/>
      <c r="F105" s="98"/>
      <c r="G105" s="98"/>
      <c r="H105" s="98"/>
      <c r="I105" s="98"/>
      <c r="J105" s="120">
        <f>ROUND(J96+J103,2)</f>
        <v>0</v>
      </c>
      <c r="K105" s="98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31" s="2" customFormat="1" ht="6.9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4.9" customHeight="1">
      <c r="A111" s="26"/>
      <c r="B111" s="27"/>
      <c r="C111" s="18" t="s">
        <v>131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12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208" t="str">
        <f>E7</f>
        <v>Zberný dvor v Trebišove</v>
      </c>
      <c r="F114" s="209"/>
      <c r="G114" s="209"/>
      <c r="H114" s="209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111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>
      <c r="A116" s="26"/>
      <c r="B116" s="27"/>
      <c r="C116" s="26"/>
      <c r="D116" s="26"/>
      <c r="E116" s="200" t="str">
        <f>E9</f>
        <v>04.2 - SO 04.2 - Vodná plocha</v>
      </c>
      <c r="F116" s="207"/>
      <c r="G116" s="207"/>
      <c r="H116" s="207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>
      <c r="A118" s="26"/>
      <c r="B118" s="27"/>
      <c r="C118" s="23" t="s">
        <v>16</v>
      </c>
      <c r="D118" s="26"/>
      <c r="E118" s="26"/>
      <c r="F118" s="21" t="str">
        <f>F12</f>
        <v xml:space="preserve">Trebišov </v>
      </c>
      <c r="G118" s="26"/>
      <c r="H118" s="26"/>
      <c r="I118" s="23" t="s">
        <v>18</v>
      </c>
      <c r="J118" s="49">
        <f>IF(J12="","",J12)</f>
        <v>0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>
      <c r="A120" s="26"/>
      <c r="B120" s="27"/>
      <c r="C120" s="23" t="s">
        <v>19</v>
      </c>
      <c r="D120" s="26"/>
      <c r="E120" s="26"/>
      <c r="F120" s="21" t="str">
        <f>E15</f>
        <v xml:space="preserve">Mesto Trebišov </v>
      </c>
      <c r="G120" s="26"/>
      <c r="H120" s="26"/>
      <c r="I120" s="23" t="s">
        <v>25</v>
      </c>
      <c r="J120" s="24" t="str">
        <f>E21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15" customHeight="1">
      <c r="A121" s="26"/>
      <c r="B121" s="27"/>
      <c r="C121" s="23" t="s">
        <v>23</v>
      </c>
      <c r="D121" s="26"/>
      <c r="E121" s="26"/>
      <c r="F121" s="21" t="str">
        <f>IF(E18="","",E18)</f>
        <v xml:space="preserve"> </v>
      </c>
      <c r="G121" s="26"/>
      <c r="H121" s="26"/>
      <c r="I121" s="23" t="s">
        <v>28</v>
      </c>
      <c r="J121" s="24" t="str">
        <f>E24</f>
        <v xml:space="preserve"> 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3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1" customFormat="1" ht="29.25" customHeight="1">
      <c r="A123" s="121"/>
      <c r="B123" s="122"/>
      <c r="C123" s="123" t="s">
        <v>132</v>
      </c>
      <c r="D123" s="124" t="s">
        <v>55</v>
      </c>
      <c r="E123" s="124" t="s">
        <v>51</v>
      </c>
      <c r="F123" s="124" t="s">
        <v>52</v>
      </c>
      <c r="G123" s="124" t="s">
        <v>133</v>
      </c>
      <c r="H123" s="124" t="s">
        <v>134</v>
      </c>
      <c r="I123" s="124" t="s">
        <v>135</v>
      </c>
      <c r="J123" s="125" t="s">
        <v>117</v>
      </c>
      <c r="K123" s="126" t="s">
        <v>136</v>
      </c>
      <c r="L123" s="127"/>
      <c r="M123" s="56" t="s">
        <v>1</v>
      </c>
      <c r="N123" s="57" t="s">
        <v>34</v>
      </c>
      <c r="O123" s="57" t="s">
        <v>137</v>
      </c>
      <c r="P123" s="57" t="s">
        <v>138</v>
      </c>
      <c r="Q123" s="57" t="s">
        <v>139</v>
      </c>
      <c r="R123" s="57" t="s">
        <v>140</v>
      </c>
      <c r="S123" s="57" t="s">
        <v>141</v>
      </c>
      <c r="T123" s="58" t="s">
        <v>142</v>
      </c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</row>
    <row r="124" spans="1:65" s="2" customFormat="1" ht="22.95" customHeight="1">
      <c r="A124" s="26"/>
      <c r="B124" s="27"/>
      <c r="C124" s="63" t="s">
        <v>113</v>
      </c>
      <c r="D124" s="26"/>
      <c r="E124" s="26"/>
      <c r="F124" s="26"/>
      <c r="G124" s="26"/>
      <c r="H124" s="26"/>
      <c r="I124" s="26"/>
      <c r="J124" s="128">
        <f>BK124</f>
        <v>0</v>
      </c>
      <c r="K124" s="26"/>
      <c r="L124" s="27"/>
      <c r="M124" s="59"/>
      <c r="N124" s="50"/>
      <c r="O124" s="60"/>
      <c r="P124" s="129">
        <f>P125</f>
        <v>0</v>
      </c>
      <c r="Q124" s="60"/>
      <c r="R124" s="129">
        <f>R125</f>
        <v>0</v>
      </c>
      <c r="S124" s="60"/>
      <c r="T124" s="130">
        <f>T125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69</v>
      </c>
      <c r="AU124" s="14" t="s">
        <v>119</v>
      </c>
      <c r="BK124" s="131">
        <f>BK125</f>
        <v>0</v>
      </c>
    </row>
    <row r="125" spans="1:65" s="12" customFormat="1" ht="25.95" customHeight="1">
      <c r="B125" s="132"/>
      <c r="D125" s="133" t="s">
        <v>69</v>
      </c>
      <c r="E125" s="134" t="s">
        <v>143</v>
      </c>
      <c r="F125" s="134" t="s">
        <v>144</v>
      </c>
      <c r="J125" s="135">
        <f>BK125</f>
        <v>0</v>
      </c>
      <c r="L125" s="132"/>
      <c r="M125" s="136"/>
      <c r="N125" s="137"/>
      <c r="O125" s="137"/>
      <c r="P125" s="138">
        <f>P126+P151+P156</f>
        <v>0</v>
      </c>
      <c r="Q125" s="137"/>
      <c r="R125" s="138">
        <f>R126+R151+R156</f>
        <v>0</v>
      </c>
      <c r="S125" s="137"/>
      <c r="T125" s="139">
        <f>T126+T151+T156</f>
        <v>0</v>
      </c>
      <c r="AR125" s="133" t="s">
        <v>78</v>
      </c>
      <c r="AT125" s="140" t="s">
        <v>69</v>
      </c>
      <c r="AU125" s="140" t="s">
        <v>70</v>
      </c>
      <c r="AY125" s="133" t="s">
        <v>145</v>
      </c>
      <c r="BK125" s="141">
        <f>BK126+BK151+BK156</f>
        <v>0</v>
      </c>
    </row>
    <row r="126" spans="1:65" s="12" customFormat="1" ht="22.95" customHeight="1">
      <c r="B126" s="132"/>
      <c r="D126" s="133" t="s">
        <v>69</v>
      </c>
      <c r="E126" s="142" t="s">
        <v>78</v>
      </c>
      <c r="F126" s="142" t="s">
        <v>146</v>
      </c>
      <c r="J126" s="143">
        <f>BK126</f>
        <v>0</v>
      </c>
      <c r="L126" s="132"/>
      <c r="M126" s="136"/>
      <c r="N126" s="137"/>
      <c r="O126" s="137"/>
      <c r="P126" s="138">
        <f>SUM(P127:P150)</f>
        <v>0</v>
      </c>
      <c r="Q126" s="137"/>
      <c r="R126" s="138">
        <f>SUM(R127:R150)</f>
        <v>0</v>
      </c>
      <c r="S126" s="137"/>
      <c r="T126" s="139">
        <f>SUM(T127:T150)</f>
        <v>0</v>
      </c>
      <c r="AR126" s="133" t="s">
        <v>78</v>
      </c>
      <c r="AT126" s="140" t="s">
        <v>69</v>
      </c>
      <c r="AU126" s="140" t="s">
        <v>78</v>
      </c>
      <c r="AY126" s="133" t="s">
        <v>145</v>
      </c>
      <c r="BK126" s="141">
        <f>SUM(BK127:BK150)</f>
        <v>0</v>
      </c>
    </row>
    <row r="127" spans="1:65" s="2" customFormat="1" ht="16.5" customHeight="1">
      <c r="A127" s="26"/>
      <c r="B127" s="144"/>
      <c r="C127" s="145" t="s">
        <v>78</v>
      </c>
      <c r="D127" s="145" t="s">
        <v>147</v>
      </c>
      <c r="E127" s="146" t="s">
        <v>301</v>
      </c>
      <c r="F127" s="147" t="s">
        <v>302</v>
      </c>
      <c r="G127" s="148" t="s">
        <v>194</v>
      </c>
      <c r="H127" s="149">
        <v>41.64</v>
      </c>
      <c r="I127" s="149"/>
      <c r="J127" s="149">
        <f t="shared" ref="J127:J150" si="0">ROUND(I127*H127,3)</f>
        <v>0</v>
      </c>
      <c r="K127" s="150"/>
      <c r="L127" s="27"/>
      <c r="M127" s="151" t="s">
        <v>1</v>
      </c>
      <c r="N127" s="152" t="s">
        <v>36</v>
      </c>
      <c r="O127" s="153">
        <v>0</v>
      </c>
      <c r="P127" s="153">
        <f t="shared" ref="P127:P150" si="1">O127*H127</f>
        <v>0</v>
      </c>
      <c r="Q127" s="153">
        <v>0</v>
      </c>
      <c r="R127" s="153">
        <f t="shared" ref="R127:R150" si="2">Q127*H127</f>
        <v>0</v>
      </c>
      <c r="S127" s="153">
        <v>0</v>
      </c>
      <c r="T127" s="154">
        <f t="shared" ref="T127:T150" si="3"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151</v>
      </c>
      <c r="AT127" s="155" t="s">
        <v>147</v>
      </c>
      <c r="AU127" s="155" t="s">
        <v>152</v>
      </c>
      <c r="AY127" s="14" t="s">
        <v>145</v>
      </c>
      <c r="BE127" s="156">
        <f t="shared" ref="BE127:BE150" si="4">IF(N127="základná",J127,0)</f>
        <v>0</v>
      </c>
      <c r="BF127" s="156">
        <f t="shared" ref="BF127:BF150" si="5">IF(N127="znížená",J127,0)</f>
        <v>0</v>
      </c>
      <c r="BG127" s="156">
        <f t="shared" ref="BG127:BG150" si="6">IF(N127="zákl. prenesená",J127,0)</f>
        <v>0</v>
      </c>
      <c r="BH127" s="156">
        <f t="shared" ref="BH127:BH150" si="7">IF(N127="zníž. prenesená",J127,0)</f>
        <v>0</v>
      </c>
      <c r="BI127" s="156">
        <f t="shared" ref="BI127:BI150" si="8">IF(N127="nulová",J127,0)</f>
        <v>0</v>
      </c>
      <c r="BJ127" s="14" t="s">
        <v>152</v>
      </c>
      <c r="BK127" s="157">
        <f t="shared" ref="BK127:BK150" si="9">ROUND(I127*H127,3)</f>
        <v>0</v>
      </c>
      <c r="BL127" s="14" t="s">
        <v>151</v>
      </c>
      <c r="BM127" s="155" t="s">
        <v>152</v>
      </c>
    </row>
    <row r="128" spans="1:65" s="2" customFormat="1" ht="21.75" customHeight="1">
      <c r="A128" s="26"/>
      <c r="B128" s="144"/>
      <c r="C128" s="145" t="s">
        <v>152</v>
      </c>
      <c r="D128" s="145" t="s">
        <v>147</v>
      </c>
      <c r="E128" s="146" t="s">
        <v>303</v>
      </c>
      <c r="F128" s="147" t="s">
        <v>304</v>
      </c>
      <c r="G128" s="148" t="s">
        <v>194</v>
      </c>
      <c r="H128" s="149">
        <v>12.492000000000001</v>
      </c>
      <c r="I128" s="149"/>
      <c r="J128" s="149">
        <f t="shared" si="0"/>
        <v>0</v>
      </c>
      <c r="K128" s="150"/>
      <c r="L128" s="27"/>
      <c r="M128" s="151" t="s">
        <v>1</v>
      </c>
      <c r="N128" s="152" t="s">
        <v>36</v>
      </c>
      <c r="O128" s="153">
        <v>0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151</v>
      </c>
      <c r="AT128" s="155" t="s">
        <v>147</v>
      </c>
      <c r="AU128" s="155" t="s">
        <v>152</v>
      </c>
      <c r="AY128" s="14" t="s">
        <v>145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152</v>
      </c>
      <c r="BK128" s="157">
        <f t="shared" si="9"/>
        <v>0</v>
      </c>
      <c r="BL128" s="14" t="s">
        <v>151</v>
      </c>
      <c r="BM128" s="155" t="s">
        <v>151</v>
      </c>
    </row>
    <row r="129" spans="1:65" s="2" customFormat="1" ht="21.75" customHeight="1">
      <c r="A129" s="26"/>
      <c r="B129" s="144"/>
      <c r="C129" s="145" t="s">
        <v>155</v>
      </c>
      <c r="D129" s="145" t="s">
        <v>147</v>
      </c>
      <c r="E129" s="146" t="s">
        <v>305</v>
      </c>
      <c r="F129" s="147" t="s">
        <v>306</v>
      </c>
      <c r="G129" s="148" t="s">
        <v>194</v>
      </c>
      <c r="H129" s="149">
        <v>41.64</v>
      </c>
      <c r="I129" s="149"/>
      <c r="J129" s="149">
        <f t="shared" si="0"/>
        <v>0</v>
      </c>
      <c r="K129" s="150"/>
      <c r="L129" s="27"/>
      <c r="M129" s="151" t="s">
        <v>1</v>
      </c>
      <c r="N129" s="152" t="s">
        <v>36</v>
      </c>
      <c r="O129" s="153">
        <v>0</v>
      </c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151</v>
      </c>
      <c r="AT129" s="155" t="s">
        <v>147</v>
      </c>
      <c r="AU129" s="155" t="s">
        <v>152</v>
      </c>
      <c r="AY129" s="14" t="s">
        <v>145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152</v>
      </c>
      <c r="BK129" s="157">
        <f t="shared" si="9"/>
        <v>0</v>
      </c>
      <c r="BL129" s="14" t="s">
        <v>151</v>
      </c>
      <c r="BM129" s="155" t="s">
        <v>158</v>
      </c>
    </row>
    <row r="130" spans="1:65" s="2" customFormat="1" ht="21.75" customHeight="1">
      <c r="A130" s="26"/>
      <c r="B130" s="144"/>
      <c r="C130" s="145" t="s">
        <v>151</v>
      </c>
      <c r="D130" s="145" t="s">
        <v>147</v>
      </c>
      <c r="E130" s="146" t="s">
        <v>307</v>
      </c>
      <c r="F130" s="147" t="s">
        <v>308</v>
      </c>
      <c r="G130" s="148" t="s">
        <v>194</v>
      </c>
      <c r="H130" s="149">
        <v>41.64</v>
      </c>
      <c r="I130" s="149"/>
      <c r="J130" s="149">
        <f t="shared" si="0"/>
        <v>0</v>
      </c>
      <c r="K130" s="150"/>
      <c r="L130" s="27"/>
      <c r="M130" s="151" t="s">
        <v>1</v>
      </c>
      <c r="N130" s="152" t="s">
        <v>36</v>
      </c>
      <c r="O130" s="153">
        <v>0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151</v>
      </c>
      <c r="AT130" s="155" t="s">
        <v>147</v>
      </c>
      <c r="AU130" s="155" t="s">
        <v>152</v>
      </c>
      <c r="AY130" s="14" t="s">
        <v>145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152</v>
      </c>
      <c r="BK130" s="157">
        <f t="shared" si="9"/>
        <v>0</v>
      </c>
      <c r="BL130" s="14" t="s">
        <v>151</v>
      </c>
      <c r="BM130" s="155" t="s">
        <v>162</v>
      </c>
    </row>
    <row r="131" spans="1:65" s="2" customFormat="1" ht="16.5" customHeight="1">
      <c r="A131" s="26"/>
      <c r="B131" s="144"/>
      <c r="C131" s="145" t="s">
        <v>163</v>
      </c>
      <c r="D131" s="145" t="s">
        <v>147</v>
      </c>
      <c r="E131" s="146" t="s">
        <v>309</v>
      </c>
      <c r="F131" s="147" t="s">
        <v>310</v>
      </c>
      <c r="G131" s="148" t="s">
        <v>194</v>
      </c>
      <c r="H131" s="149">
        <v>41.64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36</v>
      </c>
      <c r="O131" s="153">
        <v>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151</v>
      </c>
      <c r="AT131" s="155" t="s">
        <v>147</v>
      </c>
      <c r="AU131" s="155" t="s">
        <v>152</v>
      </c>
      <c r="AY131" s="14" t="s">
        <v>145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152</v>
      </c>
      <c r="BK131" s="157">
        <f t="shared" si="9"/>
        <v>0</v>
      </c>
      <c r="BL131" s="14" t="s">
        <v>151</v>
      </c>
      <c r="BM131" s="155" t="s">
        <v>166</v>
      </c>
    </row>
    <row r="132" spans="1:65" s="2" customFormat="1" ht="21.75" customHeight="1">
      <c r="A132" s="26"/>
      <c r="B132" s="144"/>
      <c r="C132" s="145" t="s">
        <v>158</v>
      </c>
      <c r="D132" s="145" t="s">
        <v>147</v>
      </c>
      <c r="E132" s="146" t="s">
        <v>311</v>
      </c>
      <c r="F132" s="147" t="s">
        <v>312</v>
      </c>
      <c r="G132" s="148" t="s">
        <v>194</v>
      </c>
      <c r="H132" s="149">
        <v>41.64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36</v>
      </c>
      <c r="O132" s="153">
        <v>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151</v>
      </c>
      <c r="AT132" s="155" t="s">
        <v>147</v>
      </c>
      <c r="AU132" s="155" t="s">
        <v>152</v>
      </c>
      <c r="AY132" s="14" t="s">
        <v>145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152</v>
      </c>
      <c r="BK132" s="157">
        <f t="shared" si="9"/>
        <v>0</v>
      </c>
      <c r="BL132" s="14" t="s">
        <v>151</v>
      </c>
      <c r="BM132" s="155" t="s">
        <v>169</v>
      </c>
    </row>
    <row r="133" spans="1:65" s="2" customFormat="1" ht="16.5" customHeight="1">
      <c r="A133" s="26"/>
      <c r="B133" s="144"/>
      <c r="C133" s="145" t="s">
        <v>170</v>
      </c>
      <c r="D133" s="145" t="s">
        <v>147</v>
      </c>
      <c r="E133" s="146" t="s">
        <v>523</v>
      </c>
      <c r="F133" s="147" t="s">
        <v>524</v>
      </c>
      <c r="G133" s="148" t="s">
        <v>236</v>
      </c>
      <c r="H133" s="149">
        <v>107.16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36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151</v>
      </c>
      <c r="AT133" s="155" t="s">
        <v>147</v>
      </c>
      <c r="AU133" s="155" t="s">
        <v>152</v>
      </c>
      <c r="AY133" s="14" t="s">
        <v>145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152</v>
      </c>
      <c r="BK133" s="157">
        <f t="shared" si="9"/>
        <v>0</v>
      </c>
      <c r="BL133" s="14" t="s">
        <v>151</v>
      </c>
      <c r="BM133" s="155" t="s">
        <v>173</v>
      </c>
    </row>
    <row r="134" spans="1:65" s="2" customFormat="1" ht="21.75" customHeight="1">
      <c r="A134" s="26"/>
      <c r="B134" s="144"/>
      <c r="C134" s="145" t="s">
        <v>162</v>
      </c>
      <c r="D134" s="145" t="s">
        <v>147</v>
      </c>
      <c r="E134" s="146" t="s">
        <v>1217</v>
      </c>
      <c r="F134" s="147" t="s">
        <v>1218</v>
      </c>
      <c r="G134" s="148" t="s">
        <v>236</v>
      </c>
      <c r="H134" s="149">
        <v>107.6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36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151</v>
      </c>
      <c r="AT134" s="155" t="s">
        <v>147</v>
      </c>
      <c r="AU134" s="155" t="s">
        <v>152</v>
      </c>
      <c r="AY134" s="14" t="s">
        <v>145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152</v>
      </c>
      <c r="BK134" s="157">
        <f t="shared" si="9"/>
        <v>0</v>
      </c>
      <c r="BL134" s="14" t="s">
        <v>151</v>
      </c>
      <c r="BM134" s="155" t="s">
        <v>176</v>
      </c>
    </row>
    <row r="135" spans="1:65" s="2" customFormat="1" ht="21.75" customHeight="1">
      <c r="A135" s="26"/>
      <c r="B135" s="144"/>
      <c r="C135" s="145" t="s">
        <v>177</v>
      </c>
      <c r="D135" s="145" t="s">
        <v>147</v>
      </c>
      <c r="E135" s="146" t="s">
        <v>1219</v>
      </c>
      <c r="F135" s="147" t="s">
        <v>1220</v>
      </c>
      <c r="G135" s="148" t="s">
        <v>236</v>
      </c>
      <c r="H135" s="149">
        <v>107.16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36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151</v>
      </c>
      <c r="AT135" s="155" t="s">
        <v>147</v>
      </c>
      <c r="AU135" s="155" t="s">
        <v>152</v>
      </c>
      <c r="AY135" s="14" t="s">
        <v>145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152</v>
      </c>
      <c r="BK135" s="157">
        <f t="shared" si="9"/>
        <v>0</v>
      </c>
      <c r="BL135" s="14" t="s">
        <v>151</v>
      </c>
      <c r="BM135" s="155" t="s">
        <v>180</v>
      </c>
    </row>
    <row r="136" spans="1:65" s="2" customFormat="1" ht="33" customHeight="1">
      <c r="A136" s="26"/>
      <c r="B136" s="144"/>
      <c r="C136" s="145" t="s">
        <v>166</v>
      </c>
      <c r="D136" s="145" t="s">
        <v>147</v>
      </c>
      <c r="E136" s="146" t="s">
        <v>1221</v>
      </c>
      <c r="F136" s="147" t="s">
        <v>1222</v>
      </c>
      <c r="G136" s="148" t="s">
        <v>150</v>
      </c>
      <c r="H136" s="149">
        <v>120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36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151</v>
      </c>
      <c r="AT136" s="155" t="s">
        <v>147</v>
      </c>
      <c r="AU136" s="155" t="s">
        <v>152</v>
      </c>
      <c r="AY136" s="14" t="s">
        <v>145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152</v>
      </c>
      <c r="BK136" s="157">
        <f t="shared" si="9"/>
        <v>0</v>
      </c>
      <c r="BL136" s="14" t="s">
        <v>151</v>
      </c>
      <c r="BM136" s="155" t="s">
        <v>7</v>
      </c>
    </row>
    <row r="137" spans="1:65" s="2" customFormat="1" ht="21.75" customHeight="1">
      <c r="A137" s="26"/>
      <c r="B137" s="144"/>
      <c r="C137" s="145" t="s">
        <v>184</v>
      </c>
      <c r="D137" s="145" t="s">
        <v>147</v>
      </c>
      <c r="E137" s="146" t="s">
        <v>1223</v>
      </c>
      <c r="F137" s="147" t="s">
        <v>1224</v>
      </c>
      <c r="G137" s="148" t="s">
        <v>150</v>
      </c>
      <c r="H137" s="149">
        <v>120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36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151</v>
      </c>
      <c r="AT137" s="155" t="s">
        <v>147</v>
      </c>
      <c r="AU137" s="155" t="s">
        <v>152</v>
      </c>
      <c r="AY137" s="14" t="s">
        <v>145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152</v>
      </c>
      <c r="BK137" s="157">
        <f t="shared" si="9"/>
        <v>0</v>
      </c>
      <c r="BL137" s="14" t="s">
        <v>151</v>
      </c>
      <c r="BM137" s="155" t="s">
        <v>187</v>
      </c>
    </row>
    <row r="138" spans="1:65" s="2" customFormat="1" ht="21.75" customHeight="1">
      <c r="A138" s="26"/>
      <c r="B138" s="144"/>
      <c r="C138" s="158" t="s">
        <v>169</v>
      </c>
      <c r="D138" s="158" t="s">
        <v>181</v>
      </c>
      <c r="E138" s="159" t="s">
        <v>1225</v>
      </c>
      <c r="F138" s="160" t="s">
        <v>1226</v>
      </c>
      <c r="G138" s="161" t="s">
        <v>150</v>
      </c>
      <c r="H138" s="162">
        <v>11</v>
      </c>
      <c r="I138" s="162"/>
      <c r="J138" s="162">
        <f t="shared" si="0"/>
        <v>0</v>
      </c>
      <c r="K138" s="163"/>
      <c r="L138" s="164"/>
      <c r="M138" s="165" t="s">
        <v>1</v>
      </c>
      <c r="N138" s="166" t="s">
        <v>36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162</v>
      </c>
      <c r="AT138" s="155" t="s">
        <v>181</v>
      </c>
      <c r="AU138" s="155" t="s">
        <v>152</v>
      </c>
      <c r="AY138" s="14" t="s">
        <v>145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152</v>
      </c>
      <c r="BK138" s="157">
        <f t="shared" si="9"/>
        <v>0</v>
      </c>
      <c r="BL138" s="14" t="s">
        <v>151</v>
      </c>
      <c r="BM138" s="155" t="s">
        <v>190</v>
      </c>
    </row>
    <row r="139" spans="1:65" s="2" customFormat="1" ht="21.75" customHeight="1">
      <c r="A139" s="26"/>
      <c r="B139" s="144"/>
      <c r="C139" s="158" t="s">
        <v>191</v>
      </c>
      <c r="D139" s="158" t="s">
        <v>181</v>
      </c>
      <c r="E139" s="159" t="s">
        <v>1227</v>
      </c>
      <c r="F139" s="160" t="s">
        <v>1228</v>
      </c>
      <c r="G139" s="161" t="s">
        <v>150</v>
      </c>
      <c r="H139" s="162">
        <v>10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36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162</v>
      </c>
      <c r="AT139" s="155" t="s">
        <v>181</v>
      </c>
      <c r="AU139" s="155" t="s">
        <v>152</v>
      </c>
      <c r="AY139" s="14" t="s">
        <v>145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152</v>
      </c>
      <c r="BK139" s="157">
        <f t="shared" si="9"/>
        <v>0</v>
      </c>
      <c r="BL139" s="14" t="s">
        <v>151</v>
      </c>
      <c r="BM139" s="155" t="s">
        <v>195</v>
      </c>
    </row>
    <row r="140" spans="1:65" s="2" customFormat="1" ht="21.75" customHeight="1">
      <c r="A140" s="26"/>
      <c r="B140" s="144"/>
      <c r="C140" s="158" t="s">
        <v>173</v>
      </c>
      <c r="D140" s="158" t="s">
        <v>181</v>
      </c>
      <c r="E140" s="159" t="s">
        <v>1229</v>
      </c>
      <c r="F140" s="160" t="s">
        <v>1230</v>
      </c>
      <c r="G140" s="161" t="s">
        <v>150</v>
      </c>
      <c r="H140" s="162">
        <v>10</v>
      </c>
      <c r="I140" s="162"/>
      <c r="J140" s="162">
        <f t="shared" si="0"/>
        <v>0</v>
      </c>
      <c r="K140" s="163"/>
      <c r="L140" s="164"/>
      <c r="M140" s="165" t="s">
        <v>1</v>
      </c>
      <c r="N140" s="166" t="s">
        <v>36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162</v>
      </c>
      <c r="AT140" s="155" t="s">
        <v>181</v>
      </c>
      <c r="AU140" s="155" t="s">
        <v>152</v>
      </c>
      <c r="AY140" s="14" t="s">
        <v>145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152</v>
      </c>
      <c r="BK140" s="157">
        <f t="shared" si="9"/>
        <v>0</v>
      </c>
      <c r="BL140" s="14" t="s">
        <v>151</v>
      </c>
      <c r="BM140" s="155" t="s">
        <v>198</v>
      </c>
    </row>
    <row r="141" spans="1:65" s="2" customFormat="1" ht="21.75" customHeight="1">
      <c r="A141" s="26"/>
      <c r="B141" s="144"/>
      <c r="C141" s="158" t="s">
        <v>200</v>
      </c>
      <c r="D141" s="158" t="s">
        <v>181</v>
      </c>
      <c r="E141" s="159" t="s">
        <v>1231</v>
      </c>
      <c r="F141" s="160" t="s">
        <v>1232</v>
      </c>
      <c r="G141" s="161" t="s">
        <v>150</v>
      </c>
      <c r="H141" s="162">
        <v>9</v>
      </c>
      <c r="I141" s="162"/>
      <c r="J141" s="162">
        <f t="shared" si="0"/>
        <v>0</v>
      </c>
      <c r="K141" s="163"/>
      <c r="L141" s="164"/>
      <c r="M141" s="165" t="s">
        <v>1</v>
      </c>
      <c r="N141" s="166" t="s">
        <v>36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162</v>
      </c>
      <c r="AT141" s="155" t="s">
        <v>181</v>
      </c>
      <c r="AU141" s="155" t="s">
        <v>152</v>
      </c>
      <c r="AY141" s="14" t="s">
        <v>145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152</v>
      </c>
      <c r="BK141" s="157">
        <f t="shared" si="9"/>
        <v>0</v>
      </c>
      <c r="BL141" s="14" t="s">
        <v>151</v>
      </c>
      <c r="BM141" s="155" t="s">
        <v>203</v>
      </c>
    </row>
    <row r="142" spans="1:65" s="2" customFormat="1" ht="21.75" customHeight="1">
      <c r="A142" s="26"/>
      <c r="B142" s="144"/>
      <c r="C142" s="158" t="s">
        <v>176</v>
      </c>
      <c r="D142" s="158" t="s">
        <v>181</v>
      </c>
      <c r="E142" s="159" t="s">
        <v>1233</v>
      </c>
      <c r="F142" s="160" t="s">
        <v>1234</v>
      </c>
      <c r="G142" s="161" t="s">
        <v>150</v>
      </c>
      <c r="H142" s="162">
        <v>5</v>
      </c>
      <c r="I142" s="162"/>
      <c r="J142" s="162">
        <f t="shared" si="0"/>
        <v>0</v>
      </c>
      <c r="K142" s="163"/>
      <c r="L142" s="164"/>
      <c r="M142" s="165" t="s">
        <v>1</v>
      </c>
      <c r="N142" s="166" t="s">
        <v>36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162</v>
      </c>
      <c r="AT142" s="155" t="s">
        <v>181</v>
      </c>
      <c r="AU142" s="155" t="s">
        <v>152</v>
      </c>
      <c r="AY142" s="14" t="s">
        <v>145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152</v>
      </c>
      <c r="BK142" s="157">
        <f t="shared" si="9"/>
        <v>0</v>
      </c>
      <c r="BL142" s="14" t="s">
        <v>151</v>
      </c>
      <c r="BM142" s="155" t="s">
        <v>206</v>
      </c>
    </row>
    <row r="143" spans="1:65" s="2" customFormat="1" ht="21.75" customHeight="1">
      <c r="A143" s="26"/>
      <c r="B143" s="144"/>
      <c r="C143" s="158" t="s">
        <v>207</v>
      </c>
      <c r="D143" s="158" t="s">
        <v>181</v>
      </c>
      <c r="E143" s="159" t="s">
        <v>1235</v>
      </c>
      <c r="F143" s="160" t="s">
        <v>1236</v>
      </c>
      <c r="G143" s="161" t="s">
        <v>150</v>
      </c>
      <c r="H143" s="162">
        <v>5</v>
      </c>
      <c r="I143" s="162"/>
      <c r="J143" s="162">
        <f t="shared" si="0"/>
        <v>0</v>
      </c>
      <c r="K143" s="163"/>
      <c r="L143" s="164"/>
      <c r="M143" s="165" t="s">
        <v>1</v>
      </c>
      <c r="N143" s="166" t="s">
        <v>36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162</v>
      </c>
      <c r="AT143" s="155" t="s">
        <v>181</v>
      </c>
      <c r="AU143" s="155" t="s">
        <v>152</v>
      </c>
      <c r="AY143" s="14" t="s">
        <v>145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152</v>
      </c>
      <c r="BK143" s="157">
        <f t="shared" si="9"/>
        <v>0</v>
      </c>
      <c r="BL143" s="14" t="s">
        <v>151</v>
      </c>
      <c r="BM143" s="155" t="s">
        <v>210</v>
      </c>
    </row>
    <row r="144" spans="1:65" s="2" customFormat="1" ht="21.75" customHeight="1">
      <c r="A144" s="26"/>
      <c r="B144" s="144"/>
      <c r="C144" s="158" t="s">
        <v>180</v>
      </c>
      <c r="D144" s="158" t="s">
        <v>181</v>
      </c>
      <c r="E144" s="159" t="s">
        <v>1237</v>
      </c>
      <c r="F144" s="160" t="s">
        <v>1238</v>
      </c>
      <c r="G144" s="161" t="s">
        <v>150</v>
      </c>
      <c r="H144" s="162">
        <v>9</v>
      </c>
      <c r="I144" s="162"/>
      <c r="J144" s="162">
        <f t="shared" si="0"/>
        <v>0</v>
      </c>
      <c r="K144" s="163"/>
      <c r="L144" s="164"/>
      <c r="M144" s="165" t="s">
        <v>1</v>
      </c>
      <c r="N144" s="166" t="s">
        <v>36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162</v>
      </c>
      <c r="AT144" s="155" t="s">
        <v>181</v>
      </c>
      <c r="AU144" s="155" t="s">
        <v>152</v>
      </c>
      <c r="AY144" s="14" t="s">
        <v>145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152</v>
      </c>
      <c r="BK144" s="157">
        <f t="shared" si="9"/>
        <v>0</v>
      </c>
      <c r="BL144" s="14" t="s">
        <v>151</v>
      </c>
      <c r="BM144" s="155" t="s">
        <v>213</v>
      </c>
    </row>
    <row r="145" spans="1:65" s="2" customFormat="1" ht="21.75" customHeight="1">
      <c r="A145" s="26"/>
      <c r="B145" s="144"/>
      <c r="C145" s="158" t="s">
        <v>214</v>
      </c>
      <c r="D145" s="158" t="s">
        <v>181</v>
      </c>
      <c r="E145" s="159" t="s">
        <v>1239</v>
      </c>
      <c r="F145" s="160" t="s">
        <v>1240</v>
      </c>
      <c r="G145" s="161" t="s">
        <v>150</v>
      </c>
      <c r="H145" s="162">
        <v>10</v>
      </c>
      <c r="I145" s="162"/>
      <c r="J145" s="162">
        <f t="shared" si="0"/>
        <v>0</v>
      </c>
      <c r="K145" s="163"/>
      <c r="L145" s="164"/>
      <c r="M145" s="165" t="s">
        <v>1</v>
      </c>
      <c r="N145" s="166" t="s">
        <v>36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162</v>
      </c>
      <c r="AT145" s="155" t="s">
        <v>181</v>
      </c>
      <c r="AU145" s="155" t="s">
        <v>152</v>
      </c>
      <c r="AY145" s="14" t="s">
        <v>145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152</v>
      </c>
      <c r="BK145" s="157">
        <f t="shared" si="9"/>
        <v>0</v>
      </c>
      <c r="BL145" s="14" t="s">
        <v>151</v>
      </c>
      <c r="BM145" s="155" t="s">
        <v>218</v>
      </c>
    </row>
    <row r="146" spans="1:65" s="2" customFormat="1" ht="21.75" customHeight="1">
      <c r="A146" s="26"/>
      <c r="B146" s="144"/>
      <c r="C146" s="158" t="s">
        <v>7</v>
      </c>
      <c r="D146" s="158" t="s">
        <v>181</v>
      </c>
      <c r="E146" s="159" t="s">
        <v>1241</v>
      </c>
      <c r="F146" s="160" t="s">
        <v>1242</v>
      </c>
      <c r="G146" s="161" t="s">
        <v>150</v>
      </c>
      <c r="H146" s="162">
        <v>10</v>
      </c>
      <c r="I146" s="162"/>
      <c r="J146" s="162">
        <f t="shared" si="0"/>
        <v>0</v>
      </c>
      <c r="K146" s="163"/>
      <c r="L146" s="164"/>
      <c r="M146" s="165" t="s">
        <v>1</v>
      </c>
      <c r="N146" s="166" t="s">
        <v>36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162</v>
      </c>
      <c r="AT146" s="155" t="s">
        <v>181</v>
      </c>
      <c r="AU146" s="155" t="s">
        <v>152</v>
      </c>
      <c r="AY146" s="14" t="s">
        <v>145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152</v>
      </c>
      <c r="BK146" s="157">
        <f t="shared" si="9"/>
        <v>0</v>
      </c>
      <c r="BL146" s="14" t="s">
        <v>151</v>
      </c>
      <c r="BM146" s="155" t="s">
        <v>221</v>
      </c>
    </row>
    <row r="147" spans="1:65" s="2" customFormat="1" ht="21.75" customHeight="1">
      <c r="A147" s="26"/>
      <c r="B147" s="144"/>
      <c r="C147" s="158" t="s">
        <v>222</v>
      </c>
      <c r="D147" s="158" t="s">
        <v>181</v>
      </c>
      <c r="E147" s="159" t="s">
        <v>1243</v>
      </c>
      <c r="F147" s="160" t="s">
        <v>1244</v>
      </c>
      <c r="G147" s="161" t="s">
        <v>150</v>
      </c>
      <c r="H147" s="162">
        <v>10</v>
      </c>
      <c r="I147" s="162"/>
      <c r="J147" s="162">
        <f t="shared" si="0"/>
        <v>0</v>
      </c>
      <c r="K147" s="163"/>
      <c r="L147" s="164"/>
      <c r="M147" s="165" t="s">
        <v>1</v>
      </c>
      <c r="N147" s="166" t="s">
        <v>36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162</v>
      </c>
      <c r="AT147" s="155" t="s">
        <v>181</v>
      </c>
      <c r="AU147" s="155" t="s">
        <v>152</v>
      </c>
      <c r="AY147" s="14" t="s">
        <v>145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152</v>
      </c>
      <c r="BK147" s="157">
        <f t="shared" si="9"/>
        <v>0</v>
      </c>
      <c r="BL147" s="14" t="s">
        <v>151</v>
      </c>
      <c r="BM147" s="155" t="s">
        <v>225</v>
      </c>
    </row>
    <row r="148" spans="1:65" s="2" customFormat="1" ht="21.75" customHeight="1">
      <c r="A148" s="26"/>
      <c r="B148" s="144"/>
      <c r="C148" s="158" t="s">
        <v>187</v>
      </c>
      <c r="D148" s="158" t="s">
        <v>181</v>
      </c>
      <c r="E148" s="159" t="s">
        <v>1245</v>
      </c>
      <c r="F148" s="160" t="s">
        <v>1246</v>
      </c>
      <c r="G148" s="161" t="s">
        <v>150</v>
      </c>
      <c r="H148" s="162">
        <v>10</v>
      </c>
      <c r="I148" s="162"/>
      <c r="J148" s="162">
        <f t="shared" si="0"/>
        <v>0</v>
      </c>
      <c r="K148" s="163"/>
      <c r="L148" s="164"/>
      <c r="M148" s="165" t="s">
        <v>1</v>
      </c>
      <c r="N148" s="166" t="s">
        <v>36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162</v>
      </c>
      <c r="AT148" s="155" t="s">
        <v>181</v>
      </c>
      <c r="AU148" s="155" t="s">
        <v>152</v>
      </c>
      <c r="AY148" s="14" t="s">
        <v>145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152</v>
      </c>
      <c r="BK148" s="157">
        <f t="shared" si="9"/>
        <v>0</v>
      </c>
      <c r="BL148" s="14" t="s">
        <v>151</v>
      </c>
      <c r="BM148" s="155" t="s">
        <v>228</v>
      </c>
    </row>
    <row r="149" spans="1:65" s="2" customFormat="1" ht="21.75" customHeight="1">
      <c r="A149" s="26"/>
      <c r="B149" s="144"/>
      <c r="C149" s="158" t="s">
        <v>233</v>
      </c>
      <c r="D149" s="158" t="s">
        <v>181</v>
      </c>
      <c r="E149" s="159" t="s">
        <v>1247</v>
      </c>
      <c r="F149" s="160" t="s">
        <v>1248</v>
      </c>
      <c r="G149" s="161" t="s">
        <v>150</v>
      </c>
      <c r="H149" s="162">
        <v>10</v>
      </c>
      <c r="I149" s="162"/>
      <c r="J149" s="162">
        <f t="shared" si="0"/>
        <v>0</v>
      </c>
      <c r="K149" s="163"/>
      <c r="L149" s="164"/>
      <c r="M149" s="165" t="s">
        <v>1</v>
      </c>
      <c r="N149" s="166" t="s">
        <v>36</v>
      </c>
      <c r="O149" s="153">
        <v>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162</v>
      </c>
      <c r="AT149" s="155" t="s">
        <v>181</v>
      </c>
      <c r="AU149" s="155" t="s">
        <v>152</v>
      </c>
      <c r="AY149" s="14" t="s">
        <v>145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152</v>
      </c>
      <c r="BK149" s="157">
        <f t="shared" si="9"/>
        <v>0</v>
      </c>
      <c r="BL149" s="14" t="s">
        <v>151</v>
      </c>
      <c r="BM149" s="155" t="s">
        <v>237</v>
      </c>
    </row>
    <row r="150" spans="1:65" s="2" customFormat="1" ht="21.75" customHeight="1">
      <c r="A150" s="26"/>
      <c r="B150" s="144"/>
      <c r="C150" s="158" t="s">
        <v>190</v>
      </c>
      <c r="D150" s="158" t="s">
        <v>181</v>
      </c>
      <c r="E150" s="159" t="s">
        <v>1249</v>
      </c>
      <c r="F150" s="160" t="s">
        <v>1250</v>
      </c>
      <c r="G150" s="161" t="s">
        <v>150</v>
      </c>
      <c r="H150" s="162">
        <v>11</v>
      </c>
      <c r="I150" s="162"/>
      <c r="J150" s="162">
        <f t="shared" si="0"/>
        <v>0</v>
      </c>
      <c r="K150" s="163"/>
      <c r="L150" s="164"/>
      <c r="M150" s="165" t="s">
        <v>1</v>
      </c>
      <c r="N150" s="166" t="s">
        <v>36</v>
      </c>
      <c r="O150" s="153">
        <v>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162</v>
      </c>
      <c r="AT150" s="155" t="s">
        <v>181</v>
      </c>
      <c r="AU150" s="155" t="s">
        <v>152</v>
      </c>
      <c r="AY150" s="14" t="s">
        <v>145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152</v>
      </c>
      <c r="BK150" s="157">
        <f t="shared" si="9"/>
        <v>0</v>
      </c>
      <c r="BL150" s="14" t="s">
        <v>151</v>
      </c>
      <c r="BM150" s="155" t="s">
        <v>240</v>
      </c>
    </row>
    <row r="151" spans="1:65" s="12" customFormat="1" ht="22.95" customHeight="1">
      <c r="B151" s="132"/>
      <c r="D151" s="133" t="s">
        <v>69</v>
      </c>
      <c r="E151" s="142" t="s">
        <v>151</v>
      </c>
      <c r="F151" s="142" t="s">
        <v>529</v>
      </c>
      <c r="J151" s="143">
        <f>BK151</f>
        <v>0</v>
      </c>
      <c r="L151" s="132"/>
      <c r="M151" s="136"/>
      <c r="N151" s="137"/>
      <c r="O151" s="137"/>
      <c r="P151" s="138">
        <f>SUM(P152:P155)</f>
        <v>0</v>
      </c>
      <c r="Q151" s="137"/>
      <c r="R151" s="138">
        <f>SUM(R152:R155)</f>
        <v>0</v>
      </c>
      <c r="S151" s="137"/>
      <c r="T151" s="139">
        <f>SUM(T152:T155)</f>
        <v>0</v>
      </c>
      <c r="AR151" s="133" t="s">
        <v>78</v>
      </c>
      <c r="AT151" s="140" t="s">
        <v>69</v>
      </c>
      <c r="AU151" s="140" t="s">
        <v>78</v>
      </c>
      <c r="AY151" s="133" t="s">
        <v>145</v>
      </c>
      <c r="BK151" s="141">
        <f>SUM(BK152:BK155)</f>
        <v>0</v>
      </c>
    </row>
    <row r="152" spans="1:65" s="2" customFormat="1" ht="16.5" customHeight="1">
      <c r="A152" s="26"/>
      <c r="B152" s="144"/>
      <c r="C152" s="145" t="s">
        <v>241</v>
      </c>
      <c r="D152" s="145" t="s">
        <v>147</v>
      </c>
      <c r="E152" s="146" t="s">
        <v>1251</v>
      </c>
      <c r="F152" s="147" t="s">
        <v>1252</v>
      </c>
      <c r="G152" s="148" t="s">
        <v>194</v>
      </c>
      <c r="H152" s="149">
        <v>10.715999999999999</v>
      </c>
      <c r="I152" s="149"/>
      <c r="J152" s="149">
        <f>ROUND(I152*H152,3)</f>
        <v>0</v>
      </c>
      <c r="K152" s="150"/>
      <c r="L152" s="27"/>
      <c r="M152" s="151" t="s">
        <v>1</v>
      </c>
      <c r="N152" s="152" t="s">
        <v>36</v>
      </c>
      <c r="O152" s="153">
        <v>0</v>
      </c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151</v>
      </c>
      <c r="AT152" s="155" t="s">
        <v>147</v>
      </c>
      <c r="AU152" s="155" t="s">
        <v>152</v>
      </c>
      <c r="AY152" s="14" t="s">
        <v>145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4" t="s">
        <v>152</v>
      </c>
      <c r="BK152" s="157">
        <f>ROUND(I152*H152,3)</f>
        <v>0</v>
      </c>
      <c r="BL152" s="14" t="s">
        <v>151</v>
      </c>
      <c r="BM152" s="155" t="s">
        <v>244</v>
      </c>
    </row>
    <row r="153" spans="1:65" s="2" customFormat="1" ht="16.5" customHeight="1">
      <c r="A153" s="26"/>
      <c r="B153" s="144"/>
      <c r="C153" s="158" t="s">
        <v>195</v>
      </c>
      <c r="D153" s="158" t="s">
        <v>181</v>
      </c>
      <c r="E153" s="159" t="s">
        <v>1253</v>
      </c>
      <c r="F153" s="160" t="s">
        <v>1254</v>
      </c>
      <c r="G153" s="161" t="s">
        <v>217</v>
      </c>
      <c r="H153" s="162">
        <v>17.146000000000001</v>
      </c>
      <c r="I153" s="162"/>
      <c r="J153" s="162">
        <f>ROUND(I153*H153,3)</f>
        <v>0</v>
      </c>
      <c r="K153" s="163"/>
      <c r="L153" s="164"/>
      <c r="M153" s="165" t="s">
        <v>1</v>
      </c>
      <c r="N153" s="166" t="s">
        <v>36</v>
      </c>
      <c r="O153" s="153">
        <v>0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162</v>
      </c>
      <c r="AT153" s="155" t="s">
        <v>181</v>
      </c>
      <c r="AU153" s="155" t="s">
        <v>152</v>
      </c>
      <c r="AY153" s="14" t="s">
        <v>145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152</v>
      </c>
      <c r="BK153" s="157">
        <f>ROUND(I153*H153,3)</f>
        <v>0</v>
      </c>
      <c r="BL153" s="14" t="s">
        <v>151</v>
      </c>
      <c r="BM153" s="155" t="s">
        <v>249</v>
      </c>
    </row>
    <row r="154" spans="1:65" s="2" customFormat="1" ht="21.75" customHeight="1">
      <c r="A154" s="26"/>
      <c r="B154" s="144"/>
      <c r="C154" s="145" t="s">
        <v>253</v>
      </c>
      <c r="D154" s="145" t="s">
        <v>147</v>
      </c>
      <c r="E154" s="146" t="s">
        <v>1255</v>
      </c>
      <c r="F154" s="147" t="s">
        <v>1256</v>
      </c>
      <c r="G154" s="148" t="s">
        <v>236</v>
      </c>
      <c r="H154" s="149">
        <v>107.16</v>
      </c>
      <c r="I154" s="149"/>
      <c r="J154" s="149">
        <f>ROUND(I154*H154,3)</f>
        <v>0</v>
      </c>
      <c r="K154" s="150"/>
      <c r="L154" s="27"/>
      <c r="M154" s="151" t="s">
        <v>1</v>
      </c>
      <c r="N154" s="152" t="s">
        <v>36</v>
      </c>
      <c r="O154" s="153">
        <v>0</v>
      </c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151</v>
      </c>
      <c r="AT154" s="155" t="s">
        <v>147</v>
      </c>
      <c r="AU154" s="155" t="s">
        <v>152</v>
      </c>
      <c r="AY154" s="14" t="s">
        <v>145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4" t="s">
        <v>152</v>
      </c>
      <c r="BK154" s="157">
        <f>ROUND(I154*H154,3)</f>
        <v>0</v>
      </c>
      <c r="BL154" s="14" t="s">
        <v>151</v>
      </c>
      <c r="BM154" s="155" t="s">
        <v>257</v>
      </c>
    </row>
    <row r="155" spans="1:65" s="2" customFormat="1" ht="16.5" customHeight="1">
      <c r="A155" s="26"/>
      <c r="B155" s="144"/>
      <c r="C155" s="158" t="s">
        <v>198</v>
      </c>
      <c r="D155" s="158" t="s">
        <v>181</v>
      </c>
      <c r="E155" s="159" t="s">
        <v>1257</v>
      </c>
      <c r="F155" s="160" t="s">
        <v>1258</v>
      </c>
      <c r="G155" s="161" t="s">
        <v>236</v>
      </c>
      <c r="H155" s="162">
        <v>133.94999999999999</v>
      </c>
      <c r="I155" s="162"/>
      <c r="J155" s="162">
        <f>ROUND(I155*H155,3)</f>
        <v>0</v>
      </c>
      <c r="K155" s="163"/>
      <c r="L155" s="164"/>
      <c r="M155" s="165" t="s">
        <v>1</v>
      </c>
      <c r="N155" s="166" t="s">
        <v>36</v>
      </c>
      <c r="O155" s="153">
        <v>0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162</v>
      </c>
      <c r="AT155" s="155" t="s">
        <v>181</v>
      </c>
      <c r="AU155" s="155" t="s">
        <v>152</v>
      </c>
      <c r="AY155" s="14" t="s">
        <v>145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152</v>
      </c>
      <c r="BK155" s="157">
        <f>ROUND(I155*H155,3)</f>
        <v>0</v>
      </c>
      <c r="BL155" s="14" t="s">
        <v>151</v>
      </c>
      <c r="BM155" s="155" t="s">
        <v>261</v>
      </c>
    </row>
    <row r="156" spans="1:65" s="12" customFormat="1" ht="22.95" customHeight="1">
      <c r="B156" s="132"/>
      <c r="D156" s="133" t="s">
        <v>69</v>
      </c>
      <c r="E156" s="142" t="s">
        <v>341</v>
      </c>
      <c r="F156" s="142" t="s">
        <v>342</v>
      </c>
      <c r="J156" s="143">
        <f>BK156</f>
        <v>0</v>
      </c>
      <c r="L156" s="132"/>
      <c r="M156" s="136"/>
      <c r="N156" s="137"/>
      <c r="O156" s="137"/>
      <c r="P156" s="138">
        <f>P157</f>
        <v>0</v>
      </c>
      <c r="Q156" s="137"/>
      <c r="R156" s="138">
        <f>R157</f>
        <v>0</v>
      </c>
      <c r="S156" s="137"/>
      <c r="T156" s="139">
        <f>T157</f>
        <v>0</v>
      </c>
      <c r="AR156" s="133" t="s">
        <v>78</v>
      </c>
      <c r="AT156" s="140" t="s">
        <v>69</v>
      </c>
      <c r="AU156" s="140" t="s">
        <v>78</v>
      </c>
      <c r="AY156" s="133" t="s">
        <v>145</v>
      </c>
      <c r="BK156" s="141">
        <f>BK157</f>
        <v>0</v>
      </c>
    </row>
    <row r="157" spans="1:65" s="2" customFormat="1" ht="21.75" customHeight="1">
      <c r="A157" s="26"/>
      <c r="B157" s="144"/>
      <c r="C157" s="145" t="s">
        <v>264</v>
      </c>
      <c r="D157" s="145" t="s">
        <v>147</v>
      </c>
      <c r="E157" s="146" t="s">
        <v>1259</v>
      </c>
      <c r="F157" s="147" t="s">
        <v>1260</v>
      </c>
      <c r="G157" s="148" t="s">
        <v>217</v>
      </c>
      <c r="H157" s="149">
        <v>42.985999999999997</v>
      </c>
      <c r="I157" s="149"/>
      <c r="J157" s="149">
        <f>ROUND(I157*H157,3)</f>
        <v>0</v>
      </c>
      <c r="K157" s="150"/>
      <c r="L157" s="27"/>
      <c r="M157" s="167" t="s">
        <v>1</v>
      </c>
      <c r="N157" s="168" t="s">
        <v>36</v>
      </c>
      <c r="O157" s="169">
        <v>0</v>
      </c>
      <c r="P157" s="169">
        <f>O157*H157</f>
        <v>0</v>
      </c>
      <c r="Q157" s="169">
        <v>0</v>
      </c>
      <c r="R157" s="169">
        <f>Q157*H157</f>
        <v>0</v>
      </c>
      <c r="S157" s="169">
        <v>0</v>
      </c>
      <c r="T157" s="170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151</v>
      </c>
      <c r="AT157" s="155" t="s">
        <v>147</v>
      </c>
      <c r="AU157" s="155" t="s">
        <v>152</v>
      </c>
      <c r="AY157" s="14" t="s">
        <v>145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152</v>
      </c>
      <c r="BK157" s="157">
        <f>ROUND(I157*H157,3)</f>
        <v>0</v>
      </c>
      <c r="BL157" s="14" t="s">
        <v>151</v>
      </c>
      <c r="BM157" s="155" t="s">
        <v>267</v>
      </c>
    </row>
    <row r="158" spans="1:65" s="2" customFormat="1" ht="6.9" customHeight="1">
      <c r="A158" s="26"/>
      <c r="B158" s="41"/>
      <c r="C158" s="42"/>
      <c r="D158" s="42"/>
      <c r="E158" s="42"/>
      <c r="F158" s="42"/>
      <c r="G158" s="42"/>
      <c r="H158" s="42"/>
      <c r="I158" s="42"/>
      <c r="J158" s="42"/>
      <c r="K158" s="42"/>
      <c r="L158" s="27"/>
      <c r="M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</row>
  </sheetData>
  <autoFilter ref="C123:K157" xr:uid="{00000000-0009-0000-0000-00000B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76"/>
  <sheetViews>
    <sheetView showGridLines="0" topLeftCell="A128" workbookViewId="0">
      <selection activeCell="J133" sqref="J13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92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79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110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8" t="str">
        <f>'Rekapitulácia stavby'!K6</f>
        <v>Zberný dvor v Trebišove</v>
      </c>
      <c r="F7" s="209"/>
      <c r="G7" s="209"/>
      <c r="H7" s="209"/>
      <c r="L7" s="17"/>
    </row>
    <row r="8" spans="1:46" s="2" customFormat="1" ht="12" customHeight="1">
      <c r="A8" s="26"/>
      <c r="B8" s="27"/>
      <c r="C8" s="26"/>
      <c r="D8" s="23" t="s">
        <v>111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0" t="s">
        <v>112</v>
      </c>
      <c r="F9" s="207"/>
      <c r="G9" s="207"/>
      <c r="H9" s="20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9" t="str">
        <f>'Rekapitulácia stavby'!E14</f>
        <v xml:space="preserve"> </v>
      </c>
      <c r="F18" s="179"/>
      <c r="G18" s="179"/>
      <c r="H18" s="179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2" t="s">
        <v>1</v>
      </c>
      <c r="F27" s="182"/>
      <c r="G27" s="182"/>
      <c r="H27" s="18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" customHeight="1">
      <c r="A30" s="26"/>
      <c r="B30" s="27"/>
      <c r="C30" s="26"/>
      <c r="D30" s="21" t="s">
        <v>113</v>
      </c>
      <c r="E30" s="26"/>
      <c r="F30" s="26"/>
      <c r="G30" s="26"/>
      <c r="H30" s="26"/>
      <c r="I30" s="26"/>
      <c r="J30" s="92">
        <f>J96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" customHeight="1">
      <c r="A31" s="26"/>
      <c r="B31" s="27"/>
      <c r="C31" s="26"/>
      <c r="D31" s="93" t="s">
        <v>114</v>
      </c>
      <c r="E31" s="26"/>
      <c r="F31" s="26"/>
      <c r="G31" s="26"/>
      <c r="H31" s="26"/>
      <c r="I31" s="26"/>
      <c r="J31" s="92">
        <f>J108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4" t="s">
        <v>30</v>
      </c>
      <c r="E32" s="26"/>
      <c r="F32" s="26"/>
      <c r="G32" s="26"/>
      <c r="H32" s="26"/>
      <c r="I32" s="26"/>
      <c r="J32" s="65">
        <f>ROUND(J30 + J31,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5" t="s">
        <v>34</v>
      </c>
      <c r="E35" s="23" t="s">
        <v>35</v>
      </c>
      <c r="F35" s="96">
        <f>ROUND((SUM(BE108:BE109) + SUM(BE129:BE175)),  2)</f>
        <v>0</v>
      </c>
      <c r="G35" s="26"/>
      <c r="H35" s="26"/>
      <c r="I35" s="97">
        <v>0.2</v>
      </c>
      <c r="J35" s="96">
        <f>ROUND(((SUM(BE108:BE109) + SUM(BE129:BE175))*I35),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3" t="s">
        <v>36</v>
      </c>
      <c r="F36" s="96">
        <f>ROUND((SUM(BF108:BF109) + SUM(BF129:BF175)),  2)</f>
        <v>0</v>
      </c>
      <c r="G36" s="26"/>
      <c r="H36" s="26"/>
      <c r="I36" s="97">
        <v>0.2</v>
      </c>
      <c r="J36" s="96">
        <f>ROUND(((SUM(BF108:BF109) + SUM(BF129:BF175))*I36),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37</v>
      </c>
      <c r="F37" s="96">
        <f>ROUND((SUM(BG108:BG109) + SUM(BG129:BG175)),  2)</f>
        <v>0</v>
      </c>
      <c r="G37" s="26"/>
      <c r="H37" s="26"/>
      <c r="I37" s="97">
        <v>0.2</v>
      </c>
      <c r="J37" s="96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38</v>
      </c>
      <c r="F38" s="96">
        <f>ROUND((SUM(BH108:BH109) + SUM(BH129:BH175)),  2)</f>
        <v>0</v>
      </c>
      <c r="G38" s="26"/>
      <c r="H38" s="26"/>
      <c r="I38" s="97">
        <v>0.2</v>
      </c>
      <c r="J38" s="96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23" t="s">
        <v>39</v>
      </c>
      <c r="F39" s="96">
        <f>ROUND((SUM(BI108:BI109) + SUM(BI129:BI175)),  2)</f>
        <v>0</v>
      </c>
      <c r="G39" s="26"/>
      <c r="H39" s="26"/>
      <c r="I39" s="97">
        <v>0</v>
      </c>
      <c r="J39" s="96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8"/>
      <c r="D41" s="99" t="s">
        <v>40</v>
      </c>
      <c r="E41" s="54"/>
      <c r="F41" s="54"/>
      <c r="G41" s="100" t="s">
        <v>41</v>
      </c>
      <c r="H41" s="101" t="s">
        <v>42</v>
      </c>
      <c r="I41" s="54"/>
      <c r="J41" s="102">
        <f>SUM(J32:J39)</f>
        <v>0</v>
      </c>
      <c r="K41" s="103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45</v>
      </c>
      <c r="E61" s="29"/>
      <c r="F61" s="104" t="s">
        <v>46</v>
      </c>
      <c r="G61" s="39" t="s">
        <v>45</v>
      </c>
      <c r="H61" s="29"/>
      <c r="I61" s="29"/>
      <c r="J61" s="105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45</v>
      </c>
      <c r="E76" s="29"/>
      <c r="F76" s="104" t="s">
        <v>46</v>
      </c>
      <c r="G76" s="39" t="s">
        <v>45</v>
      </c>
      <c r="H76" s="29"/>
      <c r="I76" s="29"/>
      <c r="J76" s="105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115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8" t="str">
        <f>E7</f>
        <v>Zberný dvor v Trebišove</v>
      </c>
      <c r="F85" s="209"/>
      <c r="G85" s="209"/>
      <c r="H85" s="20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0" t="str">
        <f>E9</f>
        <v>01.0 - Príprava územia</v>
      </c>
      <c r="F87" s="207"/>
      <c r="G87" s="207"/>
      <c r="H87" s="20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Trebišov 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Mesto Trebišov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116</v>
      </c>
      <c r="D94" s="98"/>
      <c r="E94" s="98"/>
      <c r="F94" s="98"/>
      <c r="G94" s="98"/>
      <c r="H94" s="98"/>
      <c r="I94" s="98"/>
      <c r="J94" s="107" t="s">
        <v>117</v>
      </c>
      <c r="K94" s="98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08" t="s">
        <v>118</v>
      </c>
      <c r="D96" s="26"/>
      <c r="E96" s="26"/>
      <c r="F96" s="26"/>
      <c r="G96" s="26"/>
      <c r="H96" s="26"/>
      <c r="I96" s="26"/>
      <c r="J96" s="65">
        <f>J129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119</v>
      </c>
    </row>
    <row r="97" spans="1:31" s="9" customFormat="1" ht="24.9" customHeight="1">
      <c r="B97" s="109"/>
      <c r="D97" s="110" t="s">
        <v>120</v>
      </c>
      <c r="E97" s="111"/>
      <c r="F97" s="111"/>
      <c r="G97" s="111"/>
      <c r="H97" s="111"/>
      <c r="I97" s="111"/>
      <c r="J97" s="112">
        <f>J130</f>
        <v>0</v>
      </c>
      <c r="L97" s="109"/>
    </row>
    <row r="98" spans="1:31" s="10" customFormat="1" ht="19.95" customHeight="1">
      <c r="B98" s="113"/>
      <c r="D98" s="114" t="s">
        <v>121</v>
      </c>
      <c r="E98" s="115"/>
      <c r="F98" s="115"/>
      <c r="G98" s="115"/>
      <c r="H98" s="115"/>
      <c r="I98" s="115"/>
      <c r="J98" s="116">
        <f>J131</f>
        <v>0</v>
      </c>
      <c r="L98" s="113"/>
    </row>
    <row r="99" spans="1:31" s="10" customFormat="1" ht="19.95" customHeight="1">
      <c r="B99" s="113"/>
      <c r="D99" s="114" t="s">
        <v>122</v>
      </c>
      <c r="E99" s="115"/>
      <c r="F99" s="115"/>
      <c r="G99" s="115"/>
      <c r="H99" s="115"/>
      <c r="I99" s="115"/>
      <c r="J99" s="116">
        <f>J146</f>
        <v>0</v>
      </c>
      <c r="L99" s="113"/>
    </row>
    <row r="100" spans="1:31" s="9" customFormat="1" ht="24.9" customHeight="1">
      <c r="B100" s="109"/>
      <c r="D100" s="110" t="s">
        <v>123</v>
      </c>
      <c r="E100" s="111"/>
      <c r="F100" s="111"/>
      <c r="G100" s="111"/>
      <c r="H100" s="111"/>
      <c r="I100" s="111"/>
      <c r="J100" s="112">
        <f>J155</f>
        <v>0</v>
      </c>
      <c r="L100" s="109"/>
    </row>
    <row r="101" spans="1:31" s="10" customFormat="1" ht="19.95" customHeight="1">
      <c r="B101" s="113"/>
      <c r="D101" s="114" t="s">
        <v>124</v>
      </c>
      <c r="E101" s="115"/>
      <c r="F101" s="115"/>
      <c r="G101" s="115"/>
      <c r="H101" s="115"/>
      <c r="I101" s="115"/>
      <c r="J101" s="116">
        <f>J156</f>
        <v>0</v>
      </c>
      <c r="L101" s="113"/>
    </row>
    <row r="102" spans="1:31" s="10" customFormat="1" ht="19.95" customHeight="1">
      <c r="B102" s="113"/>
      <c r="D102" s="114" t="s">
        <v>125</v>
      </c>
      <c r="E102" s="115"/>
      <c r="F102" s="115"/>
      <c r="G102" s="115"/>
      <c r="H102" s="115"/>
      <c r="I102" s="115"/>
      <c r="J102" s="116">
        <f>J160</f>
        <v>0</v>
      </c>
      <c r="L102" s="113"/>
    </row>
    <row r="103" spans="1:31" s="9" customFormat="1" ht="24.9" customHeight="1">
      <c r="B103" s="109"/>
      <c r="D103" s="110" t="s">
        <v>126</v>
      </c>
      <c r="E103" s="111"/>
      <c r="F103" s="111"/>
      <c r="G103" s="111"/>
      <c r="H103" s="111"/>
      <c r="I103" s="111"/>
      <c r="J103" s="112">
        <f>J162</f>
        <v>0</v>
      </c>
      <c r="L103" s="109"/>
    </row>
    <row r="104" spans="1:31" s="10" customFormat="1" ht="19.95" customHeight="1">
      <c r="B104" s="113"/>
      <c r="D104" s="114" t="s">
        <v>127</v>
      </c>
      <c r="E104" s="115"/>
      <c r="F104" s="115"/>
      <c r="G104" s="115"/>
      <c r="H104" s="115"/>
      <c r="I104" s="115"/>
      <c r="J104" s="116">
        <f>J163</f>
        <v>0</v>
      </c>
      <c r="L104" s="113"/>
    </row>
    <row r="105" spans="1:31" s="10" customFormat="1" ht="19.95" customHeight="1">
      <c r="B105" s="113"/>
      <c r="D105" s="114" t="s">
        <v>128</v>
      </c>
      <c r="E105" s="115"/>
      <c r="F105" s="115"/>
      <c r="G105" s="115"/>
      <c r="H105" s="115"/>
      <c r="I105" s="115"/>
      <c r="J105" s="116">
        <f>J166</f>
        <v>0</v>
      </c>
      <c r="L105" s="113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9.25" customHeight="1">
      <c r="A108" s="26"/>
      <c r="B108" s="27"/>
      <c r="C108" s="108" t="s">
        <v>129</v>
      </c>
      <c r="D108" s="26"/>
      <c r="E108" s="26"/>
      <c r="F108" s="26"/>
      <c r="G108" s="26"/>
      <c r="H108" s="26"/>
      <c r="I108" s="26"/>
      <c r="J108" s="117">
        <v>0</v>
      </c>
      <c r="K108" s="26"/>
      <c r="L108" s="36"/>
      <c r="N108" s="118" t="s">
        <v>34</v>
      </c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8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9.25" customHeight="1">
      <c r="A110" s="26"/>
      <c r="B110" s="27"/>
      <c r="C110" s="119" t="s">
        <v>130</v>
      </c>
      <c r="D110" s="98"/>
      <c r="E110" s="98"/>
      <c r="F110" s="98"/>
      <c r="G110" s="98"/>
      <c r="H110" s="98"/>
      <c r="I110" s="98"/>
      <c r="J110" s="120">
        <f>ROUND(J96+J108,2)</f>
        <v>0</v>
      </c>
      <c r="K110" s="98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" customHeight="1">
      <c r="A111" s="26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5" spans="1:31" s="2" customFormat="1" ht="6.9" customHeight="1">
      <c r="A115" s="26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" customHeight="1">
      <c r="A116" s="26"/>
      <c r="B116" s="27"/>
      <c r="C116" s="18" t="s">
        <v>131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12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6.5" customHeight="1">
      <c r="A119" s="26"/>
      <c r="B119" s="27"/>
      <c r="C119" s="26"/>
      <c r="D119" s="26"/>
      <c r="E119" s="208" t="str">
        <f>E7</f>
        <v>Zberný dvor v Trebišove</v>
      </c>
      <c r="F119" s="209"/>
      <c r="G119" s="209"/>
      <c r="H119" s="209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111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00" t="str">
        <f>E9</f>
        <v>01.0 - Príprava územia</v>
      </c>
      <c r="F121" s="207"/>
      <c r="G121" s="207"/>
      <c r="H121" s="207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16</v>
      </c>
      <c r="D123" s="26"/>
      <c r="E123" s="26"/>
      <c r="F123" s="21" t="str">
        <f>F12</f>
        <v xml:space="preserve">Trebišov </v>
      </c>
      <c r="G123" s="26"/>
      <c r="H123" s="26"/>
      <c r="I123" s="23" t="s">
        <v>18</v>
      </c>
      <c r="J123" s="49">
        <f>IF(J12="","",J12)</f>
        <v>0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5.15" customHeight="1">
      <c r="A125" s="26"/>
      <c r="B125" s="27"/>
      <c r="C125" s="23" t="s">
        <v>19</v>
      </c>
      <c r="D125" s="26"/>
      <c r="E125" s="26"/>
      <c r="F125" s="21" t="str">
        <f>E15</f>
        <v xml:space="preserve">Mesto Trebišov </v>
      </c>
      <c r="G125" s="26"/>
      <c r="H125" s="26"/>
      <c r="I125" s="23" t="s">
        <v>25</v>
      </c>
      <c r="J125" s="24" t="str">
        <f>E21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15" customHeight="1">
      <c r="A126" s="26"/>
      <c r="B126" s="27"/>
      <c r="C126" s="23" t="s">
        <v>23</v>
      </c>
      <c r="D126" s="26"/>
      <c r="E126" s="26"/>
      <c r="F126" s="21" t="str">
        <f>IF(E18="","",E18)</f>
        <v xml:space="preserve"> </v>
      </c>
      <c r="G126" s="26"/>
      <c r="H126" s="26"/>
      <c r="I126" s="23" t="s">
        <v>28</v>
      </c>
      <c r="J126" s="24" t="str">
        <f>E24</f>
        <v xml:space="preserve"> 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21"/>
      <c r="B128" s="122"/>
      <c r="C128" s="123" t="s">
        <v>132</v>
      </c>
      <c r="D128" s="124" t="s">
        <v>55</v>
      </c>
      <c r="E128" s="124" t="s">
        <v>51</v>
      </c>
      <c r="F128" s="124" t="s">
        <v>52</v>
      </c>
      <c r="G128" s="124" t="s">
        <v>133</v>
      </c>
      <c r="H128" s="124" t="s">
        <v>134</v>
      </c>
      <c r="I128" s="124" t="s">
        <v>135</v>
      </c>
      <c r="J128" s="125" t="s">
        <v>117</v>
      </c>
      <c r="K128" s="126" t="s">
        <v>136</v>
      </c>
      <c r="L128" s="127"/>
      <c r="M128" s="56" t="s">
        <v>1</v>
      </c>
      <c r="N128" s="57" t="s">
        <v>34</v>
      </c>
      <c r="O128" s="57" t="s">
        <v>137</v>
      </c>
      <c r="P128" s="57" t="s">
        <v>138</v>
      </c>
      <c r="Q128" s="57" t="s">
        <v>139</v>
      </c>
      <c r="R128" s="57" t="s">
        <v>140</v>
      </c>
      <c r="S128" s="57" t="s">
        <v>141</v>
      </c>
      <c r="T128" s="58" t="s">
        <v>142</v>
      </c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</row>
    <row r="129" spans="1:65" s="2" customFormat="1" ht="22.95" customHeight="1">
      <c r="A129" s="26"/>
      <c r="B129" s="27"/>
      <c r="C129" s="63" t="s">
        <v>113</v>
      </c>
      <c r="D129" s="26"/>
      <c r="E129" s="26"/>
      <c r="F129" s="26"/>
      <c r="G129" s="26"/>
      <c r="H129" s="26"/>
      <c r="I129" s="26"/>
      <c r="J129" s="128">
        <f>BK129</f>
        <v>0</v>
      </c>
      <c r="K129" s="26"/>
      <c r="L129" s="27"/>
      <c r="M129" s="59"/>
      <c r="N129" s="50"/>
      <c r="O129" s="60"/>
      <c r="P129" s="129">
        <f>P130+P155+P162</f>
        <v>0</v>
      </c>
      <c r="Q129" s="60"/>
      <c r="R129" s="129">
        <f>R130+R155+R162</f>
        <v>0</v>
      </c>
      <c r="S129" s="60"/>
      <c r="T129" s="130">
        <f>T130+T155+T162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69</v>
      </c>
      <c r="AU129" s="14" t="s">
        <v>119</v>
      </c>
      <c r="BK129" s="131">
        <f>BK130+BK155+BK162</f>
        <v>0</v>
      </c>
    </row>
    <row r="130" spans="1:65" s="12" customFormat="1" ht="25.95" customHeight="1">
      <c r="B130" s="132"/>
      <c r="D130" s="133" t="s">
        <v>69</v>
      </c>
      <c r="E130" s="134" t="s">
        <v>143</v>
      </c>
      <c r="F130" s="134" t="s">
        <v>144</v>
      </c>
      <c r="J130" s="135">
        <f>BK130</f>
        <v>0</v>
      </c>
      <c r="L130" s="132"/>
      <c r="M130" s="136"/>
      <c r="N130" s="137"/>
      <c r="O130" s="137"/>
      <c r="P130" s="138">
        <f>P131+P146</f>
        <v>0</v>
      </c>
      <c r="Q130" s="137"/>
      <c r="R130" s="138">
        <f>R131+R146</f>
        <v>0</v>
      </c>
      <c r="S130" s="137"/>
      <c r="T130" s="139">
        <f>T131+T146</f>
        <v>0</v>
      </c>
      <c r="AR130" s="133" t="s">
        <v>78</v>
      </c>
      <c r="AT130" s="140" t="s">
        <v>69</v>
      </c>
      <c r="AU130" s="140" t="s">
        <v>70</v>
      </c>
      <c r="AY130" s="133" t="s">
        <v>145</v>
      </c>
      <c r="BK130" s="141">
        <f>BK131+BK146</f>
        <v>0</v>
      </c>
    </row>
    <row r="131" spans="1:65" s="12" customFormat="1" ht="22.95" customHeight="1">
      <c r="B131" s="132"/>
      <c r="D131" s="133" t="s">
        <v>69</v>
      </c>
      <c r="E131" s="142" t="s">
        <v>78</v>
      </c>
      <c r="F131" s="142" t="s">
        <v>146</v>
      </c>
      <c r="J131" s="143">
        <f>BK131</f>
        <v>0</v>
      </c>
      <c r="L131" s="132"/>
      <c r="M131" s="136"/>
      <c r="N131" s="137"/>
      <c r="O131" s="137"/>
      <c r="P131" s="138">
        <f>SUM(P132:P145)</f>
        <v>0</v>
      </c>
      <c r="Q131" s="137"/>
      <c r="R131" s="138">
        <f>SUM(R132:R145)</f>
        <v>0</v>
      </c>
      <c r="S131" s="137"/>
      <c r="T131" s="139">
        <f>SUM(T132:T145)</f>
        <v>0</v>
      </c>
      <c r="AR131" s="133" t="s">
        <v>78</v>
      </c>
      <c r="AT131" s="140" t="s">
        <v>69</v>
      </c>
      <c r="AU131" s="140" t="s">
        <v>78</v>
      </c>
      <c r="AY131" s="133" t="s">
        <v>145</v>
      </c>
      <c r="BK131" s="141">
        <f>SUM(BK132:BK145)</f>
        <v>0</v>
      </c>
    </row>
    <row r="132" spans="1:65" s="2" customFormat="1" ht="21.75" customHeight="1">
      <c r="A132" s="26"/>
      <c r="B132" s="144"/>
      <c r="C132" s="145" t="s">
        <v>78</v>
      </c>
      <c r="D132" s="145" t="s">
        <v>147</v>
      </c>
      <c r="E132" s="146" t="s">
        <v>148</v>
      </c>
      <c r="F132" s="147" t="s">
        <v>149</v>
      </c>
      <c r="G132" s="148" t="s">
        <v>150</v>
      </c>
      <c r="H132" s="149">
        <v>2</v>
      </c>
      <c r="I132" s="149"/>
      <c r="J132" s="149">
        <v>0</v>
      </c>
      <c r="K132" s="150"/>
      <c r="L132" s="27"/>
      <c r="M132" s="151" t="s">
        <v>1</v>
      </c>
      <c r="N132" s="152" t="s">
        <v>36</v>
      </c>
      <c r="O132" s="153">
        <v>0</v>
      </c>
      <c r="P132" s="153">
        <f t="shared" ref="P132:P145" si="0">O132*H132</f>
        <v>0</v>
      </c>
      <c r="Q132" s="153">
        <v>0</v>
      </c>
      <c r="R132" s="153">
        <f t="shared" ref="R132:R145" si="1">Q132*H132</f>
        <v>0</v>
      </c>
      <c r="S132" s="153">
        <v>0</v>
      </c>
      <c r="T132" s="154">
        <f t="shared" ref="T132:T145" si="2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151</v>
      </c>
      <c r="AT132" s="155" t="s">
        <v>147</v>
      </c>
      <c r="AU132" s="155" t="s">
        <v>152</v>
      </c>
      <c r="AY132" s="14" t="s">
        <v>145</v>
      </c>
      <c r="BE132" s="156">
        <f t="shared" ref="BE132:BE145" si="3">IF(N132="základná",J132,0)</f>
        <v>0</v>
      </c>
      <c r="BF132" s="156">
        <f t="shared" ref="BF132:BF145" si="4">IF(N132="znížená",J132,0)</f>
        <v>0</v>
      </c>
      <c r="BG132" s="156">
        <f t="shared" ref="BG132:BG145" si="5">IF(N132="zákl. prenesená",J132,0)</f>
        <v>0</v>
      </c>
      <c r="BH132" s="156">
        <f t="shared" ref="BH132:BH145" si="6">IF(N132="zníž. prenesená",J132,0)</f>
        <v>0</v>
      </c>
      <c r="BI132" s="156">
        <f t="shared" ref="BI132:BI145" si="7">IF(N132="nulová",J132,0)</f>
        <v>0</v>
      </c>
      <c r="BJ132" s="14" t="s">
        <v>152</v>
      </c>
      <c r="BK132" s="157">
        <f t="shared" ref="BK132:BK145" si="8">ROUND(I132*H132,3)</f>
        <v>0</v>
      </c>
      <c r="BL132" s="14" t="s">
        <v>151</v>
      </c>
      <c r="BM132" s="155" t="s">
        <v>152</v>
      </c>
    </row>
    <row r="133" spans="1:65" s="2" customFormat="1" ht="21.75" customHeight="1">
      <c r="A133" s="26"/>
      <c r="B133" s="144"/>
      <c r="C133" s="145" t="s">
        <v>152</v>
      </c>
      <c r="D133" s="145" t="s">
        <v>147</v>
      </c>
      <c r="E133" s="146" t="s">
        <v>153</v>
      </c>
      <c r="F133" s="147" t="s">
        <v>154</v>
      </c>
      <c r="G133" s="148" t="s">
        <v>150</v>
      </c>
      <c r="H133" s="149">
        <v>10</v>
      </c>
      <c r="I133" s="149"/>
      <c r="J133" s="149">
        <f t="shared" ref="J132:J145" si="9">ROUND(I133*H133,3)</f>
        <v>0</v>
      </c>
      <c r="K133" s="150"/>
      <c r="L133" s="27"/>
      <c r="M133" s="151" t="s">
        <v>1</v>
      </c>
      <c r="N133" s="152" t="s">
        <v>36</v>
      </c>
      <c r="O133" s="153">
        <v>0</v>
      </c>
      <c r="P133" s="153">
        <f t="shared" si="0"/>
        <v>0</v>
      </c>
      <c r="Q133" s="153">
        <v>0</v>
      </c>
      <c r="R133" s="153">
        <f t="shared" si="1"/>
        <v>0</v>
      </c>
      <c r="S133" s="153">
        <v>0</v>
      </c>
      <c r="T133" s="154">
        <f t="shared" si="2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151</v>
      </c>
      <c r="AT133" s="155" t="s">
        <v>147</v>
      </c>
      <c r="AU133" s="155" t="s">
        <v>152</v>
      </c>
      <c r="AY133" s="14" t="s">
        <v>145</v>
      </c>
      <c r="BE133" s="156">
        <f t="shared" si="3"/>
        <v>0</v>
      </c>
      <c r="BF133" s="156">
        <f t="shared" si="4"/>
        <v>0</v>
      </c>
      <c r="BG133" s="156">
        <f t="shared" si="5"/>
        <v>0</v>
      </c>
      <c r="BH133" s="156">
        <f t="shared" si="6"/>
        <v>0</v>
      </c>
      <c r="BI133" s="156">
        <f t="shared" si="7"/>
        <v>0</v>
      </c>
      <c r="BJ133" s="14" t="s">
        <v>152</v>
      </c>
      <c r="BK133" s="157">
        <f t="shared" si="8"/>
        <v>0</v>
      </c>
      <c r="BL133" s="14" t="s">
        <v>151</v>
      </c>
      <c r="BM133" s="155" t="s">
        <v>151</v>
      </c>
    </row>
    <row r="134" spans="1:65" s="2" customFormat="1" ht="21.75" customHeight="1">
      <c r="A134" s="26"/>
      <c r="B134" s="144"/>
      <c r="C134" s="145" t="s">
        <v>155</v>
      </c>
      <c r="D134" s="145" t="s">
        <v>147</v>
      </c>
      <c r="E134" s="146" t="s">
        <v>156</v>
      </c>
      <c r="F134" s="147" t="s">
        <v>157</v>
      </c>
      <c r="G134" s="148" t="s">
        <v>150</v>
      </c>
      <c r="H134" s="149">
        <v>12</v>
      </c>
      <c r="I134" s="149"/>
      <c r="J134" s="149">
        <f t="shared" si="9"/>
        <v>0</v>
      </c>
      <c r="K134" s="150"/>
      <c r="L134" s="27"/>
      <c r="M134" s="151" t="s">
        <v>1</v>
      </c>
      <c r="N134" s="152" t="s">
        <v>36</v>
      </c>
      <c r="O134" s="153">
        <v>0</v>
      </c>
      <c r="P134" s="153">
        <f t="shared" si="0"/>
        <v>0</v>
      </c>
      <c r="Q134" s="153">
        <v>0</v>
      </c>
      <c r="R134" s="153">
        <f t="shared" si="1"/>
        <v>0</v>
      </c>
      <c r="S134" s="153">
        <v>0</v>
      </c>
      <c r="T134" s="154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151</v>
      </c>
      <c r="AT134" s="155" t="s">
        <v>147</v>
      </c>
      <c r="AU134" s="155" t="s">
        <v>152</v>
      </c>
      <c r="AY134" s="14" t="s">
        <v>145</v>
      </c>
      <c r="BE134" s="156">
        <f t="shared" si="3"/>
        <v>0</v>
      </c>
      <c r="BF134" s="156">
        <f t="shared" si="4"/>
        <v>0</v>
      </c>
      <c r="BG134" s="156">
        <f t="shared" si="5"/>
        <v>0</v>
      </c>
      <c r="BH134" s="156">
        <f t="shared" si="6"/>
        <v>0</v>
      </c>
      <c r="BI134" s="156">
        <f t="shared" si="7"/>
        <v>0</v>
      </c>
      <c r="BJ134" s="14" t="s">
        <v>152</v>
      </c>
      <c r="BK134" s="157">
        <f t="shared" si="8"/>
        <v>0</v>
      </c>
      <c r="BL134" s="14" t="s">
        <v>151</v>
      </c>
      <c r="BM134" s="155" t="s">
        <v>158</v>
      </c>
    </row>
    <row r="135" spans="1:65" s="2" customFormat="1" ht="21.75" customHeight="1">
      <c r="A135" s="26"/>
      <c r="B135" s="144"/>
      <c r="C135" s="145" t="s">
        <v>151</v>
      </c>
      <c r="D135" s="145" t="s">
        <v>147</v>
      </c>
      <c r="E135" s="146" t="s">
        <v>159</v>
      </c>
      <c r="F135" s="147" t="s">
        <v>160</v>
      </c>
      <c r="G135" s="148" t="s">
        <v>161</v>
      </c>
      <c r="H135" s="149">
        <v>10.5</v>
      </c>
      <c r="I135" s="149"/>
      <c r="J135" s="149">
        <f t="shared" si="9"/>
        <v>0</v>
      </c>
      <c r="K135" s="150"/>
      <c r="L135" s="27"/>
      <c r="M135" s="151" t="s">
        <v>1</v>
      </c>
      <c r="N135" s="152" t="s">
        <v>36</v>
      </c>
      <c r="O135" s="153">
        <v>0</v>
      </c>
      <c r="P135" s="153">
        <f t="shared" si="0"/>
        <v>0</v>
      </c>
      <c r="Q135" s="153">
        <v>0</v>
      </c>
      <c r="R135" s="153">
        <f t="shared" si="1"/>
        <v>0</v>
      </c>
      <c r="S135" s="153">
        <v>0</v>
      </c>
      <c r="T135" s="154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151</v>
      </c>
      <c r="AT135" s="155" t="s">
        <v>147</v>
      </c>
      <c r="AU135" s="155" t="s">
        <v>152</v>
      </c>
      <c r="AY135" s="14" t="s">
        <v>145</v>
      </c>
      <c r="BE135" s="156">
        <f t="shared" si="3"/>
        <v>0</v>
      </c>
      <c r="BF135" s="156">
        <f t="shared" si="4"/>
        <v>0</v>
      </c>
      <c r="BG135" s="156">
        <f t="shared" si="5"/>
        <v>0</v>
      </c>
      <c r="BH135" s="156">
        <f t="shared" si="6"/>
        <v>0</v>
      </c>
      <c r="BI135" s="156">
        <f t="shared" si="7"/>
        <v>0</v>
      </c>
      <c r="BJ135" s="14" t="s">
        <v>152</v>
      </c>
      <c r="BK135" s="157">
        <f t="shared" si="8"/>
        <v>0</v>
      </c>
      <c r="BL135" s="14" t="s">
        <v>151</v>
      </c>
      <c r="BM135" s="155" t="s">
        <v>162</v>
      </c>
    </row>
    <row r="136" spans="1:65" s="2" customFormat="1" ht="21.75" customHeight="1">
      <c r="A136" s="26"/>
      <c r="B136" s="144"/>
      <c r="C136" s="145" t="s">
        <v>163</v>
      </c>
      <c r="D136" s="145" t="s">
        <v>147</v>
      </c>
      <c r="E136" s="146" t="s">
        <v>164</v>
      </c>
      <c r="F136" s="147" t="s">
        <v>165</v>
      </c>
      <c r="G136" s="148" t="s">
        <v>150</v>
      </c>
      <c r="H136" s="149">
        <v>12</v>
      </c>
      <c r="I136" s="149"/>
      <c r="J136" s="149">
        <f t="shared" si="9"/>
        <v>0</v>
      </c>
      <c r="K136" s="150"/>
      <c r="L136" s="27"/>
      <c r="M136" s="151" t="s">
        <v>1</v>
      </c>
      <c r="N136" s="152" t="s">
        <v>36</v>
      </c>
      <c r="O136" s="153">
        <v>0</v>
      </c>
      <c r="P136" s="153">
        <f t="shared" si="0"/>
        <v>0</v>
      </c>
      <c r="Q136" s="153">
        <v>0</v>
      </c>
      <c r="R136" s="153">
        <f t="shared" si="1"/>
        <v>0</v>
      </c>
      <c r="S136" s="153">
        <v>0</v>
      </c>
      <c r="T136" s="154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151</v>
      </c>
      <c r="AT136" s="155" t="s">
        <v>147</v>
      </c>
      <c r="AU136" s="155" t="s">
        <v>152</v>
      </c>
      <c r="AY136" s="14" t="s">
        <v>145</v>
      </c>
      <c r="BE136" s="156">
        <f t="shared" si="3"/>
        <v>0</v>
      </c>
      <c r="BF136" s="156">
        <f t="shared" si="4"/>
        <v>0</v>
      </c>
      <c r="BG136" s="156">
        <f t="shared" si="5"/>
        <v>0</v>
      </c>
      <c r="BH136" s="156">
        <f t="shared" si="6"/>
        <v>0</v>
      </c>
      <c r="BI136" s="156">
        <f t="shared" si="7"/>
        <v>0</v>
      </c>
      <c r="BJ136" s="14" t="s">
        <v>152</v>
      </c>
      <c r="BK136" s="157">
        <f t="shared" si="8"/>
        <v>0</v>
      </c>
      <c r="BL136" s="14" t="s">
        <v>151</v>
      </c>
      <c r="BM136" s="155" t="s">
        <v>166</v>
      </c>
    </row>
    <row r="137" spans="1:65" s="2" customFormat="1" ht="21.75" customHeight="1">
      <c r="A137" s="26"/>
      <c r="B137" s="144"/>
      <c r="C137" s="145" t="s">
        <v>158</v>
      </c>
      <c r="D137" s="145" t="s">
        <v>147</v>
      </c>
      <c r="E137" s="146" t="s">
        <v>167</v>
      </c>
      <c r="F137" s="147" t="s">
        <v>168</v>
      </c>
      <c r="G137" s="148" t="s">
        <v>150</v>
      </c>
      <c r="H137" s="149">
        <v>12</v>
      </c>
      <c r="I137" s="149"/>
      <c r="J137" s="149">
        <f t="shared" si="9"/>
        <v>0</v>
      </c>
      <c r="K137" s="150"/>
      <c r="L137" s="27"/>
      <c r="M137" s="151" t="s">
        <v>1</v>
      </c>
      <c r="N137" s="152" t="s">
        <v>36</v>
      </c>
      <c r="O137" s="153">
        <v>0</v>
      </c>
      <c r="P137" s="153">
        <f t="shared" si="0"/>
        <v>0</v>
      </c>
      <c r="Q137" s="153">
        <v>0</v>
      </c>
      <c r="R137" s="153">
        <f t="shared" si="1"/>
        <v>0</v>
      </c>
      <c r="S137" s="153">
        <v>0</v>
      </c>
      <c r="T137" s="154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151</v>
      </c>
      <c r="AT137" s="155" t="s">
        <v>147</v>
      </c>
      <c r="AU137" s="155" t="s">
        <v>152</v>
      </c>
      <c r="AY137" s="14" t="s">
        <v>145</v>
      </c>
      <c r="BE137" s="156">
        <f t="shared" si="3"/>
        <v>0</v>
      </c>
      <c r="BF137" s="156">
        <f t="shared" si="4"/>
        <v>0</v>
      </c>
      <c r="BG137" s="156">
        <f t="shared" si="5"/>
        <v>0</v>
      </c>
      <c r="BH137" s="156">
        <f t="shared" si="6"/>
        <v>0</v>
      </c>
      <c r="BI137" s="156">
        <f t="shared" si="7"/>
        <v>0</v>
      </c>
      <c r="BJ137" s="14" t="s">
        <v>152</v>
      </c>
      <c r="BK137" s="157">
        <f t="shared" si="8"/>
        <v>0</v>
      </c>
      <c r="BL137" s="14" t="s">
        <v>151</v>
      </c>
      <c r="BM137" s="155" t="s">
        <v>169</v>
      </c>
    </row>
    <row r="138" spans="1:65" s="2" customFormat="1" ht="21.75" customHeight="1">
      <c r="A138" s="26"/>
      <c r="B138" s="144"/>
      <c r="C138" s="145" t="s">
        <v>170</v>
      </c>
      <c r="D138" s="145" t="s">
        <v>147</v>
      </c>
      <c r="E138" s="146" t="s">
        <v>171</v>
      </c>
      <c r="F138" s="147" t="s">
        <v>172</v>
      </c>
      <c r="G138" s="148" t="s">
        <v>150</v>
      </c>
      <c r="H138" s="149">
        <v>12</v>
      </c>
      <c r="I138" s="149"/>
      <c r="J138" s="149">
        <f t="shared" si="9"/>
        <v>0</v>
      </c>
      <c r="K138" s="150"/>
      <c r="L138" s="27"/>
      <c r="M138" s="151" t="s">
        <v>1</v>
      </c>
      <c r="N138" s="152" t="s">
        <v>36</v>
      </c>
      <c r="O138" s="153">
        <v>0</v>
      </c>
      <c r="P138" s="153">
        <f t="shared" si="0"/>
        <v>0</v>
      </c>
      <c r="Q138" s="153">
        <v>0</v>
      </c>
      <c r="R138" s="153">
        <f t="shared" si="1"/>
        <v>0</v>
      </c>
      <c r="S138" s="153">
        <v>0</v>
      </c>
      <c r="T138" s="154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151</v>
      </c>
      <c r="AT138" s="155" t="s">
        <v>147</v>
      </c>
      <c r="AU138" s="155" t="s">
        <v>152</v>
      </c>
      <c r="AY138" s="14" t="s">
        <v>145</v>
      </c>
      <c r="BE138" s="156">
        <f t="shared" si="3"/>
        <v>0</v>
      </c>
      <c r="BF138" s="156">
        <f t="shared" si="4"/>
        <v>0</v>
      </c>
      <c r="BG138" s="156">
        <f t="shared" si="5"/>
        <v>0</v>
      </c>
      <c r="BH138" s="156">
        <f t="shared" si="6"/>
        <v>0</v>
      </c>
      <c r="BI138" s="156">
        <f t="shared" si="7"/>
        <v>0</v>
      </c>
      <c r="BJ138" s="14" t="s">
        <v>152</v>
      </c>
      <c r="BK138" s="157">
        <f t="shared" si="8"/>
        <v>0</v>
      </c>
      <c r="BL138" s="14" t="s">
        <v>151</v>
      </c>
      <c r="BM138" s="155" t="s">
        <v>173</v>
      </c>
    </row>
    <row r="139" spans="1:65" s="2" customFormat="1" ht="33" customHeight="1">
      <c r="A139" s="26"/>
      <c r="B139" s="144"/>
      <c r="C139" s="145" t="s">
        <v>162</v>
      </c>
      <c r="D139" s="145" t="s">
        <v>147</v>
      </c>
      <c r="E139" s="146" t="s">
        <v>174</v>
      </c>
      <c r="F139" s="147" t="s">
        <v>175</v>
      </c>
      <c r="G139" s="148" t="s">
        <v>150</v>
      </c>
      <c r="H139" s="149">
        <v>10</v>
      </c>
      <c r="I139" s="149"/>
      <c r="J139" s="149">
        <f t="shared" si="9"/>
        <v>0</v>
      </c>
      <c r="K139" s="150"/>
      <c r="L139" s="27"/>
      <c r="M139" s="151" t="s">
        <v>1</v>
      </c>
      <c r="N139" s="152" t="s">
        <v>36</v>
      </c>
      <c r="O139" s="153">
        <v>0</v>
      </c>
      <c r="P139" s="153">
        <f t="shared" si="0"/>
        <v>0</v>
      </c>
      <c r="Q139" s="153">
        <v>0</v>
      </c>
      <c r="R139" s="153">
        <f t="shared" si="1"/>
        <v>0</v>
      </c>
      <c r="S139" s="153">
        <v>0</v>
      </c>
      <c r="T139" s="154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151</v>
      </c>
      <c r="AT139" s="155" t="s">
        <v>147</v>
      </c>
      <c r="AU139" s="155" t="s">
        <v>152</v>
      </c>
      <c r="AY139" s="14" t="s">
        <v>145</v>
      </c>
      <c r="BE139" s="156">
        <f t="shared" si="3"/>
        <v>0</v>
      </c>
      <c r="BF139" s="156">
        <f t="shared" si="4"/>
        <v>0</v>
      </c>
      <c r="BG139" s="156">
        <f t="shared" si="5"/>
        <v>0</v>
      </c>
      <c r="BH139" s="156">
        <f t="shared" si="6"/>
        <v>0</v>
      </c>
      <c r="BI139" s="156">
        <f t="shared" si="7"/>
        <v>0</v>
      </c>
      <c r="BJ139" s="14" t="s">
        <v>152</v>
      </c>
      <c r="BK139" s="157">
        <f t="shared" si="8"/>
        <v>0</v>
      </c>
      <c r="BL139" s="14" t="s">
        <v>151</v>
      </c>
      <c r="BM139" s="155" t="s">
        <v>176</v>
      </c>
    </row>
    <row r="140" spans="1:65" s="2" customFormat="1" ht="21.75" customHeight="1">
      <c r="A140" s="26"/>
      <c r="B140" s="144"/>
      <c r="C140" s="145" t="s">
        <v>177</v>
      </c>
      <c r="D140" s="145" t="s">
        <v>147</v>
      </c>
      <c r="E140" s="146" t="s">
        <v>178</v>
      </c>
      <c r="F140" s="147" t="s">
        <v>179</v>
      </c>
      <c r="G140" s="148" t="s">
        <v>150</v>
      </c>
      <c r="H140" s="149">
        <v>10</v>
      </c>
      <c r="I140" s="149"/>
      <c r="J140" s="149">
        <f t="shared" si="9"/>
        <v>0</v>
      </c>
      <c r="K140" s="150"/>
      <c r="L140" s="27"/>
      <c r="M140" s="151" t="s">
        <v>1</v>
      </c>
      <c r="N140" s="152" t="s">
        <v>36</v>
      </c>
      <c r="O140" s="153">
        <v>0</v>
      </c>
      <c r="P140" s="153">
        <f t="shared" si="0"/>
        <v>0</v>
      </c>
      <c r="Q140" s="153">
        <v>0</v>
      </c>
      <c r="R140" s="153">
        <f t="shared" si="1"/>
        <v>0</v>
      </c>
      <c r="S140" s="153">
        <v>0</v>
      </c>
      <c r="T140" s="154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151</v>
      </c>
      <c r="AT140" s="155" t="s">
        <v>147</v>
      </c>
      <c r="AU140" s="155" t="s">
        <v>152</v>
      </c>
      <c r="AY140" s="14" t="s">
        <v>145</v>
      </c>
      <c r="BE140" s="156">
        <f t="shared" si="3"/>
        <v>0</v>
      </c>
      <c r="BF140" s="156">
        <f t="shared" si="4"/>
        <v>0</v>
      </c>
      <c r="BG140" s="156">
        <f t="shared" si="5"/>
        <v>0</v>
      </c>
      <c r="BH140" s="156">
        <f t="shared" si="6"/>
        <v>0</v>
      </c>
      <c r="BI140" s="156">
        <f t="shared" si="7"/>
        <v>0</v>
      </c>
      <c r="BJ140" s="14" t="s">
        <v>152</v>
      </c>
      <c r="BK140" s="157">
        <f t="shared" si="8"/>
        <v>0</v>
      </c>
      <c r="BL140" s="14" t="s">
        <v>151</v>
      </c>
      <c r="BM140" s="155" t="s">
        <v>180</v>
      </c>
    </row>
    <row r="141" spans="1:65" s="2" customFormat="1" ht="16.5" customHeight="1">
      <c r="A141" s="26"/>
      <c r="B141" s="144"/>
      <c r="C141" s="158" t="s">
        <v>166</v>
      </c>
      <c r="D141" s="158" t="s">
        <v>181</v>
      </c>
      <c r="E141" s="159" t="s">
        <v>182</v>
      </c>
      <c r="F141" s="160" t="s">
        <v>183</v>
      </c>
      <c r="G141" s="161" t="s">
        <v>150</v>
      </c>
      <c r="H141" s="162">
        <v>10</v>
      </c>
      <c r="I141" s="162"/>
      <c r="J141" s="162">
        <f t="shared" si="9"/>
        <v>0</v>
      </c>
      <c r="K141" s="163"/>
      <c r="L141" s="164"/>
      <c r="M141" s="165" t="s">
        <v>1</v>
      </c>
      <c r="N141" s="166" t="s">
        <v>36</v>
      </c>
      <c r="O141" s="153">
        <v>0</v>
      </c>
      <c r="P141" s="153">
        <f t="shared" si="0"/>
        <v>0</v>
      </c>
      <c r="Q141" s="153">
        <v>0</v>
      </c>
      <c r="R141" s="153">
        <f t="shared" si="1"/>
        <v>0</v>
      </c>
      <c r="S141" s="153">
        <v>0</v>
      </c>
      <c r="T141" s="154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162</v>
      </c>
      <c r="AT141" s="155" t="s">
        <v>181</v>
      </c>
      <c r="AU141" s="155" t="s">
        <v>152</v>
      </c>
      <c r="AY141" s="14" t="s">
        <v>145</v>
      </c>
      <c r="BE141" s="156">
        <f t="shared" si="3"/>
        <v>0</v>
      </c>
      <c r="BF141" s="156">
        <f t="shared" si="4"/>
        <v>0</v>
      </c>
      <c r="BG141" s="156">
        <f t="shared" si="5"/>
        <v>0</v>
      </c>
      <c r="BH141" s="156">
        <f t="shared" si="6"/>
        <v>0</v>
      </c>
      <c r="BI141" s="156">
        <f t="shared" si="7"/>
        <v>0</v>
      </c>
      <c r="BJ141" s="14" t="s">
        <v>152</v>
      </c>
      <c r="BK141" s="157">
        <f t="shared" si="8"/>
        <v>0</v>
      </c>
      <c r="BL141" s="14" t="s">
        <v>151</v>
      </c>
      <c r="BM141" s="155" t="s">
        <v>7</v>
      </c>
    </row>
    <row r="142" spans="1:65" s="2" customFormat="1" ht="21.75" customHeight="1">
      <c r="A142" s="26"/>
      <c r="B142" s="144"/>
      <c r="C142" s="145" t="s">
        <v>184</v>
      </c>
      <c r="D142" s="145" t="s">
        <v>147</v>
      </c>
      <c r="E142" s="146" t="s">
        <v>185</v>
      </c>
      <c r="F142" s="147" t="s">
        <v>186</v>
      </c>
      <c r="G142" s="148" t="s">
        <v>150</v>
      </c>
      <c r="H142" s="149">
        <v>10</v>
      </c>
      <c r="I142" s="149"/>
      <c r="J142" s="149">
        <f t="shared" si="9"/>
        <v>0</v>
      </c>
      <c r="K142" s="150"/>
      <c r="L142" s="27"/>
      <c r="M142" s="151" t="s">
        <v>1</v>
      </c>
      <c r="N142" s="152" t="s">
        <v>36</v>
      </c>
      <c r="O142" s="153">
        <v>0</v>
      </c>
      <c r="P142" s="153">
        <f t="shared" si="0"/>
        <v>0</v>
      </c>
      <c r="Q142" s="153">
        <v>0</v>
      </c>
      <c r="R142" s="153">
        <f t="shared" si="1"/>
        <v>0</v>
      </c>
      <c r="S142" s="153">
        <v>0</v>
      </c>
      <c r="T142" s="154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151</v>
      </c>
      <c r="AT142" s="155" t="s">
        <v>147</v>
      </c>
      <c r="AU142" s="155" t="s">
        <v>152</v>
      </c>
      <c r="AY142" s="14" t="s">
        <v>145</v>
      </c>
      <c r="BE142" s="156">
        <f t="shared" si="3"/>
        <v>0</v>
      </c>
      <c r="BF142" s="156">
        <f t="shared" si="4"/>
        <v>0</v>
      </c>
      <c r="BG142" s="156">
        <f t="shared" si="5"/>
        <v>0</v>
      </c>
      <c r="BH142" s="156">
        <f t="shared" si="6"/>
        <v>0</v>
      </c>
      <c r="BI142" s="156">
        <f t="shared" si="7"/>
        <v>0</v>
      </c>
      <c r="BJ142" s="14" t="s">
        <v>152</v>
      </c>
      <c r="BK142" s="157">
        <f t="shared" si="8"/>
        <v>0</v>
      </c>
      <c r="BL142" s="14" t="s">
        <v>151</v>
      </c>
      <c r="BM142" s="155" t="s">
        <v>187</v>
      </c>
    </row>
    <row r="143" spans="1:65" s="2" customFormat="1" ht="21.75" customHeight="1">
      <c r="A143" s="26"/>
      <c r="B143" s="144"/>
      <c r="C143" s="145" t="s">
        <v>169</v>
      </c>
      <c r="D143" s="145" t="s">
        <v>147</v>
      </c>
      <c r="E143" s="146" t="s">
        <v>188</v>
      </c>
      <c r="F143" s="147" t="s">
        <v>189</v>
      </c>
      <c r="G143" s="148" t="s">
        <v>150</v>
      </c>
      <c r="H143" s="149">
        <v>10</v>
      </c>
      <c r="I143" s="149"/>
      <c r="J143" s="149">
        <f t="shared" si="9"/>
        <v>0</v>
      </c>
      <c r="K143" s="150"/>
      <c r="L143" s="27"/>
      <c r="M143" s="151" t="s">
        <v>1</v>
      </c>
      <c r="N143" s="152" t="s">
        <v>36</v>
      </c>
      <c r="O143" s="153">
        <v>0</v>
      </c>
      <c r="P143" s="153">
        <f t="shared" si="0"/>
        <v>0</v>
      </c>
      <c r="Q143" s="153">
        <v>0</v>
      </c>
      <c r="R143" s="153">
        <f t="shared" si="1"/>
        <v>0</v>
      </c>
      <c r="S143" s="153">
        <v>0</v>
      </c>
      <c r="T143" s="154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151</v>
      </c>
      <c r="AT143" s="155" t="s">
        <v>147</v>
      </c>
      <c r="AU143" s="155" t="s">
        <v>152</v>
      </c>
      <c r="AY143" s="14" t="s">
        <v>145</v>
      </c>
      <c r="BE143" s="156">
        <f t="shared" si="3"/>
        <v>0</v>
      </c>
      <c r="BF143" s="156">
        <f t="shared" si="4"/>
        <v>0</v>
      </c>
      <c r="BG143" s="156">
        <f t="shared" si="5"/>
        <v>0</v>
      </c>
      <c r="BH143" s="156">
        <f t="shared" si="6"/>
        <v>0</v>
      </c>
      <c r="BI143" s="156">
        <f t="shared" si="7"/>
        <v>0</v>
      </c>
      <c r="BJ143" s="14" t="s">
        <v>152</v>
      </c>
      <c r="BK143" s="157">
        <f t="shared" si="8"/>
        <v>0</v>
      </c>
      <c r="BL143" s="14" t="s">
        <v>151</v>
      </c>
      <c r="BM143" s="155" t="s">
        <v>190</v>
      </c>
    </row>
    <row r="144" spans="1:65" s="2" customFormat="1" ht="16.5" customHeight="1">
      <c r="A144" s="26"/>
      <c r="B144" s="144"/>
      <c r="C144" s="145" t="s">
        <v>191</v>
      </c>
      <c r="D144" s="145" t="s">
        <v>147</v>
      </c>
      <c r="E144" s="146" t="s">
        <v>192</v>
      </c>
      <c r="F144" s="147" t="s">
        <v>193</v>
      </c>
      <c r="G144" s="148" t="s">
        <v>194</v>
      </c>
      <c r="H144" s="149">
        <v>2</v>
      </c>
      <c r="I144" s="149"/>
      <c r="J144" s="149">
        <f t="shared" si="9"/>
        <v>0</v>
      </c>
      <c r="K144" s="150"/>
      <c r="L144" s="27"/>
      <c r="M144" s="151" t="s">
        <v>1</v>
      </c>
      <c r="N144" s="152" t="s">
        <v>36</v>
      </c>
      <c r="O144" s="153">
        <v>0</v>
      </c>
      <c r="P144" s="153">
        <f t="shared" si="0"/>
        <v>0</v>
      </c>
      <c r="Q144" s="153">
        <v>0</v>
      </c>
      <c r="R144" s="153">
        <f t="shared" si="1"/>
        <v>0</v>
      </c>
      <c r="S144" s="153">
        <v>0</v>
      </c>
      <c r="T144" s="154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151</v>
      </c>
      <c r="AT144" s="155" t="s">
        <v>147</v>
      </c>
      <c r="AU144" s="155" t="s">
        <v>152</v>
      </c>
      <c r="AY144" s="14" t="s">
        <v>145</v>
      </c>
      <c r="BE144" s="156">
        <f t="shared" si="3"/>
        <v>0</v>
      </c>
      <c r="BF144" s="156">
        <f t="shared" si="4"/>
        <v>0</v>
      </c>
      <c r="BG144" s="156">
        <f t="shared" si="5"/>
        <v>0</v>
      </c>
      <c r="BH144" s="156">
        <f t="shared" si="6"/>
        <v>0</v>
      </c>
      <c r="BI144" s="156">
        <f t="shared" si="7"/>
        <v>0</v>
      </c>
      <c r="BJ144" s="14" t="s">
        <v>152</v>
      </c>
      <c r="BK144" s="157">
        <f t="shared" si="8"/>
        <v>0</v>
      </c>
      <c r="BL144" s="14" t="s">
        <v>151</v>
      </c>
      <c r="BM144" s="155" t="s">
        <v>195</v>
      </c>
    </row>
    <row r="145" spans="1:65" s="2" customFormat="1" ht="21.75" customHeight="1">
      <c r="A145" s="26"/>
      <c r="B145" s="144"/>
      <c r="C145" s="145" t="s">
        <v>173</v>
      </c>
      <c r="D145" s="145" t="s">
        <v>147</v>
      </c>
      <c r="E145" s="146" t="s">
        <v>196</v>
      </c>
      <c r="F145" s="147" t="s">
        <v>197</v>
      </c>
      <c r="G145" s="148" t="s">
        <v>194</v>
      </c>
      <c r="H145" s="149">
        <v>2</v>
      </c>
      <c r="I145" s="149"/>
      <c r="J145" s="149">
        <f t="shared" si="9"/>
        <v>0</v>
      </c>
      <c r="K145" s="150"/>
      <c r="L145" s="27"/>
      <c r="M145" s="151" t="s">
        <v>1</v>
      </c>
      <c r="N145" s="152" t="s">
        <v>36</v>
      </c>
      <c r="O145" s="153">
        <v>0</v>
      </c>
      <c r="P145" s="153">
        <f t="shared" si="0"/>
        <v>0</v>
      </c>
      <c r="Q145" s="153">
        <v>0</v>
      </c>
      <c r="R145" s="153">
        <f t="shared" si="1"/>
        <v>0</v>
      </c>
      <c r="S145" s="153">
        <v>0</v>
      </c>
      <c r="T145" s="154">
        <f t="shared" si="2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151</v>
      </c>
      <c r="AT145" s="155" t="s">
        <v>147</v>
      </c>
      <c r="AU145" s="155" t="s">
        <v>152</v>
      </c>
      <c r="AY145" s="14" t="s">
        <v>145</v>
      </c>
      <c r="BE145" s="156">
        <f t="shared" si="3"/>
        <v>0</v>
      </c>
      <c r="BF145" s="156">
        <f t="shared" si="4"/>
        <v>0</v>
      </c>
      <c r="BG145" s="156">
        <f t="shared" si="5"/>
        <v>0</v>
      </c>
      <c r="BH145" s="156">
        <f t="shared" si="6"/>
        <v>0</v>
      </c>
      <c r="BI145" s="156">
        <f t="shared" si="7"/>
        <v>0</v>
      </c>
      <c r="BJ145" s="14" t="s">
        <v>152</v>
      </c>
      <c r="BK145" s="157">
        <f t="shared" si="8"/>
        <v>0</v>
      </c>
      <c r="BL145" s="14" t="s">
        <v>151</v>
      </c>
      <c r="BM145" s="155" t="s">
        <v>198</v>
      </c>
    </row>
    <row r="146" spans="1:65" s="12" customFormat="1" ht="22.95" customHeight="1">
      <c r="B146" s="132"/>
      <c r="D146" s="133" t="s">
        <v>69</v>
      </c>
      <c r="E146" s="142" t="s">
        <v>177</v>
      </c>
      <c r="F146" s="142" t="s">
        <v>199</v>
      </c>
      <c r="J146" s="143">
        <f>BK146</f>
        <v>0</v>
      </c>
      <c r="L146" s="132"/>
      <c r="M146" s="136"/>
      <c r="N146" s="137"/>
      <c r="O146" s="137"/>
      <c r="P146" s="138">
        <f>SUM(P147:P154)</f>
        <v>0</v>
      </c>
      <c r="Q146" s="137"/>
      <c r="R146" s="138">
        <f>SUM(R147:R154)</f>
        <v>0</v>
      </c>
      <c r="S146" s="137"/>
      <c r="T146" s="139">
        <f>SUM(T147:T154)</f>
        <v>0</v>
      </c>
      <c r="AR146" s="133" t="s">
        <v>78</v>
      </c>
      <c r="AT146" s="140" t="s">
        <v>69</v>
      </c>
      <c r="AU146" s="140" t="s">
        <v>78</v>
      </c>
      <c r="AY146" s="133" t="s">
        <v>145</v>
      </c>
      <c r="BK146" s="141">
        <f>SUM(BK147:BK154)</f>
        <v>0</v>
      </c>
    </row>
    <row r="147" spans="1:65" s="2" customFormat="1" ht="21.75" customHeight="1">
      <c r="A147" s="26"/>
      <c r="B147" s="144"/>
      <c r="C147" s="145" t="s">
        <v>200</v>
      </c>
      <c r="D147" s="145" t="s">
        <v>147</v>
      </c>
      <c r="E147" s="146" t="s">
        <v>201</v>
      </c>
      <c r="F147" s="147" t="s">
        <v>202</v>
      </c>
      <c r="G147" s="148" t="s">
        <v>194</v>
      </c>
      <c r="H147" s="149">
        <v>15.922000000000001</v>
      </c>
      <c r="I147" s="149"/>
      <c r="J147" s="149">
        <f t="shared" ref="J147:J154" si="10">ROUND(I147*H147,3)</f>
        <v>0</v>
      </c>
      <c r="K147" s="150"/>
      <c r="L147" s="27"/>
      <c r="M147" s="151" t="s">
        <v>1</v>
      </c>
      <c r="N147" s="152" t="s">
        <v>36</v>
      </c>
      <c r="O147" s="153">
        <v>0</v>
      </c>
      <c r="P147" s="153">
        <f t="shared" ref="P147:P154" si="11">O147*H147</f>
        <v>0</v>
      </c>
      <c r="Q147" s="153">
        <v>0</v>
      </c>
      <c r="R147" s="153">
        <f t="shared" ref="R147:R154" si="12">Q147*H147</f>
        <v>0</v>
      </c>
      <c r="S147" s="153">
        <v>0</v>
      </c>
      <c r="T147" s="154">
        <f t="shared" ref="T147:T154" si="1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151</v>
      </c>
      <c r="AT147" s="155" t="s">
        <v>147</v>
      </c>
      <c r="AU147" s="155" t="s">
        <v>152</v>
      </c>
      <c r="AY147" s="14" t="s">
        <v>145</v>
      </c>
      <c r="BE147" s="156">
        <f t="shared" ref="BE147:BE154" si="14">IF(N147="základná",J147,0)</f>
        <v>0</v>
      </c>
      <c r="BF147" s="156">
        <f t="shared" ref="BF147:BF154" si="15">IF(N147="znížená",J147,0)</f>
        <v>0</v>
      </c>
      <c r="BG147" s="156">
        <f t="shared" ref="BG147:BG154" si="16">IF(N147="zákl. prenesená",J147,0)</f>
        <v>0</v>
      </c>
      <c r="BH147" s="156">
        <f t="shared" ref="BH147:BH154" si="17">IF(N147="zníž. prenesená",J147,0)</f>
        <v>0</v>
      </c>
      <c r="BI147" s="156">
        <f t="shared" ref="BI147:BI154" si="18">IF(N147="nulová",J147,0)</f>
        <v>0</v>
      </c>
      <c r="BJ147" s="14" t="s">
        <v>152</v>
      </c>
      <c r="BK147" s="157">
        <f t="shared" ref="BK147:BK154" si="19">ROUND(I147*H147,3)</f>
        <v>0</v>
      </c>
      <c r="BL147" s="14" t="s">
        <v>151</v>
      </c>
      <c r="BM147" s="155" t="s">
        <v>203</v>
      </c>
    </row>
    <row r="148" spans="1:65" s="2" customFormat="1" ht="21.75" customHeight="1">
      <c r="A148" s="26"/>
      <c r="B148" s="144"/>
      <c r="C148" s="145" t="s">
        <v>176</v>
      </c>
      <c r="D148" s="145" t="s">
        <v>147</v>
      </c>
      <c r="E148" s="146" t="s">
        <v>204</v>
      </c>
      <c r="F148" s="147" t="s">
        <v>205</v>
      </c>
      <c r="G148" s="148" t="s">
        <v>194</v>
      </c>
      <c r="H148" s="149">
        <v>5.35</v>
      </c>
      <c r="I148" s="149"/>
      <c r="J148" s="149">
        <f t="shared" si="10"/>
        <v>0</v>
      </c>
      <c r="K148" s="150"/>
      <c r="L148" s="27"/>
      <c r="M148" s="151" t="s">
        <v>1</v>
      </c>
      <c r="N148" s="152" t="s">
        <v>36</v>
      </c>
      <c r="O148" s="153">
        <v>0</v>
      </c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151</v>
      </c>
      <c r="AT148" s="155" t="s">
        <v>147</v>
      </c>
      <c r="AU148" s="155" t="s">
        <v>152</v>
      </c>
      <c r="AY148" s="14" t="s">
        <v>145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152</v>
      </c>
      <c r="BK148" s="157">
        <f t="shared" si="19"/>
        <v>0</v>
      </c>
      <c r="BL148" s="14" t="s">
        <v>151</v>
      </c>
      <c r="BM148" s="155" t="s">
        <v>206</v>
      </c>
    </row>
    <row r="149" spans="1:65" s="2" customFormat="1" ht="21.75" customHeight="1">
      <c r="A149" s="26"/>
      <c r="B149" s="144"/>
      <c r="C149" s="145" t="s">
        <v>207</v>
      </c>
      <c r="D149" s="145" t="s">
        <v>147</v>
      </c>
      <c r="E149" s="146" t="s">
        <v>208</v>
      </c>
      <c r="F149" s="147" t="s">
        <v>209</v>
      </c>
      <c r="G149" s="148" t="s">
        <v>194</v>
      </c>
      <c r="H149" s="149">
        <v>58.274999999999999</v>
      </c>
      <c r="I149" s="149"/>
      <c r="J149" s="149">
        <f t="shared" si="10"/>
        <v>0</v>
      </c>
      <c r="K149" s="150"/>
      <c r="L149" s="27"/>
      <c r="M149" s="151" t="s">
        <v>1</v>
      </c>
      <c r="N149" s="152" t="s">
        <v>36</v>
      </c>
      <c r="O149" s="153">
        <v>0</v>
      </c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151</v>
      </c>
      <c r="AT149" s="155" t="s">
        <v>147</v>
      </c>
      <c r="AU149" s="155" t="s">
        <v>152</v>
      </c>
      <c r="AY149" s="14" t="s">
        <v>145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152</v>
      </c>
      <c r="BK149" s="157">
        <f t="shared" si="19"/>
        <v>0</v>
      </c>
      <c r="BL149" s="14" t="s">
        <v>151</v>
      </c>
      <c r="BM149" s="155" t="s">
        <v>210</v>
      </c>
    </row>
    <row r="150" spans="1:65" s="2" customFormat="1" ht="21.75" customHeight="1">
      <c r="A150" s="26"/>
      <c r="B150" s="144"/>
      <c r="C150" s="145" t="s">
        <v>180</v>
      </c>
      <c r="D150" s="145" t="s">
        <v>147</v>
      </c>
      <c r="E150" s="146" t="s">
        <v>211</v>
      </c>
      <c r="F150" s="147" t="s">
        <v>212</v>
      </c>
      <c r="G150" s="148" t="s">
        <v>194</v>
      </c>
      <c r="H150" s="149">
        <v>97.125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36</v>
      </c>
      <c r="O150" s="153">
        <v>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151</v>
      </c>
      <c r="AT150" s="155" t="s">
        <v>147</v>
      </c>
      <c r="AU150" s="155" t="s">
        <v>152</v>
      </c>
      <c r="AY150" s="14" t="s">
        <v>145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152</v>
      </c>
      <c r="BK150" s="157">
        <f t="shared" si="19"/>
        <v>0</v>
      </c>
      <c r="BL150" s="14" t="s">
        <v>151</v>
      </c>
      <c r="BM150" s="155" t="s">
        <v>213</v>
      </c>
    </row>
    <row r="151" spans="1:65" s="2" customFormat="1" ht="21.75" customHeight="1">
      <c r="A151" s="26"/>
      <c r="B151" s="144"/>
      <c r="C151" s="145" t="s">
        <v>214</v>
      </c>
      <c r="D151" s="145" t="s">
        <v>147</v>
      </c>
      <c r="E151" s="146" t="s">
        <v>215</v>
      </c>
      <c r="F151" s="147" t="s">
        <v>216</v>
      </c>
      <c r="G151" s="148" t="s">
        <v>217</v>
      </c>
      <c r="H151" s="149">
        <v>327.53800000000001</v>
      </c>
      <c r="I151" s="149"/>
      <c r="J151" s="149">
        <f t="shared" si="10"/>
        <v>0</v>
      </c>
      <c r="K151" s="150"/>
      <c r="L151" s="27"/>
      <c r="M151" s="151" t="s">
        <v>1</v>
      </c>
      <c r="N151" s="152" t="s">
        <v>36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151</v>
      </c>
      <c r="AT151" s="155" t="s">
        <v>147</v>
      </c>
      <c r="AU151" s="155" t="s">
        <v>152</v>
      </c>
      <c r="AY151" s="14" t="s">
        <v>145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152</v>
      </c>
      <c r="BK151" s="157">
        <f t="shared" si="19"/>
        <v>0</v>
      </c>
      <c r="BL151" s="14" t="s">
        <v>151</v>
      </c>
      <c r="BM151" s="155" t="s">
        <v>218</v>
      </c>
    </row>
    <row r="152" spans="1:65" s="2" customFormat="1" ht="16.5" customHeight="1">
      <c r="A152" s="26"/>
      <c r="B152" s="144"/>
      <c r="C152" s="145" t="s">
        <v>7</v>
      </c>
      <c r="D152" s="145" t="s">
        <v>147</v>
      </c>
      <c r="E152" s="146" t="s">
        <v>219</v>
      </c>
      <c r="F152" s="147" t="s">
        <v>220</v>
      </c>
      <c r="G152" s="148" t="s">
        <v>217</v>
      </c>
      <c r="H152" s="149">
        <v>2947.8420000000001</v>
      </c>
      <c r="I152" s="149"/>
      <c r="J152" s="149">
        <f t="shared" si="10"/>
        <v>0</v>
      </c>
      <c r="K152" s="150"/>
      <c r="L152" s="27"/>
      <c r="M152" s="151" t="s">
        <v>1</v>
      </c>
      <c r="N152" s="152" t="s">
        <v>36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151</v>
      </c>
      <c r="AT152" s="155" t="s">
        <v>147</v>
      </c>
      <c r="AU152" s="155" t="s">
        <v>152</v>
      </c>
      <c r="AY152" s="14" t="s">
        <v>145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152</v>
      </c>
      <c r="BK152" s="157">
        <f t="shared" si="19"/>
        <v>0</v>
      </c>
      <c r="BL152" s="14" t="s">
        <v>151</v>
      </c>
      <c r="BM152" s="155" t="s">
        <v>221</v>
      </c>
    </row>
    <row r="153" spans="1:65" s="2" customFormat="1" ht="21.75" customHeight="1">
      <c r="A153" s="26"/>
      <c r="B153" s="144"/>
      <c r="C153" s="145" t="s">
        <v>222</v>
      </c>
      <c r="D153" s="145" t="s">
        <v>147</v>
      </c>
      <c r="E153" s="146" t="s">
        <v>223</v>
      </c>
      <c r="F153" s="147" t="s">
        <v>224</v>
      </c>
      <c r="G153" s="148" t="s">
        <v>217</v>
      </c>
      <c r="H153" s="149">
        <v>327.53800000000001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36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151</v>
      </c>
      <c r="AT153" s="155" t="s">
        <v>147</v>
      </c>
      <c r="AU153" s="155" t="s">
        <v>152</v>
      </c>
      <c r="AY153" s="14" t="s">
        <v>145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152</v>
      </c>
      <c r="BK153" s="157">
        <f t="shared" si="19"/>
        <v>0</v>
      </c>
      <c r="BL153" s="14" t="s">
        <v>151</v>
      </c>
      <c r="BM153" s="155" t="s">
        <v>225</v>
      </c>
    </row>
    <row r="154" spans="1:65" s="2" customFormat="1" ht="21.75" customHeight="1">
      <c r="A154" s="26"/>
      <c r="B154" s="144"/>
      <c r="C154" s="145" t="s">
        <v>187</v>
      </c>
      <c r="D154" s="145" t="s">
        <v>147</v>
      </c>
      <c r="E154" s="146" t="s">
        <v>226</v>
      </c>
      <c r="F154" s="147" t="s">
        <v>227</v>
      </c>
      <c r="G154" s="148" t="s">
        <v>217</v>
      </c>
      <c r="H154" s="149">
        <v>327.53800000000001</v>
      </c>
      <c r="I154" s="149"/>
      <c r="J154" s="149">
        <f t="shared" si="10"/>
        <v>0</v>
      </c>
      <c r="K154" s="150"/>
      <c r="L154" s="27"/>
      <c r="M154" s="151" t="s">
        <v>1</v>
      </c>
      <c r="N154" s="152" t="s">
        <v>36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151</v>
      </c>
      <c r="AT154" s="155" t="s">
        <v>147</v>
      </c>
      <c r="AU154" s="155" t="s">
        <v>152</v>
      </c>
      <c r="AY154" s="14" t="s">
        <v>145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152</v>
      </c>
      <c r="BK154" s="157">
        <f t="shared" si="19"/>
        <v>0</v>
      </c>
      <c r="BL154" s="14" t="s">
        <v>151</v>
      </c>
      <c r="BM154" s="155" t="s">
        <v>228</v>
      </c>
    </row>
    <row r="155" spans="1:65" s="12" customFormat="1" ht="25.95" customHeight="1">
      <c r="B155" s="132"/>
      <c r="D155" s="133" t="s">
        <v>69</v>
      </c>
      <c r="E155" s="134" t="s">
        <v>229</v>
      </c>
      <c r="F155" s="134" t="s">
        <v>230</v>
      </c>
      <c r="J155" s="135">
        <f>BK155</f>
        <v>0</v>
      </c>
      <c r="L155" s="132"/>
      <c r="M155" s="136"/>
      <c r="N155" s="137"/>
      <c r="O155" s="137"/>
      <c r="P155" s="138">
        <f>P156+P160</f>
        <v>0</v>
      </c>
      <c r="Q155" s="137"/>
      <c r="R155" s="138">
        <f>R156+R160</f>
        <v>0</v>
      </c>
      <c r="S155" s="137"/>
      <c r="T155" s="139">
        <f>T156+T160</f>
        <v>0</v>
      </c>
      <c r="AR155" s="133" t="s">
        <v>152</v>
      </c>
      <c r="AT155" s="140" t="s">
        <v>69</v>
      </c>
      <c r="AU155" s="140" t="s">
        <v>70</v>
      </c>
      <c r="AY155" s="133" t="s">
        <v>145</v>
      </c>
      <c r="BK155" s="141">
        <f>BK156+BK160</f>
        <v>0</v>
      </c>
    </row>
    <row r="156" spans="1:65" s="12" customFormat="1" ht="22.95" customHeight="1">
      <c r="B156" s="132"/>
      <c r="D156" s="133" t="s">
        <v>69</v>
      </c>
      <c r="E156" s="142" t="s">
        <v>231</v>
      </c>
      <c r="F156" s="142" t="s">
        <v>232</v>
      </c>
      <c r="J156" s="143">
        <f>BK156</f>
        <v>0</v>
      </c>
      <c r="L156" s="132"/>
      <c r="M156" s="136"/>
      <c r="N156" s="137"/>
      <c r="O156" s="137"/>
      <c r="P156" s="138">
        <f>SUM(P157:P159)</f>
        <v>0</v>
      </c>
      <c r="Q156" s="137"/>
      <c r="R156" s="138">
        <f>SUM(R157:R159)</f>
        <v>0</v>
      </c>
      <c r="S156" s="137"/>
      <c r="T156" s="139">
        <f>SUM(T157:T159)</f>
        <v>0</v>
      </c>
      <c r="AR156" s="133" t="s">
        <v>152</v>
      </c>
      <c r="AT156" s="140" t="s">
        <v>69</v>
      </c>
      <c r="AU156" s="140" t="s">
        <v>78</v>
      </c>
      <c r="AY156" s="133" t="s">
        <v>145</v>
      </c>
      <c r="BK156" s="141">
        <f>SUM(BK157:BK159)</f>
        <v>0</v>
      </c>
    </row>
    <row r="157" spans="1:65" s="2" customFormat="1" ht="21.75" customHeight="1">
      <c r="A157" s="26"/>
      <c r="B157" s="144"/>
      <c r="C157" s="145" t="s">
        <v>233</v>
      </c>
      <c r="D157" s="145" t="s">
        <v>147</v>
      </c>
      <c r="E157" s="146" t="s">
        <v>234</v>
      </c>
      <c r="F157" s="147" t="s">
        <v>235</v>
      </c>
      <c r="G157" s="148" t="s">
        <v>236</v>
      </c>
      <c r="H157" s="149">
        <v>480</v>
      </c>
      <c r="I157" s="149"/>
      <c r="J157" s="149">
        <f>ROUND(I157*H157,3)</f>
        <v>0</v>
      </c>
      <c r="K157" s="150"/>
      <c r="L157" s="27"/>
      <c r="M157" s="151" t="s">
        <v>1</v>
      </c>
      <c r="N157" s="152" t="s">
        <v>36</v>
      </c>
      <c r="O157" s="153">
        <v>0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176</v>
      </c>
      <c r="AT157" s="155" t="s">
        <v>147</v>
      </c>
      <c r="AU157" s="155" t="s">
        <v>152</v>
      </c>
      <c r="AY157" s="14" t="s">
        <v>145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152</v>
      </c>
      <c r="BK157" s="157">
        <f>ROUND(I157*H157,3)</f>
        <v>0</v>
      </c>
      <c r="BL157" s="14" t="s">
        <v>176</v>
      </c>
      <c r="BM157" s="155" t="s">
        <v>237</v>
      </c>
    </row>
    <row r="158" spans="1:65" s="2" customFormat="1" ht="16.5" customHeight="1">
      <c r="A158" s="26"/>
      <c r="B158" s="144"/>
      <c r="C158" s="145" t="s">
        <v>190</v>
      </c>
      <c r="D158" s="145" t="s">
        <v>147</v>
      </c>
      <c r="E158" s="146" t="s">
        <v>238</v>
      </c>
      <c r="F158" s="147" t="s">
        <v>239</v>
      </c>
      <c r="G158" s="148" t="s">
        <v>236</v>
      </c>
      <c r="H158" s="149">
        <v>67.599999999999994</v>
      </c>
      <c r="I158" s="149"/>
      <c r="J158" s="149">
        <f>ROUND(I158*H158,3)</f>
        <v>0</v>
      </c>
      <c r="K158" s="150"/>
      <c r="L158" s="27"/>
      <c r="M158" s="151" t="s">
        <v>1</v>
      </c>
      <c r="N158" s="152" t="s">
        <v>36</v>
      </c>
      <c r="O158" s="153">
        <v>0</v>
      </c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176</v>
      </c>
      <c r="AT158" s="155" t="s">
        <v>147</v>
      </c>
      <c r="AU158" s="155" t="s">
        <v>152</v>
      </c>
      <c r="AY158" s="14" t="s">
        <v>145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152</v>
      </c>
      <c r="BK158" s="157">
        <f>ROUND(I158*H158,3)</f>
        <v>0</v>
      </c>
      <c r="BL158" s="14" t="s">
        <v>176</v>
      </c>
      <c r="BM158" s="155" t="s">
        <v>240</v>
      </c>
    </row>
    <row r="159" spans="1:65" s="2" customFormat="1" ht="33" customHeight="1">
      <c r="A159" s="26"/>
      <c r="B159" s="144"/>
      <c r="C159" s="145" t="s">
        <v>241</v>
      </c>
      <c r="D159" s="145" t="s">
        <v>147</v>
      </c>
      <c r="E159" s="146" t="s">
        <v>242</v>
      </c>
      <c r="F159" s="147" t="s">
        <v>243</v>
      </c>
      <c r="G159" s="148" t="s">
        <v>236</v>
      </c>
      <c r="H159" s="149">
        <v>259</v>
      </c>
      <c r="I159" s="149"/>
      <c r="J159" s="149">
        <f>ROUND(I159*H159,3)</f>
        <v>0</v>
      </c>
      <c r="K159" s="150"/>
      <c r="L159" s="27"/>
      <c r="M159" s="151" t="s">
        <v>1</v>
      </c>
      <c r="N159" s="152" t="s">
        <v>36</v>
      </c>
      <c r="O159" s="153">
        <v>0</v>
      </c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176</v>
      </c>
      <c r="AT159" s="155" t="s">
        <v>147</v>
      </c>
      <c r="AU159" s="155" t="s">
        <v>152</v>
      </c>
      <c r="AY159" s="14" t="s">
        <v>145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152</v>
      </c>
      <c r="BK159" s="157">
        <f>ROUND(I159*H159,3)</f>
        <v>0</v>
      </c>
      <c r="BL159" s="14" t="s">
        <v>176</v>
      </c>
      <c r="BM159" s="155" t="s">
        <v>244</v>
      </c>
    </row>
    <row r="160" spans="1:65" s="12" customFormat="1" ht="22.95" customHeight="1">
      <c r="B160" s="132"/>
      <c r="D160" s="133" t="s">
        <v>69</v>
      </c>
      <c r="E160" s="142" t="s">
        <v>245</v>
      </c>
      <c r="F160" s="142" t="s">
        <v>246</v>
      </c>
      <c r="J160" s="143">
        <f>BK160</f>
        <v>0</v>
      </c>
      <c r="L160" s="132"/>
      <c r="M160" s="136"/>
      <c r="N160" s="137"/>
      <c r="O160" s="137"/>
      <c r="P160" s="138">
        <f>P161</f>
        <v>0</v>
      </c>
      <c r="Q160" s="137"/>
      <c r="R160" s="138">
        <f>R161</f>
        <v>0</v>
      </c>
      <c r="S160" s="137"/>
      <c r="T160" s="139">
        <f>T161</f>
        <v>0</v>
      </c>
      <c r="AR160" s="133" t="s">
        <v>152</v>
      </c>
      <c r="AT160" s="140" t="s">
        <v>69</v>
      </c>
      <c r="AU160" s="140" t="s">
        <v>78</v>
      </c>
      <c r="AY160" s="133" t="s">
        <v>145</v>
      </c>
      <c r="BK160" s="141">
        <f>BK161</f>
        <v>0</v>
      </c>
    </row>
    <row r="161" spans="1:65" s="2" customFormat="1" ht="21.75" customHeight="1">
      <c r="A161" s="26"/>
      <c r="B161" s="144"/>
      <c r="C161" s="145" t="s">
        <v>195</v>
      </c>
      <c r="D161" s="145" t="s">
        <v>147</v>
      </c>
      <c r="E161" s="146" t="s">
        <v>247</v>
      </c>
      <c r="F161" s="147" t="s">
        <v>248</v>
      </c>
      <c r="G161" s="148" t="s">
        <v>236</v>
      </c>
      <c r="H161" s="149">
        <v>547.6</v>
      </c>
      <c r="I161" s="149"/>
      <c r="J161" s="149">
        <f>ROUND(I161*H161,3)</f>
        <v>0</v>
      </c>
      <c r="K161" s="150"/>
      <c r="L161" s="27"/>
      <c r="M161" s="151" t="s">
        <v>1</v>
      </c>
      <c r="N161" s="152" t="s">
        <v>36</v>
      </c>
      <c r="O161" s="153">
        <v>0</v>
      </c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176</v>
      </c>
      <c r="AT161" s="155" t="s">
        <v>147</v>
      </c>
      <c r="AU161" s="155" t="s">
        <v>152</v>
      </c>
      <c r="AY161" s="14" t="s">
        <v>145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152</v>
      </c>
      <c r="BK161" s="157">
        <f>ROUND(I161*H161,3)</f>
        <v>0</v>
      </c>
      <c r="BL161" s="14" t="s">
        <v>176</v>
      </c>
      <c r="BM161" s="155" t="s">
        <v>249</v>
      </c>
    </row>
    <row r="162" spans="1:65" s="12" customFormat="1" ht="25.95" customHeight="1">
      <c r="B162" s="132"/>
      <c r="D162" s="133" t="s">
        <v>69</v>
      </c>
      <c r="E162" s="134" t="s">
        <v>181</v>
      </c>
      <c r="F162" s="134" t="s">
        <v>250</v>
      </c>
      <c r="J162" s="135">
        <f>BK162</f>
        <v>0</v>
      </c>
      <c r="L162" s="132"/>
      <c r="M162" s="136"/>
      <c r="N162" s="137"/>
      <c r="O162" s="137"/>
      <c r="P162" s="138">
        <f>P163+P166</f>
        <v>0</v>
      </c>
      <c r="Q162" s="137"/>
      <c r="R162" s="138">
        <f>R163+R166</f>
        <v>0</v>
      </c>
      <c r="S162" s="137"/>
      <c r="T162" s="139">
        <f>T163+T166</f>
        <v>0</v>
      </c>
      <c r="AR162" s="133" t="s">
        <v>155</v>
      </c>
      <c r="AT162" s="140" t="s">
        <v>69</v>
      </c>
      <c r="AU162" s="140" t="s">
        <v>70</v>
      </c>
      <c r="AY162" s="133" t="s">
        <v>145</v>
      </c>
      <c r="BK162" s="141">
        <f>BK163+BK166</f>
        <v>0</v>
      </c>
    </row>
    <row r="163" spans="1:65" s="12" customFormat="1" ht="22.95" customHeight="1">
      <c r="B163" s="132"/>
      <c r="D163" s="133" t="s">
        <v>69</v>
      </c>
      <c r="E163" s="142" t="s">
        <v>251</v>
      </c>
      <c r="F163" s="142" t="s">
        <v>252</v>
      </c>
      <c r="J163" s="143">
        <f>BK163</f>
        <v>0</v>
      </c>
      <c r="L163" s="132"/>
      <c r="M163" s="136"/>
      <c r="N163" s="137"/>
      <c r="O163" s="137"/>
      <c r="P163" s="138">
        <f>SUM(P164:P165)</f>
        <v>0</v>
      </c>
      <c r="Q163" s="137"/>
      <c r="R163" s="138">
        <f>SUM(R164:R165)</f>
        <v>0</v>
      </c>
      <c r="S163" s="137"/>
      <c r="T163" s="139">
        <f>SUM(T164:T165)</f>
        <v>0</v>
      </c>
      <c r="AR163" s="133" t="s">
        <v>155</v>
      </c>
      <c r="AT163" s="140" t="s">
        <v>69</v>
      </c>
      <c r="AU163" s="140" t="s">
        <v>78</v>
      </c>
      <c r="AY163" s="133" t="s">
        <v>145</v>
      </c>
      <c r="BK163" s="141">
        <f>SUM(BK164:BK165)</f>
        <v>0</v>
      </c>
    </row>
    <row r="164" spans="1:65" s="2" customFormat="1" ht="16.5" customHeight="1">
      <c r="A164" s="26"/>
      <c r="B164" s="144"/>
      <c r="C164" s="145" t="s">
        <v>253</v>
      </c>
      <c r="D164" s="145" t="s">
        <v>147</v>
      </c>
      <c r="E164" s="146" t="s">
        <v>254</v>
      </c>
      <c r="F164" s="147" t="s">
        <v>255</v>
      </c>
      <c r="G164" s="148" t="s">
        <v>161</v>
      </c>
      <c r="H164" s="149">
        <v>120</v>
      </c>
      <c r="I164" s="149"/>
      <c r="J164" s="149">
        <f>ROUND(I164*H164,3)</f>
        <v>0</v>
      </c>
      <c r="K164" s="150"/>
      <c r="L164" s="27"/>
      <c r="M164" s="151" t="s">
        <v>1</v>
      </c>
      <c r="N164" s="152" t="s">
        <v>36</v>
      </c>
      <c r="O164" s="153">
        <v>0</v>
      </c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256</v>
      </c>
      <c r="AT164" s="155" t="s">
        <v>147</v>
      </c>
      <c r="AU164" s="155" t="s">
        <v>152</v>
      </c>
      <c r="AY164" s="14" t="s">
        <v>145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4" t="s">
        <v>152</v>
      </c>
      <c r="BK164" s="157">
        <f>ROUND(I164*H164,3)</f>
        <v>0</v>
      </c>
      <c r="BL164" s="14" t="s">
        <v>256</v>
      </c>
      <c r="BM164" s="155" t="s">
        <v>257</v>
      </c>
    </row>
    <row r="165" spans="1:65" s="2" customFormat="1" ht="16.5" customHeight="1">
      <c r="A165" s="26"/>
      <c r="B165" s="144"/>
      <c r="C165" s="158" t="s">
        <v>198</v>
      </c>
      <c r="D165" s="158" t="s">
        <v>181</v>
      </c>
      <c r="E165" s="159" t="s">
        <v>258</v>
      </c>
      <c r="F165" s="160" t="s">
        <v>259</v>
      </c>
      <c r="G165" s="161" t="s">
        <v>161</v>
      </c>
      <c r="H165" s="162">
        <v>120</v>
      </c>
      <c r="I165" s="162"/>
      <c r="J165" s="162">
        <f>ROUND(I165*H165,3)</f>
        <v>0</v>
      </c>
      <c r="K165" s="163"/>
      <c r="L165" s="164"/>
      <c r="M165" s="165" t="s">
        <v>1</v>
      </c>
      <c r="N165" s="166" t="s">
        <v>36</v>
      </c>
      <c r="O165" s="153">
        <v>0</v>
      </c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260</v>
      </c>
      <c r="AT165" s="155" t="s">
        <v>181</v>
      </c>
      <c r="AU165" s="155" t="s">
        <v>152</v>
      </c>
      <c r="AY165" s="14" t="s">
        <v>145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4" t="s">
        <v>152</v>
      </c>
      <c r="BK165" s="157">
        <f>ROUND(I165*H165,3)</f>
        <v>0</v>
      </c>
      <c r="BL165" s="14" t="s">
        <v>256</v>
      </c>
      <c r="BM165" s="155" t="s">
        <v>261</v>
      </c>
    </row>
    <row r="166" spans="1:65" s="12" customFormat="1" ht="22.95" customHeight="1">
      <c r="B166" s="132"/>
      <c r="D166" s="133" t="s">
        <v>69</v>
      </c>
      <c r="E166" s="142" t="s">
        <v>262</v>
      </c>
      <c r="F166" s="142" t="s">
        <v>263</v>
      </c>
      <c r="J166" s="143">
        <f>BK166</f>
        <v>0</v>
      </c>
      <c r="L166" s="132"/>
      <c r="M166" s="136"/>
      <c r="N166" s="137"/>
      <c r="O166" s="137"/>
      <c r="P166" s="138">
        <f>SUM(P167:P175)</f>
        <v>0</v>
      </c>
      <c r="Q166" s="137"/>
      <c r="R166" s="138">
        <f>SUM(R167:R175)</f>
        <v>0</v>
      </c>
      <c r="S166" s="137"/>
      <c r="T166" s="139">
        <f>SUM(T167:T175)</f>
        <v>0</v>
      </c>
      <c r="AR166" s="133" t="s">
        <v>155</v>
      </c>
      <c r="AT166" s="140" t="s">
        <v>69</v>
      </c>
      <c r="AU166" s="140" t="s">
        <v>78</v>
      </c>
      <c r="AY166" s="133" t="s">
        <v>145</v>
      </c>
      <c r="BK166" s="141">
        <f>SUM(BK167:BK175)</f>
        <v>0</v>
      </c>
    </row>
    <row r="167" spans="1:65" s="2" customFormat="1" ht="21.75" customHeight="1">
      <c r="A167" s="26"/>
      <c r="B167" s="144"/>
      <c r="C167" s="145" t="s">
        <v>264</v>
      </c>
      <c r="D167" s="145" t="s">
        <v>147</v>
      </c>
      <c r="E167" s="146" t="s">
        <v>265</v>
      </c>
      <c r="F167" s="147" t="s">
        <v>266</v>
      </c>
      <c r="G167" s="148" t="s">
        <v>150</v>
      </c>
      <c r="H167" s="149">
        <v>1</v>
      </c>
      <c r="I167" s="149"/>
      <c r="J167" s="149">
        <f t="shared" ref="J167:J175" si="20">ROUND(I167*H167,3)</f>
        <v>0</v>
      </c>
      <c r="K167" s="150"/>
      <c r="L167" s="27"/>
      <c r="M167" s="151" t="s">
        <v>1</v>
      </c>
      <c r="N167" s="152" t="s">
        <v>36</v>
      </c>
      <c r="O167" s="153">
        <v>0</v>
      </c>
      <c r="P167" s="153">
        <f t="shared" ref="P167:P175" si="21">O167*H167</f>
        <v>0</v>
      </c>
      <c r="Q167" s="153">
        <v>0</v>
      </c>
      <c r="R167" s="153">
        <f t="shared" ref="R167:R175" si="22">Q167*H167</f>
        <v>0</v>
      </c>
      <c r="S167" s="153">
        <v>0</v>
      </c>
      <c r="T167" s="154">
        <f t="shared" ref="T167:T175" si="23"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256</v>
      </c>
      <c r="AT167" s="155" t="s">
        <v>147</v>
      </c>
      <c r="AU167" s="155" t="s">
        <v>152</v>
      </c>
      <c r="AY167" s="14" t="s">
        <v>145</v>
      </c>
      <c r="BE167" s="156">
        <f t="shared" ref="BE167:BE175" si="24">IF(N167="základná",J167,0)</f>
        <v>0</v>
      </c>
      <c r="BF167" s="156">
        <f t="shared" ref="BF167:BF175" si="25">IF(N167="znížená",J167,0)</f>
        <v>0</v>
      </c>
      <c r="BG167" s="156">
        <f t="shared" ref="BG167:BG175" si="26">IF(N167="zákl. prenesená",J167,0)</f>
        <v>0</v>
      </c>
      <c r="BH167" s="156">
        <f t="shared" ref="BH167:BH175" si="27">IF(N167="zníž. prenesená",J167,0)</f>
        <v>0</v>
      </c>
      <c r="BI167" s="156">
        <f t="shared" ref="BI167:BI175" si="28">IF(N167="nulová",J167,0)</f>
        <v>0</v>
      </c>
      <c r="BJ167" s="14" t="s">
        <v>152</v>
      </c>
      <c r="BK167" s="157">
        <f t="shared" ref="BK167:BK175" si="29">ROUND(I167*H167,3)</f>
        <v>0</v>
      </c>
      <c r="BL167" s="14" t="s">
        <v>256</v>
      </c>
      <c r="BM167" s="155" t="s">
        <v>267</v>
      </c>
    </row>
    <row r="168" spans="1:65" s="2" customFormat="1" ht="33" customHeight="1">
      <c r="A168" s="26"/>
      <c r="B168" s="144"/>
      <c r="C168" s="158" t="s">
        <v>203</v>
      </c>
      <c r="D168" s="158" t="s">
        <v>181</v>
      </c>
      <c r="E168" s="159" t="s">
        <v>268</v>
      </c>
      <c r="F168" s="160" t="s">
        <v>269</v>
      </c>
      <c r="G168" s="161" t="s">
        <v>150</v>
      </c>
      <c r="H168" s="162">
        <v>1</v>
      </c>
      <c r="I168" s="162"/>
      <c r="J168" s="162">
        <f t="shared" si="20"/>
        <v>0</v>
      </c>
      <c r="K168" s="163"/>
      <c r="L168" s="164"/>
      <c r="M168" s="165" t="s">
        <v>1</v>
      </c>
      <c r="N168" s="166" t="s">
        <v>36</v>
      </c>
      <c r="O168" s="153">
        <v>0</v>
      </c>
      <c r="P168" s="153">
        <f t="shared" si="21"/>
        <v>0</v>
      </c>
      <c r="Q168" s="153">
        <v>0</v>
      </c>
      <c r="R168" s="153">
        <f t="shared" si="22"/>
        <v>0</v>
      </c>
      <c r="S168" s="153">
        <v>0</v>
      </c>
      <c r="T168" s="154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260</v>
      </c>
      <c r="AT168" s="155" t="s">
        <v>181</v>
      </c>
      <c r="AU168" s="155" t="s">
        <v>152</v>
      </c>
      <c r="AY168" s="14" t="s">
        <v>145</v>
      </c>
      <c r="BE168" s="156">
        <f t="shared" si="24"/>
        <v>0</v>
      </c>
      <c r="BF168" s="156">
        <f t="shared" si="25"/>
        <v>0</v>
      </c>
      <c r="BG168" s="156">
        <f t="shared" si="26"/>
        <v>0</v>
      </c>
      <c r="BH168" s="156">
        <f t="shared" si="27"/>
        <v>0</v>
      </c>
      <c r="BI168" s="156">
        <f t="shared" si="28"/>
        <v>0</v>
      </c>
      <c r="BJ168" s="14" t="s">
        <v>152</v>
      </c>
      <c r="BK168" s="157">
        <f t="shared" si="29"/>
        <v>0</v>
      </c>
      <c r="BL168" s="14" t="s">
        <v>256</v>
      </c>
      <c r="BM168" s="155" t="s">
        <v>270</v>
      </c>
    </row>
    <row r="169" spans="1:65" s="2" customFormat="1" ht="21.75" customHeight="1">
      <c r="A169" s="26"/>
      <c r="B169" s="144"/>
      <c r="C169" s="145" t="s">
        <v>271</v>
      </c>
      <c r="D169" s="145" t="s">
        <v>147</v>
      </c>
      <c r="E169" s="146" t="s">
        <v>272</v>
      </c>
      <c r="F169" s="147" t="s">
        <v>273</v>
      </c>
      <c r="G169" s="148" t="s">
        <v>161</v>
      </c>
      <c r="H169" s="149">
        <v>120</v>
      </c>
      <c r="I169" s="149"/>
      <c r="J169" s="149">
        <f t="shared" si="20"/>
        <v>0</v>
      </c>
      <c r="K169" s="150"/>
      <c r="L169" s="27"/>
      <c r="M169" s="151" t="s">
        <v>1</v>
      </c>
      <c r="N169" s="152" t="s">
        <v>36</v>
      </c>
      <c r="O169" s="153">
        <v>0</v>
      </c>
      <c r="P169" s="153">
        <f t="shared" si="21"/>
        <v>0</v>
      </c>
      <c r="Q169" s="153">
        <v>0</v>
      </c>
      <c r="R169" s="153">
        <f t="shared" si="22"/>
        <v>0</v>
      </c>
      <c r="S169" s="153">
        <v>0</v>
      </c>
      <c r="T169" s="154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256</v>
      </c>
      <c r="AT169" s="155" t="s">
        <v>147</v>
      </c>
      <c r="AU169" s="155" t="s">
        <v>152</v>
      </c>
      <c r="AY169" s="14" t="s">
        <v>145</v>
      </c>
      <c r="BE169" s="156">
        <f t="shared" si="24"/>
        <v>0</v>
      </c>
      <c r="BF169" s="156">
        <f t="shared" si="25"/>
        <v>0</v>
      </c>
      <c r="BG169" s="156">
        <f t="shared" si="26"/>
        <v>0</v>
      </c>
      <c r="BH169" s="156">
        <f t="shared" si="27"/>
        <v>0</v>
      </c>
      <c r="BI169" s="156">
        <f t="shared" si="28"/>
        <v>0</v>
      </c>
      <c r="BJ169" s="14" t="s">
        <v>152</v>
      </c>
      <c r="BK169" s="157">
        <f t="shared" si="29"/>
        <v>0</v>
      </c>
      <c r="BL169" s="14" t="s">
        <v>256</v>
      </c>
      <c r="BM169" s="155" t="s">
        <v>274</v>
      </c>
    </row>
    <row r="170" spans="1:65" s="2" customFormat="1" ht="21.75" customHeight="1">
      <c r="A170" s="26"/>
      <c r="B170" s="144"/>
      <c r="C170" s="145" t="s">
        <v>206</v>
      </c>
      <c r="D170" s="145" t="s">
        <v>147</v>
      </c>
      <c r="E170" s="146" t="s">
        <v>275</v>
      </c>
      <c r="F170" s="147" t="s">
        <v>276</v>
      </c>
      <c r="G170" s="148" t="s">
        <v>161</v>
      </c>
      <c r="H170" s="149">
        <v>120</v>
      </c>
      <c r="I170" s="149"/>
      <c r="J170" s="149">
        <f t="shared" si="20"/>
        <v>0</v>
      </c>
      <c r="K170" s="150"/>
      <c r="L170" s="27"/>
      <c r="M170" s="151" t="s">
        <v>1</v>
      </c>
      <c r="N170" s="152" t="s">
        <v>36</v>
      </c>
      <c r="O170" s="153">
        <v>0</v>
      </c>
      <c r="P170" s="153">
        <f t="shared" si="21"/>
        <v>0</v>
      </c>
      <c r="Q170" s="153">
        <v>0</v>
      </c>
      <c r="R170" s="153">
        <f t="shared" si="22"/>
        <v>0</v>
      </c>
      <c r="S170" s="153">
        <v>0</v>
      </c>
      <c r="T170" s="154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256</v>
      </c>
      <c r="AT170" s="155" t="s">
        <v>147</v>
      </c>
      <c r="AU170" s="155" t="s">
        <v>152</v>
      </c>
      <c r="AY170" s="14" t="s">
        <v>145</v>
      </c>
      <c r="BE170" s="156">
        <f t="shared" si="24"/>
        <v>0</v>
      </c>
      <c r="BF170" s="156">
        <f t="shared" si="25"/>
        <v>0</v>
      </c>
      <c r="BG170" s="156">
        <f t="shared" si="26"/>
        <v>0</v>
      </c>
      <c r="BH170" s="156">
        <f t="shared" si="27"/>
        <v>0</v>
      </c>
      <c r="BI170" s="156">
        <f t="shared" si="28"/>
        <v>0</v>
      </c>
      <c r="BJ170" s="14" t="s">
        <v>152</v>
      </c>
      <c r="BK170" s="157">
        <f t="shared" si="29"/>
        <v>0</v>
      </c>
      <c r="BL170" s="14" t="s">
        <v>256</v>
      </c>
      <c r="BM170" s="155" t="s">
        <v>256</v>
      </c>
    </row>
    <row r="171" spans="1:65" s="2" customFormat="1" ht="16.5" customHeight="1">
      <c r="A171" s="26"/>
      <c r="B171" s="144"/>
      <c r="C171" s="158" t="s">
        <v>277</v>
      </c>
      <c r="D171" s="158" t="s">
        <v>181</v>
      </c>
      <c r="E171" s="159" t="s">
        <v>278</v>
      </c>
      <c r="F171" s="160" t="s">
        <v>279</v>
      </c>
      <c r="G171" s="161" t="s">
        <v>217</v>
      </c>
      <c r="H171" s="162">
        <v>24</v>
      </c>
      <c r="I171" s="162"/>
      <c r="J171" s="162">
        <f t="shared" si="20"/>
        <v>0</v>
      </c>
      <c r="K171" s="163"/>
      <c r="L171" s="164"/>
      <c r="M171" s="165" t="s">
        <v>1</v>
      </c>
      <c r="N171" s="166" t="s">
        <v>36</v>
      </c>
      <c r="O171" s="153">
        <v>0</v>
      </c>
      <c r="P171" s="153">
        <f t="shared" si="21"/>
        <v>0</v>
      </c>
      <c r="Q171" s="153">
        <v>0</v>
      </c>
      <c r="R171" s="153">
        <f t="shared" si="22"/>
        <v>0</v>
      </c>
      <c r="S171" s="153">
        <v>0</v>
      </c>
      <c r="T171" s="154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260</v>
      </c>
      <c r="AT171" s="155" t="s">
        <v>181</v>
      </c>
      <c r="AU171" s="155" t="s">
        <v>152</v>
      </c>
      <c r="AY171" s="14" t="s">
        <v>145</v>
      </c>
      <c r="BE171" s="156">
        <f t="shared" si="24"/>
        <v>0</v>
      </c>
      <c r="BF171" s="156">
        <f t="shared" si="25"/>
        <v>0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14" t="s">
        <v>152</v>
      </c>
      <c r="BK171" s="157">
        <f t="shared" si="29"/>
        <v>0</v>
      </c>
      <c r="BL171" s="14" t="s">
        <v>256</v>
      </c>
      <c r="BM171" s="155" t="s">
        <v>280</v>
      </c>
    </row>
    <row r="172" spans="1:65" s="2" customFormat="1" ht="16.5" customHeight="1">
      <c r="A172" s="26"/>
      <c r="B172" s="144"/>
      <c r="C172" s="158" t="s">
        <v>210</v>
      </c>
      <c r="D172" s="158" t="s">
        <v>181</v>
      </c>
      <c r="E172" s="159" t="s">
        <v>281</v>
      </c>
      <c r="F172" s="160" t="s">
        <v>282</v>
      </c>
      <c r="G172" s="161" t="s">
        <v>217</v>
      </c>
      <c r="H172" s="162">
        <v>1.68</v>
      </c>
      <c r="I172" s="162"/>
      <c r="J172" s="162">
        <f t="shared" si="20"/>
        <v>0</v>
      </c>
      <c r="K172" s="163"/>
      <c r="L172" s="164"/>
      <c r="M172" s="165" t="s">
        <v>1</v>
      </c>
      <c r="N172" s="166" t="s">
        <v>36</v>
      </c>
      <c r="O172" s="153">
        <v>0</v>
      </c>
      <c r="P172" s="153">
        <f t="shared" si="21"/>
        <v>0</v>
      </c>
      <c r="Q172" s="153">
        <v>0</v>
      </c>
      <c r="R172" s="153">
        <f t="shared" si="22"/>
        <v>0</v>
      </c>
      <c r="S172" s="153">
        <v>0</v>
      </c>
      <c r="T172" s="15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260</v>
      </c>
      <c r="AT172" s="155" t="s">
        <v>181</v>
      </c>
      <c r="AU172" s="155" t="s">
        <v>152</v>
      </c>
      <c r="AY172" s="14" t="s">
        <v>145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4" t="s">
        <v>152</v>
      </c>
      <c r="BK172" s="157">
        <f t="shared" si="29"/>
        <v>0</v>
      </c>
      <c r="BL172" s="14" t="s">
        <v>256</v>
      </c>
      <c r="BM172" s="155" t="s">
        <v>283</v>
      </c>
    </row>
    <row r="173" spans="1:65" s="2" customFormat="1" ht="21.75" customHeight="1">
      <c r="A173" s="26"/>
      <c r="B173" s="144"/>
      <c r="C173" s="145" t="s">
        <v>284</v>
      </c>
      <c r="D173" s="145" t="s">
        <v>147</v>
      </c>
      <c r="E173" s="146" t="s">
        <v>285</v>
      </c>
      <c r="F173" s="147" t="s">
        <v>286</v>
      </c>
      <c r="G173" s="148" t="s">
        <v>161</v>
      </c>
      <c r="H173" s="149">
        <v>120</v>
      </c>
      <c r="I173" s="149"/>
      <c r="J173" s="149">
        <f t="shared" si="20"/>
        <v>0</v>
      </c>
      <c r="K173" s="150"/>
      <c r="L173" s="27"/>
      <c r="M173" s="151" t="s">
        <v>1</v>
      </c>
      <c r="N173" s="152" t="s">
        <v>36</v>
      </c>
      <c r="O173" s="153">
        <v>0</v>
      </c>
      <c r="P173" s="153">
        <f t="shared" si="21"/>
        <v>0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256</v>
      </c>
      <c r="AT173" s="155" t="s">
        <v>147</v>
      </c>
      <c r="AU173" s="155" t="s">
        <v>152</v>
      </c>
      <c r="AY173" s="14" t="s">
        <v>145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4" t="s">
        <v>152</v>
      </c>
      <c r="BK173" s="157">
        <f t="shared" si="29"/>
        <v>0</v>
      </c>
      <c r="BL173" s="14" t="s">
        <v>256</v>
      </c>
      <c r="BM173" s="155" t="s">
        <v>287</v>
      </c>
    </row>
    <row r="174" spans="1:65" s="2" customFormat="1" ht="16.5" customHeight="1">
      <c r="A174" s="26"/>
      <c r="B174" s="144"/>
      <c r="C174" s="158" t="s">
        <v>213</v>
      </c>
      <c r="D174" s="158" t="s">
        <v>181</v>
      </c>
      <c r="E174" s="159" t="s">
        <v>288</v>
      </c>
      <c r="F174" s="160" t="s">
        <v>289</v>
      </c>
      <c r="G174" s="161" t="s">
        <v>161</v>
      </c>
      <c r="H174" s="162">
        <v>120</v>
      </c>
      <c r="I174" s="162"/>
      <c r="J174" s="162">
        <f t="shared" si="20"/>
        <v>0</v>
      </c>
      <c r="K174" s="163"/>
      <c r="L174" s="164"/>
      <c r="M174" s="165" t="s">
        <v>1</v>
      </c>
      <c r="N174" s="166" t="s">
        <v>36</v>
      </c>
      <c r="O174" s="153">
        <v>0</v>
      </c>
      <c r="P174" s="153">
        <f t="shared" si="21"/>
        <v>0</v>
      </c>
      <c r="Q174" s="153">
        <v>0</v>
      </c>
      <c r="R174" s="153">
        <f t="shared" si="22"/>
        <v>0</v>
      </c>
      <c r="S174" s="153">
        <v>0</v>
      </c>
      <c r="T174" s="154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260</v>
      </c>
      <c r="AT174" s="155" t="s">
        <v>181</v>
      </c>
      <c r="AU174" s="155" t="s">
        <v>152</v>
      </c>
      <c r="AY174" s="14" t="s">
        <v>145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4" t="s">
        <v>152</v>
      </c>
      <c r="BK174" s="157">
        <f t="shared" si="29"/>
        <v>0</v>
      </c>
      <c r="BL174" s="14" t="s">
        <v>256</v>
      </c>
      <c r="BM174" s="155" t="s">
        <v>290</v>
      </c>
    </row>
    <row r="175" spans="1:65" s="2" customFormat="1" ht="21.75" customHeight="1">
      <c r="A175" s="26"/>
      <c r="B175" s="144"/>
      <c r="C175" s="145" t="s">
        <v>291</v>
      </c>
      <c r="D175" s="145" t="s">
        <v>147</v>
      </c>
      <c r="E175" s="146" t="s">
        <v>292</v>
      </c>
      <c r="F175" s="147" t="s">
        <v>293</v>
      </c>
      <c r="G175" s="148" t="s">
        <v>161</v>
      </c>
      <c r="H175" s="149">
        <v>120</v>
      </c>
      <c r="I175" s="149"/>
      <c r="J175" s="149">
        <f t="shared" si="20"/>
        <v>0</v>
      </c>
      <c r="K175" s="150"/>
      <c r="L175" s="27"/>
      <c r="M175" s="167" t="s">
        <v>1</v>
      </c>
      <c r="N175" s="168" t="s">
        <v>36</v>
      </c>
      <c r="O175" s="169">
        <v>0</v>
      </c>
      <c r="P175" s="169">
        <f t="shared" si="21"/>
        <v>0</v>
      </c>
      <c r="Q175" s="169">
        <v>0</v>
      </c>
      <c r="R175" s="169">
        <f t="shared" si="22"/>
        <v>0</v>
      </c>
      <c r="S175" s="169">
        <v>0</v>
      </c>
      <c r="T175" s="170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256</v>
      </c>
      <c r="AT175" s="155" t="s">
        <v>147</v>
      </c>
      <c r="AU175" s="155" t="s">
        <v>152</v>
      </c>
      <c r="AY175" s="14" t="s">
        <v>145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4" t="s">
        <v>152</v>
      </c>
      <c r="BK175" s="157">
        <f t="shared" si="29"/>
        <v>0</v>
      </c>
      <c r="BL175" s="14" t="s">
        <v>256</v>
      </c>
      <c r="BM175" s="155" t="s">
        <v>294</v>
      </c>
    </row>
    <row r="176" spans="1:65" s="2" customFormat="1" ht="6.9" customHeight="1">
      <c r="A176" s="26"/>
      <c r="B176" s="41"/>
      <c r="C176" s="42"/>
      <c r="D176" s="42"/>
      <c r="E176" s="42"/>
      <c r="F176" s="42"/>
      <c r="G176" s="42"/>
      <c r="H176" s="42"/>
      <c r="I176" s="42"/>
      <c r="J176" s="42"/>
      <c r="K176" s="42"/>
      <c r="L176" s="27"/>
      <c r="M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</row>
  </sheetData>
  <autoFilter ref="C128:K175" xr:uid="{00000000-0009-0000-0000-000001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81"/>
  <sheetViews>
    <sheetView showGridLines="0" topLeftCell="A115" workbookViewId="0">
      <selection activeCell="I134" sqref="I134:I181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92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82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110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8" t="str">
        <f>'Rekapitulácia stavby'!K6</f>
        <v>Zberný dvor v Trebišove</v>
      </c>
      <c r="F7" s="209"/>
      <c r="G7" s="209"/>
      <c r="H7" s="209"/>
      <c r="L7" s="17"/>
    </row>
    <row r="8" spans="1:46" s="2" customFormat="1" ht="12" customHeight="1">
      <c r="A8" s="26"/>
      <c r="B8" s="27"/>
      <c r="C8" s="26"/>
      <c r="D8" s="23" t="s">
        <v>111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0" t="s">
        <v>295</v>
      </c>
      <c r="F9" s="207"/>
      <c r="G9" s="207"/>
      <c r="H9" s="20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9" t="str">
        <f>'Rekapitulácia stavby'!E14</f>
        <v xml:space="preserve"> </v>
      </c>
      <c r="F18" s="179"/>
      <c r="G18" s="179"/>
      <c r="H18" s="179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2" t="s">
        <v>1</v>
      </c>
      <c r="F27" s="182"/>
      <c r="G27" s="182"/>
      <c r="H27" s="18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" customHeight="1">
      <c r="A30" s="26"/>
      <c r="B30" s="27"/>
      <c r="C30" s="26"/>
      <c r="D30" s="21" t="s">
        <v>113</v>
      </c>
      <c r="E30" s="26"/>
      <c r="F30" s="26"/>
      <c r="G30" s="26"/>
      <c r="H30" s="26"/>
      <c r="I30" s="26"/>
      <c r="J30" s="92">
        <f>J96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" customHeight="1">
      <c r="A31" s="26"/>
      <c r="B31" s="27"/>
      <c r="C31" s="26"/>
      <c r="D31" s="93" t="s">
        <v>114</v>
      </c>
      <c r="E31" s="26"/>
      <c r="F31" s="26"/>
      <c r="G31" s="26"/>
      <c r="H31" s="26"/>
      <c r="I31" s="26"/>
      <c r="J31" s="92">
        <f>J110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4" t="s">
        <v>30</v>
      </c>
      <c r="E32" s="26"/>
      <c r="F32" s="26"/>
      <c r="G32" s="26"/>
      <c r="H32" s="26"/>
      <c r="I32" s="26"/>
      <c r="J32" s="65">
        <f>ROUND(J30 + J31,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5" t="s">
        <v>34</v>
      </c>
      <c r="E35" s="23" t="s">
        <v>35</v>
      </c>
      <c r="F35" s="96">
        <f>ROUND((SUM(BE110:BE111) + SUM(BE131:BE180)),  2)</f>
        <v>0</v>
      </c>
      <c r="G35" s="26"/>
      <c r="H35" s="26"/>
      <c r="I35" s="97">
        <v>0.2</v>
      </c>
      <c r="J35" s="96">
        <f>ROUND(((SUM(BE110:BE111) + SUM(BE131:BE180))*I35),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3" t="s">
        <v>36</v>
      </c>
      <c r="F36" s="96">
        <f>ROUND((SUM(BF110:BF111) + SUM(BF131:BF180)),  2)</f>
        <v>0</v>
      </c>
      <c r="G36" s="26"/>
      <c r="H36" s="26"/>
      <c r="I36" s="97">
        <v>0.2</v>
      </c>
      <c r="J36" s="96">
        <f>ROUND(((SUM(BF110:BF111) + SUM(BF131:BF180))*I36),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37</v>
      </c>
      <c r="F37" s="96">
        <f>ROUND((SUM(BG110:BG111) + SUM(BG131:BG180)),  2)</f>
        <v>0</v>
      </c>
      <c r="G37" s="26"/>
      <c r="H37" s="26"/>
      <c r="I37" s="97">
        <v>0.2</v>
      </c>
      <c r="J37" s="96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38</v>
      </c>
      <c r="F38" s="96">
        <f>ROUND((SUM(BH110:BH111) + SUM(BH131:BH180)),  2)</f>
        <v>0</v>
      </c>
      <c r="G38" s="26"/>
      <c r="H38" s="26"/>
      <c r="I38" s="97">
        <v>0.2</v>
      </c>
      <c r="J38" s="96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23" t="s">
        <v>39</v>
      </c>
      <c r="F39" s="96">
        <f>ROUND((SUM(BI110:BI111) + SUM(BI131:BI180)),  2)</f>
        <v>0</v>
      </c>
      <c r="G39" s="26"/>
      <c r="H39" s="26"/>
      <c r="I39" s="97">
        <v>0</v>
      </c>
      <c r="J39" s="96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8"/>
      <c r="D41" s="99" t="s">
        <v>40</v>
      </c>
      <c r="E41" s="54"/>
      <c r="F41" s="54"/>
      <c r="G41" s="100" t="s">
        <v>41</v>
      </c>
      <c r="H41" s="101" t="s">
        <v>42</v>
      </c>
      <c r="I41" s="54"/>
      <c r="J41" s="102">
        <f>SUM(J32:J39)</f>
        <v>0</v>
      </c>
      <c r="K41" s="103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45</v>
      </c>
      <c r="E61" s="29"/>
      <c r="F61" s="104" t="s">
        <v>46</v>
      </c>
      <c r="G61" s="39" t="s">
        <v>45</v>
      </c>
      <c r="H61" s="29"/>
      <c r="I61" s="29"/>
      <c r="J61" s="105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45</v>
      </c>
      <c r="E76" s="29"/>
      <c r="F76" s="104" t="s">
        <v>46</v>
      </c>
      <c r="G76" s="39" t="s">
        <v>45</v>
      </c>
      <c r="H76" s="29"/>
      <c r="I76" s="29"/>
      <c r="J76" s="105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115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8" t="str">
        <f>E7</f>
        <v>Zberný dvor v Trebišove</v>
      </c>
      <c r="F85" s="209"/>
      <c r="G85" s="209"/>
      <c r="H85" s="20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0" t="str">
        <f>E9</f>
        <v>01.1 - SO 01.1 - Garáž pre techniku</v>
      </c>
      <c r="F87" s="207"/>
      <c r="G87" s="207"/>
      <c r="H87" s="20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Trebišov 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Mesto Trebišov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116</v>
      </c>
      <c r="D94" s="98"/>
      <c r="E94" s="98"/>
      <c r="F94" s="98"/>
      <c r="G94" s="98"/>
      <c r="H94" s="98"/>
      <c r="I94" s="98"/>
      <c r="J94" s="107" t="s">
        <v>117</v>
      </c>
      <c r="K94" s="98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08" t="s">
        <v>118</v>
      </c>
      <c r="D96" s="26"/>
      <c r="E96" s="26"/>
      <c r="F96" s="26"/>
      <c r="G96" s="26"/>
      <c r="H96" s="26"/>
      <c r="I96" s="26"/>
      <c r="J96" s="65">
        <f>J131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119</v>
      </c>
    </row>
    <row r="97" spans="1:31" s="9" customFormat="1" ht="24.9" customHeight="1">
      <c r="B97" s="109"/>
      <c r="D97" s="110" t="s">
        <v>120</v>
      </c>
      <c r="E97" s="111"/>
      <c r="F97" s="111"/>
      <c r="G97" s="111"/>
      <c r="H97" s="111"/>
      <c r="I97" s="111"/>
      <c r="J97" s="112">
        <f>J132</f>
        <v>0</v>
      </c>
      <c r="L97" s="109"/>
    </row>
    <row r="98" spans="1:31" s="10" customFormat="1" ht="19.95" customHeight="1">
      <c r="B98" s="113"/>
      <c r="D98" s="114" t="s">
        <v>121</v>
      </c>
      <c r="E98" s="115"/>
      <c r="F98" s="115"/>
      <c r="G98" s="115"/>
      <c r="H98" s="115"/>
      <c r="I98" s="115"/>
      <c r="J98" s="116">
        <f>J133</f>
        <v>0</v>
      </c>
      <c r="L98" s="113"/>
    </row>
    <row r="99" spans="1:31" s="10" customFormat="1" ht="19.95" customHeight="1">
      <c r="B99" s="113"/>
      <c r="D99" s="114" t="s">
        <v>296</v>
      </c>
      <c r="E99" s="115"/>
      <c r="F99" s="115"/>
      <c r="G99" s="115"/>
      <c r="H99" s="115"/>
      <c r="I99" s="115"/>
      <c r="J99" s="116">
        <f>J140</f>
        <v>0</v>
      </c>
      <c r="L99" s="113"/>
    </row>
    <row r="100" spans="1:31" s="10" customFormat="1" ht="19.95" customHeight="1">
      <c r="B100" s="113"/>
      <c r="D100" s="114" t="s">
        <v>122</v>
      </c>
      <c r="E100" s="115"/>
      <c r="F100" s="115"/>
      <c r="G100" s="115"/>
      <c r="H100" s="115"/>
      <c r="I100" s="115"/>
      <c r="J100" s="116">
        <f>J146</f>
        <v>0</v>
      </c>
      <c r="L100" s="113"/>
    </row>
    <row r="101" spans="1:31" s="10" customFormat="1" ht="19.95" customHeight="1">
      <c r="B101" s="113"/>
      <c r="D101" s="114" t="s">
        <v>297</v>
      </c>
      <c r="E101" s="115"/>
      <c r="F101" s="115"/>
      <c r="G101" s="115"/>
      <c r="H101" s="115"/>
      <c r="I101" s="115"/>
      <c r="J101" s="116">
        <f>J155</f>
        <v>0</v>
      </c>
      <c r="L101" s="113"/>
    </row>
    <row r="102" spans="1:31" s="9" customFormat="1" ht="24.9" customHeight="1">
      <c r="B102" s="109"/>
      <c r="D102" s="110" t="s">
        <v>123</v>
      </c>
      <c r="E102" s="111"/>
      <c r="F102" s="111"/>
      <c r="G102" s="111"/>
      <c r="H102" s="111"/>
      <c r="I102" s="111"/>
      <c r="J102" s="112">
        <f>J157</f>
        <v>0</v>
      </c>
      <c r="L102" s="109"/>
    </row>
    <row r="103" spans="1:31" s="10" customFormat="1" ht="19.95" customHeight="1">
      <c r="B103" s="113"/>
      <c r="D103" s="114" t="s">
        <v>298</v>
      </c>
      <c r="E103" s="115"/>
      <c r="F103" s="115"/>
      <c r="G103" s="115"/>
      <c r="H103" s="115"/>
      <c r="I103" s="115"/>
      <c r="J103" s="116">
        <f>J158</f>
        <v>0</v>
      </c>
      <c r="L103" s="113"/>
    </row>
    <row r="104" spans="1:31" s="10" customFormat="1" ht="19.95" customHeight="1">
      <c r="B104" s="113"/>
      <c r="D104" s="114" t="s">
        <v>124</v>
      </c>
      <c r="E104" s="115"/>
      <c r="F104" s="115"/>
      <c r="G104" s="115"/>
      <c r="H104" s="115"/>
      <c r="I104" s="115"/>
      <c r="J104" s="116">
        <f>J164</f>
        <v>0</v>
      </c>
      <c r="L104" s="113"/>
    </row>
    <row r="105" spans="1:31" s="10" customFormat="1" ht="19.95" customHeight="1">
      <c r="B105" s="113"/>
      <c r="D105" s="114" t="s">
        <v>299</v>
      </c>
      <c r="E105" s="115"/>
      <c r="F105" s="115"/>
      <c r="G105" s="115"/>
      <c r="H105" s="115"/>
      <c r="I105" s="115"/>
      <c r="J105" s="116">
        <f>J174</f>
        <v>0</v>
      </c>
      <c r="L105" s="113"/>
    </row>
    <row r="106" spans="1:31" s="9" customFormat="1" ht="24.9" customHeight="1">
      <c r="B106" s="109"/>
      <c r="D106" s="110" t="s">
        <v>126</v>
      </c>
      <c r="E106" s="111"/>
      <c r="F106" s="111"/>
      <c r="G106" s="111"/>
      <c r="H106" s="111"/>
      <c r="I106" s="111"/>
      <c r="J106" s="112">
        <f>J177</f>
        <v>0</v>
      </c>
      <c r="L106" s="109"/>
    </row>
    <row r="107" spans="1:31" s="10" customFormat="1" ht="19.95" customHeight="1">
      <c r="B107" s="113"/>
      <c r="D107" s="114" t="s">
        <v>300</v>
      </c>
      <c r="E107" s="115"/>
      <c r="F107" s="115"/>
      <c r="G107" s="115"/>
      <c r="H107" s="115"/>
      <c r="I107" s="115"/>
      <c r="J107" s="116">
        <f>J178</f>
        <v>0</v>
      </c>
      <c r="L107" s="113"/>
    </row>
    <row r="108" spans="1:31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9.25" customHeight="1">
      <c r="A110" s="26"/>
      <c r="B110" s="27"/>
      <c r="C110" s="108" t="s">
        <v>129</v>
      </c>
      <c r="D110" s="26"/>
      <c r="E110" s="26"/>
      <c r="F110" s="26"/>
      <c r="G110" s="26"/>
      <c r="H110" s="26"/>
      <c r="I110" s="26"/>
      <c r="J110" s="117">
        <v>0</v>
      </c>
      <c r="K110" s="26"/>
      <c r="L110" s="36"/>
      <c r="N110" s="118" t="s">
        <v>34</v>
      </c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8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9.25" customHeight="1">
      <c r="A112" s="26"/>
      <c r="B112" s="27"/>
      <c r="C112" s="119" t="s">
        <v>130</v>
      </c>
      <c r="D112" s="98"/>
      <c r="E112" s="98"/>
      <c r="F112" s="98"/>
      <c r="G112" s="98"/>
      <c r="H112" s="98"/>
      <c r="I112" s="98"/>
      <c r="J112" s="120">
        <f>ROUND(J96+J110,2)</f>
        <v>0</v>
      </c>
      <c r="K112" s="98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" customHeight="1">
      <c r="A113" s="26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7" spans="1:31" s="2" customFormat="1" ht="6.9" customHeight="1">
      <c r="A117" s="26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24.9" customHeight="1">
      <c r="A118" s="26"/>
      <c r="B118" s="27"/>
      <c r="C118" s="18" t="s">
        <v>131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12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08" t="str">
        <f>E7</f>
        <v>Zberný dvor v Trebišove</v>
      </c>
      <c r="F121" s="209"/>
      <c r="G121" s="209"/>
      <c r="H121" s="209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111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200" t="str">
        <f>E9</f>
        <v>01.1 - SO 01.1 - Garáž pre techniku</v>
      </c>
      <c r="F123" s="207"/>
      <c r="G123" s="207"/>
      <c r="H123" s="207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16</v>
      </c>
      <c r="D125" s="26"/>
      <c r="E125" s="26"/>
      <c r="F125" s="21" t="str">
        <f>F12</f>
        <v xml:space="preserve">Trebišov </v>
      </c>
      <c r="G125" s="26"/>
      <c r="H125" s="26"/>
      <c r="I125" s="23" t="s">
        <v>18</v>
      </c>
      <c r="J125" s="49">
        <f>IF(J12="","",J12)</f>
        <v>0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15" customHeight="1">
      <c r="A127" s="26"/>
      <c r="B127" s="27"/>
      <c r="C127" s="23" t="s">
        <v>19</v>
      </c>
      <c r="D127" s="26"/>
      <c r="E127" s="26"/>
      <c r="F127" s="21" t="str">
        <f>E15</f>
        <v xml:space="preserve">Mesto Trebišov </v>
      </c>
      <c r="G127" s="26"/>
      <c r="H127" s="26"/>
      <c r="I127" s="23" t="s">
        <v>25</v>
      </c>
      <c r="J127" s="24" t="str">
        <f>E21</f>
        <v xml:space="preserve"> 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15" customHeight="1">
      <c r="A128" s="26"/>
      <c r="B128" s="27"/>
      <c r="C128" s="23" t="s">
        <v>23</v>
      </c>
      <c r="D128" s="26"/>
      <c r="E128" s="26"/>
      <c r="F128" s="21" t="str">
        <f>IF(E18="","",E18)</f>
        <v xml:space="preserve"> </v>
      </c>
      <c r="G128" s="26"/>
      <c r="H128" s="26"/>
      <c r="I128" s="23" t="s">
        <v>28</v>
      </c>
      <c r="J128" s="24" t="str">
        <f>E24</f>
        <v xml:space="preserve"> 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1"/>
      <c r="B130" s="122"/>
      <c r="C130" s="123" t="s">
        <v>132</v>
      </c>
      <c r="D130" s="124" t="s">
        <v>55</v>
      </c>
      <c r="E130" s="124" t="s">
        <v>51</v>
      </c>
      <c r="F130" s="124" t="s">
        <v>52</v>
      </c>
      <c r="G130" s="124" t="s">
        <v>133</v>
      </c>
      <c r="H130" s="124" t="s">
        <v>134</v>
      </c>
      <c r="I130" s="124" t="s">
        <v>135</v>
      </c>
      <c r="J130" s="125" t="s">
        <v>117</v>
      </c>
      <c r="K130" s="126" t="s">
        <v>136</v>
      </c>
      <c r="L130" s="127"/>
      <c r="M130" s="56" t="s">
        <v>1</v>
      </c>
      <c r="N130" s="57" t="s">
        <v>34</v>
      </c>
      <c r="O130" s="57" t="s">
        <v>137</v>
      </c>
      <c r="P130" s="57" t="s">
        <v>138</v>
      </c>
      <c r="Q130" s="57" t="s">
        <v>139</v>
      </c>
      <c r="R130" s="57" t="s">
        <v>140</v>
      </c>
      <c r="S130" s="57" t="s">
        <v>141</v>
      </c>
      <c r="T130" s="58" t="s">
        <v>142</v>
      </c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</row>
    <row r="131" spans="1:65" s="2" customFormat="1" ht="22.95" customHeight="1">
      <c r="A131" s="26"/>
      <c r="B131" s="27"/>
      <c r="C131" s="63" t="s">
        <v>113</v>
      </c>
      <c r="D131" s="26"/>
      <c r="E131" s="26"/>
      <c r="F131" s="26"/>
      <c r="G131" s="26"/>
      <c r="H131" s="26"/>
      <c r="I131" s="26"/>
      <c r="J131" s="128">
        <f>BK131</f>
        <v>0</v>
      </c>
      <c r="K131" s="26"/>
      <c r="L131" s="27"/>
      <c r="M131" s="59"/>
      <c r="N131" s="50"/>
      <c r="O131" s="60"/>
      <c r="P131" s="129">
        <f>P132+P157+P177</f>
        <v>0</v>
      </c>
      <c r="Q131" s="60"/>
      <c r="R131" s="129">
        <f>R132+R157+R177</f>
        <v>0</v>
      </c>
      <c r="S131" s="60"/>
      <c r="T131" s="130">
        <f>T132+T157+T177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69</v>
      </c>
      <c r="AU131" s="14" t="s">
        <v>119</v>
      </c>
      <c r="BK131" s="131">
        <f>BK132+BK157+BK177</f>
        <v>0</v>
      </c>
    </row>
    <row r="132" spans="1:65" s="12" customFormat="1" ht="25.95" customHeight="1">
      <c r="B132" s="132"/>
      <c r="D132" s="133" t="s">
        <v>69</v>
      </c>
      <c r="E132" s="134" t="s">
        <v>143</v>
      </c>
      <c r="F132" s="134" t="s">
        <v>144</v>
      </c>
      <c r="J132" s="135">
        <f>BK132</f>
        <v>0</v>
      </c>
      <c r="L132" s="132"/>
      <c r="M132" s="136"/>
      <c r="N132" s="137"/>
      <c r="O132" s="137"/>
      <c r="P132" s="138">
        <f>P133+P140+P146+P155</f>
        <v>0</v>
      </c>
      <c r="Q132" s="137"/>
      <c r="R132" s="138">
        <f>R133+R140+R146+R155</f>
        <v>0</v>
      </c>
      <c r="S132" s="137"/>
      <c r="T132" s="139">
        <f>T133+T140+T146+T155</f>
        <v>0</v>
      </c>
      <c r="AR132" s="133" t="s">
        <v>78</v>
      </c>
      <c r="AT132" s="140" t="s">
        <v>69</v>
      </c>
      <c r="AU132" s="140" t="s">
        <v>70</v>
      </c>
      <c r="AY132" s="133" t="s">
        <v>145</v>
      </c>
      <c r="BK132" s="141">
        <f>BK133+BK140+BK146+BK155</f>
        <v>0</v>
      </c>
    </row>
    <row r="133" spans="1:65" s="12" customFormat="1" ht="22.95" customHeight="1">
      <c r="B133" s="132"/>
      <c r="D133" s="133" t="s">
        <v>69</v>
      </c>
      <c r="E133" s="142" t="s">
        <v>78</v>
      </c>
      <c r="F133" s="142" t="s">
        <v>146</v>
      </c>
      <c r="J133" s="143">
        <f>BK133</f>
        <v>0</v>
      </c>
      <c r="L133" s="132"/>
      <c r="M133" s="136"/>
      <c r="N133" s="137"/>
      <c r="O133" s="137"/>
      <c r="P133" s="138">
        <f>SUM(P134:P139)</f>
        <v>0</v>
      </c>
      <c r="Q133" s="137"/>
      <c r="R133" s="138">
        <f>SUM(R134:R139)</f>
        <v>0</v>
      </c>
      <c r="S133" s="137"/>
      <c r="T133" s="139">
        <f>SUM(T134:T139)</f>
        <v>0</v>
      </c>
      <c r="AR133" s="133" t="s">
        <v>78</v>
      </c>
      <c r="AT133" s="140" t="s">
        <v>69</v>
      </c>
      <c r="AU133" s="140" t="s">
        <v>78</v>
      </c>
      <c r="AY133" s="133" t="s">
        <v>145</v>
      </c>
      <c r="BK133" s="141">
        <f>SUM(BK134:BK139)</f>
        <v>0</v>
      </c>
    </row>
    <row r="134" spans="1:65" s="2" customFormat="1" ht="16.5" customHeight="1">
      <c r="A134" s="26"/>
      <c r="B134" s="144"/>
      <c r="C134" s="145" t="s">
        <v>78</v>
      </c>
      <c r="D134" s="145" t="s">
        <v>147</v>
      </c>
      <c r="E134" s="146" t="s">
        <v>301</v>
      </c>
      <c r="F134" s="147" t="s">
        <v>302</v>
      </c>
      <c r="G134" s="148" t="s">
        <v>194</v>
      </c>
      <c r="H134" s="149">
        <v>7.84</v>
      </c>
      <c r="I134" s="149"/>
      <c r="J134" s="149">
        <f t="shared" ref="J134:J139" si="0">ROUND(I134*H134,3)</f>
        <v>0</v>
      </c>
      <c r="K134" s="150"/>
      <c r="L134" s="27"/>
      <c r="M134" s="151" t="s">
        <v>1</v>
      </c>
      <c r="N134" s="152" t="s">
        <v>36</v>
      </c>
      <c r="O134" s="153">
        <v>0</v>
      </c>
      <c r="P134" s="153">
        <f t="shared" ref="P134:P139" si="1">O134*H134</f>
        <v>0</v>
      </c>
      <c r="Q134" s="153">
        <v>0</v>
      </c>
      <c r="R134" s="153">
        <f t="shared" ref="R134:R139" si="2">Q134*H134</f>
        <v>0</v>
      </c>
      <c r="S134" s="153">
        <v>0</v>
      </c>
      <c r="T134" s="154">
        <f t="shared" ref="T134:T139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151</v>
      </c>
      <c r="AT134" s="155" t="s">
        <v>147</v>
      </c>
      <c r="AU134" s="155" t="s">
        <v>152</v>
      </c>
      <c r="AY134" s="14" t="s">
        <v>145</v>
      </c>
      <c r="BE134" s="156">
        <f t="shared" ref="BE134:BE139" si="4">IF(N134="základná",J134,0)</f>
        <v>0</v>
      </c>
      <c r="BF134" s="156">
        <f t="shared" ref="BF134:BF139" si="5">IF(N134="znížená",J134,0)</f>
        <v>0</v>
      </c>
      <c r="BG134" s="156">
        <f t="shared" ref="BG134:BG139" si="6">IF(N134="zákl. prenesená",J134,0)</f>
        <v>0</v>
      </c>
      <c r="BH134" s="156">
        <f t="shared" ref="BH134:BH139" si="7">IF(N134="zníž. prenesená",J134,0)</f>
        <v>0</v>
      </c>
      <c r="BI134" s="156">
        <f t="shared" ref="BI134:BI139" si="8">IF(N134="nulová",J134,0)</f>
        <v>0</v>
      </c>
      <c r="BJ134" s="14" t="s">
        <v>152</v>
      </c>
      <c r="BK134" s="157">
        <f t="shared" ref="BK134:BK139" si="9">ROUND(I134*H134,3)</f>
        <v>0</v>
      </c>
      <c r="BL134" s="14" t="s">
        <v>151</v>
      </c>
      <c r="BM134" s="155" t="s">
        <v>152</v>
      </c>
    </row>
    <row r="135" spans="1:65" s="2" customFormat="1" ht="21.75" customHeight="1">
      <c r="A135" s="26"/>
      <c r="B135" s="144"/>
      <c r="C135" s="145" t="s">
        <v>152</v>
      </c>
      <c r="D135" s="145" t="s">
        <v>147</v>
      </c>
      <c r="E135" s="146" t="s">
        <v>303</v>
      </c>
      <c r="F135" s="147" t="s">
        <v>304</v>
      </c>
      <c r="G135" s="148" t="s">
        <v>194</v>
      </c>
      <c r="H135" s="149">
        <v>2.3519999999999999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36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151</v>
      </c>
      <c r="AT135" s="155" t="s">
        <v>147</v>
      </c>
      <c r="AU135" s="155" t="s">
        <v>152</v>
      </c>
      <c r="AY135" s="14" t="s">
        <v>145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152</v>
      </c>
      <c r="BK135" s="157">
        <f t="shared" si="9"/>
        <v>0</v>
      </c>
      <c r="BL135" s="14" t="s">
        <v>151</v>
      </c>
      <c r="BM135" s="155" t="s">
        <v>151</v>
      </c>
    </row>
    <row r="136" spans="1:65" s="2" customFormat="1" ht="21.75" customHeight="1">
      <c r="A136" s="26"/>
      <c r="B136" s="144"/>
      <c r="C136" s="145" t="s">
        <v>155</v>
      </c>
      <c r="D136" s="145" t="s">
        <v>147</v>
      </c>
      <c r="E136" s="146" t="s">
        <v>305</v>
      </c>
      <c r="F136" s="147" t="s">
        <v>306</v>
      </c>
      <c r="G136" s="148" t="s">
        <v>194</v>
      </c>
      <c r="H136" s="149">
        <v>7.84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36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151</v>
      </c>
      <c r="AT136" s="155" t="s">
        <v>147</v>
      </c>
      <c r="AU136" s="155" t="s">
        <v>152</v>
      </c>
      <c r="AY136" s="14" t="s">
        <v>145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152</v>
      </c>
      <c r="BK136" s="157">
        <f t="shared" si="9"/>
        <v>0</v>
      </c>
      <c r="BL136" s="14" t="s">
        <v>151</v>
      </c>
      <c r="BM136" s="155" t="s">
        <v>158</v>
      </c>
    </row>
    <row r="137" spans="1:65" s="2" customFormat="1" ht="21.75" customHeight="1">
      <c r="A137" s="26"/>
      <c r="B137" s="144"/>
      <c r="C137" s="145" t="s">
        <v>151</v>
      </c>
      <c r="D137" s="145" t="s">
        <v>147</v>
      </c>
      <c r="E137" s="146" t="s">
        <v>307</v>
      </c>
      <c r="F137" s="147" t="s">
        <v>308</v>
      </c>
      <c r="G137" s="148" t="s">
        <v>194</v>
      </c>
      <c r="H137" s="149">
        <v>7.84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36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151</v>
      </c>
      <c r="AT137" s="155" t="s">
        <v>147</v>
      </c>
      <c r="AU137" s="155" t="s">
        <v>152</v>
      </c>
      <c r="AY137" s="14" t="s">
        <v>145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152</v>
      </c>
      <c r="BK137" s="157">
        <f t="shared" si="9"/>
        <v>0</v>
      </c>
      <c r="BL137" s="14" t="s">
        <v>151</v>
      </c>
      <c r="BM137" s="155" t="s">
        <v>162</v>
      </c>
    </row>
    <row r="138" spans="1:65" s="2" customFormat="1" ht="16.5" customHeight="1">
      <c r="A138" s="26"/>
      <c r="B138" s="144"/>
      <c r="C138" s="145" t="s">
        <v>163</v>
      </c>
      <c r="D138" s="145" t="s">
        <v>147</v>
      </c>
      <c r="E138" s="146" t="s">
        <v>309</v>
      </c>
      <c r="F138" s="147" t="s">
        <v>310</v>
      </c>
      <c r="G138" s="148" t="s">
        <v>194</v>
      </c>
      <c r="H138" s="149">
        <v>7.84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36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151</v>
      </c>
      <c r="AT138" s="155" t="s">
        <v>147</v>
      </c>
      <c r="AU138" s="155" t="s">
        <v>152</v>
      </c>
      <c r="AY138" s="14" t="s">
        <v>145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152</v>
      </c>
      <c r="BK138" s="157">
        <f t="shared" si="9"/>
        <v>0</v>
      </c>
      <c r="BL138" s="14" t="s">
        <v>151</v>
      </c>
      <c r="BM138" s="155" t="s">
        <v>166</v>
      </c>
    </row>
    <row r="139" spans="1:65" s="2" customFormat="1" ht="21.75" customHeight="1">
      <c r="A139" s="26"/>
      <c r="B139" s="144"/>
      <c r="C139" s="145" t="s">
        <v>158</v>
      </c>
      <c r="D139" s="145" t="s">
        <v>147</v>
      </c>
      <c r="E139" s="146" t="s">
        <v>311</v>
      </c>
      <c r="F139" s="147" t="s">
        <v>312</v>
      </c>
      <c r="G139" s="148" t="s">
        <v>194</v>
      </c>
      <c r="H139" s="149">
        <v>7.84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36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151</v>
      </c>
      <c r="AT139" s="155" t="s">
        <v>147</v>
      </c>
      <c r="AU139" s="155" t="s">
        <v>152</v>
      </c>
      <c r="AY139" s="14" t="s">
        <v>145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152</v>
      </c>
      <c r="BK139" s="157">
        <f t="shared" si="9"/>
        <v>0</v>
      </c>
      <c r="BL139" s="14" t="s">
        <v>151</v>
      </c>
      <c r="BM139" s="155" t="s">
        <v>169</v>
      </c>
    </row>
    <row r="140" spans="1:65" s="12" customFormat="1" ht="22.95" customHeight="1">
      <c r="B140" s="132"/>
      <c r="D140" s="133" t="s">
        <v>69</v>
      </c>
      <c r="E140" s="142" t="s">
        <v>152</v>
      </c>
      <c r="F140" s="142" t="s">
        <v>313</v>
      </c>
      <c r="J140" s="143">
        <f>BK140</f>
        <v>0</v>
      </c>
      <c r="L140" s="132"/>
      <c r="M140" s="136"/>
      <c r="N140" s="137"/>
      <c r="O140" s="137"/>
      <c r="P140" s="138">
        <f>SUM(P141:P145)</f>
        <v>0</v>
      </c>
      <c r="Q140" s="137"/>
      <c r="R140" s="138">
        <f>SUM(R141:R145)</f>
        <v>0</v>
      </c>
      <c r="S140" s="137"/>
      <c r="T140" s="139">
        <f>SUM(T141:T145)</f>
        <v>0</v>
      </c>
      <c r="AR140" s="133" t="s">
        <v>78</v>
      </c>
      <c r="AT140" s="140" t="s">
        <v>69</v>
      </c>
      <c r="AU140" s="140" t="s">
        <v>78</v>
      </c>
      <c r="AY140" s="133" t="s">
        <v>145</v>
      </c>
      <c r="BK140" s="141">
        <f>SUM(BK141:BK145)</f>
        <v>0</v>
      </c>
    </row>
    <row r="141" spans="1:65" s="2" customFormat="1" ht="16.5" customHeight="1">
      <c r="A141" s="26"/>
      <c r="B141" s="144"/>
      <c r="C141" s="145" t="s">
        <v>170</v>
      </c>
      <c r="D141" s="145" t="s">
        <v>147</v>
      </c>
      <c r="E141" s="146" t="s">
        <v>314</v>
      </c>
      <c r="F141" s="147" t="s">
        <v>315</v>
      </c>
      <c r="G141" s="148" t="s">
        <v>194</v>
      </c>
      <c r="H141" s="149">
        <v>1.96</v>
      </c>
      <c r="I141" s="149"/>
      <c r="J141" s="149">
        <f>ROUND(I141*H141,3)</f>
        <v>0</v>
      </c>
      <c r="K141" s="150"/>
      <c r="L141" s="27"/>
      <c r="M141" s="151" t="s">
        <v>1</v>
      </c>
      <c r="N141" s="152" t="s">
        <v>36</v>
      </c>
      <c r="O141" s="153">
        <v>0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151</v>
      </c>
      <c r="AT141" s="155" t="s">
        <v>147</v>
      </c>
      <c r="AU141" s="155" t="s">
        <v>152</v>
      </c>
      <c r="AY141" s="14" t="s">
        <v>145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152</v>
      </c>
      <c r="BK141" s="157">
        <f>ROUND(I141*H141,3)</f>
        <v>0</v>
      </c>
      <c r="BL141" s="14" t="s">
        <v>151</v>
      </c>
      <c r="BM141" s="155" t="s">
        <v>173</v>
      </c>
    </row>
    <row r="142" spans="1:65" s="2" customFormat="1" ht="16.5" customHeight="1">
      <c r="A142" s="26"/>
      <c r="B142" s="144"/>
      <c r="C142" s="145" t="s">
        <v>162</v>
      </c>
      <c r="D142" s="145" t="s">
        <v>147</v>
      </c>
      <c r="E142" s="146" t="s">
        <v>316</v>
      </c>
      <c r="F142" s="147" t="s">
        <v>317</v>
      </c>
      <c r="G142" s="148" t="s">
        <v>194</v>
      </c>
      <c r="H142" s="149">
        <v>8.0359999999999996</v>
      </c>
      <c r="I142" s="149"/>
      <c r="J142" s="149">
        <f>ROUND(I142*H142,3)</f>
        <v>0</v>
      </c>
      <c r="K142" s="150"/>
      <c r="L142" s="27"/>
      <c r="M142" s="151" t="s">
        <v>1</v>
      </c>
      <c r="N142" s="152" t="s">
        <v>36</v>
      </c>
      <c r="O142" s="153">
        <v>0</v>
      </c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151</v>
      </c>
      <c r="AT142" s="155" t="s">
        <v>147</v>
      </c>
      <c r="AU142" s="155" t="s">
        <v>152</v>
      </c>
      <c r="AY142" s="14" t="s">
        <v>145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152</v>
      </c>
      <c r="BK142" s="157">
        <f>ROUND(I142*H142,3)</f>
        <v>0</v>
      </c>
      <c r="BL142" s="14" t="s">
        <v>151</v>
      </c>
      <c r="BM142" s="155" t="s">
        <v>176</v>
      </c>
    </row>
    <row r="143" spans="1:65" s="2" customFormat="1" ht="16.5" customHeight="1">
      <c r="A143" s="26"/>
      <c r="B143" s="144"/>
      <c r="C143" s="145" t="s">
        <v>177</v>
      </c>
      <c r="D143" s="145" t="s">
        <v>147</v>
      </c>
      <c r="E143" s="146" t="s">
        <v>318</v>
      </c>
      <c r="F143" s="147" t="s">
        <v>319</v>
      </c>
      <c r="G143" s="148" t="s">
        <v>236</v>
      </c>
      <c r="H143" s="149">
        <v>9.52</v>
      </c>
      <c r="I143" s="149"/>
      <c r="J143" s="149">
        <f>ROUND(I143*H143,3)</f>
        <v>0</v>
      </c>
      <c r="K143" s="150"/>
      <c r="L143" s="27"/>
      <c r="M143" s="151" t="s">
        <v>1</v>
      </c>
      <c r="N143" s="152" t="s">
        <v>36</v>
      </c>
      <c r="O143" s="153">
        <v>0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151</v>
      </c>
      <c r="AT143" s="155" t="s">
        <v>147</v>
      </c>
      <c r="AU143" s="155" t="s">
        <v>152</v>
      </c>
      <c r="AY143" s="14" t="s">
        <v>145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152</v>
      </c>
      <c r="BK143" s="157">
        <f>ROUND(I143*H143,3)</f>
        <v>0</v>
      </c>
      <c r="BL143" s="14" t="s">
        <v>151</v>
      </c>
      <c r="BM143" s="155" t="s">
        <v>180</v>
      </c>
    </row>
    <row r="144" spans="1:65" s="2" customFormat="1" ht="16.5" customHeight="1">
      <c r="A144" s="26"/>
      <c r="B144" s="144"/>
      <c r="C144" s="145" t="s">
        <v>166</v>
      </c>
      <c r="D144" s="145" t="s">
        <v>147</v>
      </c>
      <c r="E144" s="146" t="s">
        <v>320</v>
      </c>
      <c r="F144" s="147" t="s">
        <v>321</v>
      </c>
      <c r="G144" s="148" t="s">
        <v>236</v>
      </c>
      <c r="H144" s="149">
        <v>9.52</v>
      </c>
      <c r="I144" s="149"/>
      <c r="J144" s="149">
        <f>ROUND(I144*H144,3)</f>
        <v>0</v>
      </c>
      <c r="K144" s="150"/>
      <c r="L144" s="27"/>
      <c r="M144" s="151" t="s">
        <v>1</v>
      </c>
      <c r="N144" s="152" t="s">
        <v>36</v>
      </c>
      <c r="O144" s="153">
        <v>0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151</v>
      </c>
      <c r="AT144" s="155" t="s">
        <v>147</v>
      </c>
      <c r="AU144" s="155" t="s">
        <v>152</v>
      </c>
      <c r="AY144" s="14" t="s">
        <v>145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152</v>
      </c>
      <c r="BK144" s="157">
        <f>ROUND(I144*H144,3)</f>
        <v>0</v>
      </c>
      <c r="BL144" s="14" t="s">
        <v>151</v>
      </c>
      <c r="BM144" s="155" t="s">
        <v>7</v>
      </c>
    </row>
    <row r="145" spans="1:65" s="2" customFormat="1" ht="16.5" customHeight="1">
      <c r="A145" s="26"/>
      <c r="B145" s="144"/>
      <c r="C145" s="145" t="s">
        <v>184</v>
      </c>
      <c r="D145" s="145" t="s">
        <v>147</v>
      </c>
      <c r="E145" s="146" t="s">
        <v>322</v>
      </c>
      <c r="F145" s="147" t="s">
        <v>323</v>
      </c>
      <c r="G145" s="148" t="s">
        <v>217</v>
      </c>
      <c r="H145" s="149">
        <v>0.998</v>
      </c>
      <c r="I145" s="149"/>
      <c r="J145" s="149">
        <f>ROUND(I145*H145,3)</f>
        <v>0</v>
      </c>
      <c r="K145" s="150"/>
      <c r="L145" s="27"/>
      <c r="M145" s="151" t="s">
        <v>1</v>
      </c>
      <c r="N145" s="152" t="s">
        <v>36</v>
      </c>
      <c r="O145" s="153">
        <v>0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151</v>
      </c>
      <c r="AT145" s="155" t="s">
        <v>147</v>
      </c>
      <c r="AU145" s="155" t="s">
        <v>152</v>
      </c>
      <c r="AY145" s="14" t="s">
        <v>145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152</v>
      </c>
      <c r="BK145" s="157">
        <f>ROUND(I145*H145,3)</f>
        <v>0</v>
      </c>
      <c r="BL145" s="14" t="s">
        <v>151</v>
      </c>
      <c r="BM145" s="155" t="s">
        <v>187</v>
      </c>
    </row>
    <row r="146" spans="1:65" s="12" customFormat="1" ht="22.95" customHeight="1">
      <c r="B146" s="132"/>
      <c r="D146" s="133" t="s">
        <v>69</v>
      </c>
      <c r="E146" s="142" t="s">
        <v>177</v>
      </c>
      <c r="F146" s="142" t="s">
        <v>199</v>
      </c>
      <c r="J146" s="143">
        <f>BK146</f>
        <v>0</v>
      </c>
      <c r="L146" s="132"/>
      <c r="M146" s="136"/>
      <c r="N146" s="137"/>
      <c r="O146" s="137"/>
      <c r="P146" s="138">
        <f>SUM(P147:P154)</f>
        <v>0</v>
      </c>
      <c r="Q146" s="137"/>
      <c r="R146" s="138">
        <f>SUM(R147:R154)</f>
        <v>0</v>
      </c>
      <c r="S146" s="137"/>
      <c r="T146" s="139">
        <f>SUM(T147:T154)</f>
        <v>0</v>
      </c>
      <c r="AR146" s="133" t="s">
        <v>78</v>
      </c>
      <c r="AT146" s="140" t="s">
        <v>69</v>
      </c>
      <c r="AU146" s="140" t="s">
        <v>78</v>
      </c>
      <c r="AY146" s="133" t="s">
        <v>145</v>
      </c>
      <c r="BK146" s="141">
        <f>SUM(BK147:BK154)</f>
        <v>0</v>
      </c>
    </row>
    <row r="147" spans="1:65" s="2" customFormat="1" ht="21.75" customHeight="1">
      <c r="A147" s="26"/>
      <c r="B147" s="144"/>
      <c r="C147" s="145" t="s">
        <v>169</v>
      </c>
      <c r="D147" s="145" t="s">
        <v>147</v>
      </c>
      <c r="E147" s="146" t="s">
        <v>324</v>
      </c>
      <c r="F147" s="147" t="s">
        <v>325</v>
      </c>
      <c r="G147" s="148" t="s">
        <v>236</v>
      </c>
      <c r="H147" s="149">
        <v>244.38399999999999</v>
      </c>
      <c r="I147" s="149"/>
      <c r="J147" s="149">
        <f t="shared" ref="J147:J154" si="10">ROUND(I147*H147,3)</f>
        <v>0</v>
      </c>
      <c r="K147" s="150"/>
      <c r="L147" s="27"/>
      <c r="M147" s="151" t="s">
        <v>1</v>
      </c>
      <c r="N147" s="152" t="s">
        <v>36</v>
      </c>
      <c r="O147" s="153">
        <v>0</v>
      </c>
      <c r="P147" s="153">
        <f t="shared" ref="P147:P154" si="11">O147*H147</f>
        <v>0</v>
      </c>
      <c r="Q147" s="153">
        <v>0</v>
      </c>
      <c r="R147" s="153">
        <f t="shared" ref="R147:R154" si="12">Q147*H147</f>
        <v>0</v>
      </c>
      <c r="S147" s="153">
        <v>0</v>
      </c>
      <c r="T147" s="154">
        <f t="shared" ref="T147:T154" si="1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151</v>
      </c>
      <c r="AT147" s="155" t="s">
        <v>147</v>
      </c>
      <c r="AU147" s="155" t="s">
        <v>152</v>
      </c>
      <c r="AY147" s="14" t="s">
        <v>145</v>
      </c>
      <c r="BE147" s="156">
        <f t="shared" ref="BE147:BE154" si="14">IF(N147="základná",J147,0)</f>
        <v>0</v>
      </c>
      <c r="BF147" s="156">
        <f t="shared" ref="BF147:BF154" si="15">IF(N147="znížená",J147,0)</f>
        <v>0</v>
      </c>
      <c r="BG147" s="156">
        <f t="shared" ref="BG147:BG154" si="16">IF(N147="zákl. prenesená",J147,0)</f>
        <v>0</v>
      </c>
      <c r="BH147" s="156">
        <f t="shared" ref="BH147:BH154" si="17">IF(N147="zníž. prenesená",J147,0)</f>
        <v>0</v>
      </c>
      <c r="BI147" s="156">
        <f t="shared" ref="BI147:BI154" si="18">IF(N147="nulová",J147,0)</f>
        <v>0</v>
      </c>
      <c r="BJ147" s="14" t="s">
        <v>152</v>
      </c>
      <c r="BK147" s="157">
        <f t="shared" ref="BK147:BK154" si="19">ROUND(I147*H147,3)</f>
        <v>0</v>
      </c>
      <c r="BL147" s="14" t="s">
        <v>151</v>
      </c>
      <c r="BM147" s="155" t="s">
        <v>190</v>
      </c>
    </row>
    <row r="148" spans="1:65" s="2" customFormat="1" ht="33" customHeight="1">
      <c r="A148" s="26"/>
      <c r="B148" s="144"/>
      <c r="C148" s="145" t="s">
        <v>191</v>
      </c>
      <c r="D148" s="145" t="s">
        <v>147</v>
      </c>
      <c r="E148" s="146" t="s">
        <v>326</v>
      </c>
      <c r="F148" s="147" t="s">
        <v>327</v>
      </c>
      <c r="G148" s="148" t="s">
        <v>236</v>
      </c>
      <c r="H148" s="149">
        <v>488.76799999999997</v>
      </c>
      <c r="I148" s="149"/>
      <c r="J148" s="149">
        <f t="shared" si="10"/>
        <v>0</v>
      </c>
      <c r="K148" s="150"/>
      <c r="L148" s="27"/>
      <c r="M148" s="151" t="s">
        <v>1</v>
      </c>
      <c r="N148" s="152" t="s">
        <v>36</v>
      </c>
      <c r="O148" s="153">
        <v>0</v>
      </c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151</v>
      </c>
      <c r="AT148" s="155" t="s">
        <v>147</v>
      </c>
      <c r="AU148" s="155" t="s">
        <v>152</v>
      </c>
      <c r="AY148" s="14" t="s">
        <v>145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152</v>
      </c>
      <c r="BK148" s="157">
        <f t="shared" si="19"/>
        <v>0</v>
      </c>
      <c r="BL148" s="14" t="s">
        <v>151</v>
      </c>
      <c r="BM148" s="155" t="s">
        <v>195</v>
      </c>
    </row>
    <row r="149" spans="1:65" s="2" customFormat="1" ht="21.75" customHeight="1">
      <c r="A149" s="26"/>
      <c r="B149" s="144"/>
      <c r="C149" s="145" t="s">
        <v>173</v>
      </c>
      <c r="D149" s="145" t="s">
        <v>147</v>
      </c>
      <c r="E149" s="146" t="s">
        <v>328</v>
      </c>
      <c r="F149" s="147" t="s">
        <v>329</v>
      </c>
      <c r="G149" s="148" t="s">
        <v>236</v>
      </c>
      <c r="H149" s="149">
        <v>244.38399999999999</v>
      </c>
      <c r="I149" s="149"/>
      <c r="J149" s="149">
        <f t="shared" si="10"/>
        <v>0</v>
      </c>
      <c r="K149" s="150"/>
      <c r="L149" s="27"/>
      <c r="M149" s="151" t="s">
        <v>1</v>
      </c>
      <c r="N149" s="152" t="s">
        <v>36</v>
      </c>
      <c r="O149" s="153">
        <v>0</v>
      </c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151</v>
      </c>
      <c r="AT149" s="155" t="s">
        <v>147</v>
      </c>
      <c r="AU149" s="155" t="s">
        <v>152</v>
      </c>
      <c r="AY149" s="14" t="s">
        <v>145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152</v>
      </c>
      <c r="BK149" s="157">
        <f t="shared" si="19"/>
        <v>0</v>
      </c>
      <c r="BL149" s="14" t="s">
        <v>151</v>
      </c>
      <c r="BM149" s="155" t="s">
        <v>198</v>
      </c>
    </row>
    <row r="150" spans="1:65" s="2" customFormat="1" ht="33" customHeight="1">
      <c r="A150" s="26"/>
      <c r="B150" s="144"/>
      <c r="C150" s="145" t="s">
        <v>200</v>
      </c>
      <c r="D150" s="145" t="s">
        <v>147</v>
      </c>
      <c r="E150" s="146" t="s">
        <v>330</v>
      </c>
      <c r="F150" s="147" t="s">
        <v>331</v>
      </c>
      <c r="G150" s="148" t="s">
        <v>150</v>
      </c>
      <c r="H150" s="149">
        <v>10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36</v>
      </c>
      <c r="O150" s="153">
        <v>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151</v>
      </c>
      <c r="AT150" s="155" t="s">
        <v>147</v>
      </c>
      <c r="AU150" s="155" t="s">
        <v>152</v>
      </c>
      <c r="AY150" s="14" t="s">
        <v>145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152</v>
      </c>
      <c r="BK150" s="157">
        <f t="shared" si="19"/>
        <v>0</v>
      </c>
      <c r="BL150" s="14" t="s">
        <v>151</v>
      </c>
      <c r="BM150" s="155" t="s">
        <v>203</v>
      </c>
    </row>
    <row r="151" spans="1:65" s="2" customFormat="1" ht="33" customHeight="1">
      <c r="A151" s="26"/>
      <c r="B151" s="144"/>
      <c r="C151" s="145" t="s">
        <v>176</v>
      </c>
      <c r="D151" s="145" t="s">
        <v>147</v>
      </c>
      <c r="E151" s="146" t="s">
        <v>332</v>
      </c>
      <c r="F151" s="147" t="s">
        <v>333</v>
      </c>
      <c r="G151" s="148" t="s">
        <v>150</v>
      </c>
      <c r="H151" s="149">
        <v>14</v>
      </c>
      <c r="I151" s="149"/>
      <c r="J151" s="149">
        <f t="shared" si="10"/>
        <v>0</v>
      </c>
      <c r="K151" s="150"/>
      <c r="L151" s="27"/>
      <c r="M151" s="151" t="s">
        <v>1</v>
      </c>
      <c r="N151" s="152" t="s">
        <v>36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151</v>
      </c>
      <c r="AT151" s="155" t="s">
        <v>147</v>
      </c>
      <c r="AU151" s="155" t="s">
        <v>152</v>
      </c>
      <c r="AY151" s="14" t="s">
        <v>145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152</v>
      </c>
      <c r="BK151" s="157">
        <f t="shared" si="19"/>
        <v>0</v>
      </c>
      <c r="BL151" s="14" t="s">
        <v>151</v>
      </c>
      <c r="BM151" s="155" t="s">
        <v>206</v>
      </c>
    </row>
    <row r="152" spans="1:65" s="2" customFormat="1" ht="21.75" customHeight="1">
      <c r="A152" s="26"/>
      <c r="B152" s="144"/>
      <c r="C152" s="158" t="s">
        <v>207</v>
      </c>
      <c r="D152" s="158" t="s">
        <v>181</v>
      </c>
      <c r="E152" s="159" t="s">
        <v>334</v>
      </c>
      <c r="F152" s="160" t="s">
        <v>335</v>
      </c>
      <c r="G152" s="161" t="s">
        <v>336</v>
      </c>
      <c r="H152" s="162">
        <v>51.951999999999998</v>
      </c>
      <c r="I152" s="162"/>
      <c r="J152" s="162">
        <f t="shared" si="10"/>
        <v>0</v>
      </c>
      <c r="K152" s="163"/>
      <c r="L152" s="164"/>
      <c r="M152" s="165" t="s">
        <v>1</v>
      </c>
      <c r="N152" s="166" t="s">
        <v>36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162</v>
      </c>
      <c r="AT152" s="155" t="s">
        <v>181</v>
      </c>
      <c r="AU152" s="155" t="s">
        <v>152</v>
      </c>
      <c r="AY152" s="14" t="s">
        <v>145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152</v>
      </c>
      <c r="BK152" s="157">
        <f t="shared" si="19"/>
        <v>0</v>
      </c>
      <c r="BL152" s="14" t="s">
        <v>151</v>
      </c>
      <c r="BM152" s="155" t="s">
        <v>210</v>
      </c>
    </row>
    <row r="153" spans="1:65" s="2" customFormat="1" ht="33" customHeight="1">
      <c r="A153" s="26"/>
      <c r="B153" s="144"/>
      <c r="C153" s="145" t="s">
        <v>180</v>
      </c>
      <c r="D153" s="145" t="s">
        <v>147</v>
      </c>
      <c r="E153" s="146" t="s">
        <v>337</v>
      </c>
      <c r="F153" s="147" t="s">
        <v>338</v>
      </c>
      <c r="G153" s="148" t="s">
        <v>150</v>
      </c>
      <c r="H153" s="149">
        <v>30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36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151</v>
      </c>
      <c r="AT153" s="155" t="s">
        <v>147</v>
      </c>
      <c r="AU153" s="155" t="s">
        <v>152</v>
      </c>
      <c r="AY153" s="14" t="s">
        <v>145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152</v>
      </c>
      <c r="BK153" s="157">
        <f t="shared" si="19"/>
        <v>0</v>
      </c>
      <c r="BL153" s="14" t="s">
        <v>151</v>
      </c>
      <c r="BM153" s="155" t="s">
        <v>213</v>
      </c>
    </row>
    <row r="154" spans="1:65" s="2" customFormat="1" ht="33" customHeight="1">
      <c r="A154" s="26"/>
      <c r="B154" s="144"/>
      <c r="C154" s="145" t="s">
        <v>214</v>
      </c>
      <c r="D154" s="145" t="s">
        <v>147</v>
      </c>
      <c r="E154" s="146" t="s">
        <v>339</v>
      </c>
      <c r="F154" s="147" t="s">
        <v>340</v>
      </c>
      <c r="G154" s="148" t="s">
        <v>150</v>
      </c>
      <c r="H154" s="149">
        <v>56</v>
      </c>
      <c r="I154" s="149"/>
      <c r="J154" s="149">
        <f t="shared" si="10"/>
        <v>0</v>
      </c>
      <c r="K154" s="150"/>
      <c r="L154" s="27"/>
      <c r="M154" s="151" t="s">
        <v>1</v>
      </c>
      <c r="N154" s="152" t="s">
        <v>36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151</v>
      </c>
      <c r="AT154" s="155" t="s">
        <v>147</v>
      </c>
      <c r="AU154" s="155" t="s">
        <v>152</v>
      </c>
      <c r="AY154" s="14" t="s">
        <v>145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152</v>
      </c>
      <c r="BK154" s="157">
        <f t="shared" si="19"/>
        <v>0</v>
      </c>
      <c r="BL154" s="14" t="s">
        <v>151</v>
      </c>
      <c r="BM154" s="155" t="s">
        <v>218</v>
      </c>
    </row>
    <row r="155" spans="1:65" s="12" customFormat="1" ht="22.95" customHeight="1">
      <c r="B155" s="132"/>
      <c r="D155" s="133" t="s">
        <v>69</v>
      </c>
      <c r="E155" s="142" t="s">
        <v>341</v>
      </c>
      <c r="F155" s="142" t="s">
        <v>342</v>
      </c>
      <c r="J155" s="143">
        <f>BK155</f>
        <v>0</v>
      </c>
      <c r="L155" s="132"/>
      <c r="M155" s="136"/>
      <c r="N155" s="137"/>
      <c r="O155" s="137"/>
      <c r="P155" s="138">
        <f>P156</f>
        <v>0</v>
      </c>
      <c r="Q155" s="137"/>
      <c r="R155" s="138">
        <f>R156</f>
        <v>0</v>
      </c>
      <c r="S155" s="137"/>
      <c r="T155" s="139">
        <f>T156</f>
        <v>0</v>
      </c>
      <c r="AR155" s="133" t="s">
        <v>78</v>
      </c>
      <c r="AT155" s="140" t="s">
        <v>69</v>
      </c>
      <c r="AU155" s="140" t="s">
        <v>78</v>
      </c>
      <c r="AY155" s="133" t="s">
        <v>145</v>
      </c>
      <c r="BK155" s="141">
        <f>BK156</f>
        <v>0</v>
      </c>
    </row>
    <row r="156" spans="1:65" s="2" customFormat="1" ht="21.75" customHeight="1">
      <c r="A156" s="26"/>
      <c r="B156" s="144"/>
      <c r="C156" s="145" t="s">
        <v>7</v>
      </c>
      <c r="D156" s="145" t="s">
        <v>147</v>
      </c>
      <c r="E156" s="146" t="s">
        <v>343</v>
      </c>
      <c r="F156" s="147" t="s">
        <v>344</v>
      </c>
      <c r="G156" s="148" t="s">
        <v>217</v>
      </c>
      <c r="H156" s="149">
        <v>36.148000000000003</v>
      </c>
      <c r="I156" s="149"/>
      <c r="J156" s="149">
        <f>ROUND(I156*H156,3)</f>
        <v>0</v>
      </c>
      <c r="K156" s="150"/>
      <c r="L156" s="27"/>
      <c r="M156" s="151" t="s">
        <v>1</v>
      </c>
      <c r="N156" s="152" t="s">
        <v>36</v>
      </c>
      <c r="O156" s="153">
        <v>0</v>
      </c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151</v>
      </c>
      <c r="AT156" s="155" t="s">
        <v>147</v>
      </c>
      <c r="AU156" s="155" t="s">
        <v>152</v>
      </c>
      <c r="AY156" s="14" t="s">
        <v>145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4" t="s">
        <v>152</v>
      </c>
      <c r="BK156" s="157">
        <f>ROUND(I156*H156,3)</f>
        <v>0</v>
      </c>
      <c r="BL156" s="14" t="s">
        <v>151</v>
      </c>
      <c r="BM156" s="155" t="s">
        <v>221</v>
      </c>
    </row>
    <row r="157" spans="1:65" s="12" customFormat="1" ht="25.95" customHeight="1">
      <c r="B157" s="132"/>
      <c r="D157" s="133" t="s">
        <v>69</v>
      </c>
      <c r="E157" s="134" t="s">
        <v>229</v>
      </c>
      <c r="F157" s="134" t="s">
        <v>230</v>
      </c>
      <c r="J157" s="135">
        <f>BK157</f>
        <v>0</v>
      </c>
      <c r="L157" s="132"/>
      <c r="M157" s="136"/>
      <c r="N157" s="137"/>
      <c r="O157" s="137"/>
      <c r="P157" s="138">
        <f>P158+P164+P174</f>
        <v>0</v>
      </c>
      <c r="Q157" s="137"/>
      <c r="R157" s="138">
        <f>R158+R164+R174</f>
        <v>0</v>
      </c>
      <c r="S157" s="137"/>
      <c r="T157" s="139">
        <f>T158+T164+T174</f>
        <v>0</v>
      </c>
      <c r="AR157" s="133" t="s">
        <v>152</v>
      </c>
      <c r="AT157" s="140" t="s">
        <v>69</v>
      </c>
      <c r="AU157" s="140" t="s">
        <v>70</v>
      </c>
      <c r="AY157" s="133" t="s">
        <v>145</v>
      </c>
      <c r="BK157" s="141">
        <f>BK158+BK164+BK174</f>
        <v>0</v>
      </c>
    </row>
    <row r="158" spans="1:65" s="12" customFormat="1" ht="22.95" customHeight="1">
      <c r="B158" s="132"/>
      <c r="D158" s="133" t="s">
        <v>69</v>
      </c>
      <c r="E158" s="142" t="s">
        <v>345</v>
      </c>
      <c r="F158" s="142" t="s">
        <v>346</v>
      </c>
      <c r="J158" s="143">
        <f>BK158</f>
        <v>0</v>
      </c>
      <c r="L158" s="132"/>
      <c r="M158" s="136"/>
      <c r="N158" s="137"/>
      <c r="O158" s="137"/>
      <c r="P158" s="138">
        <f>SUM(P159:P163)</f>
        <v>0</v>
      </c>
      <c r="Q158" s="137"/>
      <c r="R158" s="138">
        <f>SUM(R159:R163)</f>
        <v>0</v>
      </c>
      <c r="S158" s="137"/>
      <c r="T158" s="139">
        <f>SUM(T159:T163)</f>
        <v>0</v>
      </c>
      <c r="AR158" s="133" t="s">
        <v>152</v>
      </c>
      <c r="AT158" s="140" t="s">
        <v>69</v>
      </c>
      <c r="AU158" s="140" t="s">
        <v>78</v>
      </c>
      <c r="AY158" s="133" t="s">
        <v>145</v>
      </c>
      <c r="BK158" s="141">
        <f>SUM(BK159:BK163)</f>
        <v>0</v>
      </c>
    </row>
    <row r="159" spans="1:65" s="2" customFormat="1" ht="33" customHeight="1">
      <c r="A159" s="26"/>
      <c r="B159" s="144"/>
      <c r="C159" s="145" t="s">
        <v>222</v>
      </c>
      <c r="D159" s="145" t="s">
        <v>147</v>
      </c>
      <c r="E159" s="146" t="s">
        <v>347</v>
      </c>
      <c r="F159" s="147" t="s">
        <v>348</v>
      </c>
      <c r="G159" s="148" t="s">
        <v>161</v>
      </c>
      <c r="H159" s="149">
        <v>63.25</v>
      </c>
      <c r="I159" s="149"/>
      <c r="J159" s="149">
        <f>ROUND(I159*H159,3)</f>
        <v>0</v>
      </c>
      <c r="K159" s="150"/>
      <c r="L159" s="27"/>
      <c r="M159" s="151" t="s">
        <v>1</v>
      </c>
      <c r="N159" s="152" t="s">
        <v>36</v>
      </c>
      <c r="O159" s="153">
        <v>0</v>
      </c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176</v>
      </c>
      <c r="AT159" s="155" t="s">
        <v>147</v>
      </c>
      <c r="AU159" s="155" t="s">
        <v>152</v>
      </c>
      <c r="AY159" s="14" t="s">
        <v>145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152</v>
      </c>
      <c r="BK159" s="157">
        <f>ROUND(I159*H159,3)</f>
        <v>0</v>
      </c>
      <c r="BL159" s="14" t="s">
        <v>176</v>
      </c>
      <c r="BM159" s="155" t="s">
        <v>225</v>
      </c>
    </row>
    <row r="160" spans="1:65" s="2" customFormat="1" ht="16.5" customHeight="1">
      <c r="A160" s="26"/>
      <c r="B160" s="144"/>
      <c r="C160" s="145" t="s">
        <v>187</v>
      </c>
      <c r="D160" s="145" t="s">
        <v>147</v>
      </c>
      <c r="E160" s="146" t="s">
        <v>349</v>
      </c>
      <c r="F160" s="147" t="s">
        <v>350</v>
      </c>
      <c r="G160" s="148" t="s">
        <v>161</v>
      </c>
      <c r="H160" s="149">
        <v>9</v>
      </c>
      <c r="I160" s="149"/>
      <c r="J160" s="149">
        <f>ROUND(I160*H160,3)</f>
        <v>0</v>
      </c>
      <c r="K160" s="150"/>
      <c r="L160" s="27"/>
      <c r="M160" s="151" t="s">
        <v>1</v>
      </c>
      <c r="N160" s="152" t="s">
        <v>36</v>
      </c>
      <c r="O160" s="153">
        <v>0</v>
      </c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176</v>
      </c>
      <c r="AT160" s="155" t="s">
        <v>147</v>
      </c>
      <c r="AU160" s="155" t="s">
        <v>152</v>
      </c>
      <c r="AY160" s="14" t="s">
        <v>145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152</v>
      </c>
      <c r="BK160" s="157">
        <f>ROUND(I160*H160,3)</f>
        <v>0</v>
      </c>
      <c r="BL160" s="14" t="s">
        <v>176</v>
      </c>
      <c r="BM160" s="155" t="s">
        <v>228</v>
      </c>
    </row>
    <row r="161" spans="1:65" s="2" customFormat="1" ht="21.75" customHeight="1">
      <c r="A161" s="26"/>
      <c r="B161" s="144"/>
      <c r="C161" s="145" t="s">
        <v>233</v>
      </c>
      <c r="D161" s="145" t="s">
        <v>147</v>
      </c>
      <c r="E161" s="146" t="s">
        <v>351</v>
      </c>
      <c r="F161" s="147" t="s">
        <v>352</v>
      </c>
      <c r="G161" s="148" t="s">
        <v>161</v>
      </c>
      <c r="H161" s="149">
        <v>20.6</v>
      </c>
      <c r="I161" s="149"/>
      <c r="J161" s="149">
        <f>ROUND(I161*H161,3)</f>
        <v>0</v>
      </c>
      <c r="K161" s="150"/>
      <c r="L161" s="27"/>
      <c r="M161" s="151" t="s">
        <v>1</v>
      </c>
      <c r="N161" s="152" t="s">
        <v>36</v>
      </c>
      <c r="O161" s="153">
        <v>0</v>
      </c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176</v>
      </c>
      <c r="AT161" s="155" t="s">
        <v>147</v>
      </c>
      <c r="AU161" s="155" t="s">
        <v>152</v>
      </c>
      <c r="AY161" s="14" t="s">
        <v>145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152</v>
      </c>
      <c r="BK161" s="157">
        <f>ROUND(I161*H161,3)</f>
        <v>0</v>
      </c>
      <c r="BL161" s="14" t="s">
        <v>176</v>
      </c>
      <c r="BM161" s="155" t="s">
        <v>237</v>
      </c>
    </row>
    <row r="162" spans="1:65" s="2" customFormat="1" ht="21.75" customHeight="1">
      <c r="A162" s="26"/>
      <c r="B162" s="144"/>
      <c r="C162" s="145" t="s">
        <v>190</v>
      </c>
      <c r="D162" s="145" t="s">
        <v>147</v>
      </c>
      <c r="E162" s="146" t="s">
        <v>353</v>
      </c>
      <c r="F162" s="147" t="s">
        <v>354</v>
      </c>
      <c r="G162" s="148" t="s">
        <v>150</v>
      </c>
      <c r="H162" s="149">
        <v>2</v>
      </c>
      <c r="I162" s="149"/>
      <c r="J162" s="149">
        <f>ROUND(I162*H162,3)</f>
        <v>0</v>
      </c>
      <c r="K162" s="150"/>
      <c r="L162" s="27"/>
      <c r="M162" s="151" t="s">
        <v>1</v>
      </c>
      <c r="N162" s="152" t="s">
        <v>36</v>
      </c>
      <c r="O162" s="153">
        <v>0</v>
      </c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176</v>
      </c>
      <c r="AT162" s="155" t="s">
        <v>147</v>
      </c>
      <c r="AU162" s="155" t="s">
        <v>152</v>
      </c>
      <c r="AY162" s="14" t="s">
        <v>145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4" t="s">
        <v>152</v>
      </c>
      <c r="BK162" s="157">
        <f>ROUND(I162*H162,3)</f>
        <v>0</v>
      </c>
      <c r="BL162" s="14" t="s">
        <v>176</v>
      </c>
      <c r="BM162" s="155" t="s">
        <v>240</v>
      </c>
    </row>
    <row r="163" spans="1:65" s="2" customFormat="1" ht="21.75" customHeight="1">
      <c r="A163" s="26"/>
      <c r="B163" s="144"/>
      <c r="C163" s="145" t="s">
        <v>241</v>
      </c>
      <c r="D163" s="145" t="s">
        <v>147</v>
      </c>
      <c r="E163" s="146" t="s">
        <v>355</v>
      </c>
      <c r="F163" s="147" t="s">
        <v>356</v>
      </c>
      <c r="G163" s="148" t="s">
        <v>217</v>
      </c>
      <c r="H163" s="149">
        <v>5.5E-2</v>
      </c>
      <c r="I163" s="149"/>
      <c r="J163" s="149">
        <f>ROUND(I163*H163,3)</f>
        <v>0</v>
      </c>
      <c r="K163" s="150"/>
      <c r="L163" s="27"/>
      <c r="M163" s="151" t="s">
        <v>1</v>
      </c>
      <c r="N163" s="152" t="s">
        <v>36</v>
      </c>
      <c r="O163" s="153">
        <v>0</v>
      </c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176</v>
      </c>
      <c r="AT163" s="155" t="s">
        <v>147</v>
      </c>
      <c r="AU163" s="155" t="s">
        <v>152</v>
      </c>
      <c r="AY163" s="14" t="s">
        <v>145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4" t="s">
        <v>152</v>
      </c>
      <c r="BK163" s="157">
        <f>ROUND(I163*H163,3)</f>
        <v>0</v>
      </c>
      <c r="BL163" s="14" t="s">
        <v>176</v>
      </c>
      <c r="BM163" s="155" t="s">
        <v>244</v>
      </c>
    </row>
    <row r="164" spans="1:65" s="12" customFormat="1" ht="22.95" customHeight="1">
      <c r="B164" s="132"/>
      <c r="D164" s="133" t="s">
        <v>69</v>
      </c>
      <c r="E164" s="142" t="s">
        <v>231</v>
      </c>
      <c r="F164" s="142" t="s">
        <v>232</v>
      </c>
      <c r="J164" s="143">
        <f>BK164</f>
        <v>0</v>
      </c>
      <c r="L164" s="132"/>
      <c r="M164" s="136"/>
      <c r="N164" s="137"/>
      <c r="O164" s="137"/>
      <c r="P164" s="138">
        <f>SUM(P165:P173)</f>
        <v>0</v>
      </c>
      <c r="Q164" s="137"/>
      <c r="R164" s="138">
        <f>SUM(R165:R173)</f>
        <v>0</v>
      </c>
      <c r="S164" s="137"/>
      <c r="T164" s="139">
        <f>SUM(T165:T173)</f>
        <v>0</v>
      </c>
      <c r="AR164" s="133" t="s">
        <v>152</v>
      </c>
      <c r="AT164" s="140" t="s">
        <v>69</v>
      </c>
      <c r="AU164" s="140" t="s">
        <v>78</v>
      </c>
      <c r="AY164" s="133" t="s">
        <v>145</v>
      </c>
      <c r="BK164" s="141">
        <f>SUM(BK165:BK173)</f>
        <v>0</v>
      </c>
    </row>
    <row r="165" spans="1:65" s="2" customFormat="1" ht="21.75" customHeight="1">
      <c r="A165" s="26"/>
      <c r="B165" s="144"/>
      <c r="C165" s="145" t="s">
        <v>195</v>
      </c>
      <c r="D165" s="145" t="s">
        <v>147</v>
      </c>
      <c r="E165" s="146" t="s">
        <v>357</v>
      </c>
      <c r="F165" s="147" t="s">
        <v>358</v>
      </c>
      <c r="G165" s="148" t="s">
        <v>236</v>
      </c>
      <c r="H165" s="149">
        <v>228.351</v>
      </c>
      <c r="I165" s="149"/>
      <c r="J165" s="149">
        <f t="shared" ref="J165:J173" si="20">ROUND(I165*H165,3)</f>
        <v>0</v>
      </c>
      <c r="K165" s="150"/>
      <c r="L165" s="27"/>
      <c r="M165" s="151" t="s">
        <v>1</v>
      </c>
      <c r="N165" s="152" t="s">
        <v>36</v>
      </c>
      <c r="O165" s="153">
        <v>0</v>
      </c>
      <c r="P165" s="153">
        <f t="shared" ref="P165:P173" si="21">O165*H165</f>
        <v>0</v>
      </c>
      <c r="Q165" s="153">
        <v>0</v>
      </c>
      <c r="R165" s="153">
        <f t="shared" ref="R165:R173" si="22">Q165*H165</f>
        <v>0</v>
      </c>
      <c r="S165" s="153">
        <v>0</v>
      </c>
      <c r="T165" s="154">
        <f t="shared" ref="T165:T173" si="23"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176</v>
      </c>
      <c r="AT165" s="155" t="s">
        <v>147</v>
      </c>
      <c r="AU165" s="155" t="s">
        <v>152</v>
      </c>
      <c r="AY165" s="14" t="s">
        <v>145</v>
      </c>
      <c r="BE165" s="156">
        <f t="shared" ref="BE165:BE173" si="24">IF(N165="základná",J165,0)</f>
        <v>0</v>
      </c>
      <c r="BF165" s="156">
        <f t="shared" ref="BF165:BF173" si="25">IF(N165="znížená",J165,0)</f>
        <v>0</v>
      </c>
      <c r="BG165" s="156">
        <f t="shared" ref="BG165:BG173" si="26">IF(N165="zákl. prenesená",J165,0)</f>
        <v>0</v>
      </c>
      <c r="BH165" s="156">
        <f t="shared" ref="BH165:BH173" si="27">IF(N165="zníž. prenesená",J165,0)</f>
        <v>0</v>
      </c>
      <c r="BI165" s="156">
        <f t="shared" ref="BI165:BI173" si="28">IF(N165="nulová",J165,0)</f>
        <v>0</v>
      </c>
      <c r="BJ165" s="14" t="s">
        <v>152</v>
      </c>
      <c r="BK165" s="157">
        <f t="shared" ref="BK165:BK173" si="29">ROUND(I165*H165,3)</f>
        <v>0</v>
      </c>
      <c r="BL165" s="14" t="s">
        <v>176</v>
      </c>
      <c r="BM165" s="155" t="s">
        <v>249</v>
      </c>
    </row>
    <row r="166" spans="1:65" s="2" customFormat="1" ht="21.75" customHeight="1">
      <c r="A166" s="26"/>
      <c r="B166" s="144"/>
      <c r="C166" s="158" t="s">
        <v>253</v>
      </c>
      <c r="D166" s="158" t="s">
        <v>181</v>
      </c>
      <c r="E166" s="159" t="s">
        <v>359</v>
      </c>
      <c r="F166" s="160" t="s">
        <v>360</v>
      </c>
      <c r="G166" s="161" t="s">
        <v>236</v>
      </c>
      <c r="H166" s="162">
        <v>239.76900000000001</v>
      </c>
      <c r="I166" s="162"/>
      <c r="J166" s="162">
        <f t="shared" si="20"/>
        <v>0</v>
      </c>
      <c r="K166" s="163"/>
      <c r="L166" s="164"/>
      <c r="M166" s="165" t="s">
        <v>1</v>
      </c>
      <c r="N166" s="166" t="s">
        <v>36</v>
      </c>
      <c r="O166" s="153">
        <v>0</v>
      </c>
      <c r="P166" s="153">
        <f t="shared" si="21"/>
        <v>0</v>
      </c>
      <c r="Q166" s="153">
        <v>0</v>
      </c>
      <c r="R166" s="153">
        <f t="shared" si="22"/>
        <v>0</v>
      </c>
      <c r="S166" s="153">
        <v>0</v>
      </c>
      <c r="T166" s="154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206</v>
      </c>
      <c r="AT166" s="155" t="s">
        <v>181</v>
      </c>
      <c r="AU166" s="155" t="s">
        <v>152</v>
      </c>
      <c r="AY166" s="14" t="s">
        <v>145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4" t="s">
        <v>152</v>
      </c>
      <c r="BK166" s="157">
        <f t="shared" si="29"/>
        <v>0</v>
      </c>
      <c r="BL166" s="14" t="s">
        <v>176</v>
      </c>
      <c r="BM166" s="155" t="s">
        <v>257</v>
      </c>
    </row>
    <row r="167" spans="1:65" s="2" customFormat="1" ht="33" customHeight="1">
      <c r="A167" s="26"/>
      <c r="B167" s="144"/>
      <c r="C167" s="145" t="s">
        <v>198</v>
      </c>
      <c r="D167" s="145" t="s">
        <v>147</v>
      </c>
      <c r="E167" s="146" t="s">
        <v>361</v>
      </c>
      <c r="F167" s="147" t="s">
        <v>362</v>
      </c>
      <c r="G167" s="148" t="s">
        <v>236</v>
      </c>
      <c r="H167" s="149">
        <v>224.67500000000001</v>
      </c>
      <c r="I167" s="149"/>
      <c r="J167" s="149">
        <f t="shared" si="20"/>
        <v>0</v>
      </c>
      <c r="K167" s="150"/>
      <c r="L167" s="27"/>
      <c r="M167" s="151" t="s">
        <v>1</v>
      </c>
      <c r="N167" s="152" t="s">
        <v>36</v>
      </c>
      <c r="O167" s="153">
        <v>0</v>
      </c>
      <c r="P167" s="153">
        <f t="shared" si="21"/>
        <v>0</v>
      </c>
      <c r="Q167" s="153">
        <v>0</v>
      </c>
      <c r="R167" s="153">
        <f t="shared" si="22"/>
        <v>0</v>
      </c>
      <c r="S167" s="153">
        <v>0</v>
      </c>
      <c r="T167" s="154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176</v>
      </c>
      <c r="AT167" s="155" t="s">
        <v>147</v>
      </c>
      <c r="AU167" s="155" t="s">
        <v>152</v>
      </c>
      <c r="AY167" s="14" t="s">
        <v>145</v>
      </c>
      <c r="BE167" s="156">
        <f t="shared" si="24"/>
        <v>0</v>
      </c>
      <c r="BF167" s="156">
        <f t="shared" si="25"/>
        <v>0</v>
      </c>
      <c r="BG167" s="156">
        <f t="shared" si="26"/>
        <v>0</v>
      </c>
      <c r="BH167" s="156">
        <f t="shared" si="27"/>
        <v>0</v>
      </c>
      <c r="BI167" s="156">
        <f t="shared" si="28"/>
        <v>0</v>
      </c>
      <c r="BJ167" s="14" t="s">
        <v>152</v>
      </c>
      <c r="BK167" s="157">
        <f t="shared" si="29"/>
        <v>0</v>
      </c>
      <c r="BL167" s="14" t="s">
        <v>176</v>
      </c>
      <c r="BM167" s="155" t="s">
        <v>261</v>
      </c>
    </row>
    <row r="168" spans="1:65" s="2" customFormat="1" ht="21.75" customHeight="1">
      <c r="A168" s="26"/>
      <c r="B168" s="144"/>
      <c r="C168" s="158" t="s">
        <v>264</v>
      </c>
      <c r="D168" s="158" t="s">
        <v>181</v>
      </c>
      <c r="E168" s="159" t="s">
        <v>359</v>
      </c>
      <c r="F168" s="160" t="s">
        <v>360</v>
      </c>
      <c r="G168" s="161" t="s">
        <v>236</v>
      </c>
      <c r="H168" s="162">
        <v>235.90899999999999</v>
      </c>
      <c r="I168" s="162"/>
      <c r="J168" s="162">
        <f t="shared" si="20"/>
        <v>0</v>
      </c>
      <c r="K168" s="163"/>
      <c r="L168" s="164"/>
      <c r="M168" s="165" t="s">
        <v>1</v>
      </c>
      <c r="N168" s="166" t="s">
        <v>36</v>
      </c>
      <c r="O168" s="153">
        <v>0</v>
      </c>
      <c r="P168" s="153">
        <f t="shared" si="21"/>
        <v>0</v>
      </c>
      <c r="Q168" s="153">
        <v>0</v>
      </c>
      <c r="R168" s="153">
        <f t="shared" si="22"/>
        <v>0</v>
      </c>
      <c r="S168" s="153">
        <v>0</v>
      </c>
      <c r="T168" s="154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206</v>
      </c>
      <c r="AT168" s="155" t="s">
        <v>181</v>
      </c>
      <c r="AU168" s="155" t="s">
        <v>152</v>
      </c>
      <c r="AY168" s="14" t="s">
        <v>145</v>
      </c>
      <c r="BE168" s="156">
        <f t="shared" si="24"/>
        <v>0</v>
      </c>
      <c r="BF168" s="156">
        <f t="shared" si="25"/>
        <v>0</v>
      </c>
      <c r="BG168" s="156">
        <f t="shared" si="26"/>
        <v>0</v>
      </c>
      <c r="BH168" s="156">
        <f t="shared" si="27"/>
        <v>0</v>
      </c>
      <c r="BI168" s="156">
        <f t="shared" si="28"/>
        <v>0</v>
      </c>
      <c r="BJ168" s="14" t="s">
        <v>152</v>
      </c>
      <c r="BK168" s="157">
        <f t="shared" si="29"/>
        <v>0</v>
      </c>
      <c r="BL168" s="14" t="s">
        <v>176</v>
      </c>
      <c r="BM168" s="155" t="s">
        <v>267</v>
      </c>
    </row>
    <row r="169" spans="1:65" s="2" customFormat="1" ht="21.75" customHeight="1">
      <c r="A169" s="26"/>
      <c r="B169" s="144"/>
      <c r="C169" s="145" t="s">
        <v>203</v>
      </c>
      <c r="D169" s="145" t="s">
        <v>147</v>
      </c>
      <c r="E169" s="146" t="s">
        <v>363</v>
      </c>
      <c r="F169" s="147" t="s">
        <v>364</v>
      </c>
      <c r="G169" s="148" t="s">
        <v>150</v>
      </c>
      <c r="H169" s="149">
        <v>5</v>
      </c>
      <c r="I169" s="149"/>
      <c r="J169" s="149">
        <f t="shared" si="20"/>
        <v>0</v>
      </c>
      <c r="K169" s="150"/>
      <c r="L169" s="27"/>
      <c r="M169" s="151" t="s">
        <v>1</v>
      </c>
      <c r="N169" s="152" t="s">
        <v>36</v>
      </c>
      <c r="O169" s="153">
        <v>0</v>
      </c>
      <c r="P169" s="153">
        <f t="shared" si="21"/>
        <v>0</v>
      </c>
      <c r="Q169" s="153">
        <v>0</v>
      </c>
      <c r="R169" s="153">
        <f t="shared" si="22"/>
        <v>0</v>
      </c>
      <c r="S169" s="153">
        <v>0</v>
      </c>
      <c r="T169" s="154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176</v>
      </c>
      <c r="AT169" s="155" t="s">
        <v>147</v>
      </c>
      <c r="AU169" s="155" t="s">
        <v>152</v>
      </c>
      <c r="AY169" s="14" t="s">
        <v>145</v>
      </c>
      <c r="BE169" s="156">
        <f t="shared" si="24"/>
        <v>0</v>
      </c>
      <c r="BF169" s="156">
        <f t="shared" si="25"/>
        <v>0</v>
      </c>
      <c r="BG169" s="156">
        <f t="shared" si="26"/>
        <v>0</v>
      </c>
      <c r="BH169" s="156">
        <f t="shared" si="27"/>
        <v>0</v>
      </c>
      <c r="BI169" s="156">
        <f t="shared" si="28"/>
        <v>0</v>
      </c>
      <c r="BJ169" s="14" t="s">
        <v>152</v>
      </c>
      <c r="BK169" s="157">
        <f t="shared" si="29"/>
        <v>0</v>
      </c>
      <c r="BL169" s="14" t="s">
        <v>176</v>
      </c>
      <c r="BM169" s="155" t="s">
        <v>270</v>
      </c>
    </row>
    <row r="170" spans="1:65" s="2" customFormat="1" ht="16.5" customHeight="1">
      <c r="A170" s="26"/>
      <c r="B170" s="144"/>
      <c r="C170" s="158" t="s">
        <v>271</v>
      </c>
      <c r="D170" s="158" t="s">
        <v>181</v>
      </c>
      <c r="E170" s="159" t="s">
        <v>365</v>
      </c>
      <c r="F170" s="160" t="s">
        <v>366</v>
      </c>
      <c r="G170" s="161" t="s">
        <v>150</v>
      </c>
      <c r="H170" s="162">
        <v>5</v>
      </c>
      <c r="I170" s="162"/>
      <c r="J170" s="162">
        <f t="shared" si="20"/>
        <v>0</v>
      </c>
      <c r="K170" s="163"/>
      <c r="L170" s="164"/>
      <c r="M170" s="165" t="s">
        <v>1</v>
      </c>
      <c r="N170" s="166" t="s">
        <v>36</v>
      </c>
      <c r="O170" s="153">
        <v>0</v>
      </c>
      <c r="P170" s="153">
        <f t="shared" si="21"/>
        <v>0</v>
      </c>
      <c r="Q170" s="153">
        <v>0</v>
      </c>
      <c r="R170" s="153">
        <f t="shared" si="22"/>
        <v>0</v>
      </c>
      <c r="S170" s="153">
        <v>0</v>
      </c>
      <c r="T170" s="154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206</v>
      </c>
      <c r="AT170" s="155" t="s">
        <v>181</v>
      </c>
      <c r="AU170" s="155" t="s">
        <v>152</v>
      </c>
      <c r="AY170" s="14" t="s">
        <v>145</v>
      </c>
      <c r="BE170" s="156">
        <f t="shared" si="24"/>
        <v>0</v>
      </c>
      <c r="BF170" s="156">
        <f t="shared" si="25"/>
        <v>0</v>
      </c>
      <c r="BG170" s="156">
        <f t="shared" si="26"/>
        <v>0</v>
      </c>
      <c r="BH170" s="156">
        <f t="shared" si="27"/>
        <v>0</v>
      </c>
      <c r="BI170" s="156">
        <f t="shared" si="28"/>
        <v>0</v>
      </c>
      <c r="BJ170" s="14" t="s">
        <v>152</v>
      </c>
      <c r="BK170" s="157">
        <f t="shared" si="29"/>
        <v>0</v>
      </c>
      <c r="BL170" s="14" t="s">
        <v>176</v>
      </c>
      <c r="BM170" s="155" t="s">
        <v>274</v>
      </c>
    </row>
    <row r="171" spans="1:65" s="2" customFormat="1" ht="21.75" customHeight="1">
      <c r="A171" s="26"/>
      <c r="B171" s="144"/>
      <c r="C171" s="145" t="s">
        <v>206</v>
      </c>
      <c r="D171" s="145" t="s">
        <v>147</v>
      </c>
      <c r="E171" s="146" t="s">
        <v>367</v>
      </c>
      <c r="F171" s="147" t="s">
        <v>368</v>
      </c>
      <c r="G171" s="148" t="s">
        <v>336</v>
      </c>
      <c r="H171" s="149">
        <v>12</v>
      </c>
      <c r="I171" s="149"/>
      <c r="J171" s="149">
        <f t="shared" si="20"/>
        <v>0</v>
      </c>
      <c r="K171" s="150"/>
      <c r="L171" s="27"/>
      <c r="M171" s="151" t="s">
        <v>1</v>
      </c>
      <c r="N171" s="152" t="s">
        <v>36</v>
      </c>
      <c r="O171" s="153">
        <v>0</v>
      </c>
      <c r="P171" s="153">
        <f t="shared" si="21"/>
        <v>0</v>
      </c>
      <c r="Q171" s="153">
        <v>0</v>
      </c>
      <c r="R171" s="153">
        <f t="shared" si="22"/>
        <v>0</v>
      </c>
      <c r="S171" s="153">
        <v>0</v>
      </c>
      <c r="T171" s="154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176</v>
      </c>
      <c r="AT171" s="155" t="s">
        <v>147</v>
      </c>
      <c r="AU171" s="155" t="s">
        <v>152</v>
      </c>
      <c r="AY171" s="14" t="s">
        <v>145</v>
      </c>
      <c r="BE171" s="156">
        <f t="shared" si="24"/>
        <v>0</v>
      </c>
      <c r="BF171" s="156">
        <f t="shared" si="25"/>
        <v>0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14" t="s">
        <v>152</v>
      </c>
      <c r="BK171" s="157">
        <f t="shared" si="29"/>
        <v>0</v>
      </c>
      <c r="BL171" s="14" t="s">
        <v>176</v>
      </c>
      <c r="BM171" s="155" t="s">
        <v>256</v>
      </c>
    </row>
    <row r="172" spans="1:65" s="2" customFormat="1" ht="16.5" customHeight="1">
      <c r="A172" s="26"/>
      <c r="B172" s="144"/>
      <c r="C172" s="158" t="s">
        <v>277</v>
      </c>
      <c r="D172" s="158" t="s">
        <v>181</v>
      </c>
      <c r="E172" s="159" t="s">
        <v>369</v>
      </c>
      <c r="F172" s="160" t="s">
        <v>370</v>
      </c>
      <c r="G172" s="161" t="s">
        <v>150</v>
      </c>
      <c r="H172" s="162">
        <v>2</v>
      </c>
      <c r="I172" s="162"/>
      <c r="J172" s="162">
        <f t="shared" si="20"/>
        <v>0</v>
      </c>
      <c r="K172" s="163"/>
      <c r="L172" s="164"/>
      <c r="M172" s="165" t="s">
        <v>1</v>
      </c>
      <c r="N172" s="166" t="s">
        <v>36</v>
      </c>
      <c r="O172" s="153">
        <v>0</v>
      </c>
      <c r="P172" s="153">
        <f t="shared" si="21"/>
        <v>0</v>
      </c>
      <c r="Q172" s="153">
        <v>0</v>
      </c>
      <c r="R172" s="153">
        <f t="shared" si="22"/>
        <v>0</v>
      </c>
      <c r="S172" s="153">
        <v>0</v>
      </c>
      <c r="T172" s="15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206</v>
      </c>
      <c r="AT172" s="155" t="s">
        <v>181</v>
      </c>
      <c r="AU172" s="155" t="s">
        <v>152</v>
      </c>
      <c r="AY172" s="14" t="s">
        <v>145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4" t="s">
        <v>152</v>
      </c>
      <c r="BK172" s="157">
        <f t="shared" si="29"/>
        <v>0</v>
      </c>
      <c r="BL172" s="14" t="s">
        <v>176</v>
      </c>
      <c r="BM172" s="155" t="s">
        <v>280</v>
      </c>
    </row>
    <row r="173" spans="1:65" s="2" customFormat="1" ht="21.75" customHeight="1">
      <c r="A173" s="26"/>
      <c r="B173" s="144"/>
      <c r="C173" s="145" t="s">
        <v>210</v>
      </c>
      <c r="D173" s="145" t="s">
        <v>147</v>
      </c>
      <c r="E173" s="146" t="s">
        <v>371</v>
      </c>
      <c r="F173" s="147" t="s">
        <v>372</v>
      </c>
      <c r="G173" s="148" t="s">
        <v>217</v>
      </c>
      <c r="H173" s="149">
        <v>2.1339999999999999</v>
      </c>
      <c r="I173" s="149"/>
      <c r="J173" s="149">
        <f t="shared" si="20"/>
        <v>0</v>
      </c>
      <c r="K173" s="150"/>
      <c r="L173" s="27"/>
      <c r="M173" s="151" t="s">
        <v>1</v>
      </c>
      <c r="N173" s="152" t="s">
        <v>36</v>
      </c>
      <c r="O173" s="153">
        <v>0</v>
      </c>
      <c r="P173" s="153">
        <f t="shared" si="21"/>
        <v>0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176</v>
      </c>
      <c r="AT173" s="155" t="s">
        <v>147</v>
      </c>
      <c r="AU173" s="155" t="s">
        <v>152</v>
      </c>
      <c r="AY173" s="14" t="s">
        <v>145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4" t="s">
        <v>152</v>
      </c>
      <c r="BK173" s="157">
        <f t="shared" si="29"/>
        <v>0</v>
      </c>
      <c r="BL173" s="14" t="s">
        <v>176</v>
      </c>
      <c r="BM173" s="155" t="s">
        <v>283</v>
      </c>
    </row>
    <row r="174" spans="1:65" s="12" customFormat="1" ht="22.95" customHeight="1">
      <c r="B174" s="132"/>
      <c r="D174" s="133" t="s">
        <v>69</v>
      </c>
      <c r="E174" s="142" t="s">
        <v>373</v>
      </c>
      <c r="F174" s="142" t="s">
        <v>374</v>
      </c>
      <c r="J174" s="143">
        <f>BK174</f>
        <v>0</v>
      </c>
      <c r="L174" s="132"/>
      <c r="M174" s="136"/>
      <c r="N174" s="137"/>
      <c r="O174" s="137"/>
      <c r="P174" s="138">
        <f>SUM(P175:P176)</f>
        <v>0</v>
      </c>
      <c r="Q174" s="137"/>
      <c r="R174" s="138">
        <f>SUM(R175:R176)</f>
        <v>0</v>
      </c>
      <c r="S174" s="137"/>
      <c r="T174" s="139">
        <f>SUM(T175:T176)</f>
        <v>0</v>
      </c>
      <c r="AR174" s="133" t="s">
        <v>152</v>
      </c>
      <c r="AT174" s="140" t="s">
        <v>69</v>
      </c>
      <c r="AU174" s="140" t="s">
        <v>78</v>
      </c>
      <c r="AY174" s="133" t="s">
        <v>145</v>
      </c>
      <c r="BK174" s="141">
        <f>SUM(BK175:BK176)</f>
        <v>0</v>
      </c>
    </row>
    <row r="175" spans="1:65" s="2" customFormat="1" ht="21.75" customHeight="1">
      <c r="A175" s="26"/>
      <c r="B175" s="144"/>
      <c r="C175" s="145" t="s">
        <v>284</v>
      </c>
      <c r="D175" s="145" t="s">
        <v>147</v>
      </c>
      <c r="E175" s="146" t="s">
        <v>375</v>
      </c>
      <c r="F175" s="147" t="s">
        <v>376</v>
      </c>
      <c r="G175" s="148" t="s">
        <v>236</v>
      </c>
      <c r="H175" s="149">
        <v>477.89499999999998</v>
      </c>
      <c r="I175" s="149"/>
      <c r="J175" s="149">
        <f>ROUND(I175*H175,3)</f>
        <v>0</v>
      </c>
      <c r="K175" s="150"/>
      <c r="L175" s="27"/>
      <c r="M175" s="151" t="s">
        <v>1</v>
      </c>
      <c r="N175" s="152" t="s">
        <v>36</v>
      </c>
      <c r="O175" s="153">
        <v>0</v>
      </c>
      <c r="P175" s="153">
        <f>O175*H175</f>
        <v>0</v>
      </c>
      <c r="Q175" s="153">
        <v>0</v>
      </c>
      <c r="R175" s="153">
        <f>Q175*H175</f>
        <v>0</v>
      </c>
      <c r="S175" s="153">
        <v>0</v>
      </c>
      <c r="T175" s="154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176</v>
      </c>
      <c r="AT175" s="155" t="s">
        <v>147</v>
      </c>
      <c r="AU175" s="155" t="s">
        <v>152</v>
      </c>
      <c r="AY175" s="14" t="s">
        <v>145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4" t="s">
        <v>152</v>
      </c>
      <c r="BK175" s="157">
        <f>ROUND(I175*H175,3)</f>
        <v>0</v>
      </c>
      <c r="BL175" s="14" t="s">
        <v>176</v>
      </c>
      <c r="BM175" s="155" t="s">
        <v>287</v>
      </c>
    </row>
    <row r="176" spans="1:65" s="2" customFormat="1" ht="21.75" customHeight="1">
      <c r="A176" s="26"/>
      <c r="B176" s="144"/>
      <c r="C176" s="145" t="s">
        <v>213</v>
      </c>
      <c r="D176" s="145" t="s">
        <v>147</v>
      </c>
      <c r="E176" s="146" t="s">
        <v>377</v>
      </c>
      <c r="F176" s="147" t="s">
        <v>378</v>
      </c>
      <c r="G176" s="148" t="s">
        <v>236</v>
      </c>
      <c r="H176" s="149">
        <v>477.89499999999998</v>
      </c>
      <c r="I176" s="149"/>
      <c r="J176" s="149">
        <f>ROUND(I176*H176,3)</f>
        <v>0</v>
      </c>
      <c r="K176" s="150"/>
      <c r="L176" s="27"/>
      <c r="M176" s="151" t="s">
        <v>1</v>
      </c>
      <c r="N176" s="152" t="s">
        <v>36</v>
      </c>
      <c r="O176" s="153">
        <v>0</v>
      </c>
      <c r="P176" s="153">
        <f>O176*H176</f>
        <v>0</v>
      </c>
      <c r="Q176" s="153">
        <v>0</v>
      </c>
      <c r="R176" s="153">
        <f>Q176*H176</f>
        <v>0</v>
      </c>
      <c r="S176" s="153">
        <v>0</v>
      </c>
      <c r="T176" s="154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176</v>
      </c>
      <c r="AT176" s="155" t="s">
        <v>147</v>
      </c>
      <c r="AU176" s="155" t="s">
        <v>152</v>
      </c>
      <c r="AY176" s="14" t="s">
        <v>145</v>
      </c>
      <c r="BE176" s="156">
        <f>IF(N176="základná",J176,0)</f>
        <v>0</v>
      </c>
      <c r="BF176" s="156">
        <f>IF(N176="znížená",J176,0)</f>
        <v>0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4" t="s">
        <v>152</v>
      </c>
      <c r="BK176" s="157">
        <f>ROUND(I176*H176,3)</f>
        <v>0</v>
      </c>
      <c r="BL176" s="14" t="s">
        <v>176</v>
      </c>
      <c r="BM176" s="155" t="s">
        <v>290</v>
      </c>
    </row>
    <row r="177" spans="1:65" s="12" customFormat="1" ht="25.95" customHeight="1">
      <c r="B177" s="132"/>
      <c r="D177" s="133" t="s">
        <v>69</v>
      </c>
      <c r="E177" s="134" t="s">
        <v>181</v>
      </c>
      <c r="F177" s="134" t="s">
        <v>250</v>
      </c>
      <c r="J177" s="135">
        <f>BK177</f>
        <v>0</v>
      </c>
      <c r="L177" s="132"/>
      <c r="M177" s="136"/>
      <c r="N177" s="137"/>
      <c r="O177" s="137"/>
      <c r="P177" s="138">
        <f>P178</f>
        <v>0</v>
      </c>
      <c r="Q177" s="137"/>
      <c r="R177" s="138">
        <f>R178</f>
        <v>0</v>
      </c>
      <c r="S177" s="137"/>
      <c r="T177" s="139">
        <f>T178</f>
        <v>0</v>
      </c>
      <c r="AR177" s="133" t="s">
        <v>155</v>
      </c>
      <c r="AT177" s="140" t="s">
        <v>69</v>
      </c>
      <c r="AU177" s="140" t="s">
        <v>70</v>
      </c>
      <c r="AY177" s="133" t="s">
        <v>145</v>
      </c>
      <c r="BK177" s="141">
        <f>BK178</f>
        <v>0</v>
      </c>
    </row>
    <row r="178" spans="1:65" s="12" customFormat="1" ht="22.95" customHeight="1">
      <c r="B178" s="132"/>
      <c r="D178" s="133" t="s">
        <v>69</v>
      </c>
      <c r="E178" s="142" t="s">
        <v>379</v>
      </c>
      <c r="F178" s="142" t="s">
        <v>380</v>
      </c>
      <c r="J178" s="143">
        <f>BK178</f>
        <v>0</v>
      </c>
      <c r="L178" s="132"/>
      <c r="M178" s="136"/>
      <c r="N178" s="137"/>
      <c r="O178" s="137"/>
      <c r="P178" s="138">
        <f>SUM(P179:P180)</f>
        <v>0</v>
      </c>
      <c r="Q178" s="137"/>
      <c r="R178" s="138">
        <f>SUM(R179:R180)</f>
        <v>0</v>
      </c>
      <c r="S178" s="137"/>
      <c r="T178" s="139">
        <f>SUM(T179:T180)</f>
        <v>0</v>
      </c>
      <c r="AR178" s="133" t="s">
        <v>155</v>
      </c>
      <c r="AT178" s="140" t="s">
        <v>69</v>
      </c>
      <c r="AU178" s="140" t="s">
        <v>78</v>
      </c>
      <c r="AY178" s="133" t="s">
        <v>145</v>
      </c>
      <c r="BK178" s="141">
        <f>SUM(BK179:BK180)</f>
        <v>0</v>
      </c>
    </row>
    <row r="179" spans="1:65" s="2" customFormat="1" ht="21.75" customHeight="1">
      <c r="A179" s="26"/>
      <c r="B179" s="144"/>
      <c r="C179" s="145" t="s">
        <v>291</v>
      </c>
      <c r="D179" s="145" t="s">
        <v>147</v>
      </c>
      <c r="E179" s="146" t="s">
        <v>381</v>
      </c>
      <c r="F179" s="147" t="s">
        <v>382</v>
      </c>
      <c r="G179" s="148" t="s">
        <v>336</v>
      </c>
      <c r="H179" s="149">
        <v>15957.242</v>
      </c>
      <c r="I179" s="149"/>
      <c r="J179" s="149">
        <f>ROUND(I179*H179,3)</f>
        <v>0</v>
      </c>
      <c r="K179" s="150"/>
      <c r="L179" s="27"/>
      <c r="M179" s="151" t="s">
        <v>1</v>
      </c>
      <c r="N179" s="152" t="s">
        <v>36</v>
      </c>
      <c r="O179" s="153">
        <v>0</v>
      </c>
      <c r="P179" s="153">
        <f>O179*H179</f>
        <v>0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256</v>
      </c>
      <c r="AT179" s="155" t="s">
        <v>147</v>
      </c>
      <c r="AU179" s="155" t="s">
        <v>152</v>
      </c>
      <c r="AY179" s="14" t="s">
        <v>145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4" t="s">
        <v>152</v>
      </c>
      <c r="BK179" s="157">
        <f>ROUND(I179*H179,3)</f>
        <v>0</v>
      </c>
      <c r="BL179" s="14" t="s">
        <v>256</v>
      </c>
      <c r="BM179" s="155" t="s">
        <v>294</v>
      </c>
    </row>
    <row r="180" spans="1:65" s="2" customFormat="1" ht="21.75" customHeight="1">
      <c r="A180" s="26"/>
      <c r="B180" s="144"/>
      <c r="C180" s="158" t="s">
        <v>218</v>
      </c>
      <c r="D180" s="158" t="s">
        <v>181</v>
      </c>
      <c r="E180" s="159" t="s">
        <v>383</v>
      </c>
      <c r="F180" s="160" t="s">
        <v>384</v>
      </c>
      <c r="G180" s="161" t="s">
        <v>217</v>
      </c>
      <c r="H180" s="162">
        <v>15.957000000000001</v>
      </c>
      <c r="I180" s="162"/>
      <c r="J180" s="162">
        <f>ROUND(I180*H180,3)</f>
        <v>0</v>
      </c>
      <c r="K180" s="163"/>
      <c r="L180" s="164"/>
      <c r="M180" s="171" t="s">
        <v>1</v>
      </c>
      <c r="N180" s="172" t="s">
        <v>36</v>
      </c>
      <c r="O180" s="169">
        <v>0</v>
      </c>
      <c r="P180" s="169">
        <f>O180*H180</f>
        <v>0</v>
      </c>
      <c r="Q180" s="169">
        <v>0</v>
      </c>
      <c r="R180" s="169">
        <f>Q180*H180</f>
        <v>0</v>
      </c>
      <c r="S180" s="169">
        <v>0</v>
      </c>
      <c r="T180" s="170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260</v>
      </c>
      <c r="AT180" s="155" t="s">
        <v>181</v>
      </c>
      <c r="AU180" s="155" t="s">
        <v>152</v>
      </c>
      <c r="AY180" s="14" t="s">
        <v>145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4" t="s">
        <v>152</v>
      </c>
      <c r="BK180" s="157">
        <f>ROUND(I180*H180,3)</f>
        <v>0</v>
      </c>
      <c r="BL180" s="14" t="s">
        <v>256</v>
      </c>
      <c r="BM180" s="155" t="s">
        <v>385</v>
      </c>
    </row>
    <row r="181" spans="1:65" s="2" customFormat="1" ht="6.9" customHeight="1">
      <c r="A181" s="26"/>
      <c r="B181" s="41"/>
      <c r="C181" s="42"/>
      <c r="D181" s="42"/>
      <c r="E181" s="42"/>
      <c r="F181" s="42"/>
      <c r="G181" s="42"/>
      <c r="H181" s="42"/>
      <c r="I181" s="42"/>
      <c r="J181" s="42"/>
      <c r="K181" s="42"/>
      <c r="L181" s="27"/>
      <c r="M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</row>
  </sheetData>
  <autoFilter ref="C130:K180" xr:uid="{00000000-0009-0000-0000-000002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76"/>
  <sheetViews>
    <sheetView showGridLines="0" topLeftCell="A133" workbookViewId="0">
      <selection activeCell="J137" sqref="J137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92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85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110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8" t="str">
        <f>'Rekapitulácia stavby'!K6</f>
        <v>Zberný dvor v Trebišove</v>
      </c>
      <c r="F7" s="209"/>
      <c r="G7" s="209"/>
      <c r="H7" s="209"/>
      <c r="L7" s="17"/>
    </row>
    <row r="8" spans="1:46" s="2" customFormat="1" ht="12" customHeight="1">
      <c r="A8" s="26"/>
      <c r="B8" s="27"/>
      <c r="C8" s="26"/>
      <c r="D8" s="23" t="s">
        <v>111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0" t="s">
        <v>386</v>
      </c>
      <c r="F9" s="207"/>
      <c r="G9" s="207"/>
      <c r="H9" s="20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9" t="str">
        <f>'Rekapitulácia stavby'!E14</f>
        <v xml:space="preserve"> </v>
      </c>
      <c r="F18" s="179"/>
      <c r="G18" s="179"/>
      <c r="H18" s="179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2" t="s">
        <v>1</v>
      </c>
      <c r="F27" s="182"/>
      <c r="G27" s="182"/>
      <c r="H27" s="18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" customHeight="1">
      <c r="A30" s="26"/>
      <c r="B30" s="27"/>
      <c r="C30" s="26"/>
      <c r="D30" s="21" t="s">
        <v>113</v>
      </c>
      <c r="E30" s="26"/>
      <c r="F30" s="26"/>
      <c r="G30" s="26"/>
      <c r="H30" s="26"/>
      <c r="I30" s="26"/>
      <c r="J30" s="92">
        <f>J96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" customHeight="1">
      <c r="A31" s="26"/>
      <c r="B31" s="27"/>
      <c r="C31" s="26"/>
      <c r="D31" s="93" t="s">
        <v>114</v>
      </c>
      <c r="E31" s="26"/>
      <c r="F31" s="26"/>
      <c r="G31" s="26"/>
      <c r="H31" s="26"/>
      <c r="I31" s="26"/>
      <c r="J31" s="92">
        <f>J110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4" t="s">
        <v>30</v>
      </c>
      <c r="E32" s="26"/>
      <c r="F32" s="26"/>
      <c r="G32" s="26"/>
      <c r="H32" s="26"/>
      <c r="I32" s="26"/>
      <c r="J32" s="65">
        <f>ROUND(J30 + J31,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5" t="s">
        <v>34</v>
      </c>
      <c r="E35" s="23" t="s">
        <v>35</v>
      </c>
      <c r="F35" s="96">
        <f>ROUND((SUM(BE110:BE111) + SUM(BE131:BE175)),  2)</f>
        <v>0</v>
      </c>
      <c r="G35" s="26"/>
      <c r="H35" s="26"/>
      <c r="I35" s="97">
        <v>0.2</v>
      </c>
      <c r="J35" s="96">
        <f>ROUND(((SUM(BE110:BE111) + SUM(BE131:BE175))*I35),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3" t="s">
        <v>36</v>
      </c>
      <c r="F36" s="96">
        <f>ROUND((SUM(BF110:BF111) + SUM(BF131:BF175)),  2)</f>
        <v>0</v>
      </c>
      <c r="G36" s="26"/>
      <c r="H36" s="26"/>
      <c r="I36" s="97">
        <v>0.2</v>
      </c>
      <c r="J36" s="96">
        <f>ROUND(((SUM(BF110:BF111) + SUM(BF131:BF175))*I36),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37</v>
      </c>
      <c r="F37" s="96">
        <f>ROUND((SUM(BG110:BG111) + SUM(BG131:BG175)),  2)</f>
        <v>0</v>
      </c>
      <c r="G37" s="26"/>
      <c r="H37" s="26"/>
      <c r="I37" s="97">
        <v>0.2</v>
      </c>
      <c r="J37" s="96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38</v>
      </c>
      <c r="F38" s="96">
        <f>ROUND((SUM(BH110:BH111) + SUM(BH131:BH175)),  2)</f>
        <v>0</v>
      </c>
      <c r="G38" s="26"/>
      <c r="H38" s="26"/>
      <c r="I38" s="97">
        <v>0.2</v>
      </c>
      <c r="J38" s="96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23" t="s">
        <v>39</v>
      </c>
      <c r="F39" s="96">
        <f>ROUND((SUM(BI110:BI111) + SUM(BI131:BI175)),  2)</f>
        <v>0</v>
      </c>
      <c r="G39" s="26"/>
      <c r="H39" s="26"/>
      <c r="I39" s="97">
        <v>0</v>
      </c>
      <c r="J39" s="96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8"/>
      <c r="D41" s="99" t="s">
        <v>40</v>
      </c>
      <c r="E41" s="54"/>
      <c r="F41" s="54"/>
      <c r="G41" s="100" t="s">
        <v>41</v>
      </c>
      <c r="H41" s="101" t="s">
        <v>42</v>
      </c>
      <c r="I41" s="54"/>
      <c r="J41" s="102">
        <f>SUM(J32:J39)</f>
        <v>0</v>
      </c>
      <c r="K41" s="103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45</v>
      </c>
      <c r="E61" s="29"/>
      <c r="F61" s="104" t="s">
        <v>46</v>
      </c>
      <c r="G61" s="39" t="s">
        <v>45</v>
      </c>
      <c r="H61" s="29"/>
      <c r="I61" s="29"/>
      <c r="J61" s="105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45</v>
      </c>
      <c r="E76" s="29"/>
      <c r="F76" s="104" t="s">
        <v>46</v>
      </c>
      <c r="G76" s="39" t="s">
        <v>45</v>
      </c>
      <c r="H76" s="29"/>
      <c r="I76" s="29"/>
      <c r="J76" s="105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115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8" t="str">
        <f>E7</f>
        <v>Zberný dvor v Trebišove</v>
      </c>
      <c r="F85" s="209"/>
      <c r="G85" s="209"/>
      <c r="H85" s="20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0" t="str">
        <f>E9</f>
        <v>01.2 - SO 01.2 - Prístrešok pre kontajnery</v>
      </c>
      <c r="F87" s="207"/>
      <c r="G87" s="207"/>
      <c r="H87" s="20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Trebišov 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Mesto Trebišov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116</v>
      </c>
      <c r="D94" s="98"/>
      <c r="E94" s="98"/>
      <c r="F94" s="98"/>
      <c r="G94" s="98"/>
      <c r="H94" s="98"/>
      <c r="I94" s="98"/>
      <c r="J94" s="107" t="s">
        <v>117</v>
      </c>
      <c r="K94" s="98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08" t="s">
        <v>118</v>
      </c>
      <c r="D96" s="26"/>
      <c r="E96" s="26"/>
      <c r="F96" s="26"/>
      <c r="G96" s="26"/>
      <c r="H96" s="26"/>
      <c r="I96" s="26"/>
      <c r="J96" s="65">
        <f>J131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119</v>
      </c>
    </row>
    <row r="97" spans="1:31" s="9" customFormat="1" ht="24.9" customHeight="1">
      <c r="B97" s="109"/>
      <c r="D97" s="110" t="s">
        <v>120</v>
      </c>
      <c r="E97" s="111"/>
      <c r="F97" s="111"/>
      <c r="G97" s="111"/>
      <c r="H97" s="111"/>
      <c r="I97" s="111"/>
      <c r="J97" s="112">
        <f>J132</f>
        <v>0</v>
      </c>
      <c r="L97" s="109"/>
    </row>
    <row r="98" spans="1:31" s="10" customFormat="1" ht="19.95" customHeight="1">
      <c r="B98" s="113"/>
      <c r="D98" s="114" t="s">
        <v>121</v>
      </c>
      <c r="E98" s="115"/>
      <c r="F98" s="115"/>
      <c r="G98" s="115"/>
      <c r="H98" s="115"/>
      <c r="I98" s="115"/>
      <c r="J98" s="116">
        <f>J133</f>
        <v>0</v>
      </c>
      <c r="L98" s="113"/>
    </row>
    <row r="99" spans="1:31" s="10" customFormat="1" ht="19.95" customHeight="1">
      <c r="B99" s="113"/>
      <c r="D99" s="114" t="s">
        <v>296</v>
      </c>
      <c r="E99" s="115"/>
      <c r="F99" s="115"/>
      <c r="G99" s="115"/>
      <c r="H99" s="115"/>
      <c r="I99" s="115"/>
      <c r="J99" s="116">
        <f>J140</f>
        <v>0</v>
      </c>
      <c r="L99" s="113"/>
    </row>
    <row r="100" spans="1:31" s="10" customFormat="1" ht="19.95" customHeight="1">
      <c r="B100" s="113"/>
      <c r="D100" s="114" t="s">
        <v>122</v>
      </c>
      <c r="E100" s="115"/>
      <c r="F100" s="115"/>
      <c r="G100" s="115"/>
      <c r="H100" s="115"/>
      <c r="I100" s="115"/>
      <c r="J100" s="116">
        <f>J146</f>
        <v>0</v>
      </c>
      <c r="L100" s="113"/>
    </row>
    <row r="101" spans="1:31" s="10" customFormat="1" ht="19.95" customHeight="1">
      <c r="B101" s="113"/>
      <c r="D101" s="114" t="s">
        <v>297</v>
      </c>
      <c r="E101" s="115"/>
      <c r="F101" s="115"/>
      <c r="G101" s="115"/>
      <c r="H101" s="115"/>
      <c r="I101" s="115"/>
      <c r="J101" s="116">
        <f>J153</f>
        <v>0</v>
      </c>
      <c r="L101" s="113"/>
    </row>
    <row r="102" spans="1:31" s="9" customFormat="1" ht="24.9" customHeight="1">
      <c r="B102" s="109"/>
      <c r="D102" s="110" t="s">
        <v>123</v>
      </c>
      <c r="E102" s="111"/>
      <c r="F102" s="111"/>
      <c r="G102" s="111"/>
      <c r="H102" s="111"/>
      <c r="I102" s="111"/>
      <c r="J102" s="112">
        <f>J155</f>
        <v>0</v>
      </c>
      <c r="L102" s="109"/>
    </row>
    <row r="103" spans="1:31" s="10" customFormat="1" ht="19.95" customHeight="1">
      <c r="B103" s="113"/>
      <c r="D103" s="114" t="s">
        <v>298</v>
      </c>
      <c r="E103" s="115"/>
      <c r="F103" s="115"/>
      <c r="G103" s="115"/>
      <c r="H103" s="115"/>
      <c r="I103" s="115"/>
      <c r="J103" s="116">
        <f>J156</f>
        <v>0</v>
      </c>
      <c r="L103" s="113"/>
    </row>
    <row r="104" spans="1:31" s="10" customFormat="1" ht="19.95" customHeight="1">
      <c r="B104" s="113"/>
      <c r="D104" s="114" t="s">
        <v>124</v>
      </c>
      <c r="E104" s="115"/>
      <c r="F104" s="115"/>
      <c r="G104" s="115"/>
      <c r="H104" s="115"/>
      <c r="I104" s="115"/>
      <c r="J104" s="116">
        <f>J161</f>
        <v>0</v>
      </c>
      <c r="L104" s="113"/>
    </row>
    <row r="105" spans="1:31" s="10" customFormat="1" ht="19.95" customHeight="1">
      <c r="B105" s="113"/>
      <c r="D105" s="114" t="s">
        <v>299</v>
      </c>
      <c r="E105" s="115"/>
      <c r="F105" s="115"/>
      <c r="G105" s="115"/>
      <c r="H105" s="115"/>
      <c r="I105" s="115"/>
      <c r="J105" s="116">
        <f>J169</f>
        <v>0</v>
      </c>
      <c r="L105" s="113"/>
    </row>
    <row r="106" spans="1:31" s="9" customFormat="1" ht="24.9" customHeight="1">
      <c r="B106" s="109"/>
      <c r="D106" s="110" t="s">
        <v>126</v>
      </c>
      <c r="E106" s="111"/>
      <c r="F106" s="111"/>
      <c r="G106" s="111"/>
      <c r="H106" s="111"/>
      <c r="I106" s="111"/>
      <c r="J106" s="112">
        <f>J172</f>
        <v>0</v>
      </c>
      <c r="L106" s="109"/>
    </row>
    <row r="107" spans="1:31" s="10" customFormat="1" ht="19.95" customHeight="1">
      <c r="B107" s="113"/>
      <c r="D107" s="114" t="s">
        <v>300</v>
      </c>
      <c r="E107" s="115"/>
      <c r="F107" s="115"/>
      <c r="G107" s="115"/>
      <c r="H107" s="115"/>
      <c r="I107" s="115"/>
      <c r="J107" s="116">
        <f>J173</f>
        <v>0</v>
      </c>
      <c r="L107" s="113"/>
    </row>
    <row r="108" spans="1:31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9.25" customHeight="1">
      <c r="A110" s="26"/>
      <c r="B110" s="27"/>
      <c r="C110" s="108" t="s">
        <v>129</v>
      </c>
      <c r="D110" s="26"/>
      <c r="E110" s="26"/>
      <c r="F110" s="26"/>
      <c r="G110" s="26"/>
      <c r="H110" s="26"/>
      <c r="I110" s="26"/>
      <c r="J110" s="117">
        <v>0</v>
      </c>
      <c r="K110" s="26"/>
      <c r="L110" s="36"/>
      <c r="N110" s="118" t="s">
        <v>34</v>
      </c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8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9.25" customHeight="1">
      <c r="A112" s="26"/>
      <c r="B112" s="27"/>
      <c r="C112" s="119" t="s">
        <v>130</v>
      </c>
      <c r="D112" s="98"/>
      <c r="E112" s="98"/>
      <c r="F112" s="98"/>
      <c r="G112" s="98"/>
      <c r="H112" s="98"/>
      <c r="I112" s="98"/>
      <c r="J112" s="120">
        <f>ROUND(J96+J110,2)</f>
        <v>0</v>
      </c>
      <c r="K112" s="98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" customHeight="1">
      <c r="A113" s="26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7" spans="1:31" s="2" customFormat="1" ht="6.9" customHeight="1">
      <c r="A117" s="26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24.9" customHeight="1">
      <c r="A118" s="26"/>
      <c r="B118" s="27"/>
      <c r="C118" s="18" t="s">
        <v>131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12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08" t="str">
        <f>E7</f>
        <v>Zberný dvor v Trebišove</v>
      </c>
      <c r="F121" s="209"/>
      <c r="G121" s="209"/>
      <c r="H121" s="209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111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200" t="str">
        <f>E9</f>
        <v>01.2 - SO 01.2 - Prístrešok pre kontajnery</v>
      </c>
      <c r="F123" s="207"/>
      <c r="G123" s="207"/>
      <c r="H123" s="207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16</v>
      </c>
      <c r="D125" s="26"/>
      <c r="E125" s="26"/>
      <c r="F125" s="21" t="str">
        <f>F12</f>
        <v xml:space="preserve">Trebišov </v>
      </c>
      <c r="G125" s="26"/>
      <c r="H125" s="26"/>
      <c r="I125" s="23" t="s">
        <v>18</v>
      </c>
      <c r="J125" s="49">
        <f>IF(J12="","",J12)</f>
        <v>0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15" customHeight="1">
      <c r="A127" s="26"/>
      <c r="B127" s="27"/>
      <c r="C127" s="23" t="s">
        <v>19</v>
      </c>
      <c r="D127" s="26"/>
      <c r="E127" s="26"/>
      <c r="F127" s="21" t="str">
        <f>E15</f>
        <v xml:space="preserve">Mesto Trebišov </v>
      </c>
      <c r="G127" s="26"/>
      <c r="H127" s="26"/>
      <c r="I127" s="23" t="s">
        <v>25</v>
      </c>
      <c r="J127" s="24" t="str">
        <f>E21</f>
        <v xml:space="preserve"> 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15" customHeight="1">
      <c r="A128" s="26"/>
      <c r="B128" s="27"/>
      <c r="C128" s="23" t="s">
        <v>23</v>
      </c>
      <c r="D128" s="26"/>
      <c r="E128" s="26"/>
      <c r="F128" s="21" t="str">
        <f>IF(E18="","",E18)</f>
        <v xml:space="preserve"> </v>
      </c>
      <c r="G128" s="26"/>
      <c r="H128" s="26"/>
      <c r="I128" s="23" t="s">
        <v>28</v>
      </c>
      <c r="J128" s="24" t="str">
        <f>E24</f>
        <v xml:space="preserve"> 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1"/>
      <c r="B130" s="122"/>
      <c r="C130" s="123" t="s">
        <v>132</v>
      </c>
      <c r="D130" s="124" t="s">
        <v>55</v>
      </c>
      <c r="E130" s="124" t="s">
        <v>51</v>
      </c>
      <c r="F130" s="124" t="s">
        <v>52</v>
      </c>
      <c r="G130" s="124" t="s">
        <v>133</v>
      </c>
      <c r="H130" s="124" t="s">
        <v>134</v>
      </c>
      <c r="I130" s="124" t="s">
        <v>135</v>
      </c>
      <c r="J130" s="125" t="s">
        <v>117</v>
      </c>
      <c r="K130" s="126" t="s">
        <v>136</v>
      </c>
      <c r="L130" s="127"/>
      <c r="M130" s="56" t="s">
        <v>1</v>
      </c>
      <c r="N130" s="57" t="s">
        <v>34</v>
      </c>
      <c r="O130" s="57" t="s">
        <v>137</v>
      </c>
      <c r="P130" s="57" t="s">
        <v>138</v>
      </c>
      <c r="Q130" s="57" t="s">
        <v>139</v>
      </c>
      <c r="R130" s="57" t="s">
        <v>140</v>
      </c>
      <c r="S130" s="57" t="s">
        <v>141</v>
      </c>
      <c r="T130" s="58" t="s">
        <v>142</v>
      </c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</row>
    <row r="131" spans="1:65" s="2" customFormat="1" ht="22.95" customHeight="1">
      <c r="A131" s="26"/>
      <c r="B131" s="27"/>
      <c r="C131" s="63" t="s">
        <v>113</v>
      </c>
      <c r="D131" s="26"/>
      <c r="E131" s="26"/>
      <c r="F131" s="26"/>
      <c r="G131" s="26"/>
      <c r="H131" s="26"/>
      <c r="I131" s="26"/>
      <c r="J131" s="128">
        <f>BK131</f>
        <v>0</v>
      </c>
      <c r="K131" s="26"/>
      <c r="L131" s="27"/>
      <c r="M131" s="59"/>
      <c r="N131" s="50"/>
      <c r="O131" s="60"/>
      <c r="P131" s="129">
        <f>P132+P155+P172</f>
        <v>0</v>
      </c>
      <c r="Q131" s="60"/>
      <c r="R131" s="129">
        <f>R132+R155+R172</f>
        <v>0</v>
      </c>
      <c r="S131" s="60"/>
      <c r="T131" s="130">
        <f>T132+T155+T172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69</v>
      </c>
      <c r="AU131" s="14" t="s">
        <v>119</v>
      </c>
      <c r="BK131" s="131">
        <f>BK132+BK155+BK172</f>
        <v>0</v>
      </c>
    </row>
    <row r="132" spans="1:65" s="12" customFormat="1" ht="25.95" customHeight="1">
      <c r="B132" s="132"/>
      <c r="D132" s="133" t="s">
        <v>69</v>
      </c>
      <c r="E132" s="134" t="s">
        <v>143</v>
      </c>
      <c r="F132" s="134" t="s">
        <v>144</v>
      </c>
      <c r="J132" s="135">
        <f>BK132</f>
        <v>0</v>
      </c>
      <c r="L132" s="132"/>
      <c r="M132" s="136"/>
      <c r="N132" s="137"/>
      <c r="O132" s="137"/>
      <c r="P132" s="138">
        <f>P133+P140+P146+P153</f>
        <v>0</v>
      </c>
      <c r="Q132" s="137"/>
      <c r="R132" s="138">
        <f>R133+R140+R146+R153</f>
        <v>0</v>
      </c>
      <c r="S132" s="137"/>
      <c r="T132" s="139">
        <f>T133+T140+T146+T153</f>
        <v>0</v>
      </c>
      <c r="AR132" s="133" t="s">
        <v>78</v>
      </c>
      <c r="AT132" s="140" t="s">
        <v>69</v>
      </c>
      <c r="AU132" s="140" t="s">
        <v>70</v>
      </c>
      <c r="AY132" s="133" t="s">
        <v>145</v>
      </c>
      <c r="BK132" s="141">
        <f>BK133+BK140+BK146+BK153</f>
        <v>0</v>
      </c>
    </row>
    <row r="133" spans="1:65" s="12" customFormat="1" ht="22.95" customHeight="1">
      <c r="B133" s="132"/>
      <c r="D133" s="133" t="s">
        <v>69</v>
      </c>
      <c r="E133" s="142" t="s">
        <v>78</v>
      </c>
      <c r="F133" s="142" t="s">
        <v>146</v>
      </c>
      <c r="J133" s="143">
        <f>BK133</f>
        <v>0</v>
      </c>
      <c r="L133" s="132"/>
      <c r="M133" s="136"/>
      <c r="N133" s="137"/>
      <c r="O133" s="137"/>
      <c r="P133" s="138">
        <f>SUM(P134:P139)</f>
        <v>0</v>
      </c>
      <c r="Q133" s="137"/>
      <c r="R133" s="138">
        <f>SUM(R134:R139)</f>
        <v>0</v>
      </c>
      <c r="S133" s="137"/>
      <c r="T133" s="139">
        <f>SUM(T134:T139)</f>
        <v>0</v>
      </c>
      <c r="AR133" s="133" t="s">
        <v>78</v>
      </c>
      <c r="AT133" s="140" t="s">
        <v>69</v>
      </c>
      <c r="AU133" s="140" t="s">
        <v>78</v>
      </c>
      <c r="AY133" s="133" t="s">
        <v>145</v>
      </c>
      <c r="BK133" s="141">
        <f>SUM(BK134:BK139)</f>
        <v>0</v>
      </c>
    </row>
    <row r="134" spans="1:65" s="2" customFormat="1" ht="16.5" customHeight="1">
      <c r="A134" s="26"/>
      <c r="B134" s="144"/>
      <c r="C134" s="145" t="s">
        <v>78</v>
      </c>
      <c r="D134" s="145" t="s">
        <v>147</v>
      </c>
      <c r="E134" s="146" t="s">
        <v>301</v>
      </c>
      <c r="F134" s="147" t="s">
        <v>302</v>
      </c>
      <c r="G134" s="148" t="s">
        <v>194</v>
      </c>
      <c r="H134" s="149">
        <v>5.6</v>
      </c>
      <c r="I134" s="149"/>
      <c r="J134" s="149">
        <f t="shared" ref="J134:J139" si="0">ROUND(I134*H134,3)</f>
        <v>0</v>
      </c>
      <c r="K134" s="150"/>
      <c r="L134" s="27"/>
      <c r="M134" s="151" t="s">
        <v>1</v>
      </c>
      <c r="N134" s="152" t="s">
        <v>36</v>
      </c>
      <c r="O134" s="153">
        <v>0</v>
      </c>
      <c r="P134" s="153">
        <f t="shared" ref="P134:P139" si="1">O134*H134</f>
        <v>0</v>
      </c>
      <c r="Q134" s="153">
        <v>0</v>
      </c>
      <c r="R134" s="153">
        <f t="shared" ref="R134:R139" si="2">Q134*H134</f>
        <v>0</v>
      </c>
      <c r="S134" s="153">
        <v>0</v>
      </c>
      <c r="T134" s="154">
        <f t="shared" ref="T134:T139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151</v>
      </c>
      <c r="AT134" s="155" t="s">
        <v>147</v>
      </c>
      <c r="AU134" s="155" t="s">
        <v>152</v>
      </c>
      <c r="AY134" s="14" t="s">
        <v>145</v>
      </c>
      <c r="BE134" s="156">
        <f t="shared" ref="BE134:BE139" si="4">IF(N134="základná",J134,0)</f>
        <v>0</v>
      </c>
      <c r="BF134" s="156">
        <f t="shared" ref="BF134:BF139" si="5">IF(N134="znížená",J134,0)</f>
        <v>0</v>
      </c>
      <c r="BG134" s="156">
        <f t="shared" ref="BG134:BG139" si="6">IF(N134="zákl. prenesená",J134,0)</f>
        <v>0</v>
      </c>
      <c r="BH134" s="156">
        <f t="shared" ref="BH134:BH139" si="7">IF(N134="zníž. prenesená",J134,0)</f>
        <v>0</v>
      </c>
      <c r="BI134" s="156">
        <f t="shared" ref="BI134:BI139" si="8">IF(N134="nulová",J134,0)</f>
        <v>0</v>
      </c>
      <c r="BJ134" s="14" t="s">
        <v>152</v>
      </c>
      <c r="BK134" s="157">
        <f t="shared" ref="BK134:BK139" si="9">ROUND(I134*H134,3)</f>
        <v>0</v>
      </c>
      <c r="BL134" s="14" t="s">
        <v>151</v>
      </c>
      <c r="BM134" s="155" t="s">
        <v>152</v>
      </c>
    </row>
    <row r="135" spans="1:65" s="2" customFormat="1" ht="21.75" customHeight="1">
      <c r="A135" s="26"/>
      <c r="B135" s="144"/>
      <c r="C135" s="145" t="s">
        <v>152</v>
      </c>
      <c r="D135" s="145" t="s">
        <v>147</v>
      </c>
      <c r="E135" s="146" t="s">
        <v>303</v>
      </c>
      <c r="F135" s="147" t="s">
        <v>304</v>
      </c>
      <c r="G135" s="148" t="s">
        <v>194</v>
      </c>
      <c r="H135" s="149">
        <v>1.68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36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151</v>
      </c>
      <c r="AT135" s="155" t="s">
        <v>147</v>
      </c>
      <c r="AU135" s="155" t="s">
        <v>152</v>
      </c>
      <c r="AY135" s="14" t="s">
        <v>145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152</v>
      </c>
      <c r="BK135" s="157">
        <f t="shared" si="9"/>
        <v>0</v>
      </c>
      <c r="BL135" s="14" t="s">
        <v>151</v>
      </c>
      <c r="BM135" s="155" t="s">
        <v>151</v>
      </c>
    </row>
    <row r="136" spans="1:65" s="2" customFormat="1" ht="21.75" customHeight="1">
      <c r="A136" s="26"/>
      <c r="B136" s="144"/>
      <c r="C136" s="145" t="s">
        <v>155</v>
      </c>
      <c r="D136" s="145" t="s">
        <v>147</v>
      </c>
      <c r="E136" s="146" t="s">
        <v>305</v>
      </c>
      <c r="F136" s="147" t="s">
        <v>306</v>
      </c>
      <c r="G136" s="148" t="s">
        <v>194</v>
      </c>
      <c r="H136" s="149">
        <v>5.6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36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151</v>
      </c>
      <c r="AT136" s="155" t="s">
        <v>147</v>
      </c>
      <c r="AU136" s="155" t="s">
        <v>152</v>
      </c>
      <c r="AY136" s="14" t="s">
        <v>145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152</v>
      </c>
      <c r="BK136" s="157">
        <f t="shared" si="9"/>
        <v>0</v>
      </c>
      <c r="BL136" s="14" t="s">
        <v>151</v>
      </c>
      <c r="BM136" s="155" t="s">
        <v>158</v>
      </c>
    </row>
    <row r="137" spans="1:65" s="2" customFormat="1" ht="21.75" customHeight="1">
      <c r="A137" s="26"/>
      <c r="B137" s="144"/>
      <c r="C137" s="145" t="s">
        <v>151</v>
      </c>
      <c r="D137" s="145" t="s">
        <v>147</v>
      </c>
      <c r="E137" s="146" t="s">
        <v>307</v>
      </c>
      <c r="F137" s="147" t="s">
        <v>308</v>
      </c>
      <c r="G137" s="148" t="s">
        <v>194</v>
      </c>
      <c r="H137" s="149">
        <v>5.6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36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151</v>
      </c>
      <c r="AT137" s="155" t="s">
        <v>147</v>
      </c>
      <c r="AU137" s="155" t="s">
        <v>152</v>
      </c>
      <c r="AY137" s="14" t="s">
        <v>145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152</v>
      </c>
      <c r="BK137" s="157">
        <f t="shared" si="9"/>
        <v>0</v>
      </c>
      <c r="BL137" s="14" t="s">
        <v>151</v>
      </c>
      <c r="BM137" s="155" t="s">
        <v>162</v>
      </c>
    </row>
    <row r="138" spans="1:65" s="2" customFormat="1" ht="16.5" customHeight="1">
      <c r="A138" s="26"/>
      <c r="B138" s="144"/>
      <c r="C138" s="145" t="s">
        <v>163</v>
      </c>
      <c r="D138" s="145" t="s">
        <v>147</v>
      </c>
      <c r="E138" s="146" t="s">
        <v>309</v>
      </c>
      <c r="F138" s="147" t="s">
        <v>310</v>
      </c>
      <c r="G138" s="148" t="s">
        <v>194</v>
      </c>
      <c r="H138" s="149">
        <v>5.6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36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151</v>
      </c>
      <c r="AT138" s="155" t="s">
        <v>147</v>
      </c>
      <c r="AU138" s="155" t="s">
        <v>152</v>
      </c>
      <c r="AY138" s="14" t="s">
        <v>145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152</v>
      </c>
      <c r="BK138" s="157">
        <f t="shared" si="9"/>
        <v>0</v>
      </c>
      <c r="BL138" s="14" t="s">
        <v>151</v>
      </c>
      <c r="BM138" s="155" t="s">
        <v>166</v>
      </c>
    </row>
    <row r="139" spans="1:65" s="2" customFormat="1" ht="21.75" customHeight="1">
      <c r="A139" s="26"/>
      <c r="B139" s="144"/>
      <c r="C139" s="145" t="s">
        <v>158</v>
      </c>
      <c r="D139" s="145" t="s">
        <v>147</v>
      </c>
      <c r="E139" s="146" t="s">
        <v>311</v>
      </c>
      <c r="F139" s="147" t="s">
        <v>312</v>
      </c>
      <c r="G139" s="148" t="s">
        <v>194</v>
      </c>
      <c r="H139" s="149">
        <v>5.6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36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151</v>
      </c>
      <c r="AT139" s="155" t="s">
        <v>147</v>
      </c>
      <c r="AU139" s="155" t="s">
        <v>152</v>
      </c>
      <c r="AY139" s="14" t="s">
        <v>145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152</v>
      </c>
      <c r="BK139" s="157">
        <f t="shared" si="9"/>
        <v>0</v>
      </c>
      <c r="BL139" s="14" t="s">
        <v>151</v>
      </c>
      <c r="BM139" s="155" t="s">
        <v>169</v>
      </c>
    </row>
    <row r="140" spans="1:65" s="12" customFormat="1" ht="22.95" customHeight="1">
      <c r="B140" s="132"/>
      <c r="D140" s="133" t="s">
        <v>69</v>
      </c>
      <c r="E140" s="142" t="s">
        <v>152</v>
      </c>
      <c r="F140" s="142" t="s">
        <v>313</v>
      </c>
      <c r="J140" s="143">
        <f>BK140</f>
        <v>0</v>
      </c>
      <c r="L140" s="132"/>
      <c r="M140" s="136"/>
      <c r="N140" s="137"/>
      <c r="O140" s="137"/>
      <c r="P140" s="138">
        <f>SUM(P141:P145)</f>
        <v>0</v>
      </c>
      <c r="Q140" s="137"/>
      <c r="R140" s="138">
        <f>SUM(R141:R145)</f>
        <v>0</v>
      </c>
      <c r="S140" s="137"/>
      <c r="T140" s="139">
        <f>SUM(T141:T145)</f>
        <v>0</v>
      </c>
      <c r="AR140" s="133" t="s">
        <v>78</v>
      </c>
      <c r="AT140" s="140" t="s">
        <v>69</v>
      </c>
      <c r="AU140" s="140" t="s">
        <v>78</v>
      </c>
      <c r="AY140" s="133" t="s">
        <v>145</v>
      </c>
      <c r="BK140" s="141">
        <f>SUM(BK141:BK145)</f>
        <v>0</v>
      </c>
    </row>
    <row r="141" spans="1:65" s="2" customFormat="1" ht="16.5" customHeight="1">
      <c r="A141" s="26"/>
      <c r="B141" s="144"/>
      <c r="C141" s="145" t="s">
        <v>170</v>
      </c>
      <c r="D141" s="145" t="s">
        <v>147</v>
      </c>
      <c r="E141" s="146" t="s">
        <v>314</v>
      </c>
      <c r="F141" s="147" t="s">
        <v>315</v>
      </c>
      <c r="G141" s="148" t="s">
        <v>194</v>
      </c>
      <c r="H141" s="149">
        <v>1.4</v>
      </c>
      <c r="I141" s="149"/>
      <c r="J141" s="149">
        <f>ROUND(I141*H141,3)</f>
        <v>0</v>
      </c>
      <c r="K141" s="150"/>
      <c r="L141" s="27"/>
      <c r="M141" s="151" t="s">
        <v>1</v>
      </c>
      <c r="N141" s="152" t="s">
        <v>36</v>
      </c>
      <c r="O141" s="153">
        <v>0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151</v>
      </c>
      <c r="AT141" s="155" t="s">
        <v>147</v>
      </c>
      <c r="AU141" s="155" t="s">
        <v>152</v>
      </c>
      <c r="AY141" s="14" t="s">
        <v>145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152</v>
      </c>
      <c r="BK141" s="157">
        <f>ROUND(I141*H141,3)</f>
        <v>0</v>
      </c>
      <c r="BL141" s="14" t="s">
        <v>151</v>
      </c>
      <c r="BM141" s="155" t="s">
        <v>173</v>
      </c>
    </row>
    <row r="142" spans="1:65" s="2" customFormat="1" ht="16.5" customHeight="1">
      <c r="A142" s="26"/>
      <c r="B142" s="144"/>
      <c r="C142" s="145" t="s">
        <v>162</v>
      </c>
      <c r="D142" s="145" t="s">
        <v>147</v>
      </c>
      <c r="E142" s="146" t="s">
        <v>316</v>
      </c>
      <c r="F142" s="147" t="s">
        <v>317</v>
      </c>
      <c r="G142" s="148" t="s">
        <v>194</v>
      </c>
      <c r="H142" s="149">
        <v>5.74</v>
      </c>
      <c r="I142" s="149"/>
      <c r="J142" s="149">
        <f>ROUND(I142*H142,3)</f>
        <v>0</v>
      </c>
      <c r="K142" s="150"/>
      <c r="L142" s="27"/>
      <c r="M142" s="151" t="s">
        <v>1</v>
      </c>
      <c r="N142" s="152" t="s">
        <v>36</v>
      </c>
      <c r="O142" s="153">
        <v>0</v>
      </c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151</v>
      </c>
      <c r="AT142" s="155" t="s">
        <v>147</v>
      </c>
      <c r="AU142" s="155" t="s">
        <v>152</v>
      </c>
      <c r="AY142" s="14" t="s">
        <v>145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152</v>
      </c>
      <c r="BK142" s="157">
        <f>ROUND(I142*H142,3)</f>
        <v>0</v>
      </c>
      <c r="BL142" s="14" t="s">
        <v>151</v>
      </c>
      <c r="BM142" s="155" t="s">
        <v>176</v>
      </c>
    </row>
    <row r="143" spans="1:65" s="2" customFormat="1" ht="16.5" customHeight="1">
      <c r="A143" s="26"/>
      <c r="B143" s="144"/>
      <c r="C143" s="145" t="s">
        <v>177</v>
      </c>
      <c r="D143" s="145" t="s">
        <v>147</v>
      </c>
      <c r="E143" s="146" t="s">
        <v>318</v>
      </c>
      <c r="F143" s="147" t="s">
        <v>319</v>
      </c>
      <c r="G143" s="148" t="s">
        <v>236</v>
      </c>
      <c r="H143" s="149">
        <v>6.8</v>
      </c>
      <c r="I143" s="149"/>
      <c r="J143" s="149">
        <f>ROUND(I143*H143,3)</f>
        <v>0</v>
      </c>
      <c r="K143" s="150"/>
      <c r="L143" s="27"/>
      <c r="M143" s="151" t="s">
        <v>1</v>
      </c>
      <c r="N143" s="152" t="s">
        <v>36</v>
      </c>
      <c r="O143" s="153">
        <v>0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151</v>
      </c>
      <c r="AT143" s="155" t="s">
        <v>147</v>
      </c>
      <c r="AU143" s="155" t="s">
        <v>152</v>
      </c>
      <c r="AY143" s="14" t="s">
        <v>145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152</v>
      </c>
      <c r="BK143" s="157">
        <f>ROUND(I143*H143,3)</f>
        <v>0</v>
      </c>
      <c r="BL143" s="14" t="s">
        <v>151</v>
      </c>
      <c r="BM143" s="155" t="s">
        <v>180</v>
      </c>
    </row>
    <row r="144" spans="1:65" s="2" customFormat="1" ht="16.5" customHeight="1">
      <c r="A144" s="26"/>
      <c r="B144" s="144"/>
      <c r="C144" s="145" t="s">
        <v>166</v>
      </c>
      <c r="D144" s="145" t="s">
        <v>147</v>
      </c>
      <c r="E144" s="146" t="s">
        <v>320</v>
      </c>
      <c r="F144" s="147" t="s">
        <v>321</v>
      </c>
      <c r="G144" s="148" t="s">
        <v>236</v>
      </c>
      <c r="H144" s="149">
        <v>6.8</v>
      </c>
      <c r="I144" s="149"/>
      <c r="J144" s="149">
        <f>ROUND(I144*H144,3)</f>
        <v>0</v>
      </c>
      <c r="K144" s="150"/>
      <c r="L144" s="27"/>
      <c r="M144" s="151" t="s">
        <v>1</v>
      </c>
      <c r="N144" s="152" t="s">
        <v>36</v>
      </c>
      <c r="O144" s="153">
        <v>0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151</v>
      </c>
      <c r="AT144" s="155" t="s">
        <v>147</v>
      </c>
      <c r="AU144" s="155" t="s">
        <v>152</v>
      </c>
      <c r="AY144" s="14" t="s">
        <v>145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152</v>
      </c>
      <c r="BK144" s="157">
        <f>ROUND(I144*H144,3)</f>
        <v>0</v>
      </c>
      <c r="BL144" s="14" t="s">
        <v>151</v>
      </c>
      <c r="BM144" s="155" t="s">
        <v>7</v>
      </c>
    </row>
    <row r="145" spans="1:65" s="2" customFormat="1" ht="16.5" customHeight="1">
      <c r="A145" s="26"/>
      <c r="B145" s="144"/>
      <c r="C145" s="145" t="s">
        <v>184</v>
      </c>
      <c r="D145" s="145" t="s">
        <v>147</v>
      </c>
      <c r="E145" s="146" t="s">
        <v>322</v>
      </c>
      <c r="F145" s="147" t="s">
        <v>323</v>
      </c>
      <c r="G145" s="148" t="s">
        <v>217</v>
      </c>
      <c r="H145" s="149">
        <v>0.71299999999999997</v>
      </c>
      <c r="I145" s="149"/>
      <c r="J145" s="149">
        <f>ROUND(I145*H145,3)</f>
        <v>0</v>
      </c>
      <c r="K145" s="150"/>
      <c r="L145" s="27"/>
      <c r="M145" s="151" t="s">
        <v>1</v>
      </c>
      <c r="N145" s="152" t="s">
        <v>36</v>
      </c>
      <c r="O145" s="153">
        <v>0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151</v>
      </c>
      <c r="AT145" s="155" t="s">
        <v>147</v>
      </c>
      <c r="AU145" s="155" t="s">
        <v>152</v>
      </c>
      <c r="AY145" s="14" t="s">
        <v>145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152</v>
      </c>
      <c r="BK145" s="157">
        <f>ROUND(I145*H145,3)</f>
        <v>0</v>
      </c>
      <c r="BL145" s="14" t="s">
        <v>151</v>
      </c>
      <c r="BM145" s="155" t="s">
        <v>187</v>
      </c>
    </row>
    <row r="146" spans="1:65" s="12" customFormat="1" ht="22.95" customHeight="1">
      <c r="B146" s="132"/>
      <c r="D146" s="133" t="s">
        <v>69</v>
      </c>
      <c r="E146" s="142" t="s">
        <v>177</v>
      </c>
      <c r="F146" s="142" t="s">
        <v>199</v>
      </c>
      <c r="J146" s="143">
        <f>BK146</f>
        <v>0</v>
      </c>
      <c r="L146" s="132"/>
      <c r="M146" s="136"/>
      <c r="N146" s="137"/>
      <c r="O146" s="137"/>
      <c r="P146" s="138">
        <f>SUM(P147:P152)</f>
        <v>0</v>
      </c>
      <c r="Q146" s="137"/>
      <c r="R146" s="138">
        <f>SUM(R147:R152)</f>
        <v>0</v>
      </c>
      <c r="S146" s="137"/>
      <c r="T146" s="139">
        <f>SUM(T147:T152)</f>
        <v>0</v>
      </c>
      <c r="AR146" s="133" t="s">
        <v>78</v>
      </c>
      <c r="AT146" s="140" t="s">
        <v>69</v>
      </c>
      <c r="AU146" s="140" t="s">
        <v>78</v>
      </c>
      <c r="AY146" s="133" t="s">
        <v>145</v>
      </c>
      <c r="BK146" s="141">
        <f>SUM(BK147:BK152)</f>
        <v>0</v>
      </c>
    </row>
    <row r="147" spans="1:65" s="2" customFormat="1" ht="21.75" customHeight="1">
      <c r="A147" s="26"/>
      <c r="B147" s="144"/>
      <c r="C147" s="145" t="s">
        <v>169</v>
      </c>
      <c r="D147" s="145" t="s">
        <v>147</v>
      </c>
      <c r="E147" s="146" t="s">
        <v>324</v>
      </c>
      <c r="F147" s="147" t="s">
        <v>325</v>
      </c>
      <c r="G147" s="148" t="s">
        <v>236</v>
      </c>
      <c r="H147" s="149">
        <v>318.26299999999998</v>
      </c>
      <c r="I147" s="149"/>
      <c r="J147" s="149">
        <f t="shared" ref="J147:J152" si="10">ROUND(I147*H147,3)</f>
        <v>0</v>
      </c>
      <c r="K147" s="150"/>
      <c r="L147" s="27"/>
      <c r="M147" s="151" t="s">
        <v>1</v>
      </c>
      <c r="N147" s="152" t="s">
        <v>36</v>
      </c>
      <c r="O147" s="153">
        <v>0</v>
      </c>
      <c r="P147" s="153">
        <f t="shared" ref="P147:P152" si="11">O147*H147</f>
        <v>0</v>
      </c>
      <c r="Q147" s="153">
        <v>0</v>
      </c>
      <c r="R147" s="153">
        <f t="shared" ref="R147:R152" si="12">Q147*H147</f>
        <v>0</v>
      </c>
      <c r="S147" s="153">
        <v>0</v>
      </c>
      <c r="T147" s="154">
        <f t="shared" ref="T147:T152" si="1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151</v>
      </c>
      <c r="AT147" s="155" t="s">
        <v>147</v>
      </c>
      <c r="AU147" s="155" t="s">
        <v>152</v>
      </c>
      <c r="AY147" s="14" t="s">
        <v>145</v>
      </c>
      <c r="BE147" s="156">
        <f t="shared" ref="BE147:BE152" si="14">IF(N147="základná",J147,0)</f>
        <v>0</v>
      </c>
      <c r="BF147" s="156">
        <f t="shared" ref="BF147:BF152" si="15">IF(N147="znížená",J147,0)</f>
        <v>0</v>
      </c>
      <c r="BG147" s="156">
        <f t="shared" ref="BG147:BG152" si="16">IF(N147="zákl. prenesená",J147,0)</f>
        <v>0</v>
      </c>
      <c r="BH147" s="156">
        <f t="shared" ref="BH147:BH152" si="17">IF(N147="zníž. prenesená",J147,0)</f>
        <v>0</v>
      </c>
      <c r="BI147" s="156">
        <f t="shared" ref="BI147:BI152" si="18">IF(N147="nulová",J147,0)</f>
        <v>0</v>
      </c>
      <c r="BJ147" s="14" t="s">
        <v>152</v>
      </c>
      <c r="BK147" s="157">
        <f t="shared" ref="BK147:BK152" si="19">ROUND(I147*H147,3)</f>
        <v>0</v>
      </c>
      <c r="BL147" s="14" t="s">
        <v>151</v>
      </c>
      <c r="BM147" s="155" t="s">
        <v>190</v>
      </c>
    </row>
    <row r="148" spans="1:65" s="2" customFormat="1" ht="33" customHeight="1">
      <c r="A148" s="26"/>
      <c r="B148" s="144"/>
      <c r="C148" s="145" t="s">
        <v>191</v>
      </c>
      <c r="D148" s="145" t="s">
        <v>147</v>
      </c>
      <c r="E148" s="146" t="s">
        <v>326</v>
      </c>
      <c r="F148" s="147" t="s">
        <v>327</v>
      </c>
      <c r="G148" s="148" t="s">
        <v>236</v>
      </c>
      <c r="H148" s="149">
        <v>636.52599999999995</v>
      </c>
      <c r="I148" s="149"/>
      <c r="J148" s="149">
        <f t="shared" si="10"/>
        <v>0</v>
      </c>
      <c r="K148" s="150"/>
      <c r="L148" s="27"/>
      <c r="M148" s="151" t="s">
        <v>1</v>
      </c>
      <c r="N148" s="152" t="s">
        <v>36</v>
      </c>
      <c r="O148" s="153">
        <v>0</v>
      </c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151</v>
      </c>
      <c r="AT148" s="155" t="s">
        <v>147</v>
      </c>
      <c r="AU148" s="155" t="s">
        <v>152</v>
      </c>
      <c r="AY148" s="14" t="s">
        <v>145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152</v>
      </c>
      <c r="BK148" s="157">
        <f t="shared" si="19"/>
        <v>0</v>
      </c>
      <c r="BL148" s="14" t="s">
        <v>151</v>
      </c>
      <c r="BM148" s="155" t="s">
        <v>195</v>
      </c>
    </row>
    <row r="149" spans="1:65" s="2" customFormat="1" ht="21.75" customHeight="1">
      <c r="A149" s="26"/>
      <c r="B149" s="144"/>
      <c r="C149" s="145" t="s">
        <v>173</v>
      </c>
      <c r="D149" s="145" t="s">
        <v>147</v>
      </c>
      <c r="E149" s="146" t="s">
        <v>328</v>
      </c>
      <c r="F149" s="147" t="s">
        <v>329</v>
      </c>
      <c r="G149" s="148" t="s">
        <v>236</v>
      </c>
      <c r="H149" s="149">
        <v>318.26299999999998</v>
      </c>
      <c r="I149" s="149"/>
      <c r="J149" s="149">
        <f t="shared" si="10"/>
        <v>0</v>
      </c>
      <c r="K149" s="150"/>
      <c r="L149" s="27"/>
      <c r="M149" s="151" t="s">
        <v>1</v>
      </c>
      <c r="N149" s="152" t="s">
        <v>36</v>
      </c>
      <c r="O149" s="153">
        <v>0</v>
      </c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151</v>
      </c>
      <c r="AT149" s="155" t="s">
        <v>147</v>
      </c>
      <c r="AU149" s="155" t="s">
        <v>152</v>
      </c>
      <c r="AY149" s="14" t="s">
        <v>145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152</v>
      </c>
      <c r="BK149" s="157">
        <f t="shared" si="19"/>
        <v>0</v>
      </c>
      <c r="BL149" s="14" t="s">
        <v>151</v>
      </c>
      <c r="BM149" s="155" t="s">
        <v>198</v>
      </c>
    </row>
    <row r="150" spans="1:65" s="2" customFormat="1" ht="33" customHeight="1">
      <c r="A150" s="26"/>
      <c r="B150" s="144"/>
      <c r="C150" s="145" t="s">
        <v>200</v>
      </c>
      <c r="D150" s="145" t="s">
        <v>147</v>
      </c>
      <c r="E150" s="146" t="s">
        <v>332</v>
      </c>
      <c r="F150" s="147" t="s">
        <v>333</v>
      </c>
      <c r="G150" s="148" t="s">
        <v>150</v>
      </c>
      <c r="H150" s="149">
        <v>10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36</v>
      </c>
      <c r="O150" s="153">
        <v>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151</v>
      </c>
      <c r="AT150" s="155" t="s">
        <v>147</v>
      </c>
      <c r="AU150" s="155" t="s">
        <v>152</v>
      </c>
      <c r="AY150" s="14" t="s">
        <v>145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152</v>
      </c>
      <c r="BK150" s="157">
        <f t="shared" si="19"/>
        <v>0</v>
      </c>
      <c r="BL150" s="14" t="s">
        <v>151</v>
      </c>
      <c r="BM150" s="155" t="s">
        <v>203</v>
      </c>
    </row>
    <row r="151" spans="1:65" s="2" customFormat="1" ht="21.75" customHeight="1">
      <c r="A151" s="26"/>
      <c r="B151" s="144"/>
      <c r="C151" s="158" t="s">
        <v>176</v>
      </c>
      <c r="D151" s="158" t="s">
        <v>181</v>
      </c>
      <c r="E151" s="159" t="s">
        <v>334</v>
      </c>
      <c r="F151" s="160" t="s">
        <v>335</v>
      </c>
      <c r="G151" s="161" t="s">
        <v>336</v>
      </c>
      <c r="H151" s="162">
        <v>32.479999999999997</v>
      </c>
      <c r="I151" s="162"/>
      <c r="J151" s="162">
        <f t="shared" si="10"/>
        <v>0</v>
      </c>
      <c r="K151" s="163"/>
      <c r="L151" s="164"/>
      <c r="M151" s="165" t="s">
        <v>1</v>
      </c>
      <c r="N151" s="166" t="s">
        <v>36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162</v>
      </c>
      <c r="AT151" s="155" t="s">
        <v>181</v>
      </c>
      <c r="AU151" s="155" t="s">
        <v>152</v>
      </c>
      <c r="AY151" s="14" t="s">
        <v>145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152</v>
      </c>
      <c r="BK151" s="157">
        <f t="shared" si="19"/>
        <v>0</v>
      </c>
      <c r="BL151" s="14" t="s">
        <v>151</v>
      </c>
      <c r="BM151" s="155" t="s">
        <v>206</v>
      </c>
    </row>
    <row r="152" spans="1:65" s="2" customFormat="1" ht="33" customHeight="1">
      <c r="A152" s="26"/>
      <c r="B152" s="144"/>
      <c r="C152" s="145" t="s">
        <v>207</v>
      </c>
      <c r="D152" s="145" t="s">
        <v>147</v>
      </c>
      <c r="E152" s="146" t="s">
        <v>339</v>
      </c>
      <c r="F152" s="147" t="s">
        <v>340</v>
      </c>
      <c r="G152" s="148" t="s">
        <v>150</v>
      </c>
      <c r="H152" s="149">
        <v>40</v>
      </c>
      <c r="I152" s="149"/>
      <c r="J152" s="149">
        <f t="shared" si="10"/>
        <v>0</v>
      </c>
      <c r="K152" s="150"/>
      <c r="L152" s="27"/>
      <c r="M152" s="151" t="s">
        <v>1</v>
      </c>
      <c r="N152" s="152" t="s">
        <v>36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151</v>
      </c>
      <c r="AT152" s="155" t="s">
        <v>147</v>
      </c>
      <c r="AU152" s="155" t="s">
        <v>152</v>
      </c>
      <c r="AY152" s="14" t="s">
        <v>145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152</v>
      </c>
      <c r="BK152" s="157">
        <f t="shared" si="19"/>
        <v>0</v>
      </c>
      <c r="BL152" s="14" t="s">
        <v>151</v>
      </c>
      <c r="BM152" s="155" t="s">
        <v>210</v>
      </c>
    </row>
    <row r="153" spans="1:65" s="12" customFormat="1" ht="22.95" customHeight="1">
      <c r="B153" s="132"/>
      <c r="D153" s="133" t="s">
        <v>69</v>
      </c>
      <c r="E153" s="142" t="s">
        <v>341</v>
      </c>
      <c r="F153" s="142" t="s">
        <v>342</v>
      </c>
      <c r="J153" s="143">
        <f>BK153</f>
        <v>0</v>
      </c>
      <c r="L153" s="132"/>
      <c r="M153" s="136"/>
      <c r="N153" s="137"/>
      <c r="O153" s="137"/>
      <c r="P153" s="138">
        <f>P154</f>
        <v>0</v>
      </c>
      <c r="Q153" s="137"/>
      <c r="R153" s="138">
        <f>R154</f>
        <v>0</v>
      </c>
      <c r="S153" s="137"/>
      <c r="T153" s="139">
        <f>T154</f>
        <v>0</v>
      </c>
      <c r="AR153" s="133" t="s">
        <v>78</v>
      </c>
      <c r="AT153" s="140" t="s">
        <v>69</v>
      </c>
      <c r="AU153" s="140" t="s">
        <v>78</v>
      </c>
      <c r="AY153" s="133" t="s">
        <v>145</v>
      </c>
      <c r="BK153" s="141">
        <f>BK154</f>
        <v>0</v>
      </c>
    </row>
    <row r="154" spans="1:65" s="2" customFormat="1" ht="21.75" customHeight="1">
      <c r="A154" s="26"/>
      <c r="B154" s="144"/>
      <c r="C154" s="145" t="s">
        <v>180</v>
      </c>
      <c r="D154" s="145" t="s">
        <v>147</v>
      </c>
      <c r="E154" s="146" t="s">
        <v>343</v>
      </c>
      <c r="F154" s="147" t="s">
        <v>344</v>
      </c>
      <c r="G154" s="148" t="s">
        <v>217</v>
      </c>
      <c r="H154" s="149">
        <v>33.098999999999997</v>
      </c>
      <c r="I154" s="149"/>
      <c r="J154" s="149">
        <f>ROUND(I154*H154,3)</f>
        <v>0</v>
      </c>
      <c r="K154" s="150"/>
      <c r="L154" s="27"/>
      <c r="M154" s="151" t="s">
        <v>1</v>
      </c>
      <c r="N154" s="152" t="s">
        <v>36</v>
      </c>
      <c r="O154" s="153">
        <v>0</v>
      </c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151</v>
      </c>
      <c r="AT154" s="155" t="s">
        <v>147</v>
      </c>
      <c r="AU154" s="155" t="s">
        <v>152</v>
      </c>
      <c r="AY154" s="14" t="s">
        <v>145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4" t="s">
        <v>152</v>
      </c>
      <c r="BK154" s="157">
        <f>ROUND(I154*H154,3)</f>
        <v>0</v>
      </c>
      <c r="BL154" s="14" t="s">
        <v>151</v>
      </c>
      <c r="BM154" s="155" t="s">
        <v>213</v>
      </c>
    </row>
    <row r="155" spans="1:65" s="12" customFormat="1" ht="25.95" customHeight="1">
      <c r="B155" s="132"/>
      <c r="D155" s="133" t="s">
        <v>69</v>
      </c>
      <c r="E155" s="134" t="s">
        <v>229</v>
      </c>
      <c r="F155" s="134" t="s">
        <v>230</v>
      </c>
      <c r="J155" s="135">
        <f>BK155</f>
        <v>0</v>
      </c>
      <c r="L155" s="132"/>
      <c r="M155" s="136"/>
      <c r="N155" s="137"/>
      <c r="O155" s="137"/>
      <c r="P155" s="138">
        <f>P156+P161+P169</f>
        <v>0</v>
      </c>
      <c r="Q155" s="137"/>
      <c r="R155" s="138">
        <f>R156+R161+R169</f>
        <v>0</v>
      </c>
      <c r="S155" s="137"/>
      <c r="T155" s="139">
        <f>T156+T161+T169</f>
        <v>0</v>
      </c>
      <c r="AR155" s="133" t="s">
        <v>152</v>
      </c>
      <c r="AT155" s="140" t="s">
        <v>69</v>
      </c>
      <c r="AU155" s="140" t="s">
        <v>70</v>
      </c>
      <c r="AY155" s="133" t="s">
        <v>145</v>
      </c>
      <c r="BK155" s="141">
        <f>BK156+BK161+BK169</f>
        <v>0</v>
      </c>
    </row>
    <row r="156" spans="1:65" s="12" customFormat="1" ht="22.95" customHeight="1">
      <c r="B156" s="132"/>
      <c r="D156" s="133" t="s">
        <v>69</v>
      </c>
      <c r="E156" s="142" t="s">
        <v>345</v>
      </c>
      <c r="F156" s="142" t="s">
        <v>346</v>
      </c>
      <c r="J156" s="143">
        <f>BK156</f>
        <v>0</v>
      </c>
      <c r="L156" s="132"/>
      <c r="M156" s="136"/>
      <c r="N156" s="137"/>
      <c r="O156" s="137"/>
      <c r="P156" s="138">
        <f>SUM(P157:P160)</f>
        <v>0</v>
      </c>
      <c r="Q156" s="137"/>
      <c r="R156" s="138">
        <f>SUM(R157:R160)</f>
        <v>0</v>
      </c>
      <c r="S156" s="137"/>
      <c r="T156" s="139">
        <f>SUM(T157:T160)</f>
        <v>0</v>
      </c>
      <c r="AR156" s="133" t="s">
        <v>152</v>
      </c>
      <c r="AT156" s="140" t="s">
        <v>69</v>
      </c>
      <c r="AU156" s="140" t="s">
        <v>78</v>
      </c>
      <c r="AY156" s="133" t="s">
        <v>145</v>
      </c>
      <c r="BK156" s="141">
        <f>SUM(BK157:BK160)</f>
        <v>0</v>
      </c>
    </row>
    <row r="157" spans="1:65" s="2" customFormat="1" ht="16.5" customHeight="1">
      <c r="A157" s="26"/>
      <c r="B157" s="144"/>
      <c r="C157" s="145" t="s">
        <v>214</v>
      </c>
      <c r="D157" s="145" t="s">
        <v>147</v>
      </c>
      <c r="E157" s="146" t="s">
        <v>387</v>
      </c>
      <c r="F157" s="147" t="s">
        <v>388</v>
      </c>
      <c r="G157" s="148" t="s">
        <v>161</v>
      </c>
      <c r="H157" s="149">
        <v>13</v>
      </c>
      <c r="I157" s="149"/>
      <c r="J157" s="149">
        <f>ROUND(I157*H157,3)</f>
        <v>0</v>
      </c>
      <c r="K157" s="150"/>
      <c r="L157" s="27"/>
      <c r="M157" s="151" t="s">
        <v>1</v>
      </c>
      <c r="N157" s="152" t="s">
        <v>36</v>
      </c>
      <c r="O157" s="153">
        <v>0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176</v>
      </c>
      <c r="AT157" s="155" t="s">
        <v>147</v>
      </c>
      <c r="AU157" s="155" t="s">
        <v>152</v>
      </c>
      <c r="AY157" s="14" t="s">
        <v>145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152</v>
      </c>
      <c r="BK157" s="157">
        <f>ROUND(I157*H157,3)</f>
        <v>0</v>
      </c>
      <c r="BL157" s="14" t="s">
        <v>176</v>
      </c>
      <c r="BM157" s="155" t="s">
        <v>218</v>
      </c>
    </row>
    <row r="158" spans="1:65" s="2" customFormat="1" ht="21.75" customHeight="1">
      <c r="A158" s="26"/>
      <c r="B158" s="144"/>
      <c r="C158" s="145" t="s">
        <v>7</v>
      </c>
      <c r="D158" s="145" t="s">
        <v>147</v>
      </c>
      <c r="E158" s="146" t="s">
        <v>389</v>
      </c>
      <c r="F158" s="147" t="s">
        <v>390</v>
      </c>
      <c r="G158" s="148" t="s">
        <v>161</v>
      </c>
      <c r="H158" s="149">
        <v>20.399999999999999</v>
      </c>
      <c r="I158" s="149"/>
      <c r="J158" s="149">
        <f>ROUND(I158*H158,3)</f>
        <v>0</v>
      </c>
      <c r="K158" s="150"/>
      <c r="L158" s="27"/>
      <c r="M158" s="151" t="s">
        <v>1</v>
      </c>
      <c r="N158" s="152" t="s">
        <v>36</v>
      </c>
      <c r="O158" s="153">
        <v>0</v>
      </c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176</v>
      </c>
      <c r="AT158" s="155" t="s">
        <v>147</v>
      </c>
      <c r="AU158" s="155" t="s">
        <v>152</v>
      </c>
      <c r="AY158" s="14" t="s">
        <v>145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152</v>
      </c>
      <c r="BK158" s="157">
        <f>ROUND(I158*H158,3)</f>
        <v>0</v>
      </c>
      <c r="BL158" s="14" t="s">
        <v>176</v>
      </c>
      <c r="BM158" s="155" t="s">
        <v>221</v>
      </c>
    </row>
    <row r="159" spans="1:65" s="2" customFormat="1" ht="21.75" customHeight="1">
      <c r="A159" s="26"/>
      <c r="B159" s="144"/>
      <c r="C159" s="145" t="s">
        <v>222</v>
      </c>
      <c r="D159" s="145" t="s">
        <v>147</v>
      </c>
      <c r="E159" s="146" t="s">
        <v>391</v>
      </c>
      <c r="F159" s="147" t="s">
        <v>392</v>
      </c>
      <c r="G159" s="148" t="s">
        <v>150</v>
      </c>
      <c r="H159" s="149">
        <v>2</v>
      </c>
      <c r="I159" s="149"/>
      <c r="J159" s="149">
        <f>ROUND(I159*H159,3)</f>
        <v>0</v>
      </c>
      <c r="K159" s="150"/>
      <c r="L159" s="27"/>
      <c r="M159" s="151" t="s">
        <v>1</v>
      </c>
      <c r="N159" s="152" t="s">
        <v>36</v>
      </c>
      <c r="O159" s="153">
        <v>0</v>
      </c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176</v>
      </c>
      <c r="AT159" s="155" t="s">
        <v>147</v>
      </c>
      <c r="AU159" s="155" t="s">
        <v>152</v>
      </c>
      <c r="AY159" s="14" t="s">
        <v>145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152</v>
      </c>
      <c r="BK159" s="157">
        <f>ROUND(I159*H159,3)</f>
        <v>0</v>
      </c>
      <c r="BL159" s="14" t="s">
        <v>176</v>
      </c>
      <c r="BM159" s="155" t="s">
        <v>225</v>
      </c>
    </row>
    <row r="160" spans="1:65" s="2" customFormat="1" ht="21.75" customHeight="1">
      <c r="A160" s="26"/>
      <c r="B160" s="144"/>
      <c r="C160" s="145" t="s">
        <v>187</v>
      </c>
      <c r="D160" s="145" t="s">
        <v>147</v>
      </c>
      <c r="E160" s="146" t="s">
        <v>393</v>
      </c>
      <c r="F160" s="147" t="s">
        <v>394</v>
      </c>
      <c r="G160" s="148" t="s">
        <v>217</v>
      </c>
      <c r="H160" s="149">
        <v>5.0999999999999997E-2</v>
      </c>
      <c r="I160" s="149"/>
      <c r="J160" s="149">
        <f>ROUND(I160*H160,3)</f>
        <v>0</v>
      </c>
      <c r="K160" s="150"/>
      <c r="L160" s="27"/>
      <c r="M160" s="151" t="s">
        <v>1</v>
      </c>
      <c r="N160" s="152" t="s">
        <v>36</v>
      </c>
      <c r="O160" s="153">
        <v>0</v>
      </c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176</v>
      </c>
      <c r="AT160" s="155" t="s">
        <v>147</v>
      </c>
      <c r="AU160" s="155" t="s">
        <v>152</v>
      </c>
      <c r="AY160" s="14" t="s">
        <v>145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152</v>
      </c>
      <c r="BK160" s="157">
        <f>ROUND(I160*H160,3)</f>
        <v>0</v>
      </c>
      <c r="BL160" s="14" t="s">
        <v>176</v>
      </c>
      <c r="BM160" s="155" t="s">
        <v>228</v>
      </c>
    </row>
    <row r="161" spans="1:65" s="12" customFormat="1" ht="22.95" customHeight="1">
      <c r="B161" s="132"/>
      <c r="D161" s="133" t="s">
        <v>69</v>
      </c>
      <c r="E161" s="142" t="s">
        <v>231</v>
      </c>
      <c r="F161" s="142" t="s">
        <v>232</v>
      </c>
      <c r="J161" s="143">
        <f>BK161</f>
        <v>0</v>
      </c>
      <c r="L161" s="132"/>
      <c r="M161" s="136"/>
      <c r="N161" s="137"/>
      <c r="O161" s="137"/>
      <c r="P161" s="138">
        <f>SUM(P162:P168)</f>
        <v>0</v>
      </c>
      <c r="Q161" s="137"/>
      <c r="R161" s="138">
        <f>SUM(R162:R168)</f>
        <v>0</v>
      </c>
      <c r="S161" s="137"/>
      <c r="T161" s="139">
        <f>SUM(T162:T168)</f>
        <v>0</v>
      </c>
      <c r="AR161" s="133" t="s">
        <v>152</v>
      </c>
      <c r="AT161" s="140" t="s">
        <v>69</v>
      </c>
      <c r="AU161" s="140" t="s">
        <v>78</v>
      </c>
      <c r="AY161" s="133" t="s">
        <v>145</v>
      </c>
      <c r="BK161" s="141">
        <f>SUM(BK162:BK168)</f>
        <v>0</v>
      </c>
    </row>
    <row r="162" spans="1:65" s="2" customFormat="1" ht="21.75" customHeight="1">
      <c r="A162" s="26"/>
      <c r="B162" s="144"/>
      <c r="C162" s="145" t="s">
        <v>233</v>
      </c>
      <c r="D162" s="145" t="s">
        <v>147</v>
      </c>
      <c r="E162" s="146" t="s">
        <v>357</v>
      </c>
      <c r="F162" s="147" t="s">
        <v>358</v>
      </c>
      <c r="G162" s="148" t="s">
        <v>236</v>
      </c>
      <c r="H162" s="149">
        <v>164.42400000000001</v>
      </c>
      <c r="I162" s="149"/>
      <c r="J162" s="149">
        <f t="shared" ref="J162:J168" si="20">ROUND(I162*H162,3)</f>
        <v>0</v>
      </c>
      <c r="K162" s="150"/>
      <c r="L162" s="27"/>
      <c r="M162" s="151" t="s">
        <v>1</v>
      </c>
      <c r="N162" s="152" t="s">
        <v>36</v>
      </c>
      <c r="O162" s="153">
        <v>0</v>
      </c>
      <c r="P162" s="153">
        <f t="shared" ref="P162:P168" si="21">O162*H162</f>
        <v>0</v>
      </c>
      <c r="Q162" s="153">
        <v>0</v>
      </c>
      <c r="R162" s="153">
        <f t="shared" ref="R162:R168" si="22">Q162*H162</f>
        <v>0</v>
      </c>
      <c r="S162" s="153">
        <v>0</v>
      </c>
      <c r="T162" s="154">
        <f t="shared" ref="T162:T168" si="23"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176</v>
      </c>
      <c r="AT162" s="155" t="s">
        <v>147</v>
      </c>
      <c r="AU162" s="155" t="s">
        <v>152</v>
      </c>
      <c r="AY162" s="14" t="s">
        <v>145</v>
      </c>
      <c r="BE162" s="156">
        <f t="shared" ref="BE162:BE168" si="24">IF(N162="základná",J162,0)</f>
        <v>0</v>
      </c>
      <c r="BF162" s="156">
        <f t="shared" ref="BF162:BF168" si="25">IF(N162="znížená",J162,0)</f>
        <v>0</v>
      </c>
      <c r="BG162" s="156">
        <f t="shared" ref="BG162:BG168" si="26">IF(N162="zákl. prenesená",J162,0)</f>
        <v>0</v>
      </c>
      <c r="BH162" s="156">
        <f t="shared" ref="BH162:BH168" si="27">IF(N162="zníž. prenesená",J162,0)</f>
        <v>0</v>
      </c>
      <c r="BI162" s="156">
        <f t="shared" ref="BI162:BI168" si="28">IF(N162="nulová",J162,0)</f>
        <v>0</v>
      </c>
      <c r="BJ162" s="14" t="s">
        <v>152</v>
      </c>
      <c r="BK162" s="157">
        <f t="shared" ref="BK162:BK168" si="29">ROUND(I162*H162,3)</f>
        <v>0</v>
      </c>
      <c r="BL162" s="14" t="s">
        <v>176</v>
      </c>
      <c r="BM162" s="155" t="s">
        <v>237</v>
      </c>
    </row>
    <row r="163" spans="1:65" s="2" customFormat="1" ht="21.75" customHeight="1">
      <c r="A163" s="26"/>
      <c r="B163" s="144"/>
      <c r="C163" s="158" t="s">
        <v>190</v>
      </c>
      <c r="D163" s="158" t="s">
        <v>181</v>
      </c>
      <c r="E163" s="159" t="s">
        <v>359</v>
      </c>
      <c r="F163" s="160" t="s">
        <v>360</v>
      </c>
      <c r="G163" s="161" t="s">
        <v>236</v>
      </c>
      <c r="H163" s="162">
        <v>172.64500000000001</v>
      </c>
      <c r="I163" s="162"/>
      <c r="J163" s="162">
        <f t="shared" si="20"/>
        <v>0</v>
      </c>
      <c r="K163" s="163"/>
      <c r="L163" s="164"/>
      <c r="M163" s="165" t="s">
        <v>1</v>
      </c>
      <c r="N163" s="166" t="s">
        <v>36</v>
      </c>
      <c r="O163" s="153">
        <v>0</v>
      </c>
      <c r="P163" s="153">
        <f t="shared" si="21"/>
        <v>0</v>
      </c>
      <c r="Q163" s="153">
        <v>0</v>
      </c>
      <c r="R163" s="153">
        <f t="shared" si="22"/>
        <v>0</v>
      </c>
      <c r="S163" s="153">
        <v>0</v>
      </c>
      <c r="T163" s="154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206</v>
      </c>
      <c r="AT163" s="155" t="s">
        <v>181</v>
      </c>
      <c r="AU163" s="155" t="s">
        <v>152</v>
      </c>
      <c r="AY163" s="14" t="s">
        <v>145</v>
      </c>
      <c r="BE163" s="156">
        <f t="shared" si="24"/>
        <v>0</v>
      </c>
      <c r="BF163" s="156">
        <f t="shared" si="25"/>
        <v>0</v>
      </c>
      <c r="BG163" s="156">
        <f t="shared" si="26"/>
        <v>0</v>
      </c>
      <c r="BH163" s="156">
        <f t="shared" si="27"/>
        <v>0</v>
      </c>
      <c r="BI163" s="156">
        <f t="shared" si="28"/>
        <v>0</v>
      </c>
      <c r="BJ163" s="14" t="s">
        <v>152</v>
      </c>
      <c r="BK163" s="157">
        <f t="shared" si="29"/>
        <v>0</v>
      </c>
      <c r="BL163" s="14" t="s">
        <v>176</v>
      </c>
      <c r="BM163" s="155" t="s">
        <v>240</v>
      </c>
    </row>
    <row r="164" spans="1:65" s="2" customFormat="1" ht="33" customHeight="1">
      <c r="A164" s="26"/>
      <c r="B164" s="144"/>
      <c r="C164" s="145" t="s">
        <v>241</v>
      </c>
      <c r="D164" s="145" t="s">
        <v>147</v>
      </c>
      <c r="E164" s="146" t="s">
        <v>361</v>
      </c>
      <c r="F164" s="147" t="s">
        <v>395</v>
      </c>
      <c r="G164" s="148" t="s">
        <v>236</v>
      </c>
      <c r="H164" s="149">
        <v>161.91900000000001</v>
      </c>
      <c r="I164" s="149"/>
      <c r="J164" s="149">
        <f t="shared" si="20"/>
        <v>0</v>
      </c>
      <c r="K164" s="150"/>
      <c r="L164" s="27"/>
      <c r="M164" s="151" t="s">
        <v>1</v>
      </c>
      <c r="N164" s="152" t="s">
        <v>36</v>
      </c>
      <c r="O164" s="153">
        <v>0</v>
      </c>
      <c r="P164" s="153">
        <f t="shared" si="21"/>
        <v>0</v>
      </c>
      <c r="Q164" s="153">
        <v>0</v>
      </c>
      <c r="R164" s="153">
        <f t="shared" si="22"/>
        <v>0</v>
      </c>
      <c r="S164" s="153">
        <v>0</v>
      </c>
      <c r="T164" s="154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176</v>
      </c>
      <c r="AT164" s="155" t="s">
        <v>147</v>
      </c>
      <c r="AU164" s="155" t="s">
        <v>152</v>
      </c>
      <c r="AY164" s="14" t="s">
        <v>145</v>
      </c>
      <c r="BE164" s="156">
        <f t="shared" si="24"/>
        <v>0</v>
      </c>
      <c r="BF164" s="156">
        <f t="shared" si="25"/>
        <v>0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14" t="s">
        <v>152</v>
      </c>
      <c r="BK164" s="157">
        <f t="shared" si="29"/>
        <v>0</v>
      </c>
      <c r="BL164" s="14" t="s">
        <v>176</v>
      </c>
      <c r="BM164" s="155" t="s">
        <v>244</v>
      </c>
    </row>
    <row r="165" spans="1:65" s="2" customFormat="1" ht="21.75" customHeight="1">
      <c r="A165" s="26"/>
      <c r="B165" s="144"/>
      <c r="C165" s="158" t="s">
        <v>195</v>
      </c>
      <c r="D165" s="158" t="s">
        <v>181</v>
      </c>
      <c r="E165" s="159" t="s">
        <v>359</v>
      </c>
      <c r="F165" s="160" t="s">
        <v>360</v>
      </c>
      <c r="G165" s="161" t="s">
        <v>236</v>
      </c>
      <c r="H165" s="162">
        <v>170.01499999999999</v>
      </c>
      <c r="I165" s="162"/>
      <c r="J165" s="162">
        <f t="shared" si="20"/>
        <v>0</v>
      </c>
      <c r="K165" s="163"/>
      <c r="L165" s="164"/>
      <c r="M165" s="165" t="s">
        <v>1</v>
      </c>
      <c r="N165" s="166" t="s">
        <v>36</v>
      </c>
      <c r="O165" s="153">
        <v>0</v>
      </c>
      <c r="P165" s="153">
        <f t="shared" si="21"/>
        <v>0</v>
      </c>
      <c r="Q165" s="153">
        <v>0</v>
      </c>
      <c r="R165" s="153">
        <f t="shared" si="22"/>
        <v>0</v>
      </c>
      <c r="S165" s="153">
        <v>0</v>
      </c>
      <c r="T165" s="154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206</v>
      </c>
      <c r="AT165" s="155" t="s">
        <v>181</v>
      </c>
      <c r="AU165" s="155" t="s">
        <v>152</v>
      </c>
      <c r="AY165" s="14" t="s">
        <v>145</v>
      </c>
      <c r="BE165" s="156">
        <f t="shared" si="24"/>
        <v>0</v>
      </c>
      <c r="BF165" s="156">
        <f t="shared" si="25"/>
        <v>0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4" t="s">
        <v>152</v>
      </c>
      <c r="BK165" s="157">
        <f t="shared" si="29"/>
        <v>0</v>
      </c>
      <c r="BL165" s="14" t="s">
        <v>176</v>
      </c>
      <c r="BM165" s="155" t="s">
        <v>249</v>
      </c>
    </row>
    <row r="166" spans="1:65" s="2" customFormat="1" ht="21.75" customHeight="1">
      <c r="A166" s="26"/>
      <c r="B166" s="144"/>
      <c r="C166" s="145" t="s">
        <v>253</v>
      </c>
      <c r="D166" s="145" t="s">
        <v>147</v>
      </c>
      <c r="E166" s="146" t="s">
        <v>367</v>
      </c>
      <c r="F166" s="147" t="s">
        <v>368</v>
      </c>
      <c r="G166" s="148" t="s">
        <v>336</v>
      </c>
      <c r="H166" s="149">
        <v>12</v>
      </c>
      <c r="I166" s="149"/>
      <c r="J166" s="149">
        <f t="shared" si="20"/>
        <v>0</v>
      </c>
      <c r="K166" s="150"/>
      <c r="L166" s="27"/>
      <c r="M166" s="151" t="s">
        <v>1</v>
      </c>
      <c r="N166" s="152" t="s">
        <v>36</v>
      </c>
      <c r="O166" s="153">
        <v>0</v>
      </c>
      <c r="P166" s="153">
        <f t="shared" si="21"/>
        <v>0</v>
      </c>
      <c r="Q166" s="153">
        <v>0</v>
      </c>
      <c r="R166" s="153">
        <f t="shared" si="22"/>
        <v>0</v>
      </c>
      <c r="S166" s="153">
        <v>0</v>
      </c>
      <c r="T166" s="154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176</v>
      </c>
      <c r="AT166" s="155" t="s">
        <v>147</v>
      </c>
      <c r="AU166" s="155" t="s">
        <v>152</v>
      </c>
      <c r="AY166" s="14" t="s">
        <v>145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4" t="s">
        <v>152</v>
      </c>
      <c r="BK166" s="157">
        <f t="shared" si="29"/>
        <v>0</v>
      </c>
      <c r="BL166" s="14" t="s">
        <v>176</v>
      </c>
      <c r="BM166" s="155" t="s">
        <v>257</v>
      </c>
    </row>
    <row r="167" spans="1:65" s="2" customFormat="1" ht="16.5" customHeight="1">
      <c r="A167" s="26"/>
      <c r="B167" s="144"/>
      <c r="C167" s="158" t="s">
        <v>198</v>
      </c>
      <c r="D167" s="158" t="s">
        <v>181</v>
      </c>
      <c r="E167" s="159" t="s">
        <v>369</v>
      </c>
      <c r="F167" s="160" t="s">
        <v>370</v>
      </c>
      <c r="G167" s="161" t="s">
        <v>150</v>
      </c>
      <c r="H167" s="162">
        <v>2</v>
      </c>
      <c r="I167" s="162"/>
      <c r="J167" s="162">
        <f t="shared" si="20"/>
        <v>0</v>
      </c>
      <c r="K167" s="163"/>
      <c r="L167" s="164"/>
      <c r="M167" s="165" t="s">
        <v>1</v>
      </c>
      <c r="N167" s="166" t="s">
        <v>36</v>
      </c>
      <c r="O167" s="153">
        <v>0</v>
      </c>
      <c r="P167" s="153">
        <f t="shared" si="21"/>
        <v>0</v>
      </c>
      <c r="Q167" s="153">
        <v>0</v>
      </c>
      <c r="R167" s="153">
        <f t="shared" si="22"/>
        <v>0</v>
      </c>
      <c r="S167" s="153">
        <v>0</v>
      </c>
      <c r="T167" s="154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206</v>
      </c>
      <c r="AT167" s="155" t="s">
        <v>181</v>
      </c>
      <c r="AU167" s="155" t="s">
        <v>152</v>
      </c>
      <c r="AY167" s="14" t="s">
        <v>145</v>
      </c>
      <c r="BE167" s="156">
        <f t="shared" si="24"/>
        <v>0</v>
      </c>
      <c r="BF167" s="156">
        <f t="shared" si="25"/>
        <v>0</v>
      </c>
      <c r="BG167" s="156">
        <f t="shared" si="26"/>
        <v>0</v>
      </c>
      <c r="BH167" s="156">
        <f t="shared" si="27"/>
        <v>0</v>
      </c>
      <c r="BI167" s="156">
        <f t="shared" si="28"/>
        <v>0</v>
      </c>
      <c r="BJ167" s="14" t="s">
        <v>152</v>
      </c>
      <c r="BK167" s="157">
        <f t="shared" si="29"/>
        <v>0</v>
      </c>
      <c r="BL167" s="14" t="s">
        <v>176</v>
      </c>
      <c r="BM167" s="155" t="s">
        <v>261</v>
      </c>
    </row>
    <row r="168" spans="1:65" s="2" customFormat="1" ht="21.75" customHeight="1">
      <c r="A168" s="26"/>
      <c r="B168" s="144"/>
      <c r="C168" s="145" t="s">
        <v>264</v>
      </c>
      <c r="D168" s="145" t="s">
        <v>147</v>
      </c>
      <c r="E168" s="146" t="s">
        <v>396</v>
      </c>
      <c r="F168" s="147" t="s">
        <v>397</v>
      </c>
      <c r="G168" s="148" t="s">
        <v>217</v>
      </c>
      <c r="H168" s="149">
        <v>2.8000000000000001E-2</v>
      </c>
      <c r="I168" s="149"/>
      <c r="J168" s="149">
        <f t="shared" si="20"/>
        <v>0</v>
      </c>
      <c r="K168" s="150"/>
      <c r="L168" s="27"/>
      <c r="M168" s="151" t="s">
        <v>1</v>
      </c>
      <c r="N168" s="152" t="s">
        <v>36</v>
      </c>
      <c r="O168" s="153">
        <v>0</v>
      </c>
      <c r="P168" s="153">
        <f t="shared" si="21"/>
        <v>0</v>
      </c>
      <c r="Q168" s="153">
        <v>0</v>
      </c>
      <c r="R168" s="153">
        <f t="shared" si="22"/>
        <v>0</v>
      </c>
      <c r="S168" s="153">
        <v>0</v>
      </c>
      <c r="T168" s="154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176</v>
      </c>
      <c r="AT168" s="155" t="s">
        <v>147</v>
      </c>
      <c r="AU168" s="155" t="s">
        <v>152</v>
      </c>
      <c r="AY168" s="14" t="s">
        <v>145</v>
      </c>
      <c r="BE168" s="156">
        <f t="shared" si="24"/>
        <v>0</v>
      </c>
      <c r="BF168" s="156">
        <f t="shared" si="25"/>
        <v>0</v>
      </c>
      <c r="BG168" s="156">
        <f t="shared" si="26"/>
        <v>0</v>
      </c>
      <c r="BH168" s="156">
        <f t="shared" si="27"/>
        <v>0</v>
      </c>
      <c r="BI168" s="156">
        <f t="shared" si="28"/>
        <v>0</v>
      </c>
      <c r="BJ168" s="14" t="s">
        <v>152</v>
      </c>
      <c r="BK168" s="157">
        <f t="shared" si="29"/>
        <v>0</v>
      </c>
      <c r="BL168" s="14" t="s">
        <v>176</v>
      </c>
      <c r="BM168" s="155" t="s">
        <v>267</v>
      </c>
    </row>
    <row r="169" spans="1:65" s="12" customFormat="1" ht="22.95" customHeight="1">
      <c r="B169" s="132"/>
      <c r="D169" s="133" t="s">
        <v>69</v>
      </c>
      <c r="E169" s="142" t="s">
        <v>373</v>
      </c>
      <c r="F169" s="142" t="s">
        <v>374</v>
      </c>
      <c r="J169" s="143">
        <f>BK169</f>
        <v>0</v>
      </c>
      <c r="L169" s="132"/>
      <c r="M169" s="136"/>
      <c r="N169" s="137"/>
      <c r="O169" s="137"/>
      <c r="P169" s="138">
        <f>SUM(P170:P171)</f>
        <v>0</v>
      </c>
      <c r="Q169" s="137"/>
      <c r="R169" s="138">
        <f>SUM(R170:R171)</f>
        <v>0</v>
      </c>
      <c r="S169" s="137"/>
      <c r="T169" s="139">
        <f>SUM(T170:T171)</f>
        <v>0</v>
      </c>
      <c r="AR169" s="133" t="s">
        <v>152</v>
      </c>
      <c r="AT169" s="140" t="s">
        <v>69</v>
      </c>
      <c r="AU169" s="140" t="s">
        <v>78</v>
      </c>
      <c r="AY169" s="133" t="s">
        <v>145</v>
      </c>
      <c r="BK169" s="141">
        <f>SUM(BK170:BK171)</f>
        <v>0</v>
      </c>
    </row>
    <row r="170" spans="1:65" s="2" customFormat="1" ht="21.75" customHeight="1">
      <c r="A170" s="26"/>
      <c r="B170" s="144"/>
      <c r="C170" s="145" t="s">
        <v>203</v>
      </c>
      <c r="D170" s="145" t="s">
        <v>147</v>
      </c>
      <c r="E170" s="146" t="s">
        <v>375</v>
      </c>
      <c r="F170" s="147" t="s">
        <v>398</v>
      </c>
      <c r="G170" s="148" t="s">
        <v>236</v>
      </c>
      <c r="H170" s="149">
        <v>326.08199999999999</v>
      </c>
      <c r="I170" s="149"/>
      <c r="J170" s="149">
        <f>ROUND(I170*H170,3)</f>
        <v>0</v>
      </c>
      <c r="K170" s="150"/>
      <c r="L170" s="27"/>
      <c r="M170" s="151" t="s">
        <v>1</v>
      </c>
      <c r="N170" s="152" t="s">
        <v>36</v>
      </c>
      <c r="O170" s="153">
        <v>0</v>
      </c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176</v>
      </c>
      <c r="AT170" s="155" t="s">
        <v>147</v>
      </c>
      <c r="AU170" s="155" t="s">
        <v>152</v>
      </c>
      <c r="AY170" s="14" t="s">
        <v>145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4" t="s">
        <v>152</v>
      </c>
      <c r="BK170" s="157">
        <f>ROUND(I170*H170,3)</f>
        <v>0</v>
      </c>
      <c r="BL170" s="14" t="s">
        <v>176</v>
      </c>
      <c r="BM170" s="155" t="s">
        <v>270</v>
      </c>
    </row>
    <row r="171" spans="1:65" s="2" customFormat="1" ht="21.75" customHeight="1">
      <c r="A171" s="26"/>
      <c r="B171" s="144"/>
      <c r="C171" s="145" t="s">
        <v>271</v>
      </c>
      <c r="D171" s="145" t="s">
        <v>147</v>
      </c>
      <c r="E171" s="146" t="s">
        <v>377</v>
      </c>
      <c r="F171" s="147" t="s">
        <v>399</v>
      </c>
      <c r="G171" s="148" t="s">
        <v>236</v>
      </c>
      <c r="H171" s="149">
        <v>326.08199999999999</v>
      </c>
      <c r="I171" s="149"/>
      <c r="J171" s="149">
        <f>ROUND(I171*H171,3)</f>
        <v>0</v>
      </c>
      <c r="K171" s="150"/>
      <c r="L171" s="27"/>
      <c r="M171" s="151" t="s">
        <v>1</v>
      </c>
      <c r="N171" s="152" t="s">
        <v>36</v>
      </c>
      <c r="O171" s="153">
        <v>0</v>
      </c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176</v>
      </c>
      <c r="AT171" s="155" t="s">
        <v>147</v>
      </c>
      <c r="AU171" s="155" t="s">
        <v>152</v>
      </c>
      <c r="AY171" s="14" t="s">
        <v>145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4" t="s">
        <v>152</v>
      </c>
      <c r="BK171" s="157">
        <f>ROUND(I171*H171,3)</f>
        <v>0</v>
      </c>
      <c r="BL171" s="14" t="s">
        <v>176</v>
      </c>
      <c r="BM171" s="155" t="s">
        <v>274</v>
      </c>
    </row>
    <row r="172" spans="1:65" s="12" customFormat="1" ht="25.95" customHeight="1">
      <c r="B172" s="132"/>
      <c r="D172" s="133" t="s">
        <v>69</v>
      </c>
      <c r="E172" s="134" t="s">
        <v>181</v>
      </c>
      <c r="F172" s="134" t="s">
        <v>250</v>
      </c>
      <c r="J172" s="135">
        <f>BK172</f>
        <v>0</v>
      </c>
      <c r="L172" s="132"/>
      <c r="M172" s="136"/>
      <c r="N172" s="137"/>
      <c r="O172" s="137"/>
      <c r="P172" s="138">
        <f>P173</f>
        <v>0</v>
      </c>
      <c r="Q172" s="137"/>
      <c r="R172" s="138">
        <f>R173</f>
        <v>0</v>
      </c>
      <c r="S172" s="137"/>
      <c r="T172" s="139">
        <f>T173</f>
        <v>0</v>
      </c>
      <c r="AR172" s="133" t="s">
        <v>155</v>
      </c>
      <c r="AT172" s="140" t="s">
        <v>69</v>
      </c>
      <c r="AU172" s="140" t="s">
        <v>70</v>
      </c>
      <c r="AY172" s="133" t="s">
        <v>145</v>
      </c>
      <c r="BK172" s="141">
        <f>BK173</f>
        <v>0</v>
      </c>
    </row>
    <row r="173" spans="1:65" s="12" customFormat="1" ht="22.95" customHeight="1">
      <c r="B173" s="132"/>
      <c r="D173" s="133" t="s">
        <v>69</v>
      </c>
      <c r="E173" s="142" t="s">
        <v>379</v>
      </c>
      <c r="F173" s="142" t="s">
        <v>380</v>
      </c>
      <c r="J173" s="143">
        <f>BK173</f>
        <v>0</v>
      </c>
      <c r="L173" s="132"/>
      <c r="M173" s="136"/>
      <c r="N173" s="137"/>
      <c r="O173" s="137"/>
      <c r="P173" s="138">
        <f>SUM(P174:P175)</f>
        <v>0</v>
      </c>
      <c r="Q173" s="137"/>
      <c r="R173" s="138">
        <f>SUM(R174:R175)</f>
        <v>0</v>
      </c>
      <c r="S173" s="137"/>
      <c r="T173" s="139">
        <f>SUM(T174:T175)</f>
        <v>0</v>
      </c>
      <c r="AR173" s="133" t="s">
        <v>155</v>
      </c>
      <c r="AT173" s="140" t="s">
        <v>69</v>
      </c>
      <c r="AU173" s="140" t="s">
        <v>78</v>
      </c>
      <c r="AY173" s="133" t="s">
        <v>145</v>
      </c>
      <c r="BK173" s="141">
        <f>SUM(BK174:BK175)</f>
        <v>0</v>
      </c>
    </row>
    <row r="174" spans="1:65" s="2" customFormat="1" ht="21.75" customHeight="1">
      <c r="A174" s="26"/>
      <c r="B174" s="144"/>
      <c r="C174" s="145" t="s">
        <v>206</v>
      </c>
      <c r="D174" s="145" t="s">
        <v>147</v>
      </c>
      <c r="E174" s="146" t="s">
        <v>381</v>
      </c>
      <c r="F174" s="147" t="s">
        <v>382</v>
      </c>
      <c r="G174" s="148" t="s">
        <v>336</v>
      </c>
      <c r="H174" s="149">
        <v>10707.112999999999</v>
      </c>
      <c r="I174" s="149"/>
      <c r="J174" s="149">
        <f>ROUND(I174*H174,3)</f>
        <v>0</v>
      </c>
      <c r="K174" s="150"/>
      <c r="L174" s="27"/>
      <c r="M174" s="151" t="s">
        <v>1</v>
      </c>
      <c r="N174" s="152" t="s">
        <v>36</v>
      </c>
      <c r="O174" s="153">
        <v>0</v>
      </c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256</v>
      </c>
      <c r="AT174" s="155" t="s">
        <v>147</v>
      </c>
      <c r="AU174" s="155" t="s">
        <v>152</v>
      </c>
      <c r="AY174" s="14" t="s">
        <v>145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4" t="s">
        <v>152</v>
      </c>
      <c r="BK174" s="157">
        <f>ROUND(I174*H174,3)</f>
        <v>0</v>
      </c>
      <c r="BL174" s="14" t="s">
        <v>256</v>
      </c>
      <c r="BM174" s="155" t="s">
        <v>256</v>
      </c>
    </row>
    <row r="175" spans="1:65" s="2" customFormat="1" ht="21.75" customHeight="1">
      <c r="A175" s="26"/>
      <c r="B175" s="144"/>
      <c r="C175" s="158" t="s">
        <v>277</v>
      </c>
      <c r="D175" s="158" t="s">
        <v>181</v>
      </c>
      <c r="E175" s="159" t="s">
        <v>383</v>
      </c>
      <c r="F175" s="160" t="s">
        <v>384</v>
      </c>
      <c r="G175" s="161" t="s">
        <v>217</v>
      </c>
      <c r="H175" s="162">
        <v>10.707000000000001</v>
      </c>
      <c r="I175" s="162"/>
      <c r="J175" s="162">
        <f>ROUND(I175*H175,3)</f>
        <v>0</v>
      </c>
      <c r="K175" s="163"/>
      <c r="L175" s="164"/>
      <c r="M175" s="171" t="s">
        <v>1</v>
      </c>
      <c r="N175" s="172" t="s">
        <v>36</v>
      </c>
      <c r="O175" s="169">
        <v>0</v>
      </c>
      <c r="P175" s="169">
        <f>O175*H175</f>
        <v>0</v>
      </c>
      <c r="Q175" s="169">
        <v>0</v>
      </c>
      <c r="R175" s="169">
        <f>Q175*H175</f>
        <v>0</v>
      </c>
      <c r="S175" s="169">
        <v>0</v>
      </c>
      <c r="T175" s="170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260</v>
      </c>
      <c r="AT175" s="155" t="s">
        <v>181</v>
      </c>
      <c r="AU175" s="155" t="s">
        <v>152</v>
      </c>
      <c r="AY175" s="14" t="s">
        <v>145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4" t="s">
        <v>152</v>
      </c>
      <c r="BK175" s="157">
        <f>ROUND(I175*H175,3)</f>
        <v>0</v>
      </c>
      <c r="BL175" s="14" t="s">
        <v>256</v>
      </c>
      <c r="BM175" s="155" t="s">
        <v>280</v>
      </c>
    </row>
    <row r="176" spans="1:65" s="2" customFormat="1" ht="6.9" customHeight="1">
      <c r="A176" s="26"/>
      <c r="B176" s="41"/>
      <c r="C176" s="42"/>
      <c r="D176" s="42"/>
      <c r="E176" s="42"/>
      <c r="F176" s="42"/>
      <c r="G176" s="42"/>
      <c r="H176" s="42"/>
      <c r="I176" s="42"/>
      <c r="J176" s="42"/>
      <c r="K176" s="42"/>
      <c r="L176" s="27"/>
      <c r="M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</row>
  </sheetData>
  <autoFilter ref="C130:K175" xr:uid="{00000000-0009-0000-0000-000003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43"/>
  <sheetViews>
    <sheetView showGridLines="0" topLeftCell="A121" workbookViewId="0">
      <selection activeCell="I129" sqref="I129:I145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92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88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110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8" t="str">
        <f>'Rekapitulácia stavby'!K6</f>
        <v>Zberný dvor v Trebišove</v>
      </c>
      <c r="F7" s="209"/>
      <c r="G7" s="209"/>
      <c r="H7" s="209"/>
      <c r="L7" s="17"/>
    </row>
    <row r="8" spans="1:46" s="2" customFormat="1" ht="12" customHeight="1">
      <c r="A8" s="26"/>
      <c r="B8" s="27"/>
      <c r="C8" s="26"/>
      <c r="D8" s="23" t="s">
        <v>111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0" t="s">
        <v>400</v>
      </c>
      <c r="F9" s="207"/>
      <c r="G9" s="207"/>
      <c r="H9" s="20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9" t="str">
        <f>'Rekapitulácia stavby'!E14</f>
        <v xml:space="preserve"> </v>
      </c>
      <c r="F18" s="179"/>
      <c r="G18" s="179"/>
      <c r="H18" s="179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2" t="s">
        <v>1</v>
      </c>
      <c r="F27" s="182"/>
      <c r="G27" s="182"/>
      <c r="H27" s="18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" customHeight="1">
      <c r="A30" s="26"/>
      <c r="B30" s="27"/>
      <c r="C30" s="26"/>
      <c r="D30" s="21" t="s">
        <v>113</v>
      </c>
      <c r="E30" s="26"/>
      <c r="F30" s="26"/>
      <c r="G30" s="26"/>
      <c r="H30" s="26"/>
      <c r="I30" s="26"/>
      <c r="J30" s="92">
        <f>J96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" customHeight="1">
      <c r="A31" s="26"/>
      <c r="B31" s="27"/>
      <c r="C31" s="26"/>
      <c r="D31" s="93" t="s">
        <v>114</v>
      </c>
      <c r="E31" s="26"/>
      <c r="F31" s="26"/>
      <c r="G31" s="26"/>
      <c r="H31" s="26"/>
      <c r="I31" s="26"/>
      <c r="J31" s="92">
        <f>J105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4" t="s">
        <v>30</v>
      </c>
      <c r="E32" s="26"/>
      <c r="F32" s="26"/>
      <c r="G32" s="26"/>
      <c r="H32" s="26"/>
      <c r="I32" s="26"/>
      <c r="J32" s="65">
        <f>ROUND(J30 + J31,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5" t="s">
        <v>34</v>
      </c>
      <c r="E35" s="23" t="s">
        <v>35</v>
      </c>
      <c r="F35" s="96">
        <f>ROUND((SUM(BE105:BE106) + SUM(BE126:BE142)),  2)</f>
        <v>0</v>
      </c>
      <c r="G35" s="26"/>
      <c r="H35" s="26"/>
      <c r="I35" s="97">
        <v>0.2</v>
      </c>
      <c r="J35" s="96">
        <f>ROUND(((SUM(BE105:BE106) + SUM(BE126:BE142))*I35),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3" t="s">
        <v>36</v>
      </c>
      <c r="F36" s="96">
        <f>ROUND((SUM(BF105:BF106) + SUM(BF126:BF142)),  2)</f>
        <v>0</v>
      </c>
      <c r="G36" s="26"/>
      <c r="H36" s="26"/>
      <c r="I36" s="97">
        <v>0.2</v>
      </c>
      <c r="J36" s="96">
        <f>ROUND(((SUM(BF105:BF106) + SUM(BF126:BF142))*I36),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37</v>
      </c>
      <c r="F37" s="96">
        <f>ROUND((SUM(BG105:BG106) + SUM(BG126:BG142)),  2)</f>
        <v>0</v>
      </c>
      <c r="G37" s="26"/>
      <c r="H37" s="26"/>
      <c r="I37" s="97">
        <v>0.2</v>
      </c>
      <c r="J37" s="96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38</v>
      </c>
      <c r="F38" s="96">
        <f>ROUND((SUM(BH105:BH106) + SUM(BH126:BH142)),  2)</f>
        <v>0</v>
      </c>
      <c r="G38" s="26"/>
      <c r="H38" s="26"/>
      <c r="I38" s="97">
        <v>0.2</v>
      </c>
      <c r="J38" s="96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23" t="s">
        <v>39</v>
      </c>
      <c r="F39" s="96">
        <f>ROUND((SUM(BI105:BI106) + SUM(BI126:BI142)),  2)</f>
        <v>0</v>
      </c>
      <c r="G39" s="26"/>
      <c r="H39" s="26"/>
      <c r="I39" s="97">
        <v>0</v>
      </c>
      <c r="J39" s="96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8"/>
      <c r="D41" s="99" t="s">
        <v>40</v>
      </c>
      <c r="E41" s="54"/>
      <c r="F41" s="54"/>
      <c r="G41" s="100" t="s">
        <v>41</v>
      </c>
      <c r="H41" s="101" t="s">
        <v>42</v>
      </c>
      <c r="I41" s="54"/>
      <c r="J41" s="102">
        <f>SUM(J32:J39)</f>
        <v>0</v>
      </c>
      <c r="K41" s="103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45</v>
      </c>
      <c r="E61" s="29"/>
      <c r="F61" s="104" t="s">
        <v>46</v>
      </c>
      <c r="G61" s="39" t="s">
        <v>45</v>
      </c>
      <c r="H61" s="29"/>
      <c r="I61" s="29"/>
      <c r="J61" s="105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45</v>
      </c>
      <c r="E76" s="29"/>
      <c r="F76" s="104" t="s">
        <v>46</v>
      </c>
      <c r="G76" s="39" t="s">
        <v>45</v>
      </c>
      <c r="H76" s="29"/>
      <c r="I76" s="29"/>
      <c r="J76" s="105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115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8" t="str">
        <f>E7</f>
        <v>Zberný dvor v Trebišove</v>
      </c>
      <c r="F85" s="209"/>
      <c r="G85" s="209"/>
      <c r="H85" s="20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0" t="str">
        <f>E9</f>
        <v>01.3 - SO 01.3 - Vrátnica</v>
      </c>
      <c r="F87" s="207"/>
      <c r="G87" s="207"/>
      <c r="H87" s="20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Trebišov 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Mesto Trebišov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116</v>
      </c>
      <c r="D94" s="98"/>
      <c r="E94" s="98"/>
      <c r="F94" s="98"/>
      <c r="G94" s="98"/>
      <c r="H94" s="98"/>
      <c r="I94" s="98"/>
      <c r="J94" s="107" t="s">
        <v>117</v>
      </c>
      <c r="K94" s="98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08" t="s">
        <v>118</v>
      </c>
      <c r="D96" s="26"/>
      <c r="E96" s="26"/>
      <c r="F96" s="26"/>
      <c r="G96" s="26"/>
      <c r="H96" s="26"/>
      <c r="I96" s="26"/>
      <c r="J96" s="65">
        <f>J126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119</v>
      </c>
    </row>
    <row r="97" spans="1:31" s="9" customFormat="1" ht="24.9" customHeight="1">
      <c r="B97" s="109"/>
      <c r="D97" s="110" t="s">
        <v>120</v>
      </c>
      <c r="E97" s="111"/>
      <c r="F97" s="111"/>
      <c r="G97" s="111"/>
      <c r="H97" s="111"/>
      <c r="I97" s="111"/>
      <c r="J97" s="112">
        <f>J127</f>
        <v>0</v>
      </c>
      <c r="L97" s="109"/>
    </row>
    <row r="98" spans="1:31" s="10" customFormat="1" ht="19.95" customHeight="1">
      <c r="B98" s="113"/>
      <c r="D98" s="114" t="s">
        <v>401</v>
      </c>
      <c r="E98" s="115"/>
      <c r="F98" s="115"/>
      <c r="G98" s="115"/>
      <c r="H98" s="115"/>
      <c r="I98" s="115"/>
      <c r="J98" s="116">
        <f>J128</f>
        <v>0</v>
      </c>
      <c r="L98" s="113"/>
    </row>
    <row r="99" spans="1:31" s="10" customFormat="1" ht="19.95" customHeight="1">
      <c r="B99" s="113"/>
      <c r="D99" s="114" t="s">
        <v>402</v>
      </c>
      <c r="E99" s="115"/>
      <c r="F99" s="115"/>
      <c r="G99" s="115"/>
      <c r="H99" s="115"/>
      <c r="I99" s="115"/>
      <c r="J99" s="116">
        <f>J133</f>
        <v>0</v>
      </c>
      <c r="L99" s="113"/>
    </row>
    <row r="100" spans="1:31" s="10" customFormat="1" ht="19.95" customHeight="1">
      <c r="B100" s="113"/>
      <c r="D100" s="114" t="s">
        <v>297</v>
      </c>
      <c r="E100" s="115"/>
      <c r="F100" s="115"/>
      <c r="G100" s="115"/>
      <c r="H100" s="115"/>
      <c r="I100" s="115"/>
      <c r="J100" s="116">
        <f>J136</f>
        <v>0</v>
      </c>
      <c r="L100" s="113"/>
    </row>
    <row r="101" spans="1:31" s="9" customFormat="1" ht="24.9" customHeight="1">
      <c r="B101" s="109"/>
      <c r="D101" s="110" t="s">
        <v>123</v>
      </c>
      <c r="E101" s="111"/>
      <c r="F101" s="111"/>
      <c r="G101" s="111"/>
      <c r="H101" s="111"/>
      <c r="I101" s="111"/>
      <c r="J101" s="112">
        <f>J138</f>
        <v>0</v>
      </c>
      <c r="L101" s="109"/>
    </row>
    <row r="102" spans="1:31" s="10" customFormat="1" ht="19.95" customHeight="1">
      <c r="B102" s="113"/>
      <c r="D102" s="114" t="s">
        <v>124</v>
      </c>
      <c r="E102" s="115"/>
      <c r="F102" s="115"/>
      <c r="G102" s="115"/>
      <c r="H102" s="115"/>
      <c r="I102" s="115"/>
      <c r="J102" s="116">
        <f>J139</f>
        <v>0</v>
      </c>
      <c r="L102" s="113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9.25" customHeight="1">
      <c r="A105" s="26"/>
      <c r="B105" s="27"/>
      <c r="C105" s="108" t="s">
        <v>129</v>
      </c>
      <c r="D105" s="26"/>
      <c r="E105" s="26"/>
      <c r="F105" s="26"/>
      <c r="G105" s="26"/>
      <c r="H105" s="26"/>
      <c r="I105" s="26"/>
      <c r="J105" s="117">
        <v>0</v>
      </c>
      <c r="K105" s="26"/>
      <c r="L105" s="36"/>
      <c r="N105" s="118" t="s">
        <v>34</v>
      </c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18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9.25" customHeight="1">
      <c r="A107" s="26"/>
      <c r="B107" s="27"/>
      <c r="C107" s="119" t="s">
        <v>130</v>
      </c>
      <c r="D107" s="98"/>
      <c r="E107" s="98"/>
      <c r="F107" s="98"/>
      <c r="G107" s="98"/>
      <c r="H107" s="98"/>
      <c r="I107" s="98"/>
      <c r="J107" s="120">
        <f>ROUND(J96+J105,2)</f>
        <v>0</v>
      </c>
      <c r="K107" s="98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" customHeight="1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31" s="2" customFormat="1" ht="6.9" customHeight="1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" customHeight="1">
      <c r="A113" s="26"/>
      <c r="B113" s="27"/>
      <c r="C113" s="18" t="s">
        <v>131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12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>
      <c r="A116" s="26"/>
      <c r="B116" s="27"/>
      <c r="C116" s="26"/>
      <c r="D116" s="26"/>
      <c r="E116" s="208" t="str">
        <f>E7</f>
        <v>Zberný dvor v Trebišove</v>
      </c>
      <c r="F116" s="209"/>
      <c r="G116" s="209"/>
      <c r="H116" s="209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111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200" t="str">
        <f>E9</f>
        <v>01.3 - SO 01.3 - Vrátnica</v>
      </c>
      <c r="F118" s="207"/>
      <c r="G118" s="207"/>
      <c r="H118" s="207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16</v>
      </c>
      <c r="D120" s="26"/>
      <c r="E120" s="26"/>
      <c r="F120" s="21" t="str">
        <f>F12</f>
        <v xml:space="preserve">Trebišov </v>
      </c>
      <c r="G120" s="26"/>
      <c r="H120" s="26"/>
      <c r="I120" s="23" t="s">
        <v>18</v>
      </c>
      <c r="J120" s="49">
        <f>IF(J12="","",J12)</f>
        <v>0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15" customHeight="1">
      <c r="A122" s="26"/>
      <c r="B122" s="27"/>
      <c r="C122" s="23" t="s">
        <v>19</v>
      </c>
      <c r="D122" s="26"/>
      <c r="E122" s="26"/>
      <c r="F122" s="21" t="str">
        <f>E15</f>
        <v xml:space="preserve">Mesto Trebišov </v>
      </c>
      <c r="G122" s="26"/>
      <c r="H122" s="26"/>
      <c r="I122" s="23" t="s">
        <v>25</v>
      </c>
      <c r="J122" s="24" t="str">
        <f>E21</f>
        <v xml:space="preserve"> 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15" customHeight="1">
      <c r="A123" s="26"/>
      <c r="B123" s="27"/>
      <c r="C123" s="23" t="s">
        <v>23</v>
      </c>
      <c r="D123" s="26"/>
      <c r="E123" s="26"/>
      <c r="F123" s="21" t="str">
        <f>IF(E18="","",E18)</f>
        <v xml:space="preserve"> </v>
      </c>
      <c r="G123" s="26"/>
      <c r="H123" s="26"/>
      <c r="I123" s="23" t="s">
        <v>28</v>
      </c>
      <c r="J123" s="24" t="str">
        <f>E24</f>
        <v xml:space="preserve"> 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1"/>
      <c r="B125" s="122"/>
      <c r="C125" s="123" t="s">
        <v>132</v>
      </c>
      <c r="D125" s="124" t="s">
        <v>55</v>
      </c>
      <c r="E125" s="124" t="s">
        <v>51</v>
      </c>
      <c r="F125" s="124" t="s">
        <v>52</v>
      </c>
      <c r="G125" s="124" t="s">
        <v>133</v>
      </c>
      <c r="H125" s="124" t="s">
        <v>134</v>
      </c>
      <c r="I125" s="124" t="s">
        <v>135</v>
      </c>
      <c r="J125" s="125" t="s">
        <v>117</v>
      </c>
      <c r="K125" s="126" t="s">
        <v>136</v>
      </c>
      <c r="L125" s="127"/>
      <c r="M125" s="56" t="s">
        <v>1</v>
      </c>
      <c r="N125" s="57" t="s">
        <v>34</v>
      </c>
      <c r="O125" s="57" t="s">
        <v>137</v>
      </c>
      <c r="P125" s="57" t="s">
        <v>138</v>
      </c>
      <c r="Q125" s="57" t="s">
        <v>139</v>
      </c>
      <c r="R125" s="57" t="s">
        <v>140</v>
      </c>
      <c r="S125" s="57" t="s">
        <v>141</v>
      </c>
      <c r="T125" s="58" t="s">
        <v>142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95" customHeight="1">
      <c r="A126" s="26"/>
      <c r="B126" s="27"/>
      <c r="C126" s="63" t="s">
        <v>113</v>
      </c>
      <c r="D126" s="26"/>
      <c r="E126" s="26"/>
      <c r="F126" s="26"/>
      <c r="G126" s="26"/>
      <c r="H126" s="26"/>
      <c r="I126" s="26"/>
      <c r="J126" s="128">
        <f>BK126</f>
        <v>0</v>
      </c>
      <c r="K126" s="26"/>
      <c r="L126" s="27"/>
      <c r="M126" s="59"/>
      <c r="N126" s="50"/>
      <c r="O126" s="60"/>
      <c r="P126" s="129">
        <f>P127+P138</f>
        <v>0</v>
      </c>
      <c r="Q126" s="60"/>
      <c r="R126" s="129">
        <f>R127+R138</f>
        <v>0</v>
      </c>
      <c r="S126" s="60"/>
      <c r="T126" s="130">
        <f>T127+T138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69</v>
      </c>
      <c r="AU126" s="14" t="s">
        <v>119</v>
      </c>
      <c r="BK126" s="131">
        <f>BK127+BK138</f>
        <v>0</v>
      </c>
    </row>
    <row r="127" spans="1:63" s="12" customFormat="1" ht="25.95" customHeight="1">
      <c r="B127" s="132"/>
      <c r="D127" s="133" t="s">
        <v>69</v>
      </c>
      <c r="E127" s="134" t="s">
        <v>143</v>
      </c>
      <c r="F127" s="134" t="s">
        <v>144</v>
      </c>
      <c r="J127" s="135">
        <f>BK127</f>
        <v>0</v>
      </c>
      <c r="L127" s="132"/>
      <c r="M127" s="136"/>
      <c r="N127" s="137"/>
      <c r="O127" s="137"/>
      <c r="P127" s="138">
        <f>P128+P133+P136</f>
        <v>0</v>
      </c>
      <c r="Q127" s="137"/>
      <c r="R127" s="138">
        <f>R128+R133+R136</f>
        <v>0</v>
      </c>
      <c r="S127" s="137"/>
      <c r="T127" s="139">
        <f>T128+T133+T136</f>
        <v>0</v>
      </c>
      <c r="AR127" s="133" t="s">
        <v>78</v>
      </c>
      <c r="AT127" s="140" t="s">
        <v>69</v>
      </c>
      <c r="AU127" s="140" t="s">
        <v>70</v>
      </c>
      <c r="AY127" s="133" t="s">
        <v>145</v>
      </c>
      <c r="BK127" s="141">
        <f>BK128+BK133+BK136</f>
        <v>0</v>
      </c>
    </row>
    <row r="128" spans="1:63" s="12" customFormat="1" ht="22.95" customHeight="1">
      <c r="B128" s="132"/>
      <c r="D128" s="133" t="s">
        <v>69</v>
      </c>
      <c r="E128" s="142" t="s">
        <v>155</v>
      </c>
      <c r="F128" s="142" t="s">
        <v>403</v>
      </c>
      <c r="J128" s="143">
        <f>BK128</f>
        <v>0</v>
      </c>
      <c r="L128" s="132"/>
      <c r="M128" s="136"/>
      <c r="N128" s="137"/>
      <c r="O128" s="137"/>
      <c r="P128" s="138">
        <f>SUM(P129:P132)</f>
        <v>0</v>
      </c>
      <c r="Q128" s="137"/>
      <c r="R128" s="138">
        <f>SUM(R129:R132)</f>
        <v>0</v>
      </c>
      <c r="S128" s="137"/>
      <c r="T128" s="139">
        <f>SUM(T129:T132)</f>
        <v>0</v>
      </c>
      <c r="AR128" s="133" t="s">
        <v>78</v>
      </c>
      <c r="AT128" s="140" t="s">
        <v>69</v>
      </c>
      <c r="AU128" s="140" t="s">
        <v>78</v>
      </c>
      <c r="AY128" s="133" t="s">
        <v>145</v>
      </c>
      <c r="BK128" s="141">
        <f>SUM(BK129:BK132)</f>
        <v>0</v>
      </c>
    </row>
    <row r="129" spans="1:65" s="2" customFormat="1" ht="21.75" customHeight="1">
      <c r="A129" s="26"/>
      <c r="B129" s="144"/>
      <c r="C129" s="145" t="s">
        <v>78</v>
      </c>
      <c r="D129" s="145" t="s">
        <v>147</v>
      </c>
      <c r="E129" s="146" t="s">
        <v>404</v>
      </c>
      <c r="F129" s="147" t="s">
        <v>405</v>
      </c>
      <c r="G129" s="148" t="s">
        <v>150</v>
      </c>
      <c r="H129" s="149">
        <v>1</v>
      </c>
      <c r="I129" s="149"/>
      <c r="J129" s="149">
        <f>ROUND(I129*H129,3)</f>
        <v>0</v>
      </c>
      <c r="K129" s="150"/>
      <c r="L129" s="27"/>
      <c r="M129" s="151" t="s">
        <v>1</v>
      </c>
      <c r="N129" s="152" t="s">
        <v>36</v>
      </c>
      <c r="O129" s="153">
        <v>0</v>
      </c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151</v>
      </c>
      <c r="AT129" s="155" t="s">
        <v>147</v>
      </c>
      <c r="AU129" s="155" t="s">
        <v>152</v>
      </c>
      <c r="AY129" s="14" t="s">
        <v>145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152</v>
      </c>
      <c r="BK129" s="157">
        <f>ROUND(I129*H129,3)</f>
        <v>0</v>
      </c>
      <c r="BL129" s="14" t="s">
        <v>151</v>
      </c>
      <c r="BM129" s="155" t="s">
        <v>152</v>
      </c>
    </row>
    <row r="130" spans="1:65" s="2" customFormat="1" ht="33" customHeight="1">
      <c r="A130" s="26"/>
      <c r="B130" s="144"/>
      <c r="C130" s="158" t="s">
        <v>152</v>
      </c>
      <c r="D130" s="158" t="s">
        <v>181</v>
      </c>
      <c r="E130" s="159" t="s">
        <v>406</v>
      </c>
      <c r="F130" s="160" t="s">
        <v>407</v>
      </c>
      <c r="G130" s="161" t="s">
        <v>150</v>
      </c>
      <c r="H130" s="162">
        <v>1</v>
      </c>
      <c r="I130" s="162"/>
      <c r="J130" s="162">
        <f>ROUND(I130*H130,3)</f>
        <v>0</v>
      </c>
      <c r="K130" s="163"/>
      <c r="L130" s="164"/>
      <c r="M130" s="165" t="s">
        <v>1</v>
      </c>
      <c r="N130" s="166" t="s">
        <v>36</v>
      </c>
      <c r="O130" s="153">
        <v>0</v>
      </c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162</v>
      </c>
      <c r="AT130" s="155" t="s">
        <v>181</v>
      </c>
      <c r="AU130" s="155" t="s">
        <v>152</v>
      </c>
      <c r="AY130" s="14" t="s">
        <v>145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152</v>
      </c>
      <c r="BK130" s="157">
        <f>ROUND(I130*H130,3)</f>
        <v>0</v>
      </c>
      <c r="BL130" s="14" t="s">
        <v>151</v>
      </c>
      <c r="BM130" s="155" t="s">
        <v>151</v>
      </c>
    </row>
    <row r="131" spans="1:65" s="2" customFormat="1" ht="16.5" customHeight="1">
      <c r="A131" s="26"/>
      <c r="B131" s="144"/>
      <c r="C131" s="145" t="s">
        <v>155</v>
      </c>
      <c r="D131" s="145" t="s">
        <v>147</v>
      </c>
      <c r="E131" s="146" t="s">
        <v>408</v>
      </c>
      <c r="F131" s="147" t="s">
        <v>409</v>
      </c>
      <c r="G131" s="148" t="s">
        <v>410</v>
      </c>
      <c r="H131" s="149">
        <v>1</v>
      </c>
      <c r="I131" s="149"/>
      <c r="J131" s="149">
        <f>ROUND(I131*H131,3)</f>
        <v>0</v>
      </c>
      <c r="K131" s="150"/>
      <c r="L131" s="27"/>
      <c r="M131" s="151" t="s">
        <v>1</v>
      </c>
      <c r="N131" s="152" t="s">
        <v>36</v>
      </c>
      <c r="O131" s="153">
        <v>0</v>
      </c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151</v>
      </c>
      <c r="AT131" s="155" t="s">
        <v>147</v>
      </c>
      <c r="AU131" s="155" t="s">
        <v>152</v>
      </c>
      <c r="AY131" s="14" t="s">
        <v>145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152</v>
      </c>
      <c r="BK131" s="157">
        <f>ROUND(I131*H131,3)</f>
        <v>0</v>
      </c>
      <c r="BL131" s="14" t="s">
        <v>151</v>
      </c>
      <c r="BM131" s="155" t="s">
        <v>158</v>
      </c>
    </row>
    <row r="132" spans="1:65" s="2" customFormat="1" ht="16.5" customHeight="1">
      <c r="A132" s="26"/>
      <c r="B132" s="144"/>
      <c r="C132" s="145" t="s">
        <v>151</v>
      </c>
      <c r="D132" s="145" t="s">
        <v>147</v>
      </c>
      <c r="E132" s="146" t="s">
        <v>411</v>
      </c>
      <c r="F132" s="147" t="s">
        <v>412</v>
      </c>
      <c r="G132" s="148" t="s">
        <v>410</v>
      </c>
      <c r="H132" s="149">
        <v>1</v>
      </c>
      <c r="I132" s="149"/>
      <c r="J132" s="149">
        <f>ROUND(I132*H132,3)</f>
        <v>0</v>
      </c>
      <c r="K132" s="150"/>
      <c r="L132" s="27"/>
      <c r="M132" s="151" t="s">
        <v>1</v>
      </c>
      <c r="N132" s="152" t="s">
        <v>36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151</v>
      </c>
      <c r="AT132" s="155" t="s">
        <v>147</v>
      </c>
      <c r="AU132" s="155" t="s">
        <v>152</v>
      </c>
      <c r="AY132" s="14" t="s">
        <v>145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152</v>
      </c>
      <c r="BK132" s="157">
        <f>ROUND(I132*H132,3)</f>
        <v>0</v>
      </c>
      <c r="BL132" s="14" t="s">
        <v>151</v>
      </c>
      <c r="BM132" s="155" t="s">
        <v>162</v>
      </c>
    </row>
    <row r="133" spans="1:65" s="12" customFormat="1" ht="22.95" customHeight="1">
      <c r="B133" s="132"/>
      <c r="D133" s="133" t="s">
        <v>69</v>
      </c>
      <c r="E133" s="142" t="s">
        <v>163</v>
      </c>
      <c r="F133" s="142" t="s">
        <v>413</v>
      </c>
      <c r="J133" s="143">
        <f>BK133</f>
        <v>0</v>
      </c>
      <c r="L133" s="132"/>
      <c r="M133" s="136"/>
      <c r="N133" s="137"/>
      <c r="O133" s="137"/>
      <c r="P133" s="138">
        <f>SUM(P134:P135)</f>
        <v>0</v>
      </c>
      <c r="Q133" s="137"/>
      <c r="R133" s="138">
        <f>SUM(R134:R135)</f>
        <v>0</v>
      </c>
      <c r="S133" s="137"/>
      <c r="T133" s="139">
        <f>SUM(T134:T135)</f>
        <v>0</v>
      </c>
      <c r="AR133" s="133" t="s">
        <v>78</v>
      </c>
      <c r="AT133" s="140" t="s">
        <v>69</v>
      </c>
      <c r="AU133" s="140" t="s">
        <v>78</v>
      </c>
      <c r="AY133" s="133" t="s">
        <v>145</v>
      </c>
      <c r="BK133" s="141">
        <f>SUM(BK134:BK135)</f>
        <v>0</v>
      </c>
    </row>
    <row r="134" spans="1:65" s="2" customFormat="1" ht="21.75" customHeight="1">
      <c r="A134" s="26"/>
      <c r="B134" s="144"/>
      <c r="C134" s="145" t="s">
        <v>163</v>
      </c>
      <c r="D134" s="145" t="s">
        <v>147</v>
      </c>
      <c r="E134" s="146" t="s">
        <v>414</v>
      </c>
      <c r="F134" s="147" t="s">
        <v>415</v>
      </c>
      <c r="G134" s="148" t="s">
        <v>236</v>
      </c>
      <c r="H134" s="149">
        <v>1</v>
      </c>
      <c r="I134" s="149"/>
      <c r="J134" s="149">
        <f>ROUND(I134*H134,3)</f>
        <v>0</v>
      </c>
      <c r="K134" s="150"/>
      <c r="L134" s="27"/>
      <c r="M134" s="151" t="s">
        <v>1</v>
      </c>
      <c r="N134" s="152" t="s">
        <v>36</v>
      </c>
      <c r="O134" s="153">
        <v>0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151</v>
      </c>
      <c r="AT134" s="155" t="s">
        <v>147</v>
      </c>
      <c r="AU134" s="155" t="s">
        <v>152</v>
      </c>
      <c r="AY134" s="14" t="s">
        <v>145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152</v>
      </c>
      <c r="BK134" s="157">
        <f>ROUND(I134*H134,3)</f>
        <v>0</v>
      </c>
      <c r="BL134" s="14" t="s">
        <v>151</v>
      </c>
      <c r="BM134" s="155" t="s">
        <v>166</v>
      </c>
    </row>
    <row r="135" spans="1:65" s="2" customFormat="1" ht="16.5" customHeight="1">
      <c r="A135" s="26"/>
      <c r="B135" s="144"/>
      <c r="C135" s="158" t="s">
        <v>158</v>
      </c>
      <c r="D135" s="158" t="s">
        <v>181</v>
      </c>
      <c r="E135" s="159" t="s">
        <v>416</v>
      </c>
      <c r="F135" s="160" t="s">
        <v>417</v>
      </c>
      <c r="G135" s="161" t="s">
        <v>236</v>
      </c>
      <c r="H135" s="162">
        <v>1.01</v>
      </c>
      <c r="I135" s="162"/>
      <c r="J135" s="162">
        <f>ROUND(I135*H135,3)</f>
        <v>0</v>
      </c>
      <c r="K135" s="163"/>
      <c r="L135" s="164"/>
      <c r="M135" s="165" t="s">
        <v>1</v>
      </c>
      <c r="N135" s="166" t="s">
        <v>36</v>
      </c>
      <c r="O135" s="153">
        <v>0</v>
      </c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162</v>
      </c>
      <c r="AT135" s="155" t="s">
        <v>181</v>
      </c>
      <c r="AU135" s="155" t="s">
        <v>152</v>
      </c>
      <c r="AY135" s="14" t="s">
        <v>145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152</v>
      </c>
      <c r="BK135" s="157">
        <f>ROUND(I135*H135,3)</f>
        <v>0</v>
      </c>
      <c r="BL135" s="14" t="s">
        <v>151</v>
      </c>
      <c r="BM135" s="155" t="s">
        <v>169</v>
      </c>
    </row>
    <row r="136" spans="1:65" s="12" customFormat="1" ht="22.95" customHeight="1">
      <c r="B136" s="132"/>
      <c r="D136" s="133" t="s">
        <v>69</v>
      </c>
      <c r="E136" s="142" t="s">
        <v>341</v>
      </c>
      <c r="F136" s="142" t="s">
        <v>342</v>
      </c>
      <c r="J136" s="143">
        <f>BK136</f>
        <v>0</v>
      </c>
      <c r="L136" s="132"/>
      <c r="M136" s="136"/>
      <c r="N136" s="137"/>
      <c r="O136" s="137"/>
      <c r="P136" s="138">
        <f>P137</f>
        <v>0</v>
      </c>
      <c r="Q136" s="137"/>
      <c r="R136" s="138">
        <f>R137</f>
        <v>0</v>
      </c>
      <c r="S136" s="137"/>
      <c r="T136" s="139">
        <f>T137</f>
        <v>0</v>
      </c>
      <c r="AR136" s="133" t="s">
        <v>78</v>
      </c>
      <c r="AT136" s="140" t="s">
        <v>69</v>
      </c>
      <c r="AU136" s="140" t="s">
        <v>78</v>
      </c>
      <c r="AY136" s="133" t="s">
        <v>145</v>
      </c>
      <c r="BK136" s="141">
        <f>BK137</f>
        <v>0</v>
      </c>
    </row>
    <row r="137" spans="1:65" s="2" customFormat="1" ht="21.75" customHeight="1">
      <c r="A137" s="26"/>
      <c r="B137" s="144"/>
      <c r="C137" s="145" t="s">
        <v>170</v>
      </c>
      <c r="D137" s="145" t="s">
        <v>147</v>
      </c>
      <c r="E137" s="146" t="s">
        <v>418</v>
      </c>
      <c r="F137" s="147" t="s">
        <v>419</v>
      </c>
      <c r="G137" s="148" t="s">
        <v>217</v>
      </c>
      <c r="H137" s="149">
        <v>2.383</v>
      </c>
      <c r="I137" s="149"/>
      <c r="J137" s="149">
        <f>ROUND(I137*H137,3)</f>
        <v>0</v>
      </c>
      <c r="K137" s="150"/>
      <c r="L137" s="27"/>
      <c r="M137" s="151" t="s">
        <v>1</v>
      </c>
      <c r="N137" s="152" t="s">
        <v>36</v>
      </c>
      <c r="O137" s="153">
        <v>0</v>
      </c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151</v>
      </c>
      <c r="AT137" s="155" t="s">
        <v>147</v>
      </c>
      <c r="AU137" s="155" t="s">
        <v>152</v>
      </c>
      <c r="AY137" s="14" t="s">
        <v>145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152</v>
      </c>
      <c r="BK137" s="157">
        <f>ROUND(I137*H137,3)</f>
        <v>0</v>
      </c>
      <c r="BL137" s="14" t="s">
        <v>151</v>
      </c>
      <c r="BM137" s="155" t="s">
        <v>173</v>
      </c>
    </row>
    <row r="138" spans="1:65" s="12" customFormat="1" ht="25.95" customHeight="1">
      <c r="B138" s="132"/>
      <c r="D138" s="133" t="s">
        <v>69</v>
      </c>
      <c r="E138" s="134" t="s">
        <v>229</v>
      </c>
      <c r="F138" s="134" t="s">
        <v>230</v>
      </c>
      <c r="J138" s="135">
        <f>BK138</f>
        <v>0</v>
      </c>
      <c r="L138" s="132"/>
      <c r="M138" s="136"/>
      <c r="N138" s="137"/>
      <c r="O138" s="137"/>
      <c r="P138" s="138">
        <f>P139</f>
        <v>0</v>
      </c>
      <c r="Q138" s="137"/>
      <c r="R138" s="138">
        <f>R139</f>
        <v>0</v>
      </c>
      <c r="S138" s="137"/>
      <c r="T138" s="139">
        <f>T139</f>
        <v>0</v>
      </c>
      <c r="AR138" s="133" t="s">
        <v>152</v>
      </c>
      <c r="AT138" s="140" t="s">
        <v>69</v>
      </c>
      <c r="AU138" s="140" t="s">
        <v>70</v>
      </c>
      <c r="AY138" s="133" t="s">
        <v>145</v>
      </c>
      <c r="BK138" s="141">
        <f>BK139</f>
        <v>0</v>
      </c>
    </row>
    <row r="139" spans="1:65" s="12" customFormat="1" ht="22.95" customHeight="1">
      <c r="B139" s="132"/>
      <c r="D139" s="133" t="s">
        <v>69</v>
      </c>
      <c r="E139" s="142" t="s">
        <v>231</v>
      </c>
      <c r="F139" s="142" t="s">
        <v>232</v>
      </c>
      <c r="J139" s="143">
        <f>BK139</f>
        <v>0</v>
      </c>
      <c r="L139" s="132"/>
      <c r="M139" s="136"/>
      <c r="N139" s="137"/>
      <c r="O139" s="137"/>
      <c r="P139" s="138">
        <f>SUM(P140:P142)</f>
        <v>0</v>
      </c>
      <c r="Q139" s="137"/>
      <c r="R139" s="138">
        <f>SUM(R140:R142)</f>
        <v>0</v>
      </c>
      <c r="S139" s="137"/>
      <c r="T139" s="139">
        <f>SUM(T140:T142)</f>
        <v>0</v>
      </c>
      <c r="AR139" s="133" t="s">
        <v>152</v>
      </c>
      <c r="AT139" s="140" t="s">
        <v>69</v>
      </c>
      <c r="AU139" s="140" t="s">
        <v>78</v>
      </c>
      <c r="AY139" s="133" t="s">
        <v>145</v>
      </c>
      <c r="BK139" s="141">
        <f>SUM(BK140:BK142)</f>
        <v>0</v>
      </c>
    </row>
    <row r="140" spans="1:65" s="2" customFormat="1" ht="21.75" customHeight="1">
      <c r="A140" s="26"/>
      <c r="B140" s="144"/>
      <c r="C140" s="145" t="s">
        <v>162</v>
      </c>
      <c r="D140" s="145" t="s">
        <v>147</v>
      </c>
      <c r="E140" s="146" t="s">
        <v>367</v>
      </c>
      <c r="F140" s="147" t="s">
        <v>368</v>
      </c>
      <c r="G140" s="148" t="s">
        <v>336</v>
      </c>
      <c r="H140" s="149">
        <v>6</v>
      </c>
      <c r="I140" s="149"/>
      <c r="J140" s="149">
        <f>ROUND(I140*H140,3)</f>
        <v>0</v>
      </c>
      <c r="K140" s="150"/>
      <c r="L140" s="27"/>
      <c r="M140" s="151" t="s">
        <v>1</v>
      </c>
      <c r="N140" s="152" t="s">
        <v>36</v>
      </c>
      <c r="O140" s="153">
        <v>0</v>
      </c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176</v>
      </c>
      <c r="AT140" s="155" t="s">
        <v>147</v>
      </c>
      <c r="AU140" s="155" t="s">
        <v>152</v>
      </c>
      <c r="AY140" s="14" t="s">
        <v>145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152</v>
      </c>
      <c r="BK140" s="157">
        <f>ROUND(I140*H140,3)</f>
        <v>0</v>
      </c>
      <c r="BL140" s="14" t="s">
        <v>176</v>
      </c>
      <c r="BM140" s="155" t="s">
        <v>176</v>
      </c>
    </row>
    <row r="141" spans="1:65" s="2" customFormat="1" ht="16.5" customHeight="1">
      <c r="A141" s="26"/>
      <c r="B141" s="144"/>
      <c r="C141" s="158" t="s">
        <v>177</v>
      </c>
      <c r="D141" s="158" t="s">
        <v>181</v>
      </c>
      <c r="E141" s="159" t="s">
        <v>369</v>
      </c>
      <c r="F141" s="160" t="s">
        <v>370</v>
      </c>
      <c r="G141" s="161" t="s">
        <v>150</v>
      </c>
      <c r="H141" s="162">
        <v>1</v>
      </c>
      <c r="I141" s="162"/>
      <c r="J141" s="162">
        <f>ROUND(I141*H141,3)</f>
        <v>0</v>
      </c>
      <c r="K141" s="163"/>
      <c r="L141" s="164"/>
      <c r="M141" s="165" t="s">
        <v>1</v>
      </c>
      <c r="N141" s="166" t="s">
        <v>36</v>
      </c>
      <c r="O141" s="153">
        <v>0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206</v>
      </c>
      <c r="AT141" s="155" t="s">
        <v>181</v>
      </c>
      <c r="AU141" s="155" t="s">
        <v>152</v>
      </c>
      <c r="AY141" s="14" t="s">
        <v>145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152</v>
      </c>
      <c r="BK141" s="157">
        <f>ROUND(I141*H141,3)</f>
        <v>0</v>
      </c>
      <c r="BL141" s="14" t="s">
        <v>176</v>
      </c>
      <c r="BM141" s="155" t="s">
        <v>180</v>
      </c>
    </row>
    <row r="142" spans="1:65" s="2" customFormat="1" ht="21.75" customHeight="1">
      <c r="A142" s="26"/>
      <c r="B142" s="144"/>
      <c r="C142" s="145" t="s">
        <v>166</v>
      </c>
      <c r="D142" s="145" t="s">
        <v>147</v>
      </c>
      <c r="E142" s="146" t="s">
        <v>371</v>
      </c>
      <c r="F142" s="147" t="s">
        <v>372</v>
      </c>
      <c r="G142" s="148" t="s">
        <v>217</v>
      </c>
      <c r="H142" s="149">
        <v>6.0000000000000001E-3</v>
      </c>
      <c r="I142" s="149"/>
      <c r="J142" s="149">
        <f>ROUND(I142*H142,3)</f>
        <v>0</v>
      </c>
      <c r="K142" s="150"/>
      <c r="L142" s="27"/>
      <c r="M142" s="167" t="s">
        <v>1</v>
      </c>
      <c r="N142" s="168" t="s">
        <v>36</v>
      </c>
      <c r="O142" s="169">
        <v>0</v>
      </c>
      <c r="P142" s="169">
        <f>O142*H142</f>
        <v>0</v>
      </c>
      <c r="Q142" s="169">
        <v>0</v>
      </c>
      <c r="R142" s="169">
        <f>Q142*H142</f>
        <v>0</v>
      </c>
      <c r="S142" s="169">
        <v>0</v>
      </c>
      <c r="T142" s="170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176</v>
      </c>
      <c r="AT142" s="155" t="s">
        <v>147</v>
      </c>
      <c r="AU142" s="155" t="s">
        <v>152</v>
      </c>
      <c r="AY142" s="14" t="s">
        <v>145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152</v>
      </c>
      <c r="BK142" s="157">
        <f>ROUND(I142*H142,3)</f>
        <v>0</v>
      </c>
      <c r="BL142" s="14" t="s">
        <v>176</v>
      </c>
      <c r="BM142" s="155" t="s">
        <v>7</v>
      </c>
    </row>
    <row r="143" spans="1:65" s="2" customFormat="1" ht="6.9" customHeight="1">
      <c r="A143" s="26"/>
      <c r="B143" s="41"/>
      <c r="C143" s="42"/>
      <c r="D143" s="42"/>
      <c r="E143" s="42"/>
      <c r="F143" s="42"/>
      <c r="G143" s="42"/>
      <c r="H143" s="42"/>
      <c r="I143" s="42"/>
      <c r="J143" s="42"/>
      <c r="K143" s="42"/>
      <c r="L143" s="27"/>
      <c r="M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</sheetData>
  <autoFilter ref="C125:K142" xr:uid="{00000000-0009-0000-0000-000004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92"/>
  <sheetViews>
    <sheetView showGridLines="0" topLeftCell="A116" workbookViewId="0">
      <selection activeCell="I135" sqref="I135:I192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92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91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110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8" t="str">
        <f>'Rekapitulácia stavby'!K6</f>
        <v>Zberný dvor v Trebišove</v>
      </c>
      <c r="F7" s="209"/>
      <c r="G7" s="209"/>
      <c r="H7" s="209"/>
      <c r="L7" s="17"/>
    </row>
    <row r="8" spans="1:46" s="2" customFormat="1" ht="12" customHeight="1">
      <c r="A8" s="26"/>
      <c r="B8" s="27"/>
      <c r="C8" s="26"/>
      <c r="D8" s="23" t="s">
        <v>111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0" t="s">
        <v>420</v>
      </c>
      <c r="F9" s="207"/>
      <c r="G9" s="207"/>
      <c r="H9" s="20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9" t="str">
        <f>'Rekapitulácia stavby'!E14</f>
        <v xml:space="preserve"> </v>
      </c>
      <c r="F18" s="179"/>
      <c r="G18" s="179"/>
      <c r="H18" s="179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2" t="s">
        <v>1</v>
      </c>
      <c r="F27" s="182"/>
      <c r="G27" s="182"/>
      <c r="H27" s="18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" customHeight="1">
      <c r="A30" s="26"/>
      <c r="B30" s="27"/>
      <c r="C30" s="26"/>
      <c r="D30" s="21" t="s">
        <v>113</v>
      </c>
      <c r="E30" s="26"/>
      <c r="F30" s="26"/>
      <c r="G30" s="26"/>
      <c r="H30" s="26"/>
      <c r="I30" s="26"/>
      <c r="J30" s="92">
        <f>J96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" customHeight="1">
      <c r="A31" s="26"/>
      <c r="B31" s="27"/>
      <c r="C31" s="26"/>
      <c r="D31" s="93" t="s">
        <v>114</v>
      </c>
      <c r="E31" s="26"/>
      <c r="F31" s="26"/>
      <c r="G31" s="26"/>
      <c r="H31" s="26"/>
      <c r="I31" s="26"/>
      <c r="J31" s="92">
        <f>J111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4" t="s">
        <v>30</v>
      </c>
      <c r="E32" s="26"/>
      <c r="F32" s="26"/>
      <c r="G32" s="26"/>
      <c r="H32" s="26"/>
      <c r="I32" s="26"/>
      <c r="J32" s="65">
        <f>ROUND(J30 + J31,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5" t="s">
        <v>34</v>
      </c>
      <c r="E35" s="23" t="s">
        <v>35</v>
      </c>
      <c r="F35" s="96">
        <f>ROUND((SUM(BE111:BE112) + SUM(BE132:BE191)),  2)</f>
        <v>0</v>
      </c>
      <c r="G35" s="26"/>
      <c r="H35" s="26"/>
      <c r="I35" s="97">
        <v>0.2</v>
      </c>
      <c r="J35" s="96">
        <f>ROUND(((SUM(BE111:BE112) + SUM(BE132:BE191))*I35),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3" t="s">
        <v>36</v>
      </c>
      <c r="F36" s="96">
        <f>ROUND((SUM(BF111:BF112) + SUM(BF132:BF191)),  2)</f>
        <v>0</v>
      </c>
      <c r="G36" s="26"/>
      <c r="H36" s="26"/>
      <c r="I36" s="97">
        <v>0.2</v>
      </c>
      <c r="J36" s="96">
        <f>ROUND(((SUM(BF111:BF112) + SUM(BF132:BF191))*I36),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37</v>
      </c>
      <c r="F37" s="96">
        <f>ROUND((SUM(BG111:BG112) + SUM(BG132:BG191)),  2)</f>
        <v>0</v>
      </c>
      <c r="G37" s="26"/>
      <c r="H37" s="26"/>
      <c r="I37" s="97">
        <v>0.2</v>
      </c>
      <c r="J37" s="96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38</v>
      </c>
      <c r="F38" s="96">
        <f>ROUND((SUM(BH111:BH112) + SUM(BH132:BH191)),  2)</f>
        <v>0</v>
      </c>
      <c r="G38" s="26"/>
      <c r="H38" s="26"/>
      <c r="I38" s="97">
        <v>0.2</v>
      </c>
      <c r="J38" s="96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23" t="s">
        <v>39</v>
      </c>
      <c r="F39" s="96">
        <f>ROUND((SUM(BI111:BI112) + SUM(BI132:BI191)),  2)</f>
        <v>0</v>
      </c>
      <c r="G39" s="26"/>
      <c r="H39" s="26"/>
      <c r="I39" s="97">
        <v>0</v>
      </c>
      <c r="J39" s="96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8"/>
      <c r="D41" s="99" t="s">
        <v>40</v>
      </c>
      <c r="E41" s="54"/>
      <c r="F41" s="54"/>
      <c r="G41" s="100" t="s">
        <v>41</v>
      </c>
      <c r="H41" s="101" t="s">
        <v>42</v>
      </c>
      <c r="I41" s="54"/>
      <c r="J41" s="102">
        <f>SUM(J32:J39)</f>
        <v>0</v>
      </c>
      <c r="K41" s="103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45</v>
      </c>
      <c r="E61" s="29"/>
      <c r="F61" s="104" t="s">
        <v>46</v>
      </c>
      <c r="G61" s="39" t="s">
        <v>45</v>
      </c>
      <c r="H61" s="29"/>
      <c r="I61" s="29"/>
      <c r="J61" s="105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45</v>
      </c>
      <c r="E76" s="29"/>
      <c r="F76" s="104" t="s">
        <v>46</v>
      </c>
      <c r="G76" s="39" t="s">
        <v>45</v>
      </c>
      <c r="H76" s="29"/>
      <c r="I76" s="29"/>
      <c r="J76" s="105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115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8" t="str">
        <f>E7</f>
        <v>Zberný dvor v Trebišove</v>
      </c>
      <c r="F85" s="209"/>
      <c r="G85" s="209"/>
      <c r="H85" s="20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0" t="str">
        <f>E9</f>
        <v>01.4 - SO 01.4 - Oplotenie</v>
      </c>
      <c r="F87" s="207"/>
      <c r="G87" s="207"/>
      <c r="H87" s="20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Trebišov 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Mesto Trebišov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116</v>
      </c>
      <c r="D94" s="98"/>
      <c r="E94" s="98"/>
      <c r="F94" s="98"/>
      <c r="G94" s="98"/>
      <c r="H94" s="98"/>
      <c r="I94" s="98"/>
      <c r="J94" s="107" t="s">
        <v>117</v>
      </c>
      <c r="K94" s="98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08" t="s">
        <v>118</v>
      </c>
      <c r="D96" s="26"/>
      <c r="E96" s="26"/>
      <c r="F96" s="26"/>
      <c r="G96" s="26"/>
      <c r="H96" s="26"/>
      <c r="I96" s="26"/>
      <c r="J96" s="65">
        <f>J132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119</v>
      </c>
    </row>
    <row r="97" spans="1:31" s="9" customFormat="1" ht="24.9" customHeight="1">
      <c r="B97" s="109"/>
      <c r="D97" s="110" t="s">
        <v>120</v>
      </c>
      <c r="E97" s="111"/>
      <c r="F97" s="111"/>
      <c r="G97" s="111"/>
      <c r="H97" s="111"/>
      <c r="I97" s="111"/>
      <c r="J97" s="112">
        <f>J133</f>
        <v>0</v>
      </c>
      <c r="L97" s="109"/>
    </row>
    <row r="98" spans="1:31" s="10" customFormat="1" ht="19.95" customHeight="1">
      <c r="B98" s="113"/>
      <c r="D98" s="114" t="s">
        <v>121</v>
      </c>
      <c r="E98" s="115"/>
      <c r="F98" s="115"/>
      <c r="G98" s="115"/>
      <c r="H98" s="115"/>
      <c r="I98" s="115"/>
      <c r="J98" s="116">
        <f>J134</f>
        <v>0</v>
      </c>
      <c r="L98" s="113"/>
    </row>
    <row r="99" spans="1:31" s="10" customFormat="1" ht="19.95" customHeight="1">
      <c r="B99" s="113"/>
      <c r="D99" s="114" t="s">
        <v>296</v>
      </c>
      <c r="E99" s="115"/>
      <c r="F99" s="115"/>
      <c r="G99" s="115"/>
      <c r="H99" s="115"/>
      <c r="I99" s="115"/>
      <c r="J99" s="116">
        <f>J144</f>
        <v>0</v>
      </c>
      <c r="L99" s="113"/>
    </row>
    <row r="100" spans="1:31" s="10" customFormat="1" ht="19.95" customHeight="1">
      <c r="B100" s="113"/>
      <c r="D100" s="114" t="s">
        <v>401</v>
      </c>
      <c r="E100" s="115"/>
      <c r="F100" s="115"/>
      <c r="G100" s="115"/>
      <c r="H100" s="115"/>
      <c r="I100" s="115"/>
      <c r="J100" s="116">
        <f>J147</f>
        <v>0</v>
      </c>
      <c r="L100" s="113"/>
    </row>
    <row r="101" spans="1:31" s="10" customFormat="1" ht="19.95" customHeight="1">
      <c r="B101" s="113"/>
      <c r="D101" s="114" t="s">
        <v>122</v>
      </c>
      <c r="E101" s="115"/>
      <c r="F101" s="115"/>
      <c r="G101" s="115"/>
      <c r="H101" s="115"/>
      <c r="I101" s="115"/>
      <c r="J101" s="116">
        <f>J154</f>
        <v>0</v>
      </c>
      <c r="L101" s="113"/>
    </row>
    <row r="102" spans="1:31" s="10" customFormat="1" ht="19.95" customHeight="1">
      <c r="B102" s="113"/>
      <c r="D102" s="114" t="s">
        <v>297</v>
      </c>
      <c r="E102" s="115"/>
      <c r="F102" s="115"/>
      <c r="G102" s="115"/>
      <c r="H102" s="115"/>
      <c r="I102" s="115"/>
      <c r="J102" s="116">
        <f>J161</f>
        <v>0</v>
      </c>
      <c r="L102" s="113"/>
    </row>
    <row r="103" spans="1:31" s="9" customFormat="1" ht="24.9" customHeight="1">
      <c r="B103" s="109"/>
      <c r="D103" s="110" t="s">
        <v>123</v>
      </c>
      <c r="E103" s="111"/>
      <c r="F103" s="111"/>
      <c r="G103" s="111"/>
      <c r="H103" s="111"/>
      <c r="I103" s="111"/>
      <c r="J103" s="112">
        <f>J163</f>
        <v>0</v>
      </c>
      <c r="L103" s="109"/>
    </row>
    <row r="104" spans="1:31" s="10" customFormat="1" ht="19.95" customHeight="1">
      <c r="B104" s="113"/>
      <c r="D104" s="114" t="s">
        <v>124</v>
      </c>
      <c r="E104" s="115"/>
      <c r="F104" s="115"/>
      <c r="G104" s="115"/>
      <c r="H104" s="115"/>
      <c r="I104" s="115"/>
      <c r="J104" s="116">
        <f>J164</f>
        <v>0</v>
      </c>
      <c r="L104" s="113"/>
    </row>
    <row r="105" spans="1:31" s="10" customFormat="1" ht="19.95" customHeight="1">
      <c r="B105" s="113"/>
      <c r="D105" s="114" t="s">
        <v>299</v>
      </c>
      <c r="E105" s="115"/>
      <c r="F105" s="115"/>
      <c r="G105" s="115"/>
      <c r="H105" s="115"/>
      <c r="I105" s="115"/>
      <c r="J105" s="116">
        <f>J179</f>
        <v>0</v>
      </c>
      <c r="L105" s="113"/>
    </row>
    <row r="106" spans="1:31" s="9" customFormat="1" ht="24.9" customHeight="1">
      <c r="B106" s="109"/>
      <c r="D106" s="110" t="s">
        <v>126</v>
      </c>
      <c r="E106" s="111"/>
      <c r="F106" s="111"/>
      <c r="G106" s="111"/>
      <c r="H106" s="111"/>
      <c r="I106" s="111"/>
      <c r="J106" s="112">
        <f>J184</f>
        <v>0</v>
      </c>
      <c r="L106" s="109"/>
    </row>
    <row r="107" spans="1:31" s="10" customFormat="1" ht="19.95" customHeight="1">
      <c r="B107" s="113"/>
      <c r="D107" s="114" t="s">
        <v>421</v>
      </c>
      <c r="E107" s="115"/>
      <c r="F107" s="115"/>
      <c r="G107" s="115"/>
      <c r="H107" s="115"/>
      <c r="I107" s="115"/>
      <c r="J107" s="116">
        <f>J185</f>
        <v>0</v>
      </c>
      <c r="L107" s="113"/>
    </row>
    <row r="108" spans="1:31" s="9" customFormat="1" ht="24.9" customHeight="1">
      <c r="B108" s="109"/>
      <c r="D108" s="110" t="s">
        <v>422</v>
      </c>
      <c r="E108" s="111"/>
      <c r="F108" s="111"/>
      <c r="G108" s="111"/>
      <c r="H108" s="111"/>
      <c r="I108" s="111"/>
      <c r="J108" s="112">
        <f>J189</f>
        <v>0</v>
      </c>
      <c r="L108" s="109"/>
    </row>
    <row r="109" spans="1:31" s="2" customFormat="1" ht="21.7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9.25" customHeight="1">
      <c r="A111" s="26"/>
      <c r="B111" s="27"/>
      <c r="C111" s="108" t="s">
        <v>129</v>
      </c>
      <c r="D111" s="26"/>
      <c r="E111" s="26"/>
      <c r="F111" s="26"/>
      <c r="G111" s="26"/>
      <c r="H111" s="26"/>
      <c r="I111" s="26"/>
      <c r="J111" s="117">
        <v>0</v>
      </c>
      <c r="K111" s="26"/>
      <c r="L111" s="36"/>
      <c r="N111" s="118" t="s">
        <v>34</v>
      </c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8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29.25" customHeight="1">
      <c r="A113" s="26"/>
      <c r="B113" s="27"/>
      <c r="C113" s="119" t="s">
        <v>130</v>
      </c>
      <c r="D113" s="98"/>
      <c r="E113" s="98"/>
      <c r="F113" s="98"/>
      <c r="G113" s="98"/>
      <c r="H113" s="98"/>
      <c r="I113" s="98"/>
      <c r="J113" s="120">
        <f>ROUND(J96+J111,2)</f>
        <v>0</v>
      </c>
      <c r="K113" s="98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" customHeight="1">
      <c r="A114" s="26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8" spans="1:31" s="2" customFormat="1" ht="6.9" customHeight="1">
      <c r="A118" s="26"/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24.9" customHeight="1">
      <c r="A119" s="26"/>
      <c r="B119" s="27"/>
      <c r="C119" s="18" t="s">
        <v>131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12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208" t="str">
        <f>E7</f>
        <v>Zberný dvor v Trebišove</v>
      </c>
      <c r="F122" s="209"/>
      <c r="G122" s="209"/>
      <c r="H122" s="209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111</v>
      </c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6.5" customHeight="1">
      <c r="A124" s="26"/>
      <c r="B124" s="27"/>
      <c r="C124" s="26"/>
      <c r="D124" s="26"/>
      <c r="E124" s="200" t="str">
        <f>E9</f>
        <v>01.4 - SO 01.4 - Oplotenie</v>
      </c>
      <c r="F124" s="207"/>
      <c r="G124" s="207"/>
      <c r="H124" s="207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>
      <c r="A126" s="26"/>
      <c r="B126" s="27"/>
      <c r="C126" s="23" t="s">
        <v>16</v>
      </c>
      <c r="D126" s="26"/>
      <c r="E126" s="26"/>
      <c r="F126" s="21" t="str">
        <f>F12</f>
        <v xml:space="preserve">Trebišov </v>
      </c>
      <c r="G126" s="26"/>
      <c r="H126" s="26"/>
      <c r="I126" s="23" t="s">
        <v>18</v>
      </c>
      <c r="J126" s="49">
        <f>IF(J12="","",J12)</f>
        <v>0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15" customHeight="1">
      <c r="A128" s="26"/>
      <c r="B128" s="27"/>
      <c r="C128" s="23" t="s">
        <v>19</v>
      </c>
      <c r="D128" s="26"/>
      <c r="E128" s="26"/>
      <c r="F128" s="21" t="str">
        <f>E15</f>
        <v xml:space="preserve">Mesto Trebišov </v>
      </c>
      <c r="G128" s="26"/>
      <c r="H128" s="26"/>
      <c r="I128" s="23" t="s">
        <v>25</v>
      </c>
      <c r="J128" s="24" t="str">
        <f>E21</f>
        <v xml:space="preserve"> 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5.15" customHeight="1">
      <c r="A129" s="26"/>
      <c r="B129" s="27"/>
      <c r="C129" s="23" t="s">
        <v>23</v>
      </c>
      <c r="D129" s="26"/>
      <c r="E129" s="26"/>
      <c r="F129" s="21" t="str">
        <f>IF(E18="","",E18)</f>
        <v xml:space="preserve"> </v>
      </c>
      <c r="G129" s="26"/>
      <c r="H129" s="26"/>
      <c r="I129" s="23" t="s">
        <v>28</v>
      </c>
      <c r="J129" s="24" t="str">
        <f>E24</f>
        <v xml:space="preserve"> </v>
      </c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0.3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11" customFormat="1" ht="29.25" customHeight="1">
      <c r="A131" s="121"/>
      <c r="B131" s="122"/>
      <c r="C131" s="123" t="s">
        <v>132</v>
      </c>
      <c r="D131" s="124" t="s">
        <v>55</v>
      </c>
      <c r="E131" s="124" t="s">
        <v>51</v>
      </c>
      <c r="F131" s="124" t="s">
        <v>52</v>
      </c>
      <c r="G131" s="124" t="s">
        <v>133</v>
      </c>
      <c r="H131" s="124" t="s">
        <v>134</v>
      </c>
      <c r="I131" s="124" t="s">
        <v>135</v>
      </c>
      <c r="J131" s="125" t="s">
        <v>117</v>
      </c>
      <c r="K131" s="126" t="s">
        <v>136</v>
      </c>
      <c r="L131" s="127"/>
      <c r="M131" s="56" t="s">
        <v>1</v>
      </c>
      <c r="N131" s="57" t="s">
        <v>34</v>
      </c>
      <c r="O131" s="57" t="s">
        <v>137</v>
      </c>
      <c r="P131" s="57" t="s">
        <v>138</v>
      </c>
      <c r="Q131" s="57" t="s">
        <v>139</v>
      </c>
      <c r="R131" s="57" t="s">
        <v>140</v>
      </c>
      <c r="S131" s="57" t="s">
        <v>141</v>
      </c>
      <c r="T131" s="58" t="s">
        <v>142</v>
      </c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</row>
    <row r="132" spans="1:65" s="2" customFormat="1" ht="22.95" customHeight="1">
      <c r="A132" s="26"/>
      <c r="B132" s="27"/>
      <c r="C132" s="63" t="s">
        <v>113</v>
      </c>
      <c r="D132" s="26"/>
      <c r="E132" s="26"/>
      <c r="F132" s="26"/>
      <c r="G132" s="26"/>
      <c r="H132" s="26"/>
      <c r="I132" s="26"/>
      <c r="J132" s="128">
        <f>BK132</f>
        <v>0</v>
      </c>
      <c r="K132" s="26"/>
      <c r="L132" s="27"/>
      <c r="M132" s="59"/>
      <c r="N132" s="50"/>
      <c r="O132" s="60"/>
      <c r="P132" s="129">
        <f>P133+P163+P184+P189</f>
        <v>0</v>
      </c>
      <c r="Q132" s="60"/>
      <c r="R132" s="129">
        <f>R133+R163+R184+R189</f>
        <v>0</v>
      </c>
      <c r="S132" s="60"/>
      <c r="T132" s="130">
        <f>T133+T163+T184+T189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T132" s="14" t="s">
        <v>69</v>
      </c>
      <c r="AU132" s="14" t="s">
        <v>119</v>
      </c>
      <c r="BK132" s="131">
        <f>BK133+BK163+BK184+BK189</f>
        <v>0</v>
      </c>
    </row>
    <row r="133" spans="1:65" s="12" customFormat="1" ht="25.95" customHeight="1">
      <c r="B133" s="132"/>
      <c r="D133" s="133" t="s">
        <v>69</v>
      </c>
      <c r="E133" s="134" t="s">
        <v>143</v>
      </c>
      <c r="F133" s="134" t="s">
        <v>144</v>
      </c>
      <c r="J133" s="135">
        <f>BK133</f>
        <v>0</v>
      </c>
      <c r="L133" s="132"/>
      <c r="M133" s="136"/>
      <c r="N133" s="137"/>
      <c r="O133" s="137"/>
      <c r="P133" s="138">
        <f>P134+P144+P147+P154+P161</f>
        <v>0</v>
      </c>
      <c r="Q133" s="137"/>
      <c r="R133" s="138">
        <f>R134+R144+R147+R154+R161</f>
        <v>0</v>
      </c>
      <c r="S133" s="137"/>
      <c r="T133" s="139">
        <f>T134+T144+T147+T154+T161</f>
        <v>0</v>
      </c>
      <c r="AR133" s="133" t="s">
        <v>78</v>
      </c>
      <c r="AT133" s="140" t="s">
        <v>69</v>
      </c>
      <c r="AU133" s="140" t="s">
        <v>70</v>
      </c>
      <c r="AY133" s="133" t="s">
        <v>145</v>
      </c>
      <c r="BK133" s="141">
        <f>BK134+BK144+BK147+BK154+BK161</f>
        <v>0</v>
      </c>
    </row>
    <row r="134" spans="1:65" s="12" customFormat="1" ht="22.95" customHeight="1">
      <c r="B134" s="132"/>
      <c r="D134" s="133" t="s">
        <v>69</v>
      </c>
      <c r="E134" s="142" t="s">
        <v>78</v>
      </c>
      <c r="F134" s="142" t="s">
        <v>146</v>
      </c>
      <c r="J134" s="143">
        <f>BK134</f>
        <v>0</v>
      </c>
      <c r="L134" s="132"/>
      <c r="M134" s="136"/>
      <c r="N134" s="137"/>
      <c r="O134" s="137"/>
      <c r="P134" s="138">
        <f>SUM(P135:P143)</f>
        <v>0</v>
      </c>
      <c r="Q134" s="137"/>
      <c r="R134" s="138">
        <f>SUM(R135:R143)</f>
        <v>0</v>
      </c>
      <c r="S134" s="137"/>
      <c r="T134" s="139">
        <f>SUM(T135:T143)</f>
        <v>0</v>
      </c>
      <c r="AR134" s="133" t="s">
        <v>78</v>
      </c>
      <c r="AT134" s="140" t="s">
        <v>69</v>
      </c>
      <c r="AU134" s="140" t="s">
        <v>78</v>
      </c>
      <c r="AY134" s="133" t="s">
        <v>145</v>
      </c>
      <c r="BK134" s="141">
        <f>SUM(BK135:BK143)</f>
        <v>0</v>
      </c>
    </row>
    <row r="135" spans="1:65" s="2" customFormat="1" ht="21.75" customHeight="1">
      <c r="A135" s="26"/>
      <c r="B135" s="144"/>
      <c r="C135" s="145" t="s">
        <v>78</v>
      </c>
      <c r="D135" s="145" t="s">
        <v>147</v>
      </c>
      <c r="E135" s="146" t="s">
        <v>423</v>
      </c>
      <c r="F135" s="147" t="s">
        <v>424</v>
      </c>
      <c r="G135" s="148" t="s">
        <v>236</v>
      </c>
      <c r="H135" s="149">
        <v>1.5</v>
      </c>
      <c r="I135" s="149"/>
      <c r="J135" s="149">
        <f t="shared" ref="J135:J143" si="0">ROUND(I135*H135,3)</f>
        <v>0</v>
      </c>
      <c r="K135" s="150"/>
      <c r="L135" s="27"/>
      <c r="M135" s="151" t="s">
        <v>1</v>
      </c>
      <c r="N135" s="152" t="s">
        <v>36</v>
      </c>
      <c r="O135" s="153">
        <v>0</v>
      </c>
      <c r="P135" s="153">
        <f t="shared" ref="P135:P143" si="1">O135*H135</f>
        <v>0</v>
      </c>
      <c r="Q135" s="153">
        <v>0</v>
      </c>
      <c r="R135" s="153">
        <f t="shared" ref="R135:R143" si="2">Q135*H135</f>
        <v>0</v>
      </c>
      <c r="S135" s="153">
        <v>0</v>
      </c>
      <c r="T135" s="154">
        <f t="shared" ref="T135:T143" si="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151</v>
      </c>
      <c r="AT135" s="155" t="s">
        <v>147</v>
      </c>
      <c r="AU135" s="155" t="s">
        <v>152</v>
      </c>
      <c r="AY135" s="14" t="s">
        <v>145</v>
      </c>
      <c r="BE135" s="156">
        <f t="shared" ref="BE135:BE143" si="4">IF(N135="základná",J135,0)</f>
        <v>0</v>
      </c>
      <c r="BF135" s="156">
        <f t="shared" ref="BF135:BF143" si="5">IF(N135="znížená",J135,0)</f>
        <v>0</v>
      </c>
      <c r="BG135" s="156">
        <f t="shared" ref="BG135:BG143" si="6">IF(N135="zákl. prenesená",J135,0)</f>
        <v>0</v>
      </c>
      <c r="BH135" s="156">
        <f t="shared" ref="BH135:BH143" si="7">IF(N135="zníž. prenesená",J135,0)</f>
        <v>0</v>
      </c>
      <c r="BI135" s="156">
        <f t="shared" ref="BI135:BI143" si="8">IF(N135="nulová",J135,0)</f>
        <v>0</v>
      </c>
      <c r="BJ135" s="14" t="s">
        <v>152</v>
      </c>
      <c r="BK135" s="157">
        <f t="shared" ref="BK135:BK143" si="9">ROUND(I135*H135,3)</f>
        <v>0</v>
      </c>
      <c r="BL135" s="14" t="s">
        <v>151</v>
      </c>
      <c r="BM135" s="155" t="s">
        <v>152</v>
      </c>
    </row>
    <row r="136" spans="1:65" s="2" customFormat="1" ht="21.75" customHeight="1">
      <c r="A136" s="26"/>
      <c r="B136" s="144"/>
      <c r="C136" s="145" t="s">
        <v>152</v>
      </c>
      <c r="D136" s="145" t="s">
        <v>147</v>
      </c>
      <c r="E136" s="146" t="s">
        <v>425</v>
      </c>
      <c r="F136" s="147" t="s">
        <v>426</v>
      </c>
      <c r="G136" s="148" t="s">
        <v>236</v>
      </c>
      <c r="H136" s="149">
        <v>1.5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36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151</v>
      </c>
      <c r="AT136" s="155" t="s">
        <v>147</v>
      </c>
      <c r="AU136" s="155" t="s">
        <v>152</v>
      </c>
      <c r="AY136" s="14" t="s">
        <v>145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152</v>
      </c>
      <c r="BK136" s="157">
        <f t="shared" si="9"/>
        <v>0</v>
      </c>
      <c r="BL136" s="14" t="s">
        <v>151</v>
      </c>
      <c r="BM136" s="155" t="s">
        <v>151</v>
      </c>
    </row>
    <row r="137" spans="1:65" s="2" customFormat="1" ht="21.75" customHeight="1">
      <c r="A137" s="26"/>
      <c r="B137" s="144"/>
      <c r="C137" s="145" t="s">
        <v>155</v>
      </c>
      <c r="D137" s="145" t="s">
        <v>147</v>
      </c>
      <c r="E137" s="146" t="s">
        <v>427</v>
      </c>
      <c r="F137" s="147" t="s">
        <v>428</v>
      </c>
      <c r="G137" s="148" t="s">
        <v>236</v>
      </c>
      <c r="H137" s="149">
        <v>1.5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36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151</v>
      </c>
      <c r="AT137" s="155" t="s">
        <v>147</v>
      </c>
      <c r="AU137" s="155" t="s">
        <v>152</v>
      </c>
      <c r="AY137" s="14" t="s">
        <v>145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152</v>
      </c>
      <c r="BK137" s="157">
        <f t="shared" si="9"/>
        <v>0</v>
      </c>
      <c r="BL137" s="14" t="s">
        <v>151</v>
      </c>
      <c r="BM137" s="155" t="s">
        <v>158</v>
      </c>
    </row>
    <row r="138" spans="1:65" s="2" customFormat="1" ht="21.75" customHeight="1">
      <c r="A138" s="26"/>
      <c r="B138" s="144"/>
      <c r="C138" s="145" t="s">
        <v>151</v>
      </c>
      <c r="D138" s="145" t="s">
        <v>147</v>
      </c>
      <c r="E138" s="146" t="s">
        <v>429</v>
      </c>
      <c r="F138" s="147" t="s">
        <v>430</v>
      </c>
      <c r="G138" s="148" t="s">
        <v>194</v>
      </c>
      <c r="H138" s="149">
        <v>5.609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36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151</v>
      </c>
      <c r="AT138" s="155" t="s">
        <v>147</v>
      </c>
      <c r="AU138" s="155" t="s">
        <v>152</v>
      </c>
      <c r="AY138" s="14" t="s">
        <v>145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152</v>
      </c>
      <c r="BK138" s="157">
        <f t="shared" si="9"/>
        <v>0</v>
      </c>
      <c r="BL138" s="14" t="s">
        <v>151</v>
      </c>
      <c r="BM138" s="155" t="s">
        <v>162</v>
      </c>
    </row>
    <row r="139" spans="1:65" s="2" customFormat="1" ht="21.75" customHeight="1">
      <c r="A139" s="26"/>
      <c r="B139" s="144"/>
      <c r="C139" s="145" t="s">
        <v>163</v>
      </c>
      <c r="D139" s="145" t="s">
        <v>147</v>
      </c>
      <c r="E139" s="146" t="s">
        <v>305</v>
      </c>
      <c r="F139" s="147" t="s">
        <v>306</v>
      </c>
      <c r="G139" s="148" t="s">
        <v>194</v>
      </c>
      <c r="H139" s="149">
        <v>2.9990000000000001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36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151</v>
      </c>
      <c r="AT139" s="155" t="s">
        <v>147</v>
      </c>
      <c r="AU139" s="155" t="s">
        <v>152</v>
      </c>
      <c r="AY139" s="14" t="s">
        <v>145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152</v>
      </c>
      <c r="BK139" s="157">
        <f t="shared" si="9"/>
        <v>0</v>
      </c>
      <c r="BL139" s="14" t="s">
        <v>151</v>
      </c>
      <c r="BM139" s="155" t="s">
        <v>166</v>
      </c>
    </row>
    <row r="140" spans="1:65" s="2" customFormat="1" ht="21.75" customHeight="1">
      <c r="A140" s="26"/>
      <c r="B140" s="144"/>
      <c r="C140" s="145" t="s">
        <v>158</v>
      </c>
      <c r="D140" s="145" t="s">
        <v>147</v>
      </c>
      <c r="E140" s="146" t="s">
        <v>307</v>
      </c>
      <c r="F140" s="147" t="s">
        <v>308</v>
      </c>
      <c r="G140" s="148" t="s">
        <v>194</v>
      </c>
      <c r="H140" s="149">
        <v>2.9990000000000001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36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151</v>
      </c>
      <c r="AT140" s="155" t="s">
        <v>147</v>
      </c>
      <c r="AU140" s="155" t="s">
        <v>152</v>
      </c>
      <c r="AY140" s="14" t="s">
        <v>145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152</v>
      </c>
      <c r="BK140" s="157">
        <f t="shared" si="9"/>
        <v>0</v>
      </c>
      <c r="BL140" s="14" t="s">
        <v>151</v>
      </c>
      <c r="BM140" s="155" t="s">
        <v>169</v>
      </c>
    </row>
    <row r="141" spans="1:65" s="2" customFormat="1" ht="16.5" customHeight="1">
      <c r="A141" s="26"/>
      <c r="B141" s="144"/>
      <c r="C141" s="145" t="s">
        <v>170</v>
      </c>
      <c r="D141" s="145" t="s">
        <v>147</v>
      </c>
      <c r="E141" s="146" t="s">
        <v>309</v>
      </c>
      <c r="F141" s="147" t="s">
        <v>310</v>
      </c>
      <c r="G141" s="148" t="s">
        <v>194</v>
      </c>
      <c r="H141" s="149">
        <v>2.9990000000000001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36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151</v>
      </c>
      <c r="AT141" s="155" t="s">
        <v>147</v>
      </c>
      <c r="AU141" s="155" t="s">
        <v>152</v>
      </c>
      <c r="AY141" s="14" t="s">
        <v>145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152</v>
      </c>
      <c r="BK141" s="157">
        <f t="shared" si="9"/>
        <v>0</v>
      </c>
      <c r="BL141" s="14" t="s">
        <v>151</v>
      </c>
      <c r="BM141" s="155" t="s">
        <v>173</v>
      </c>
    </row>
    <row r="142" spans="1:65" s="2" customFormat="1" ht="21.75" customHeight="1">
      <c r="A142" s="26"/>
      <c r="B142" s="144"/>
      <c r="C142" s="145" t="s">
        <v>162</v>
      </c>
      <c r="D142" s="145" t="s">
        <v>147</v>
      </c>
      <c r="E142" s="146" t="s">
        <v>311</v>
      </c>
      <c r="F142" s="147" t="s">
        <v>312</v>
      </c>
      <c r="G142" s="148" t="s">
        <v>194</v>
      </c>
      <c r="H142" s="149">
        <v>2.9990000000000001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36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151</v>
      </c>
      <c r="AT142" s="155" t="s">
        <v>147</v>
      </c>
      <c r="AU142" s="155" t="s">
        <v>152</v>
      </c>
      <c r="AY142" s="14" t="s">
        <v>145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152</v>
      </c>
      <c r="BK142" s="157">
        <f t="shared" si="9"/>
        <v>0</v>
      </c>
      <c r="BL142" s="14" t="s">
        <v>151</v>
      </c>
      <c r="BM142" s="155" t="s">
        <v>176</v>
      </c>
    </row>
    <row r="143" spans="1:65" s="2" customFormat="1" ht="21.75" customHeight="1">
      <c r="A143" s="26"/>
      <c r="B143" s="144"/>
      <c r="C143" s="145" t="s">
        <v>177</v>
      </c>
      <c r="D143" s="145" t="s">
        <v>147</v>
      </c>
      <c r="E143" s="146" t="s">
        <v>431</v>
      </c>
      <c r="F143" s="147" t="s">
        <v>432</v>
      </c>
      <c r="G143" s="148" t="s">
        <v>194</v>
      </c>
      <c r="H143" s="149">
        <v>2.61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36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151</v>
      </c>
      <c r="AT143" s="155" t="s">
        <v>147</v>
      </c>
      <c r="AU143" s="155" t="s">
        <v>152</v>
      </c>
      <c r="AY143" s="14" t="s">
        <v>145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152</v>
      </c>
      <c r="BK143" s="157">
        <f t="shared" si="9"/>
        <v>0</v>
      </c>
      <c r="BL143" s="14" t="s">
        <v>151</v>
      </c>
      <c r="BM143" s="155" t="s">
        <v>180</v>
      </c>
    </row>
    <row r="144" spans="1:65" s="12" customFormat="1" ht="22.95" customHeight="1">
      <c r="B144" s="132"/>
      <c r="D144" s="133" t="s">
        <v>69</v>
      </c>
      <c r="E144" s="142" t="s">
        <v>152</v>
      </c>
      <c r="F144" s="142" t="s">
        <v>313</v>
      </c>
      <c r="J144" s="143">
        <f>BK144</f>
        <v>0</v>
      </c>
      <c r="L144" s="132"/>
      <c r="M144" s="136"/>
      <c r="N144" s="137"/>
      <c r="O144" s="137"/>
      <c r="P144" s="138">
        <f>SUM(P145:P146)</f>
        <v>0</v>
      </c>
      <c r="Q144" s="137"/>
      <c r="R144" s="138">
        <f>SUM(R145:R146)</f>
        <v>0</v>
      </c>
      <c r="S144" s="137"/>
      <c r="T144" s="139">
        <f>SUM(T145:T146)</f>
        <v>0</v>
      </c>
      <c r="AR144" s="133" t="s">
        <v>78</v>
      </c>
      <c r="AT144" s="140" t="s">
        <v>69</v>
      </c>
      <c r="AU144" s="140" t="s">
        <v>78</v>
      </c>
      <c r="AY144" s="133" t="s">
        <v>145</v>
      </c>
      <c r="BK144" s="141">
        <f>SUM(BK145:BK146)</f>
        <v>0</v>
      </c>
    </row>
    <row r="145" spans="1:65" s="2" customFormat="1" ht="16.5" customHeight="1">
      <c r="A145" s="26"/>
      <c r="B145" s="144"/>
      <c r="C145" s="145" t="s">
        <v>166</v>
      </c>
      <c r="D145" s="145" t="s">
        <v>147</v>
      </c>
      <c r="E145" s="146" t="s">
        <v>314</v>
      </c>
      <c r="F145" s="147" t="s">
        <v>315</v>
      </c>
      <c r="G145" s="148" t="s">
        <v>194</v>
      </c>
      <c r="H145" s="149">
        <v>0.70599999999999996</v>
      </c>
      <c r="I145" s="149"/>
      <c r="J145" s="149">
        <f>ROUND(I145*H145,3)</f>
        <v>0</v>
      </c>
      <c r="K145" s="150"/>
      <c r="L145" s="27"/>
      <c r="M145" s="151" t="s">
        <v>1</v>
      </c>
      <c r="N145" s="152" t="s">
        <v>36</v>
      </c>
      <c r="O145" s="153">
        <v>0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151</v>
      </c>
      <c r="AT145" s="155" t="s">
        <v>147</v>
      </c>
      <c r="AU145" s="155" t="s">
        <v>152</v>
      </c>
      <c r="AY145" s="14" t="s">
        <v>145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152</v>
      </c>
      <c r="BK145" s="157">
        <f>ROUND(I145*H145,3)</f>
        <v>0</v>
      </c>
      <c r="BL145" s="14" t="s">
        <v>151</v>
      </c>
      <c r="BM145" s="155" t="s">
        <v>7</v>
      </c>
    </row>
    <row r="146" spans="1:65" s="2" customFormat="1" ht="16.5" customHeight="1">
      <c r="A146" s="26"/>
      <c r="B146" s="144"/>
      <c r="C146" s="145" t="s">
        <v>184</v>
      </c>
      <c r="D146" s="145" t="s">
        <v>147</v>
      </c>
      <c r="E146" s="146" t="s">
        <v>433</v>
      </c>
      <c r="F146" s="147" t="s">
        <v>434</v>
      </c>
      <c r="G146" s="148" t="s">
        <v>194</v>
      </c>
      <c r="H146" s="149">
        <v>5.7939999999999996</v>
      </c>
      <c r="I146" s="149"/>
      <c r="J146" s="149">
        <f>ROUND(I146*H146,3)</f>
        <v>0</v>
      </c>
      <c r="K146" s="150"/>
      <c r="L146" s="27"/>
      <c r="M146" s="151" t="s">
        <v>1</v>
      </c>
      <c r="N146" s="152" t="s">
        <v>36</v>
      </c>
      <c r="O146" s="153">
        <v>0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151</v>
      </c>
      <c r="AT146" s="155" t="s">
        <v>147</v>
      </c>
      <c r="AU146" s="155" t="s">
        <v>152</v>
      </c>
      <c r="AY146" s="14" t="s">
        <v>145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152</v>
      </c>
      <c r="BK146" s="157">
        <f>ROUND(I146*H146,3)</f>
        <v>0</v>
      </c>
      <c r="BL146" s="14" t="s">
        <v>151</v>
      </c>
      <c r="BM146" s="155" t="s">
        <v>187</v>
      </c>
    </row>
    <row r="147" spans="1:65" s="12" customFormat="1" ht="22.95" customHeight="1">
      <c r="B147" s="132"/>
      <c r="D147" s="133" t="s">
        <v>69</v>
      </c>
      <c r="E147" s="142" t="s">
        <v>155</v>
      </c>
      <c r="F147" s="142" t="s">
        <v>403</v>
      </c>
      <c r="J147" s="143">
        <f>BK147</f>
        <v>0</v>
      </c>
      <c r="L147" s="132"/>
      <c r="M147" s="136"/>
      <c r="N147" s="137"/>
      <c r="O147" s="137"/>
      <c r="P147" s="138">
        <f>SUM(P148:P153)</f>
        <v>0</v>
      </c>
      <c r="Q147" s="137"/>
      <c r="R147" s="138">
        <f>SUM(R148:R153)</f>
        <v>0</v>
      </c>
      <c r="S147" s="137"/>
      <c r="T147" s="139">
        <f>SUM(T148:T153)</f>
        <v>0</v>
      </c>
      <c r="AR147" s="133" t="s">
        <v>78</v>
      </c>
      <c r="AT147" s="140" t="s">
        <v>69</v>
      </c>
      <c r="AU147" s="140" t="s">
        <v>78</v>
      </c>
      <c r="AY147" s="133" t="s">
        <v>145</v>
      </c>
      <c r="BK147" s="141">
        <f>SUM(BK148:BK153)</f>
        <v>0</v>
      </c>
    </row>
    <row r="148" spans="1:65" s="2" customFormat="1" ht="21.75" customHeight="1">
      <c r="A148" s="26"/>
      <c r="B148" s="144"/>
      <c r="C148" s="145" t="s">
        <v>169</v>
      </c>
      <c r="D148" s="145" t="s">
        <v>147</v>
      </c>
      <c r="E148" s="146" t="s">
        <v>435</v>
      </c>
      <c r="F148" s="147" t="s">
        <v>436</v>
      </c>
      <c r="G148" s="148" t="s">
        <v>150</v>
      </c>
      <c r="H148" s="149">
        <v>38</v>
      </c>
      <c r="I148" s="149"/>
      <c r="J148" s="149">
        <f t="shared" ref="J148:J153" si="10">ROUND(I148*H148,3)</f>
        <v>0</v>
      </c>
      <c r="K148" s="150"/>
      <c r="L148" s="27"/>
      <c r="M148" s="151" t="s">
        <v>1</v>
      </c>
      <c r="N148" s="152" t="s">
        <v>36</v>
      </c>
      <c r="O148" s="153">
        <v>0</v>
      </c>
      <c r="P148" s="153">
        <f t="shared" ref="P148:P153" si="11">O148*H148</f>
        <v>0</v>
      </c>
      <c r="Q148" s="153">
        <v>0</v>
      </c>
      <c r="R148" s="153">
        <f t="shared" ref="R148:R153" si="12">Q148*H148</f>
        <v>0</v>
      </c>
      <c r="S148" s="153">
        <v>0</v>
      </c>
      <c r="T148" s="154">
        <f t="shared" ref="T148:T153" si="13"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151</v>
      </c>
      <c r="AT148" s="155" t="s">
        <v>147</v>
      </c>
      <c r="AU148" s="155" t="s">
        <v>152</v>
      </c>
      <c r="AY148" s="14" t="s">
        <v>145</v>
      </c>
      <c r="BE148" s="156">
        <f t="shared" ref="BE148:BE153" si="14">IF(N148="základná",J148,0)</f>
        <v>0</v>
      </c>
      <c r="BF148" s="156">
        <f t="shared" ref="BF148:BF153" si="15">IF(N148="znížená",J148,0)</f>
        <v>0</v>
      </c>
      <c r="BG148" s="156">
        <f t="shared" ref="BG148:BG153" si="16">IF(N148="zákl. prenesená",J148,0)</f>
        <v>0</v>
      </c>
      <c r="BH148" s="156">
        <f t="shared" ref="BH148:BH153" si="17">IF(N148="zníž. prenesená",J148,0)</f>
        <v>0</v>
      </c>
      <c r="BI148" s="156">
        <f t="shared" ref="BI148:BI153" si="18">IF(N148="nulová",J148,0)</f>
        <v>0</v>
      </c>
      <c r="BJ148" s="14" t="s">
        <v>152</v>
      </c>
      <c r="BK148" s="157">
        <f t="shared" ref="BK148:BK153" si="19">ROUND(I148*H148,3)</f>
        <v>0</v>
      </c>
      <c r="BL148" s="14" t="s">
        <v>151</v>
      </c>
      <c r="BM148" s="155" t="s">
        <v>190</v>
      </c>
    </row>
    <row r="149" spans="1:65" s="2" customFormat="1" ht="16.5" customHeight="1">
      <c r="A149" s="26"/>
      <c r="B149" s="144"/>
      <c r="C149" s="158" t="s">
        <v>191</v>
      </c>
      <c r="D149" s="158" t="s">
        <v>181</v>
      </c>
      <c r="E149" s="159" t="s">
        <v>437</v>
      </c>
      <c r="F149" s="160" t="s">
        <v>438</v>
      </c>
      <c r="G149" s="161" t="s">
        <v>150</v>
      </c>
      <c r="H149" s="162">
        <v>38.380000000000003</v>
      </c>
      <c r="I149" s="162"/>
      <c r="J149" s="162">
        <f t="shared" si="10"/>
        <v>0</v>
      </c>
      <c r="K149" s="163"/>
      <c r="L149" s="164"/>
      <c r="M149" s="165" t="s">
        <v>1</v>
      </c>
      <c r="N149" s="166" t="s">
        <v>36</v>
      </c>
      <c r="O149" s="153">
        <v>0</v>
      </c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162</v>
      </c>
      <c r="AT149" s="155" t="s">
        <v>181</v>
      </c>
      <c r="AU149" s="155" t="s">
        <v>152</v>
      </c>
      <c r="AY149" s="14" t="s">
        <v>145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152</v>
      </c>
      <c r="BK149" s="157">
        <f t="shared" si="19"/>
        <v>0</v>
      </c>
      <c r="BL149" s="14" t="s">
        <v>151</v>
      </c>
      <c r="BM149" s="155" t="s">
        <v>195</v>
      </c>
    </row>
    <row r="150" spans="1:65" s="2" customFormat="1" ht="21.75" customHeight="1">
      <c r="A150" s="26"/>
      <c r="B150" s="144"/>
      <c r="C150" s="145" t="s">
        <v>173</v>
      </c>
      <c r="D150" s="145" t="s">
        <v>147</v>
      </c>
      <c r="E150" s="146" t="s">
        <v>439</v>
      </c>
      <c r="F150" s="147" t="s">
        <v>440</v>
      </c>
      <c r="G150" s="148" t="s">
        <v>150</v>
      </c>
      <c r="H150" s="149">
        <v>185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36</v>
      </c>
      <c r="O150" s="153">
        <v>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151</v>
      </c>
      <c r="AT150" s="155" t="s">
        <v>147</v>
      </c>
      <c r="AU150" s="155" t="s">
        <v>152</v>
      </c>
      <c r="AY150" s="14" t="s">
        <v>145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152</v>
      </c>
      <c r="BK150" s="157">
        <f t="shared" si="19"/>
        <v>0</v>
      </c>
      <c r="BL150" s="14" t="s">
        <v>151</v>
      </c>
      <c r="BM150" s="155" t="s">
        <v>198</v>
      </c>
    </row>
    <row r="151" spans="1:65" s="2" customFormat="1" ht="21.75" customHeight="1">
      <c r="A151" s="26"/>
      <c r="B151" s="144"/>
      <c r="C151" s="158" t="s">
        <v>200</v>
      </c>
      <c r="D151" s="158" t="s">
        <v>181</v>
      </c>
      <c r="E151" s="159" t="s">
        <v>441</v>
      </c>
      <c r="F151" s="160" t="s">
        <v>442</v>
      </c>
      <c r="G151" s="161" t="s">
        <v>150</v>
      </c>
      <c r="H151" s="162">
        <v>186.85</v>
      </c>
      <c r="I151" s="162"/>
      <c r="J151" s="162">
        <f t="shared" si="10"/>
        <v>0</v>
      </c>
      <c r="K151" s="163"/>
      <c r="L151" s="164"/>
      <c r="M151" s="165" t="s">
        <v>1</v>
      </c>
      <c r="N151" s="166" t="s">
        <v>36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162</v>
      </c>
      <c r="AT151" s="155" t="s">
        <v>181</v>
      </c>
      <c r="AU151" s="155" t="s">
        <v>152</v>
      </c>
      <c r="AY151" s="14" t="s">
        <v>145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152</v>
      </c>
      <c r="BK151" s="157">
        <f t="shared" si="19"/>
        <v>0</v>
      </c>
      <c r="BL151" s="14" t="s">
        <v>151</v>
      </c>
      <c r="BM151" s="155" t="s">
        <v>203</v>
      </c>
    </row>
    <row r="152" spans="1:65" s="2" customFormat="1" ht="21.75" customHeight="1">
      <c r="A152" s="26"/>
      <c r="B152" s="144"/>
      <c r="C152" s="145" t="s">
        <v>176</v>
      </c>
      <c r="D152" s="145" t="s">
        <v>147</v>
      </c>
      <c r="E152" s="146" t="s">
        <v>443</v>
      </c>
      <c r="F152" s="147" t="s">
        <v>444</v>
      </c>
      <c r="G152" s="148" t="s">
        <v>150</v>
      </c>
      <c r="H152" s="149">
        <v>14</v>
      </c>
      <c r="I152" s="149"/>
      <c r="J152" s="149">
        <f t="shared" si="10"/>
        <v>0</v>
      </c>
      <c r="K152" s="150"/>
      <c r="L152" s="27"/>
      <c r="M152" s="151" t="s">
        <v>1</v>
      </c>
      <c r="N152" s="152" t="s">
        <v>36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151</v>
      </c>
      <c r="AT152" s="155" t="s">
        <v>147</v>
      </c>
      <c r="AU152" s="155" t="s">
        <v>152</v>
      </c>
      <c r="AY152" s="14" t="s">
        <v>145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152</v>
      </c>
      <c r="BK152" s="157">
        <f t="shared" si="19"/>
        <v>0</v>
      </c>
      <c r="BL152" s="14" t="s">
        <v>151</v>
      </c>
      <c r="BM152" s="155" t="s">
        <v>206</v>
      </c>
    </row>
    <row r="153" spans="1:65" s="2" customFormat="1" ht="16.5" customHeight="1">
      <c r="A153" s="26"/>
      <c r="B153" s="144"/>
      <c r="C153" s="158" t="s">
        <v>207</v>
      </c>
      <c r="D153" s="158" t="s">
        <v>181</v>
      </c>
      <c r="E153" s="159" t="s">
        <v>445</v>
      </c>
      <c r="F153" s="160" t="s">
        <v>446</v>
      </c>
      <c r="G153" s="161" t="s">
        <v>150</v>
      </c>
      <c r="H153" s="162">
        <v>14.14</v>
      </c>
      <c r="I153" s="162"/>
      <c r="J153" s="162">
        <f t="shared" si="10"/>
        <v>0</v>
      </c>
      <c r="K153" s="163"/>
      <c r="L153" s="164"/>
      <c r="M153" s="165" t="s">
        <v>1</v>
      </c>
      <c r="N153" s="166" t="s">
        <v>36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162</v>
      </c>
      <c r="AT153" s="155" t="s">
        <v>181</v>
      </c>
      <c r="AU153" s="155" t="s">
        <v>152</v>
      </c>
      <c r="AY153" s="14" t="s">
        <v>145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152</v>
      </c>
      <c r="BK153" s="157">
        <f t="shared" si="19"/>
        <v>0</v>
      </c>
      <c r="BL153" s="14" t="s">
        <v>151</v>
      </c>
      <c r="BM153" s="155" t="s">
        <v>210</v>
      </c>
    </row>
    <row r="154" spans="1:65" s="12" customFormat="1" ht="22.95" customHeight="1">
      <c r="B154" s="132"/>
      <c r="D154" s="133" t="s">
        <v>69</v>
      </c>
      <c r="E154" s="142" t="s">
        <v>177</v>
      </c>
      <c r="F154" s="142" t="s">
        <v>199</v>
      </c>
      <c r="J154" s="143">
        <f>BK154</f>
        <v>0</v>
      </c>
      <c r="L154" s="132"/>
      <c r="M154" s="136"/>
      <c r="N154" s="137"/>
      <c r="O154" s="137"/>
      <c r="P154" s="138">
        <f>SUM(P155:P160)</f>
        <v>0</v>
      </c>
      <c r="Q154" s="137"/>
      <c r="R154" s="138">
        <f>SUM(R155:R160)</f>
        <v>0</v>
      </c>
      <c r="S154" s="137"/>
      <c r="T154" s="139">
        <f>SUM(T155:T160)</f>
        <v>0</v>
      </c>
      <c r="AR154" s="133" t="s">
        <v>78</v>
      </c>
      <c r="AT154" s="140" t="s">
        <v>69</v>
      </c>
      <c r="AU154" s="140" t="s">
        <v>78</v>
      </c>
      <c r="AY154" s="133" t="s">
        <v>145</v>
      </c>
      <c r="BK154" s="141">
        <f>SUM(BK155:BK160)</f>
        <v>0</v>
      </c>
    </row>
    <row r="155" spans="1:65" s="2" customFormat="1" ht="21.75" customHeight="1">
      <c r="A155" s="26"/>
      <c r="B155" s="144"/>
      <c r="C155" s="145" t="s">
        <v>180</v>
      </c>
      <c r="D155" s="145" t="s">
        <v>147</v>
      </c>
      <c r="E155" s="146" t="s">
        <v>201</v>
      </c>
      <c r="F155" s="147" t="s">
        <v>202</v>
      </c>
      <c r="G155" s="148" t="s">
        <v>194</v>
      </c>
      <c r="H155" s="149">
        <v>3.5640000000000001</v>
      </c>
      <c r="I155" s="149"/>
      <c r="J155" s="149">
        <f t="shared" ref="J155:J160" si="20">ROUND(I155*H155,3)</f>
        <v>0</v>
      </c>
      <c r="K155" s="150"/>
      <c r="L155" s="27"/>
      <c r="M155" s="151" t="s">
        <v>1</v>
      </c>
      <c r="N155" s="152" t="s">
        <v>36</v>
      </c>
      <c r="O155" s="153">
        <v>0</v>
      </c>
      <c r="P155" s="153">
        <f t="shared" ref="P155:P160" si="21">O155*H155</f>
        <v>0</v>
      </c>
      <c r="Q155" s="153">
        <v>0</v>
      </c>
      <c r="R155" s="153">
        <f t="shared" ref="R155:R160" si="22">Q155*H155</f>
        <v>0</v>
      </c>
      <c r="S155" s="153">
        <v>0</v>
      </c>
      <c r="T155" s="154">
        <f t="shared" ref="T155:T160" si="23"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151</v>
      </c>
      <c r="AT155" s="155" t="s">
        <v>147</v>
      </c>
      <c r="AU155" s="155" t="s">
        <v>152</v>
      </c>
      <c r="AY155" s="14" t="s">
        <v>145</v>
      </c>
      <c r="BE155" s="156">
        <f t="shared" ref="BE155:BE160" si="24">IF(N155="základná",J155,0)</f>
        <v>0</v>
      </c>
      <c r="BF155" s="156">
        <f t="shared" ref="BF155:BF160" si="25">IF(N155="znížená",J155,0)</f>
        <v>0</v>
      </c>
      <c r="BG155" s="156">
        <f t="shared" ref="BG155:BG160" si="26">IF(N155="zákl. prenesená",J155,0)</f>
        <v>0</v>
      </c>
      <c r="BH155" s="156">
        <f t="shared" ref="BH155:BH160" si="27">IF(N155="zníž. prenesená",J155,0)</f>
        <v>0</v>
      </c>
      <c r="BI155" s="156">
        <f t="shared" ref="BI155:BI160" si="28">IF(N155="nulová",J155,0)</f>
        <v>0</v>
      </c>
      <c r="BJ155" s="14" t="s">
        <v>152</v>
      </c>
      <c r="BK155" s="157">
        <f t="shared" ref="BK155:BK160" si="29">ROUND(I155*H155,3)</f>
        <v>0</v>
      </c>
      <c r="BL155" s="14" t="s">
        <v>151</v>
      </c>
      <c r="BM155" s="155" t="s">
        <v>213</v>
      </c>
    </row>
    <row r="156" spans="1:65" s="2" customFormat="1" ht="21.75" customHeight="1">
      <c r="A156" s="26"/>
      <c r="B156" s="144"/>
      <c r="C156" s="145" t="s">
        <v>214</v>
      </c>
      <c r="D156" s="145" t="s">
        <v>147</v>
      </c>
      <c r="E156" s="146" t="s">
        <v>447</v>
      </c>
      <c r="F156" s="147" t="s">
        <v>448</v>
      </c>
      <c r="G156" s="148" t="s">
        <v>161</v>
      </c>
      <c r="H156" s="149">
        <v>2.5</v>
      </c>
      <c r="I156" s="149"/>
      <c r="J156" s="149">
        <f t="shared" si="20"/>
        <v>0</v>
      </c>
      <c r="K156" s="150"/>
      <c r="L156" s="27"/>
      <c r="M156" s="151" t="s">
        <v>1</v>
      </c>
      <c r="N156" s="152" t="s">
        <v>36</v>
      </c>
      <c r="O156" s="153">
        <v>0</v>
      </c>
      <c r="P156" s="153">
        <f t="shared" si="21"/>
        <v>0</v>
      </c>
      <c r="Q156" s="153">
        <v>0</v>
      </c>
      <c r="R156" s="153">
        <f t="shared" si="22"/>
        <v>0</v>
      </c>
      <c r="S156" s="153">
        <v>0</v>
      </c>
      <c r="T156" s="154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151</v>
      </c>
      <c r="AT156" s="155" t="s">
        <v>147</v>
      </c>
      <c r="AU156" s="155" t="s">
        <v>152</v>
      </c>
      <c r="AY156" s="14" t="s">
        <v>145</v>
      </c>
      <c r="BE156" s="156">
        <f t="shared" si="24"/>
        <v>0</v>
      </c>
      <c r="BF156" s="156">
        <f t="shared" si="25"/>
        <v>0</v>
      </c>
      <c r="BG156" s="156">
        <f t="shared" si="26"/>
        <v>0</v>
      </c>
      <c r="BH156" s="156">
        <f t="shared" si="27"/>
        <v>0</v>
      </c>
      <c r="BI156" s="156">
        <f t="shared" si="28"/>
        <v>0</v>
      </c>
      <c r="BJ156" s="14" t="s">
        <v>152</v>
      </c>
      <c r="BK156" s="157">
        <f t="shared" si="29"/>
        <v>0</v>
      </c>
      <c r="BL156" s="14" t="s">
        <v>151</v>
      </c>
      <c r="BM156" s="155" t="s">
        <v>218</v>
      </c>
    </row>
    <row r="157" spans="1:65" s="2" customFormat="1" ht="16.5" customHeight="1">
      <c r="A157" s="26"/>
      <c r="B157" s="144"/>
      <c r="C157" s="145" t="s">
        <v>7</v>
      </c>
      <c r="D157" s="145" t="s">
        <v>147</v>
      </c>
      <c r="E157" s="146" t="s">
        <v>449</v>
      </c>
      <c r="F157" s="147" t="s">
        <v>450</v>
      </c>
      <c r="G157" s="148" t="s">
        <v>217</v>
      </c>
      <c r="H157" s="149">
        <v>10.727</v>
      </c>
      <c r="I157" s="149"/>
      <c r="J157" s="149">
        <f t="shared" si="20"/>
        <v>0</v>
      </c>
      <c r="K157" s="150"/>
      <c r="L157" s="27"/>
      <c r="M157" s="151" t="s">
        <v>1</v>
      </c>
      <c r="N157" s="152" t="s">
        <v>36</v>
      </c>
      <c r="O157" s="153">
        <v>0</v>
      </c>
      <c r="P157" s="153">
        <f t="shared" si="21"/>
        <v>0</v>
      </c>
      <c r="Q157" s="153">
        <v>0</v>
      </c>
      <c r="R157" s="153">
        <f t="shared" si="22"/>
        <v>0</v>
      </c>
      <c r="S157" s="153">
        <v>0</v>
      </c>
      <c r="T157" s="154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151</v>
      </c>
      <c r="AT157" s="155" t="s">
        <v>147</v>
      </c>
      <c r="AU157" s="155" t="s">
        <v>152</v>
      </c>
      <c r="AY157" s="14" t="s">
        <v>145</v>
      </c>
      <c r="BE157" s="156">
        <f t="shared" si="24"/>
        <v>0</v>
      </c>
      <c r="BF157" s="156">
        <f t="shared" si="25"/>
        <v>0</v>
      </c>
      <c r="BG157" s="156">
        <f t="shared" si="26"/>
        <v>0</v>
      </c>
      <c r="BH157" s="156">
        <f t="shared" si="27"/>
        <v>0</v>
      </c>
      <c r="BI157" s="156">
        <f t="shared" si="28"/>
        <v>0</v>
      </c>
      <c r="BJ157" s="14" t="s">
        <v>152</v>
      </c>
      <c r="BK157" s="157">
        <f t="shared" si="29"/>
        <v>0</v>
      </c>
      <c r="BL157" s="14" t="s">
        <v>151</v>
      </c>
      <c r="BM157" s="155" t="s">
        <v>221</v>
      </c>
    </row>
    <row r="158" spans="1:65" s="2" customFormat="1" ht="21.75" customHeight="1">
      <c r="A158" s="26"/>
      <c r="B158" s="144"/>
      <c r="C158" s="145" t="s">
        <v>222</v>
      </c>
      <c r="D158" s="145" t="s">
        <v>147</v>
      </c>
      <c r="E158" s="146" t="s">
        <v>451</v>
      </c>
      <c r="F158" s="147" t="s">
        <v>452</v>
      </c>
      <c r="G158" s="148" t="s">
        <v>217</v>
      </c>
      <c r="H158" s="149">
        <v>96.543000000000006</v>
      </c>
      <c r="I158" s="149"/>
      <c r="J158" s="149">
        <f t="shared" si="20"/>
        <v>0</v>
      </c>
      <c r="K158" s="150"/>
      <c r="L158" s="27"/>
      <c r="M158" s="151" t="s">
        <v>1</v>
      </c>
      <c r="N158" s="152" t="s">
        <v>36</v>
      </c>
      <c r="O158" s="153">
        <v>0</v>
      </c>
      <c r="P158" s="153">
        <f t="shared" si="21"/>
        <v>0</v>
      </c>
      <c r="Q158" s="153">
        <v>0</v>
      </c>
      <c r="R158" s="153">
        <f t="shared" si="22"/>
        <v>0</v>
      </c>
      <c r="S158" s="153">
        <v>0</v>
      </c>
      <c r="T158" s="154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151</v>
      </c>
      <c r="AT158" s="155" t="s">
        <v>147</v>
      </c>
      <c r="AU158" s="155" t="s">
        <v>152</v>
      </c>
      <c r="AY158" s="14" t="s">
        <v>145</v>
      </c>
      <c r="BE158" s="156">
        <f t="shared" si="24"/>
        <v>0</v>
      </c>
      <c r="BF158" s="156">
        <f t="shared" si="25"/>
        <v>0</v>
      </c>
      <c r="BG158" s="156">
        <f t="shared" si="26"/>
        <v>0</v>
      </c>
      <c r="BH158" s="156">
        <f t="shared" si="27"/>
        <v>0</v>
      </c>
      <c r="BI158" s="156">
        <f t="shared" si="28"/>
        <v>0</v>
      </c>
      <c r="BJ158" s="14" t="s">
        <v>152</v>
      </c>
      <c r="BK158" s="157">
        <f t="shared" si="29"/>
        <v>0</v>
      </c>
      <c r="BL158" s="14" t="s">
        <v>151</v>
      </c>
      <c r="BM158" s="155" t="s">
        <v>225</v>
      </c>
    </row>
    <row r="159" spans="1:65" s="2" customFormat="1" ht="21.75" customHeight="1">
      <c r="A159" s="26"/>
      <c r="B159" s="144"/>
      <c r="C159" s="145" t="s">
        <v>187</v>
      </c>
      <c r="D159" s="145" t="s">
        <v>147</v>
      </c>
      <c r="E159" s="146" t="s">
        <v>223</v>
      </c>
      <c r="F159" s="147" t="s">
        <v>224</v>
      </c>
      <c r="G159" s="148" t="s">
        <v>217</v>
      </c>
      <c r="H159" s="149">
        <v>10.727</v>
      </c>
      <c r="I159" s="149"/>
      <c r="J159" s="149">
        <f t="shared" si="20"/>
        <v>0</v>
      </c>
      <c r="K159" s="150"/>
      <c r="L159" s="27"/>
      <c r="M159" s="151" t="s">
        <v>1</v>
      </c>
      <c r="N159" s="152" t="s">
        <v>36</v>
      </c>
      <c r="O159" s="153">
        <v>0</v>
      </c>
      <c r="P159" s="153">
        <f t="shared" si="21"/>
        <v>0</v>
      </c>
      <c r="Q159" s="153">
        <v>0</v>
      </c>
      <c r="R159" s="153">
        <f t="shared" si="22"/>
        <v>0</v>
      </c>
      <c r="S159" s="153">
        <v>0</v>
      </c>
      <c r="T159" s="154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151</v>
      </c>
      <c r="AT159" s="155" t="s">
        <v>147</v>
      </c>
      <c r="AU159" s="155" t="s">
        <v>152</v>
      </c>
      <c r="AY159" s="14" t="s">
        <v>145</v>
      </c>
      <c r="BE159" s="156">
        <f t="shared" si="24"/>
        <v>0</v>
      </c>
      <c r="BF159" s="156">
        <f t="shared" si="25"/>
        <v>0</v>
      </c>
      <c r="BG159" s="156">
        <f t="shared" si="26"/>
        <v>0</v>
      </c>
      <c r="BH159" s="156">
        <f t="shared" si="27"/>
        <v>0</v>
      </c>
      <c r="BI159" s="156">
        <f t="shared" si="28"/>
        <v>0</v>
      </c>
      <c r="BJ159" s="14" t="s">
        <v>152</v>
      </c>
      <c r="BK159" s="157">
        <f t="shared" si="29"/>
        <v>0</v>
      </c>
      <c r="BL159" s="14" t="s">
        <v>151</v>
      </c>
      <c r="BM159" s="155" t="s">
        <v>228</v>
      </c>
    </row>
    <row r="160" spans="1:65" s="2" customFormat="1" ht="21.75" customHeight="1">
      <c r="A160" s="26"/>
      <c r="B160" s="144"/>
      <c r="C160" s="145" t="s">
        <v>233</v>
      </c>
      <c r="D160" s="145" t="s">
        <v>147</v>
      </c>
      <c r="E160" s="146" t="s">
        <v>226</v>
      </c>
      <c r="F160" s="147" t="s">
        <v>227</v>
      </c>
      <c r="G160" s="148" t="s">
        <v>217</v>
      </c>
      <c r="H160" s="149">
        <v>10.727</v>
      </c>
      <c r="I160" s="149"/>
      <c r="J160" s="149">
        <f t="shared" si="20"/>
        <v>0</v>
      </c>
      <c r="K160" s="150"/>
      <c r="L160" s="27"/>
      <c r="M160" s="151" t="s">
        <v>1</v>
      </c>
      <c r="N160" s="152" t="s">
        <v>36</v>
      </c>
      <c r="O160" s="153">
        <v>0</v>
      </c>
      <c r="P160" s="153">
        <f t="shared" si="21"/>
        <v>0</v>
      </c>
      <c r="Q160" s="153">
        <v>0</v>
      </c>
      <c r="R160" s="153">
        <f t="shared" si="22"/>
        <v>0</v>
      </c>
      <c r="S160" s="153">
        <v>0</v>
      </c>
      <c r="T160" s="154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151</v>
      </c>
      <c r="AT160" s="155" t="s">
        <v>147</v>
      </c>
      <c r="AU160" s="155" t="s">
        <v>152</v>
      </c>
      <c r="AY160" s="14" t="s">
        <v>145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14" t="s">
        <v>152</v>
      </c>
      <c r="BK160" s="157">
        <f t="shared" si="29"/>
        <v>0</v>
      </c>
      <c r="BL160" s="14" t="s">
        <v>151</v>
      </c>
      <c r="BM160" s="155" t="s">
        <v>237</v>
      </c>
    </row>
    <row r="161" spans="1:65" s="12" customFormat="1" ht="22.95" customHeight="1">
      <c r="B161" s="132"/>
      <c r="D161" s="133" t="s">
        <v>69</v>
      </c>
      <c r="E161" s="142" t="s">
        <v>341</v>
      </c>
      <c r="F161" s="142" t="s">
        <v>342</v>
      </c>
      <c r="J161" s="143">
        <f>BK161</f>
        <v>0</v>
      </c>
      <c r="L161" s="132"/>
      <c r="M161" s="136"/>
      <c r="N161" s="137"/>
      <c r="O161" s="137"/>
      <c r="P161" s="138">
        <f>P162</f>
        <v>0</v>
      </c>
      <c r="Q161" s="137"/>
      <c r="R161" s="138">
        <f>R162</f>
        <v>0</v>
      </c>
      <c r="S161" s="137"/>
      <c r="T161" s="139">
        <f>T162</f>
        <v>0</v>
      </c>
      <c r="AR161" s="133" t="s">
        <v>78</v>
      </c>
      <c r="AT161" s="140" t="s">
        <v>69</v>
      </c>
      <c r="AU161" s="140" t="s">
        <v>78</v>
      </c>
      <c r="AY161" s="133" t="s">
        <v>145</v>
      </c>
      <c r="BK161" s="141">
        <f>BK162</f>
        <v>0</v>
      </c>
    </row>
    <row r="162" spans="1:65" s="2" customFormat="1" ht="21.75" customHeight="1">
      <c r="A162" s="26"/>
      <c r="B162" s="144"/>
      <c r="C162" s="145" t="s">
        <v>190</v>
      </c>
      <c r="D162" s="145" t="s">
        <v>147</v>
      </c>
      <c r="E162" s="146" t="s">
        <v>453</v>
      </c>
      <c r="F162" s="147" t="s">
        <v>454</v>
      </c>
      <c r="G162" s="148" t="s">
        <v>217</v>
      </c>
      <c r="H162" s="149">
        <v>46.7</v>
      </c>
      <c r="I162" s="149"/>
      <c r="J162" s="149">
        <f>ROUND(I162*H162,3)</f>
        <v>0</v>
      </c>
      <c r="K162" s="150"/>
      <c r="L162" s="27"/>
      <c r="M162" s="151" t="s">
        <v>1</v>
      </c>
      <c r="N162" s="152" t="s">
        <v>36</v>
      </c>
      <c r="O162" s="153">
        <v>0</v>
      </c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151</v>
      </c>
      <c r="AT162" s="155" t="s">
        <v>147</v>
      </c>
      <c r="AU162" s="155" t="s">
        <v>152</v>
      </c>
      <c r="AY162" s="14" t="s">
        <v>145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4" t="s">
        <v>152</v>
      </c>
      <c r="BK162" s="157">
        <f>ROUND(I162*H162,3)</f>
        <v>0</v>
      </c>
      <c r="BL162" s="14" t="s">
        <v>151</v>
      </c>
      <c r="BM162" s="155" t="s">
        <v>240</v>
      </c>
    </row>
    <row r="163" spans="1:65" s="12" customFormat="1" ht="25.95" customHeight="1">
      <c r="B163" s="132"/>
      <c r="D163" s="133" t="s">
        <v>69</v>
      </c>
      <c r="E163" s="134" t="s">
        <v>229</v>
      </c>
      <c r="F163" s="134" t="s">
        <v>230</v>
      </c>
      <c r="J163" s="135">
        <f>BK163</f>
        <v>0</v>
      </c>
      <c r="L163" s="132"/>
      <c r="M163" s="136"/>
      <c r="N163" s="137"/>
      <c r="O163" s="137"/>
      <c r="P163" s="138">
        <f>P164+P179</f>
        <v>0</v>
      </c>
      <c r="Q163" s="137"/>
      <c r="R163" s="138">
        <f>R164+R179</f>
        <v>0</v>
      </c>
      <c r="S163" s="137"/>
      <c r="T163" s="139">
        <f>T164+T179</f>
        <v>0</v>
      </c>
      <c r="AR163" s="133" t="s">
        <v>152</v>
      </c>
      <c r="AT163" s="140" t="s">
        <v>69</v>
      </c>
      <c r="AU163" s="140" t="s">
        <v>70</v>
      </c>
      <c r="AY163" s="133" t="s">
        <v>145</v>
      </c>
      <c r="BK163" s="141">
        <f>BK164+BK179</f>
        <v>0</v>
      </c>
    </row>
    <row r="164" spans="1:65" s="12" customFormat="1" ht="22.95" customHeight="1">
      <c r="B164" s="132"/>
      <c r="D164" s="133" t="s">
        <v>69</v>
      </c>
      <c r="E164" s="142" t="s">
        <v>231</v>
      </c>
      <c r="F164" s="142" t="s">
        <v>232</v>
      </c>
      <c r="J164" s="143">
        <f>BK164</f>
        <v>0</v>
      </c>
      <c r="L164" s="132"/>
      <c r="M164" s="136"/>
      <c r="N164" s="137"/>
      <c r="O164" s="137"/>
      <c r="P164" s="138">
        <f>SUM(P165:P178)</f>
        <v>0</v>
      </c>
      <c r="Q164" s="137"/>
      <c r="R164" s="138">
        <f>SUM(R165:R178)</f>
        <v>0</v>
      </c>
      <c r="S164" s="137"/>
      <c r="T164" s="139">
        <f>SUM(T165:T178)</f>
        <v>0</v>
      </c>
      <c r="AR164" s="133" t="s">
        <v>152</v>
      </c>
      <c r="AT164" s="140" t="s">
        <v>69</v>
      </c>
      <c r="AU164" s="140" t="s">
        <v>78</v>
      </c>
      <c r="AY164" s="133" t="s">
        <v>145</v>
      </c>
      <c r="BK164" s="141">
        <f>SUM(BK165:BK178)</f>
        <v>0</v>
      </c>
    </row>
    <row r="165" spans="1:65" s="2" customFormat="1" ht="33" customHeight="1">
      <c r="A165" s="26"/>
      <c r="B165" s="144"/>
      <c r="C165" s="145" t="s">
        <v>241</v>
      </c>
      <c r="D165" s="145" t="s">
        <v>147</v>
      </c>
      <c r="E165" s="146" t="s">
        <v>455</v>
      </c>
      <c r="F165" s="147" t="s">
        <v>456</v>
      </c>
      <c r="G165" s="148" t="s">
        <v>150</v>
      </c>
      <c r="H165" s="149">
        <v>1</v>
      </c>
      <c r="I165" s="149"/>
      <c r="J165" s="149">
        <f t="shared" ref="J165:J178" si="30">ROUND(I165*H165,3)</f>
        <v>0</v>
      </c>
      <c r="K165" s="150"/>
      <c r="L165" s="27"/>
      <c r="M165" s="151" t="s">
        <v>1</v>
      </c>
      <c r="N165" s="152" t="s">
        <v>36</v>
      </c>
      <c r="O165" s="153">
        <v>0</v>
      </c>
      <c r="P165" s="153">
        <f t="shared" ref="P165:P178" si="31">O165*H165</f>
        <v>0</v>
      </c>
      <c r="Q165" s="153">
        <v>0</v>
      </c>
      <c r="R165" s="153">
        <f t="shared" ref="R165:R178" si="32">Q165*H165</f>
        <v>0</v>
      </c>
      <c r="S165" s="153">
        <v>0</v>
      </c>
      <c r="T165" s="154">
        <f t="shared" ref="T165:T178" si="33"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176</v>
      </c>
      <c r="AT165" s="155" t="s">
        <v>147</v>
      </c>
      <c r="AU165" s="155" t="s">
        <v>152</v>
      </c>
      <c r="AY165" s="14" t="s">
        <v>145</v>
      </c>
      <c r="BE165" s="156">
        <f t="shared" ref="BE165:BE178" si="34">IF(N165="základná",J165,0)</f>
        <v>0</v>
      </c>
      <c r="BF165" s="156">
        <f t="shared" ref="BF165:BF178" si="35">IF(N165="znížená",J165,0)</f>
        <v>0</v>
      </c>
      <c r="BG165" s="156">
        <f t="shared" ref="BG165:BG178" si="36">IF(N165="zákl. prenesená",J165,0)</f>
        <v>0</v>
      </c>
      <c r="BH165" s="156">
        <f t="shared" ref="BH165:BH178" si="37">IF(N165="zníž. prenesená",J165,0)</f>
        <v>0</v>
      </c>
      <c r="BI165" s="156">
        <f t="shared" ref="BI165:BI178" si="38">IF(N165="nulová",J165,0)</f>
        <v>0</v>
      </c>
      <c r="BJ165" s="14" t="s">
        <v>152</v>
      </c>
      <c r="BK165" s="157">
        <f t="shared" ref="BK165:BK178" si="39">ROUND(I165*H165,3)</f>
        <v>0</v>
      </c>
      <c r="BL165" s="14" t="s">
        <v>176</v>
      </c>
      <c r="BM165" s="155" t="s">
        <v>244</v>
      </c>
    </row>
    <row r="166" spans="1:65" s="2" customFormat="1" ht="44.25" customHeight="1">
      <c r="A166" s="26"/>
      <c r="B166" s="144"/>
      <c r="C166" s="158" t="s">
        <v>195</v>
      </c>
      <c r="D166" s="158" t="s">
        <v>181</v>
      </c>
      <c r="E166" s="159" t="s">
        <v>457</v>
      </c>
      <c r="F166" s="160" t="s">
        <v>458</v>
      </c>
      <c r="G166" s="161" t="s">
        <v>150</v>
      </c>
      <c r="H166" s="162">
        <v>1</v>
      </c>
      <c r="I166" s="162"/>
      <c r="J166" s="162">
        <f t="shared" si="30"/>
        <v>0</v>
      </c>
      <c r="K166" s="163"/>
      <c r="L166" s="164"/>
      <c r="M166" s="165" t="s">
        <v>1</v>
      </c>
      <c r="N166" s="166" t="s">
        <v>36</v>
      </c>
      <c r="O166" s="153">
        <v>0</v>
      </c>
      <c r="P166" s="153">
        <f t="shared" si="31"/>
        <v>0</v>
      </c>
      <c r="Q166" s="153">
        <v>0</v>
      </c>
      <c r="R166" s="153">
        <f t="shared" si="32"/>
        <v>0</v>
      </c>
      <c r="S166" s="153">
        <v>0</v>
      </c>
      <c r="T166" s="154">
        <f t="shared" si="3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206</v>
      </c>
      <c r="AT166" s="155" t="s">
        <v>181</v>
      </c>
      <c r="AU166" s="155" t="s">
        <v>152</v>
      </c>
      <c r="AY166" s="14" t="s">
        <v>145</v>
      </c>
      <c r="BE166" s="156">
        <f t="shared" si="34"/>
        <v>0</v>
      </c>
      <c r="BF166" s="156">
        <f t="shared" si="35"/>
        <v>0</v>
      </c>
      <c r="BG166" s="156">
        <f t="shared" si="36"/>
        <v>0</v>
      </c>
      <c r="BH166" s="156">
        <f t="shared" si="37"/>
        <v>0</v>
      </c>
      <c r="BI166" s="156">
        <f t="shared" si="38"/>
        <v>0</v>
      </c>
      <c r="BJ166" s="14" t="s">
        <v>152</v>
      </c>
      <c r="BK166" s="157">
        <f t="shared" si="39"/>
        <v>0</v>
      </c>
      <c r="BL166" s="14" t="s">
        <v>176</v>
      </c>
      <c r="BM166" s="155" t="s">
        <v>249</v>
      </c>
    </row>
    <row r="167" spans="1:65" s="2" customFormat="1" ht="21.75" customHeight="1">
      <c r="A167" s="26"/>
      <c r="B167" s="144"/>
      <c r="C167" s="145" t="s">
        <v>253</v>
      </c>
      <c r="D167" s="145" t="s">
        <v>147</v>
      </c>
      <c r="E167" s="146" t="s">
        <v>459</v>
      </c>
      <c r="F167" s="147" t="s">
        <v>460</v>
      </c>
      <c r="G167" s="148" t="s">
        <v>161</v>
      </c>
      <c r="H167" s="149">
        <v>102.6</v>
      </c>
      <c r="I167" s="149"/>
      <c r="J167" s="149">
        <f t="shared" si="30"/>
        <v>0</v>
      </c>
      <c r="K167" s="150"/>
      <c r="L167" s="27"/>
      <c r="M167" s="151" t="s">
        <v>1</v>
      </c>
      <c r="N167" s="152" t="s">
        <v>36</v>
      </c>
      <c r="O167" s="153">
        <v>0</v>
      </c>
      <c r="P167" s="153">
        <f t="shared" si="31"/>
        <v>0</v>
      </c>
      <c r="Q167" s="153">
        <v>0</v>
      </c>
      <c r="R167" s="153">
        <f t="shared" si="32"/>
        <v>0</v>
      </c>
      <c r="S167" s="153">
        <v>0</v>
      </c>
      <c r="T167" s="154">
        <f t="shared" si="3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176</v>
      </c>
      <c r="AT167" s="155" t="s">
        <v>147</v>
      </c>
      <c r="AU167" s="155" t="s">
        <v>152</v>
      </c>
      <c r="AY167" s="14" t="s">
        <v>145</v>
      </c>
      <c r="BE167" s="156">
        <f t="shared" si="34"/>
        <v>0</v>
      </c>
      <c r="BF167" s="156">
        <f t="shared" si="35"/>
        <v>0</v>
      </c>
      <c r="BG167" s="156">
        <f t="shared" si="36"/>
        <v>0</v>
      </c>
      <c r="BH167" s="156">
        <f t="shared" si="37"/>
        <v>0</v>
      </c>
      <c r="BI167" s="156">
        <f t="shared" si="38"/>
        <v>0</v>
      </c>
      <c r="BJ167" s="14" t="s">
        <v>152</v>
      </c>
      <c r="BK167" s="157">
        <f t="shared" si="39"/>
        <v>0</v>
      </c>
      <c r="BL167" s="14" t="s">
        <v>176</v>
      </c>
      <c r="BM167" s="155" t="s">
        <v>257</v>
      </c>
    </row>
    <row r="168" spans="1:65" s="2" customFormat="1" ht="21.75" customHeight="1">
      <c r="A168" s="26"/>
      <c r="B168" s="144"/>
      <c r="C168" s="145" t="s">
        <v>198</v>
      </c>
      <c r="D168" s="145" t="s">
        <v>147</v>
      </c>
      <c r="E168" s="146" t="s">
        <v>461</v>
      </c>
      <c r="F168" s="147" t="s">
        <v>462</v>
      </c>
      <c r="G168" s="148" t="s">
        <v>161</v>
      </c>
      <c r="H168" s="149">
        <v>35</v>
      </c>
      <c r="I168" s="149"/>
      <c r="J168" s="149">
        <f t="shared" si="30"/>
        <v>0</v>
      </c>
      <c r="K168" s="150"/>
      <c r="L168" s="27"/>
      <c r="M168" s="151" t="s">
        <v>1</v>
      </c>
      <c r="N168" s="152" t="s">
        <v>36</v>
      </c>
      <c r="O168" s="153">
        <v>0</v>
      </c>
      <c r="P168" s="153">
        <f t="shared" si="31"/>
        <v>0</v>
      </c>
      <c r="Q168" s="153">
        <v>0</v>
      </c>
      <c r="R168" s="153">
        <f t="shared" si="32"/>
        <v>0</v>
      </c>
      <c r="S168" s="153">
        <v>0</v>
      </c>
      <c r="T168" s="154">
        <f t="shared" si="3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176</v>
      </c>
      <c r="AT168" s="155" t="s">
        <v>147</v>
      </c>
      <c r="AU168" s="155" t="s">
        <v>152</v>
      </c>
      <c r="AY168" s="14" t="s">
        <v>145</v>
      </c>
      <c r="BE168" s="156">
        <f t="shared" si="34"/>
        <v>0</v>
      </c>
      <c r="BF168" s="156">
        <f t="shared" si="35"/>
        <v>0</v>
      </c>
      <c r="BG168" s="156">
        <f t="shared" si="36"/>
        <v>0</v>
      </c>
      <c r="BH168" s="156">
        <f t="shared" si="37"/>
        <v>0</v>
      </c>
      <c r="BI168" s="156">
        <f t="shared" si="38"/>
        <v>0</v>
      </c>
      <c r="BJ168" s="14" t="s">
        <v>152</v>
      </c>
      <c r="BK168" s="157">
        <f t="shared" si="39"/>
        <v>0</v>
      </c>
      <c r="BL168" s="14" t="s">
        <v>176</v>
      </c>
      <c r="BM168" s="155" t="s">
        <v>261</v>
      </c>
    </row>
    <row r="169" spans="1:65" s="2" customFormat="1" ht="33" customHeight="1">
      <c r="A169" s="26"/>
      <c r="B169" s="144"/>
      <c r="C169" s="158" t="s">
        <v>264</v>
      </c>
      <c r="D169" s="158" t="s">
        <v>181</v>
      </c>
      <c r="E169" s="159" t="s">
        <v>406</v>
      </c>
      <c r="F169" s="160" t="s">
        <v>463</v>
      </c>
      <c r="G169" s="161" t="s">
        <v>336</v>
      </c>
      <c r="H169" s="162">
        <v>1140.2</v>
      </c>
      <c r="I169" s="162"/>
      <c r="J169" s="162">
        <f t="shared" si="30"/>
        <v>0</v>
      </c>
      <c r="K169" s="163"/>
      <c r="L169" s="164"/>
      <c r="M169" s="165" t="s">
        <v>1</v>
      </c>
      <c r="N169" s="166" t="s">
        <v>36</v>
      </c>
      <c r="O169" s="153">
        <v>0</v>
      </c>
      <c r="P169" s="153">
        <f t="shared" si="31"/>
        <v>0</v>
      </c>
      <c r="Q169" s="153">
        <v>0</v>
      </c>
      <c r="R169" s="153">
        <f t="shared" si="32"/>
        <v>0</v>
      </c>
      <c r="S169" s="153">
        <v>0</v>
      </c>
      <c r="T169" s="154">
        <f t="shared" si="3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206</v>
      </c>
      <c r="AT169" s="155" t="s">
        <v>181</v>
      </c>
      <c r="AU169" s="155" t="s">
        <v>152</v>
      </c>
      <c r="AY169" s="14" t="s">
        <v>145</v>
      </c>
      <c r="BE169" s="156">
        <f t="shared" si="34"/>
        <v>0</v>
      </c>
      <c r="BF169" s="156">
        <f t="shared" si="35"/>
        <v>0</v>
      </c>
      <c r="BG169" s="156">
        <f t="shared" si="36"/>
        <v>0</v>
      </c>
      <c r="BH169" s="156">
        <f t="shared" si="37"/>
        <v>0</v>
      </c>
      <c r="BI169" s="156">
        <f t="shared" si="38"/>
        <v>0</v>
      </c>
      <c r="BJ169" s="14" t="s">
        <v>152</v>
      </c>
      <c r="BK169" s="157">
        <f t="shared" si="39"/>
        <v>0</v>
      </c>
      <c r="BL169" s="14" t="s">
        <v>176</v>
      </c>
      <c r="BM169" s="155" t="s">
        <v>267</v>
      </c>
    </row>
    <row r="170" spans="1:65" s="2" customFormat="1" ht="16.5" customHeight="1">
      <c r="A170" s="26"/>
      <c r="B170" s="144"/>
      <c r="C170" s="158" t="s">
        <v>203</v>
      </c>
      <c r="D170" s="158" t="s">
        <v>181</v>
      </c>
      <c r="E170" s="159" t="s">
        <v>464</v>
      </c>
      <c r="F170" s="160" t="s">
        <v>465</v>
      </c>
      <c r="G170" s="161" t="s">
        <v>236</v>
      </c>
      <c r="H170" s="162">
        <v>45.22</v>
      </c>
      <c r="I170" s="162"/>
      <c r="J170" s="162">
        <f t="shared" si="30"/>
        <v>0</v>
      </c>
      <c r="K170" s="163"/>
      <c r="L170" s="164"/>
      <c r="M170" s="165" t="s">
        <v>1</v>
      </c>
      <c r="N170" s="166" t="s">
        <v>36</v>
      </c>
      <c r="O170" s="153">
        <v>0</v>
      </c>
      <c r="P170" s="153">
        <f t="shared" si="31"/>
        <v>0</v>
      </c>
      <c r="Q170" s="153">
        <v>0</v>
      </c>
      <c r="R170" s="153">
        <f t="shared" si="32"/>
        <v>0</v>
      </c>
      <c r="S170" s="153">
        <v>0</v>
      </c>
      <c r="T170" s="154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206</v>
      </c>
      <c r="AT170" s="155" t="s">
        <v>181</v>
      </c>
      <c r="AU170" s="155" t="s">
        <v>152</v>
      </c>
      <c r="AY170" s="14" t="s">
        <v>145</v>
      </c>
      <c r="BE170" s="156">
        <f t="shared" si="34"/>
        <v>0</v>
      </c>
      <c r="BF170" s="156">
        <f t="shared" si="35"/>
        <v>0</v>
      </c>
      <c r="BG170" s="156">
        <f t="shared" si="36"/>
        <v>0</v>
      </c>
      <c r="BH170" s="156">
        <f t="shared" si="37"/>
        <v>0</v>
      </c>
      <c r="BI170" s="156">
        <f t="shared" si="38"/>
        <v>0</v>
      </c>
      <c r="BJ170" s="14" t="s">
        <v>152</v>
      </c>
      <c r="BK170" s="157">
        <f t="shared" si="39"/>
        <v>0</v>
      </c>
      <c r="BL170" s="14" t="s">
        <v>176</v>
      </c>
      <c r="BM170" s="155" t="s">
        <v>270</v>
      </c>
    </row>
    <row r="171" spans="1:65" s="2" customFormat="1" ht="21.75" customHeight="1">
      <c r="A171" s="26"/>
      <c r="B171" s="144"/>
      <c r="C171" s="145" t="s">
        <v>271</v>
      </c>
      <c r="D171" s="145" t="s">
        <v>147</v>
      </c>
      <c r="E171" s="146" t="s">
        <v>466</v>
      </c>
      <c r="F171" s="147" t="s">
        <v>467</v>
      </c>
      <c r="G171" s="148" t="s">
        <v>150</v>
      </c>
      <c r="H171" s="149">
        <v>1</v>
      </c>
      <c r="I171" s="149"/>
      <c r="J171" s="149">
        <f t="shared" si="30"/>
        <v>0</v>
      </c>
      <c r="K171" s="150"/>
      <c r="L171" s="27"/>
      <c r="M171" s="151" t="s">
        <v>1</v>
      </c>
      <c r="N171" s="152" t="s">
        <v>36</v>
      </c>
      <c r="O171" s="153">
        <v>0</v>
      </c>
      <c r="P171" s="153">
        <f t="shared" si="31"/>
        <v>0</v>
      </c>
      <c r="Q171" s="153">
        <v>0</v>
      </c>
      <c r="R171" s="153">
        <f t="shared" si="32"/>
        <v>0</v>
      </c>
      <c r="S171" s="153">
        <v>0</v>
      </c>
      <c r="T171" s="154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176</v>
      </c>
      <c r="AT171" s="155" t="s">
        <v>147</v>
      </c>
      <c r="AU171" s="155" t="s">
        <v>152</v>
      </c>
      <c r="AY171" s="14" t="s">
        <v>145</v>
      </c>
      <c r="BE171" s="156">
        <f t="shared" si="34"/>
        <v>0</v>
      </c>
      <c r="BF171" s="156">
        <f t="shared" si="35"/>
        <v>0</v>
      </c>
      <c r="BG171" s="156">
        <f t="shared" si="36"/>
        <v>0</v>
      </c>
      <c r="BH171" s="156">
        <f t="shared" si="37"/>
        <v>0</v>
      </c>
      <c r="BI171" s="156">
        <f t="shared" si="38"/>
        <v>0</v>
      </c>
      <c r="BJ171" s="14" t="s">
        <v>152</v>
      </c>
      <c r="BK171" s="157">
        <f t="shared" si="39"/>
        <v>0</v>
      </c>
      <c r="BL171" s="14" t="s">
        <v>176</v>
      </c>
      <c r="BM171" s="155" t="s">
        <v>274</v>
      </c>
    </row>
    <row r="172" spans="1:65" s="2" customFormat="1" ht="21.75" customHeight="1">
      <c r="A172" s="26"/>
      <c r="B172" s="144"/>
      <c r="C172" s="158" t="s">
        <v>206</v>
      </c>
      <c r="D172" s="158" t="s">
        <v>181</v>
      </c>
      <c r="E172" s="159" t="s">
        <v>468</v>
      </c>
      <c r="F172" s="160" t="s">
        <v>469</v>
      </c>
      <c r="G172" s="161" t="s">
        <v>150</v>
      </c>
      <c r="H172" s="162">
        <v>1</v>
      </c>
      <c r="I172" s="162"/>
      <c r="J172" s="162">
        <f t="shared" si="30"/>
        <v>0</v>
      </c>
      <c r="K172" s="163"/>
      <c r="L172" s="164"/>
      <c r="M172" s="165" t="s">
        <v>1</v>
      </c>
      <c r="N172" s="166" t="s">
        <v>36</v>
      </c>
      <c r="O172" s="153">
        <v>0</v>
      </c>
      <c r="P172" s="153">
        <f t="shared" si="31"/>
        <v>0</v>
      </c>
      <c r="Q172" s="153">
        <v>0</v>
      </c>
      <c r="R172" s="153">
        <f t="shared" si="32"/>
        <v>0</v>
      </c>
      <c r="S172" s="153">
        <v>0</v>
      </c>
      <c r="T172" s="154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206</v>
      </c>
      <c r="AT172" s="155" t="s">
        <v>181</v>
      </c>
      <c r="AU172" s="155" t="s">
        <v>152</v>
      </c>
      <c r="AY172" s="14" t="s">
        <v>145</v>
      </c>
      <c r="BE172" s="156">
        <f t="shared" si="34"/>
        <v>0</v>
      </c>
      <c r="BF172" s="156">
        <f t="shared" si="35"/>
        <v>0</v>
      </c>
      <c r="BG172" s="156">
        <f t="shared" si="36"/>
        <v>0</v>
      </c>
      <c r="BH172" s="156">
        <f t="shared" si="37"/>
        <v>0</v>
      </c>
      <c r="BI172" s="156">
        <f t="shared" si="38"/>
        <v>0</v>
      </c>
      <c r="BJ172" s="14" t="s">
        <v>152</v>
      </c>
      <c r="BK172" s="157">
        <f t="shared" si="39"/>
        <v>0</v>
      </c>
      <c r="BL172" s="14" t="s">
        <v>176</v>
      </c>
      <c r="BM172" s="155" t="s">
        <v>256</v>
      </c>
    </row>
    <row r="173" spans="1:65" s="2" customFormat="1" ht="21.75" customHeight="1">
      <c r="A173" s="26"/>
      <c r="B173" s="144"/>
      <c r="C173" s="145" t="s">
        <v>277</v>
      </c>
      <c r="D173" s="145" t="s">
        <v>147</v>
      </c>
      <c r="E173" s="146" t="s">
        <v>470</v>
      </c>
      <c r="F173" s="147" t="s">
        <v>471</v>
      </c>
      <c r="G173" s="148" t="s">
        <v>150</v>
      </c>
      <c r="H173" s="149">
        <v>1</v>
      </c>
      <c r="I173" s="149"/>
      <c r="J173" s="149">
        <f t="shared" si="30"/>
        <v>0</v>
      </c>
      <c r="K173" s="150"/>
      <c r="L173" s="27"/>
      <c r="M173" s="151" t="s">
        <v>1</v>
      </c>
      <c r="N173" s="152" t="s">
        <v>36</v>
      </c>
      <c r="O173" s="153">
        <v>0</v>
      </c>
      <c r="P173" s="153">
        <f t="shared" si="31"/>
        <v>0</v>
      </c>
      <c r="Q173" s="153">
        <v>0</v>
      </c>
      <c r="R173" s="153">
        <f t="shared" si="32"/>
        <v>0</v>
      </c>
      <c r="S173" s="153">
        <v>0</v>
      </c>
      <c r="T173" s="154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176</v>
      </c>
      <c r="AT173" s="155" t="s">
        <v>147</v>
      </c>
      <c r="AU173" s="155" t="s">
        <v>152</v>
      </c>
      <c r="AY173" s="14" t="s">
        <v>145</v>
      </c>
      <c r="BE173" s="156">
        <f t="shared" si="34"/>
        <v>0</v>
      </c>
      <c r="BF173" s="156">
        <f t="shared" si="35"/>
        <v>0</v>
      </c>
      <c r="BG173" s="156">
        <f t="shared" si="36"/>
        <v>0</v>
      </c>
      <c r="BH173" s="156">
        <f t="shared" si="37"/>
        <v>0</v>
      </c>
      <c r="BI173" s="156">
        <f t="shared" si="38"/>
        <v>0</v>
      </c>
      <c r="BJ173" s="14" t="s">
        <v>152</v>
      </c>
      <c r="BK173" s="157">
        <f t="shared" si="39"/>
        <v>0</v>
      </c>
      <c r="BL173" s="14" t="s">
        <v>176</v>
      </c>
      <c r="BM173" s="155" t="s">
        <v>280</v>
      </c>
    </row>
    <row r="174" spans="1:65" s="2" customFormat="1" ht="21.75" customHeight="1">
      <c r="A174" s="26"/>
      <c r="B174" s="144"/>
      <c r="C174" s="145" t="s">
        <v>210</v>
      </c>
      <c r="D174" s="145" t="s">
        <v>147</v>
      </c>
      <c r="E174" s="146" t="s">
        <v>472</v>
      </c>
      <c r="F174" s="147" t="s">
        <v>473</v>
      </c>
      <c r="G174" s="148" t="s">
        <v>150</v>
      </c>
      <c r="H174" s="149">
        <v>2</v>
      </c>
      <c r="I174" s="149"/>
      <c r="J174" s="149">
        <f t="shared" si="30"/>
        <v>0</v>
      </c>
      <c r="K174" s="150"/>
      <c r="L174" s="27"/>
      <c r="M174" s="151" t="s">
        <v>1</v>
      </c>
      <c r="N174" s="152" t="s">
        <v>36</v>
      </c>
      <c r="O174" s="153">
        <v>0</v>
      </c>
      <c r="P174" s="153">
        <f t="shared" si="31"/>
        <v>0</v>
      </c>
      <c r="Q174" s="153">
        <v>0</v>
      </c>
      <c r="R174" s="153">
        <f t="shared" si="32"/>
        <v>0</v>
      </c>
      <c r="S174" s="153">
        <v>0</v>
      </c>
      <c r="T174" s="154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176</v>
      </c>
      <c r="AT174" s="155" t="s">
        <v>147</v>
      </c>
      <c r="AU174" s="155" t="s">
        <v>152</v>
      </c>
      <c r="AY174" s="14" t="s">
        <v>145</v>
      </c>
      <c r="BE174" s="156">
        <f t="shared" si="34"/>
        <v>0</v>
      </c>
      <c r="BF174" s="156">
        <f t="shared" si="35"/>
        <v>0</v>
      </c>
      <c r="BG174" s="156">
        <f t="shared" si="36"/>
        <v>0</v>
      </c>
      <c r="BH174" s="156">
        <f t="shared" si="37"/>
        <v>0</v>
      </c>
      <c r="BI174" s="156">
        <f t="shared" si="38"/>
        <v>0</v>
      </c>
      <c r="BJ174" s="14" t="s">
        <v>152</v>
      </c>
      <c r="BK174" s="157">
        <f t="shared" si="39"/>
        <v>0</v>
      </c>
      <c r="BL174" s="14" t="s">
        <v>176</v>
      </c>
      <c r="BM174" s="155" t="s">
        <v>283</v>
      </c>
    </row>
    <row r="175" spans="1:65" s="2" customFormat="1" ht="16.5" customHeight="1">
      <c r="A175" s="26"/>
      <c r="B175" s="144"/>
      <c r="C175" s="145" t="s">
        <v>284</v>
      </c>
      <c r="D175" s="145" t="s">
        <v>147</v>
      </c>
      <c r="E175" s="146" t="s">
        <v>474</v>
      </c>
      <c r="F175" s="147" t="s">
        <v>475</v>
      </c>
      <c r="G175" s="148" t="s">
        <v>161</v>
      </c>
      <c r="H175" s="149">
        <v>5.0999999999999996</v>
      </c>
      <c r="I175" s="149"/>
      <c r="J175" s="149">
        <f t="shared" si="30"/>
        <v>0</v>
      </c>
      <c r="K175" s="150"/>
      <c r="L175" s="27"/>
      <c r="M175" s="151" t="s">
        <v>1</v>
      </c>
      <c r="N175" s="152" t="s">
        <v>36</v>
      </c>
      <c r="O175" s="153">
        <v>0</v>
      </c>
      <c r="P175" s="153">
        <f t="shared" si="31"/>
        <v>0</v>
      </c>
      <c r="Q175" s="153">
        <v>0</v>
      </c>
      <c r="R175" s="153">
        <f t="shared" si="32"/>
        <v>0</v>
      </c>
      <c r="S175" s="153">
        <v>0</v>
      </c>
      <c r="T175" s="154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176</v>
      </c>
      <c r="AT175" s="155" t="s">
        <v>147</v>
      </c>
      <c r="AU175" s="155" t="s">
        <v>152</v>
      </c>
      <c r="AY175" s="14" t="s">
        <v>145</v>
      </c>
      <c r="BE175" s="156">
        <f t="shared" si="34"/>
        <v>0</v>
      </c>
      <c r="BF175" s="156">
        <f t="shared" si="35"/>
        <v>0</v>
      </c>
      <c r="BG175" s="156">
        <f t="shared" si="36"/>
        <v>0</v>
      </c>
      <c r="BH175" s="156">
        <f t="shared" si="37"/>
        <v>0</v>
      </c>
      <c r="BI175" s="156">
        <f t="shared" si="38"/>
        <v>0</v>
      </c>
      <c r="BJ175" s="14" t="s">
        <v>152</v>
      </c>
      <c r="BK175" s="157">
        <f t="shared" si="39"/>
        <v>0</v>
      </c>
      <c r="BL175" s="14" t="s">
        <v>176</v>
      </c>
      <c r="BM175" s="155" t="s">
        <v>287</v>
      </c>
    </row>
    <row r="176" spans="1:65" s="2" customFormat="1" ht="16.5" customHeight="1">
      <c r="A176" s="26"/>
      <c r="B176" s="144"/>
      <c r="C176" s="145" t="s">
        <v>213</v>
      </c>
      <c r="D176" s="145" t="s">
        <v>147</v>
      </c>
      <c r="E176" s="146" t="s">
        <v>476</v>
      </c>
      <c r="F176" s="147" t="s">
        <v>477</v>
      </c>
      <c r="G176" s="148" t="s">
        <v>161</v>
      </c>
      <c r="H176" s="149">
        <v>5.0999999999999996</v>
      </c>
      <c r="I176" s="149"/>
      <c r="J176" s="149">
        <f t="shared" si="30"/>
        <v>0</v>
      </c>
      <c r="K176" s="150"/>
      <c r="L176" s="27"/>
      <c r="M176" s="151" t="s">
        <v>1</v>
      </c>
      <c r="N176" s="152" t="s">
        <v>36</v>
      </c>
      <c r="O176" s="153">
        <v>0</v>
      </c>
      <c r="P176" s="153">
        <f t="shared" si="31"/>
        <v>0</v>
      </c>
      <c r="Q176" s="153">
        <v>0</v>
      </c>
      <c r="R176" s="153">
        <f t="shared" si="32"/>
        <v>0</v>
      </c>
      <c r="S176" s="153">
        <v>0</v>
      </c>
      <c r="T176" s="154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176</v>
      </c>
      <c r="AT176" s="155" t="s">
        <v>147</v>
      </c>
      <c r="AU176" s="155" t="s">
        <v>152</v>
      </c>
      <c r="AY176" s="14" t="s">
        <v>145</v>
      </c>
      <c r="BE176" s="156">
        <f t="shared" si="34"/>
        <v>0</v>
      </c>
      <c r="BF176" s="156">
        <f t="shared" si="35"/>
        <v>0</v>
      </c>
      <c r="BG176" s="156">
        <f t="shared" si="36"/>
        <v>0</v>
      </c>
      <c r="BH176" s="156">
        <f t="shared" si="37"/>
        <v>0</v>
      </c>
      <c r="BI176" s="156">
        <f t="shared" si="38"/>
        <v>0</v>
      </c>
      <c r="BJ176" s="14" t="s">
        <v>152</v>
      </c>
      <c r="BK176" s="157">
        <f t="shared" si="39"/>
        <v>0</v>
      </c>
      <c r="BL176" s="14" t="s">
        <v>176</v>
      </c>
      <c r="BM176" s="155" t="s">
        <v>290</v>
      </c>
    </row>
    <row r="177" spans="1:65" s="2" customFormat="1" ht="21.75" customHeight="1">
      <c r="A177" s="26"/>
      <c r="B177" s="144"/>
      <c r="C177" s="145" t="s">
        <v>291</v>
      </c>
      <c r="D177" s="145" t="s">
        <v>147</v>
      </c>
      <c r="E177" s="146" t="s">
        <v>478</v>
      </c>
      <c r="F177" s="147" t="s">
        <v>479</v>
      </c>
      <c r="G177" s="148" t="s">
        <v>336</v>
      </c>
      <c r="H177" s="149">
        <v>78.5</v>
      </c>
      <c r="I177" s="149"/>
      <c r="J177" s="149">
        <f t="shared" si="30"/>
        <v>0</v>
      </c>
      <c r="K177" s="150"/>
      <c r="L177" s="27"/>
      <c r="M177" s="151" t="s">
        <v>1</v>
      </c>
      <c r="N177" s="152" t="s">
        <v>36</v>
      </c>
      <c r="O177" s="153">
        <v>0</v>
      </c>
      <c r="P177" s="153">
        <f t="shared" si="31"/>
        <v>0</v>
      </c>
      <c r="Q177" s="153">
        <v>0</v>
      </c>
      <c r="R177" s="153">
        <f t="shared" si="32"/>
        <v>0</v>
      </c>
      <c r="S177" s="153">
        <v>0</v>
      </c>
      <c r="T177" s="154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176</v>
      </c>
      <c r="AT177" s="155" t="s">
        <v>147</v>
      </c>
      <c r="AU177" s="155" t="s">
        <v>152</v>
      </c>
      <c r="AY177" s="14" t="s">
        <v>145</v>
      </c>
      <c r="BE177" s="156">
        <f t="shared" si="34"/>
        <v>0</v>
      </c>
      <c r="BF177" s="156">
        <f t="shared" si="35"/>
        <v>0</v>
      </c>
      <c r="BG177" s="156">
        <f t="shared" si="36"/>
        <v>0</v>
      </c>
      <c r="BH177" s="156">
        <f t="shared" si="37"/>
        <v>0</v>
      </c>
      <c r="BI177" s="156">
        <f t="shared" si="38"/>
        <v>0</v>
      </c>
      <c r="BJ177" s="14" t="s">
        <v>152</v>
      </c>
      <c r="BK177" s="157">
        <f t="shared" si="39"/>
        <v>0</v>
      </c>
      <c r="BL177" s="14" t="s">
        <v>176</v>
      </c>
      <c r="BM177" s="155" t="s">
        <v>294</v>
      </c>
    </row>
    <row r="178" spans="1:65" s="2" customFormat="1" ht="21.75" customHeight="1">
      <c r="A178" s="26"/>
      <c r="B178" s="144"/>
      <c r="C178" s="145" t="s">
        <v>218</v>
      </c>
      <c r="D178" s="145" t="s">
        <v>147</v>
      </c>
      <c r="E178" s="146" t="s">
        <v>371</v>
      </c>
      <c r="F178" s="147" t="s">
        <v>372</v>
      </c>
      <c r="G178" s="148" t="s">
        <v>217</v>
      </c>
      <c r="H178" s="149">
        <v>1.841</v>
      </c>
      <c r="I178" s="149"/>
      <c r="J178" s="149">
        <f t="shared" si="30"/>
        <v>0</v>
      </c>
      <c r="K178" s="150"/>
      <c r="L178" s="27"/>
      <c r="M178" s="151" t="s">
        <v>1</v>
      </c>
      <c r="N178" s="152" t="s">
        <v>36</v>
      </c>
      <c r="O178" s="153">
        <v>0</v>
      </c>
      <c r="P178" s="153">
        <f t="shared" si="31"/>
        <v>0</v>
      </c>
      <c r="Q178" s="153">
        <v>0</v>
      </c>
      <c r="R178" s="153">
        <f t="shared" si="32"/>
        <v>0</v>
      </c>
      <c r="S178" s="153">
        <v>0</v>
      </c>
      <c r="T178" s="154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176</v>
      </c>
      <c r="AT178" s="155" t="s">
        <v>147</v>
      </c>
      <c r="AU178" s="155" t="s">
        <v>152</v>
      </c>
      <c r="AY178" s="14" t="s">
        <v>145</v>
      </c>
      <c r="BE178" s="156">
        <f t="shared" si="34"/>
        <v>0</v>
      </c>
      <c r="BF178" s="156">
        <f t="shared" si="35"/>
        <v>0</v>
      </c>
      <c r="BG178" s="156">
        <f t="shared" si="36"/>
        <v>0</v>
      </c>
      <c r="BH178" s="156">
        <f t="shared" si="37"/>
        <v>0</v>
      </c>
      <c r="BI178" s="156">
        <f t="shared" si="38"/>
        <v>0</v>
      </c>
      <c r="BJ178" s="14" t="s">
        <v>152</v>
      </c>
      <c r="BK178" s="157">
        <f t="shared" si="39"/>
        <v>0</v>
      </c>
      <c r="BL178" s="14" t="s">
        <v>176</v>
      </c>
      <c r="BM178" s="155" t="s">
        <v>385</v>
      </c>
    </row>
    <row r="179" spans="1:65" s="12" customFormat="1" ht="22.95" customHeight="1">
      <c r="B179" s="132"/>
      <c r="D179" s="133" t="s">
        <v>69</v>
      </c>
      <c r="E179" s="142" t="s">
        <v>373</v>
      </c>
      <c r="F179" s="142" t="s">
        <v>374</v>
      </c>
      <c r="J179" s="143">
        <f>BK179</f>
        <v>0</v>
      </c>
      <c r="L179" s="132"/>
      <c r="M179" s="136"/>
      <c r="N179" s="137"/>
      <c r="O179" s="137"/>
      <c r="P179" s="138">
        <f>SUM(P180:P183)</f>
        <v>0</v>
      </c>
      <c r="Q179" s="137"/>
      <c r="R179" s="138">
        <f>SUM(R180:R183)</f>
        <v>0</v>
      </c>
      <c r="S179" s="137"/>
      <c r="T179" s="139">
        <f>SUM(T180:T183)</f>
        <v>0</v>
      </c>
      <c r="AR179" s="133" t="s">
        <v>152</v>
      </c>
      <c r="AT179" s="140" t="s">
        <v>69</v>
      </c>
      <c r="AU179" s="140" t="s">
        <v>78</v>
      </c>
      <c r="AY179" s="133" t="s">
        <v>145</v>
      </c>
      <c r="BK179" s="141">
        <f>SUM(BK180:BK183)</f>
        <v>0</v>
      </c>
    </row>
    <row r="180" spans="1:65" s="2" customFormat="1" ht="21.75" customHeight="1">
      <c r="A180" s="26"/>
      <c r="B180" s="144"/>
      <c r="C180" s="145" t="s">
        <v>480</v>
      </c>
      <c r="D180" s="145" t="s">
        <v>147</v>
      </c>
      <c r="E180" s="146" t="s">
        <v>481</v>
      </c>
      <c r="F180" s="147" t="s">
        <v>482</v>
      </c>
      <c r="G180" s="148" t="s">
        <v>236</v>
      </c>
      <c r="H180" s="149">
        <v>11.909000000000001</v>
      </c>
      <c r="I180" s="149"/>
      <c r="J180" s="149">
        <f>ROUND(I180*H180,3)</f>
        <v>0</v>
      </c>
      <c r="K180" s="150"/>
      <c r="L180" s="27"/>
      <c r="M180" s="151" t="s">
        <v>1</v>
      </c>
      <c r="N180" s="152" t="s">
        <v>36</v>
      </c>
      <c r="O180" s="153">
        <v>0</v>
      </c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176</v>
      </c>
      <c r="AT180" s="155" t="s">
        <v>147</v>
      </c>
      <c r="AU180" s="155" t="s">
        <v>152</v>
      </c>
      <c r="AY180" s="14" t="s">
        <v>145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4" t="s">
        <v>152</v>
      </c>
      <c r="BK180" s="157">
        <f>ROUND(I180*H180,3)</f>
        <v>0</v>
      </c>
      <c r="BL180" s="14" t="s">
        <v>176</v>
      </c>
      <c r="BM180" s="155" t="s">
        <v>483</v>
      </c>
    </row>
    <row r="181" spans="1:65" s="2" customFormat="1" ht="21.75" customHeight="1">
      <c r="A181" s="26"/>
      <c r="B181" s="144"/>
      <c r="C181" s="145" t="s">
        <v>221</v>
      </c>
      <c r="D181" s="145" t="s">
        <v>147</v>
      </c>
      <c r="E181" s="146" t="s">
        <v>375</v>
      </c>
      <c r="F181" s="147" t="s">
        <v>376</v>
      </c>
      <c r="G181" s="148" t="s">
        <v>236</v>
      </c>
      <c r="H181" s="149">
        <v>86.411000000000001</v>
      </c>
      <c r="I181" s="149"/>
      <c r="J181" s="149">
        <f>ROUND(I181*H181,3)</f>
        <v>0</v>
      </c>
      <c r="K181" s="150"/>
      <c r="L181" s="27"/>
      <c r="M181" s="151" t="s">
        <v>1</v>
      </c>
      <c r="N181" s="152" t="s">
        <v>36</v>
      </c>
      <c r="O181" s="153">
        <v>0</v>
      </c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176</v>
      </c>
      <c r="AT181" s="155" t="s">
        <v>147</v>
      </c>
      <c r="AU181" s="155" t="s">
        <v>152</v>
      </c>
      <c r="AY181" s="14" t="s">
        <v>145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4" t="s">
        <v>152</v>
      </c>
      <c r="BK181" s="157">
        <f>ROUND(I181*H181,3)</f>
        <v>0</v>
      </c>
      <c r="BL181" s="14" t="s">
        <v>176</v>
      </c>
      <c r="BM181" s="155" t="s">
        <v>484</v>
      </c>
    </row>
    <row r="182" spans="1:65" s="2" customFormat="1" ht="21.75" customHeight="1">
      <c r="A182" s="26"/>
      <c r="B182" s="144"/>
      <c r="C182" s="145" t="s">
        <v>485</v>
      </c>
      <c r="D182" s="145" t="s">
        <v>147</v>
      </c>
      <c r="E182" s="146" t="s">
        <v>377</v>
      </c>
      <c r="F182" s="147" t="s">
        <v>378</v>
      </c>
      <c r="G182" s="148" t="s">
        <v>236</v>
      </c>
      <c r="H182" s="149">
        <v>86.411000000000001</v>
      </c>
      <c r="I182" s="149"/>
      <c r="J182" s="149">
        <f>ROUND(I182*H182,3)</f>
        <v>0</v>
      </c>
      <c r="K182" s="150"/>
      <c r="L182" s="27"/>
      <c r="M182" s="151" t="s">
        <v>1</v>
      </c>
      <c r="N182" s="152" t="s">
        <v>36</v>
      </c>
      <c r="O182" s="153">
        <v>0</v>
      </c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176</v>
      </c>
      <c r="AT182" s="155" t="s">
        <v>147</v>
      </c>
      <c r="AU182" s="155" t="s">
        <v>152</v>
      </c>
      <c r="AY182" s="14" t="s">
        <v>145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4" t="s">
        <v>152</v>
      </c>
      <c r="BK182" s="157">
        <f>ROUND(I182*H182,3)</f>
        <v>0</v>
      </c>
      <c r="BL182" s="14" t="s">
        <v>176</v>
      </c>
      <c r="BM182" s="155" t="s">
        <v>486</v>
      </c>
    </row>
    <row r="183" spans="1:65" s="2" customFormat="1" ht="21.75" customHeight="1">
      <c r="A183" s="26"/>
      <c r="B183" s="144"/>
      <c r="C183" s="145" t="s">
        <v>225</v>
      </c>
      <c r="D183" s="145" t="s">
        <v>147</v>
      </c>
      <c r="E183" s="146" t="s">
        <v>487</v>
      </c>
      <c r="F183" s="147" t="s">
        <v>488</v>
      </c>
      <c r="G183" s="148" t="s">
        <v>236</v>
      </c>
      <c r="H183" s="149">
        <v>11.909000000000001</v>
      </c>
      <c r="I183" s="149"/>
      <c r="J183" s="149">
        <f>ROUND(I183*H183,3)</f>
        <v>0</v>
      </c>
      <c r="K183" s="150"/>
      <c r="L183" s="27"/>
      <c r="M183" s="151" t="s">
        <v>1</v>
      </c>
      <c r="N183" s="152" t="s">
        <v>36</v>
      </c>
      <c r="O183" s="153">
        <v>0</v>
      </c>
      <c r="P183" s="153">
        <f>O183*H183</f>
        <v>0</v>
      </c>
      <c r="Q183" s="153">
        <v>0</v>
      </c>
      <c r="R183" s="153">
        <f>Q183*H183</f>
        <v>0</v>
      </c>
      <c r="S183" s="153">
        <v>0</v>
      </c>
      <c r="T183" s="154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176</v>
      </c>
      <c r="AT183" s="155" t="s">
        <v>147</v>
      </c>
      <c r="AU183" s="155" t="s">
        <v>152</v>
      </c>
      <c r="AY183" s="14" t="s">
        <v>145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4" t="s">
        <v>152</v>
      </c>
      <c r="BK183" s="157">
        <f>ROUND(I183*H183,3)</f>
        <v>0</v>
      </c>
      <c r="BL183" s="14" t="s">
        <v>176</v>
      </c>
      <c r="BM183" s="155" t="s">
        <v>489</v>
      </c>
    </row>
    <row r="184" spans="1:65" s="12" customFormat="1" ht="25.95" customHeight="1">
      <c r="B184" s="132"/>
      <c r="D184" s="133" t="s">
        <v>69</v>
      </c>
      <c r="E184" s="134" t="s">
        <v>181</v>
      </c>
      <c r="F184" s="134" t="s">
        <v>250</v>
      </c>
      <c r="J184" s="135">
        <f>BK184</f>
        <v>0</v>
      </c>
      <c r="L184" s="132"/>
      <c r="M184" s="136"/>
      <c r="N184" s="137"/>
      <c r="O184" s="137"/>
      <c r="P184" s="138">
        <f>P185</f>
        <v>0</v>
      </c>
      <c r="Q184" s="137"/>
      <c r="R184" s="138">
        <f>R185</f>
        <v>0</v>
      </c>
      <c r="S184" s="137"/>
      <c r="T184" s="139">
        <f>T185</f>
        <v>0</v>
      </c>
      <c r="AR184" s="133" t="s">
        <v>155</v>
      </c>
      <c r="AT184" s="140" t="s">
        <v>69</v>
      </c>
      <c r="AU184" s="140" t="s">
        <v>70</v>
      </c>
      <c r="AY184" s="133" t="s">
        <v>145</v>
      </c>
      <c r="BK184" s="141">
        <f>BK185</f>
        <v>0</v>
      </c>
    </row>
    <row r="185" spans="1:65" s="12" customFormat="1" ht="22.95" customHeight="1">
      <c r="B185" s="132"/>
      <c r="D185" s="133" t="s">
        <v>69</v>
      </c>
      <c r="E185" s="142" t="s">
        <v>490</v>
      </c>
      <c r="F185" s="142" t="s">
        <v>491</v>
      </c>
      <c r="J185" s="143">
        <f>BK185</f>
        <v>0</v>
      </c>
      <c r="L185" s="132"/>
      <c r="M185" s="136"/>
      <c r="N185" s="137"/>
      <c r="O185" s="137"/>
      <c r="P185" s="138">
        <f>SUM(P186:P188)</f>
        <v>0</v>
      </c>
      <c r="Q185" s="137"/>
      <c r="R185" s="138">
        <f>SUM(R186:R188)</f>
        <v>0</v>
      </c>
      <c r="S185" s="137"/>
      <c r="T185" s="139">
        <f>SUM(T186:T188)</f>
        <v>0</v>
      </c>
      <c r="AR185" s="133" t="s">
        <v>155</v>
      </c>
      <c r="AT185" s="140" t="s">
        <v>69</v>
      </c>
      <c r="AU185" s="140" t="s">
        <v>78</v>
      </c>
      <c r="AY185" s="133" t="s">
        <v>145</v>
      </c>
      <c r="BK185" s="141">
        <f>SUM(BK186:BK188)</f>
        <v>0</v>
      </c>
    </row>
    <row r="186" spans="1:65" s="2" customFormat="1" ht="21.75" customHeight="1">
      <c r="A186" s="26"/>
      <c r="B186" s="144"/>
      <c r="C186" s="145" t="s">
        <v>492</v>
      </c>
      <c r="D186" s="145" t="s">
        <v>147</v>
      </c>
      <c r="E186" s="146" t="s">
        <v>493</v>
      </c>
      <c r="F186" s="147" t="s">
        <v>494</v>
      </c>
      <c r="G186" s="148" t="s">
        <v>150</v>
      </c>
      <c r="H186" s="149">
        <v>1</v>
      </c>
      <c r="I186" s="149"/>
      <c r="J186" s="149">
        <f>ROUND(I186*H186,3)</f>
        <v>0</v>
      </c>
      <c r="K186" s="150"/>
      <c r="L186" s="27"/>
      <c r="M186" s="151" t="s">
        <v>1</v>
      </c>
      <c r="N186" s="152" t="s">
        <v>36</v>
      </c>
      <c r="O186" s="153">
        <v>0</v>
      </c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256</v>
      </c>
      <c r="AT186" s="155" t="s">
        <v>147</v>
      </c>
      <c r="AU186" s="155" t="s">
        <v>152</v>
      </c>
      <c r="AY186" s="14" t="s">
        <v>145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4" t="s">
        <v>152</v>
      </c>
      <c r="BK186" s="157">
        <f>ROUND(I186*H186,3)</f>
        <v>0</v>
      </c>
      <c r="BL186" s="14" t="s">
        <v>256</v>
      </c>
      <c r="BM186" s="155" t="s">
        <v>495</v>
      </c>
    </row>
    <row r="187" spans="1:65" s="2" customFormat="1" ht="33" customHeight="1">
      <c r="A187" s="26"/>
      <c r="B187" s="144"/>
      <c r="C187" s="158" t="s">
        <v>228</v>
      </c>
      <c r="D187" s="158" t="s">
        <v>181</v>
      </c>
      <c r="E187" s="159" t="s">
        <v>496</v>
      </c>
      <c r="F187" s="160" t="s">
        <v>497</v>
      </c>
      <c r="G187" s="161" t="s">
        <v>150</v>
      </c>
      <c r="H187" s="162">
        <v>1</v>
      </c>
      <c r="I187" s="162"/>
      <c r="J187" s="162">
        <f>ROUND(I187*H187,3)</f>
        <v>0</v>
      </c>
      <c r="K187" s="163"/>
      <c r="L187" s="164"/>
      <c r="M187" s="165" t="s">
        <v>1</v>
      </c>
      <c r="N187" s="166" t="s">
        <v>36</v>
      </c>
      <c r="O187" s="153">
        <v>0</v>
      </c>
      <c r="P187" s="153">
        <f>O187*H187</f>
        <v>0</v>
      </c>
      <c r="Q187" s="153">
        <v>0</v>
      </c>
      <c r="R187" s="153">
        <f>Q187*H187</f>
        <v>0</v>
      </c>
      <c r="S187" s="153">
        <v>0</v>
      </c>
      <c r="T187" s="154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260</v>
      </c>
      <c r="AT187" s="155" t="s">
        <v>181</v>
      </c>
      <c r="AU187" s="155" t="s">
        <v>152</v>
      </c>
      <c r="AY187" s="14" t="s">
        <v>145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4" t="s">
        <v>152</v>
      </c>
      <c r="BK187" s="157">
        <f>ROUND(I187*H187,3)</f>
        <v>0</v>
      </c>
      <c r="BL187" s="14" t="s">
        <v>256</v>
      </c>
      <c r="BM187" s="155" t="s">
        <v>498</v>
      </c>
    </row>
    <row r="188" spans="1:65" s="2" customFormat="1" ht="21.75" customHeight="1">
      <c r="A188" s="26"/>
      <c r="B188" s="144"/>
      <c r="C188" s="145" t="s">
        <v>499</v>
      </c>
      <c r="D188" s="145" t="s">
        <v>147</v>
      </c>
      <c r="E188" s="146" t="s">
        <v>500</v>
      </c>
      <c r="F188" s="147" t="s">
        <v>501</v>
      </c>
      <c r="G188" s="148" t="s">
        <v>150</v>
      </c>
      <c r="H188" s="149">
        <v>1</v>
      </c>
      <c r="I188" s="149"/>
      <c r="J188" s="149">
        <f>ROUND(I188*H188,3)</f>
        <v>0</v>
      </c>
      <c r="K188" s="150"/>
      <c r="L188" s="27"/>
      <c r="M188" s="151" t="s">
        <v>1</v>
      </c>
      <c r="N188" s="152" t="s">
        <v>36</v>
      </c>
      <c r="O188" s="153">
        <v>0</v>
      </c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256</v>
      </c>
      <c r="AT188" s="155" t="s">
        <v>147</v>
      </c>
      <c r="AU188" s="155" t="s">
        <v>152</v>
      </c>
      <c r="AY188" s="14" t="s">
        <v>145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152</v>
      </c>
      <c r="BK188" s="157">
        <f>ROUND(I188*H188,3)</f>
        <v>0</v>
      </c>
      <c r="BL188" s="14" t="s">
        <v>256</v>
      </c>
      <c r="BM188" s="155" t="s">
        <v>502</v>
      </c>
    </row>
    <row r="189" spans="1:65" s="12" customFormat="1" ht="25.95" customHeight="1">
      <c r="B189" s="132"/>
      <c r="D189" s="133" t="s">
        <v>69</v>
      </c>
      <c r="E189" s="134" t="s">
        <v>503</v>
      </c>
      <c r="F189" s="134" t="s">
        <v>504</v>
      </c>
      <c r="J189" s="135">
        <f>BK189</f>
        <v>0</v>
      </c>
      <c r="L189" s="132"/>
      <c r="M189" s="136"/>
      <c r="N189" s="137"/>
      <c r="O189" s="137"/>
      <c r="P189" s="138">
        <f>SUM(P190:P191)</f>
        <v>0</v>
      </c>
      <c r="Q189" s="137"/>
      <c r="R189" s="138">
        <f>SUM(R190:R191)</f>
        <v>0</v>
      </c>
      <c r="S189" s="137"/>
      <c r="T189" s="139">
        <f>SUM(T190:T191)</f>
        <v>0</v>
      </c>
      <c r="AR189" s="133" t="s">
        <v>151</v>
      </c>
      <c r="AT189" s="140" t="s">
        <v>69</v>
      </c>
      <c r="AU189" s="140" t="s">
        <v>70</v>
      </c>
      <c r="AY189" s="133" t="s">
        <v>145</v>
      </c>
      <c r="BK189" s="141">
        <f>SUM(BK190:BK191)</f>
        <v>0</v>
      </c>
    </row>
    <row r="190" spans="1:65" s="2" customFormat="1" ht="44.25" customHeight="1">
      <c r="A190" s="26"/>
      <c r="B190" s="144"/>
      <c r="C190" s="145" t="s">
        <v>237</v>
      </c>
      <c r="D190" s="145" t="s">
        <v>147</v>
      </c>
      <c r="E190" s="146" t="s">
        <v>505</v>
      </c>
      <c r="F190" s="147" t="s">
        <v>506</v>
      </c>
      <c r="G190" s="148" t="s">
        <v>507</v>
      </c>
      <c r="H190" s="149">
        <v>4</v>
      </c>
      <c r="I190" s="149"/>
      <c r="J190" s="149">
        <f>ROUND(I190*H190,3)</f>
        <v>0</v>
      </c>
      <c r="K190" s="150"/>
      <c r="L190" s="27"/>
      <c r="M190" s="151" t="s">
        <v>1</v>
      </c>
      <c r="N190" s="152" t="s">
        <v>36</v>
      </c>
      <c r="O190" s="153">
        <v>0</v>
      </c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508</v>
      </c>
      <c r="AT190" s="155" t="s">
        <v>147</v>
      </c>
      <c r="AU190" s="155" t="s">
        <v>78</v>
      </c>
      <c r="AY190" s="14" t="s">
        <v>145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4" t="s">
        <v>152</v>
      </c>
      <c r="BK190" s="157">
        <f>ROUND(I190*H190,3)</f>
        <v>0</v>
      </c>
      <c r="BL190" s="14" t="s">
        <v>508</v>
      </c>
      <c r="BM190" s="155" t="s">
        <v>509</v>
      </c>
    </row>
    <row r="191" spans="1:65" s="2" customFormat="1" ht="33" customHeight="1">
      <c r="A191" s="26"/>
      <c r="B191" s="144"/>
      <c r="C191" s="145" t="s">
        <v>510</v>
      </c>
      <c r="D191" s="145" t="s">
        <v>147</v>
      </c>
      <c r="E191" s="146" t="s">
        <v>511</v>
      </c>
      <c r="F191" s="147" t="s">
        <v>512</v>
      </c>
      <c r="G191" s="148" t="s">
        <v>507</v>
      </c>
      <c r="H191" s="149">
        <v>3</v>
      </c>
      <c r="I191" s="149"/>
      <c r="J191" s="149">
        <f>ROUND(I191*H191,3)</f>
        <v>0</v>
      </c>
      <c r="K191" s="150"/>
      <c r="L191" s="27"/>
      <c r="M191" s="167" t="s">
        <v>1</v>
      </c>
      <c r="N191" s="168" t="s">
        <v>36</v>
      </c>
      <c r="O191" s="169">
        <v>0</v>
      </c>
      <c r="P191" s="169">
        <f>O191*H191</f>
        <v>0</v>
      </c>
      <c r="Q191" s="169">
        <v>0</v>
      </c>
      <c r="R191" s="169">
        <f>Q191*H191</f>
        <v>0</v>
      </c>
      <c r="S191" s="169">
        <v>0</v>
      </c>
      <c r="T191" s="170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508</v>
      </c>
      <c r="AT191" s="155" t="s">
        <v>147</v>
      </c>
      <c r="AU191" s="155" t="s">
        <v>78</v>
      </c>
      <c r="AY191" s="14" t="s">
        <v>145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4" t="s">
        <v>152</v>
      </c>
      <c r="BK191" s="157">
        <f>ROUND(I191*H191,3)</f>
        <v>0</v>
      </c>
      <c r="BL191" s="14" t="s">
        <v>508</v>
      </c>
      <c r="BM191" s="155" t="s">
        <v>513</v>
      </c>
    </row>
    <row r="192" spans="1:65" s="2" customFormat="1" ht="6.9" customHeight="1">
      <c r="A192" s="26"/>
      <c r="B192" s="41"/>
      <c r="C192" s="42"/>
      <c r="D192" s="42"/>
      <c r="E192" s="42"/>
      <c r="F192" s="42"/>
      <c r="G192" s="42"/>
      <c r="H192" s="42"/>
      <c r="I192" s="42"/>
      <c r="J192" s="42"/>
      <c r="K192" s="42"/>
      <c r="L192" s="27"/>
      <c r="M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</row>
  </sheetData>
  <autoFilter ref="C131:K191" xr:uid="{00000000-0009-0000-0000-000005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63"/>
  <sheetViews>
    <sheetView showGridLines="0" topLeftCell="A113" workbookViewId="0">
      <selection activeCell="I132" sqref="I132:I16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92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94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110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8" t="str">
        <f>'Rekapitulácia stavby'!K6</f>
        <v>Zberný dvor v Trebišove</v>
      </c>
      <c r="F7" s="209"/>
      <c r="G7" s="209"/>
      <c r="H7" s="209"/>
      <c r="L7" s="17"/>
    </row>
    <row r="8" spans="1:46" s="2" customFormat="1" ht="12" customHeight="1">
      <c r="A8" s="26"/>
      <c r="B8" s="27"/>
      <c r="C8" s="26"/>
      <c r="D8" s="23" t="s">
        <v>111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0" t="s">
        <v>514</v>
      </c>
      <c r="F9" s="207"/>
      <c r="G9" s="207"/>
      <c r="H9" s="20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9" t="str">
        <f>'Rekapitulácia stavby'!E14</f>
        <v xml:space="preserve"> </v>
      </c>
      <c r="F18" s="179"/>
      <c r="G18" s="179"/>
      <c r="H18" s="179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2" t="s">
        <v>1</v>
      </c>
      <c r="F27" s="182"/>
      <c r="G27" s="182"/>
      <c r="H27" s="18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" customHeight="1">
      <c r="A30" s="26"/>
      <c r="B30" s="27"/>
      <c r="C30" s="26"/>
      <c r="D30" s="21" t="s">
        <v>113</v>
      </c>
      <c r="E30" s="26"/>
      <c r="F30" s="26"/>
      <c r="G30" s="26"/>
      <c r="H30" s="26"/>
      <c r="I30" s="26"/>
      <c r="J30" s="92">
        <f>J96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" customHeight="1">
      <c r="A31" s="26"/>
      <c r="B31" s="27"/>
      <c r="C31" s="26"/>
      <c r="D31" s="93" t="s">
        <v>114</v>
      </c>
      <c r="E31" s="26"/>
      <c r="F31" s="26"/>
      <c r="G31" s="26"/>
      <c r="H31" s="26"/>
      <c r="I31" s="26"/>
      <c r="J31" s="92">
        <f>J108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4" t="s">
        <v>30</v>
      </c>
      <c r="E32" s="26"/>
      <c r="F32" s="26"/>
      <c r="G32" s="26"/>
      <c r="H32" s="26"/>
      <c r="I32" s="26"/>
      <c r="J32" s="65">
        <f>ROUND(J30 + J31,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5" t="s">
        <v>34</v>
      </c>
      <c r="E35" s="23" t="s">
        <v>35</v>
      </c>
      <c r="F35" s="96">
        <f>ROUND((SUM(BE108:BE109) + SUM(BE129:BE162)),  2)</f>
        <v>0</v>
      </c>
      <c r="G35" s="26"/>
      <c r="H35" s="26"/>
      <c r="I35" s="97">
        <v>0.2</v>
      </c>
      <c r="J35" s="96">
        <f>ROUND(((SUM(BE108:BE109) + SUM(BE129:BE162))*I35),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3" t="s">
        <v>36</v>
      </c>
      <c r="F36" s="96">
        <f>ROUND((SUM(BF108:BF109) + SUM(BF129:BF162)),  2)</f>
        <v>0</v>
      </c>
      <c r="G36" s="26"/>
      <c r="H36" s="26"/>
      <c r="I36" s="97">
        <v>0.2</v>
      </c>
      <c r="J36" s="96">
        <f>ROUND(((SUM(BF108:BF109) + SUM(BF129:BF162))*I36),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37</v>
      </c>
      <c r="F37" s="96">
        <f>ROUND((SUM(BG108:BG109) + SUM(BG129:BG162)),  2)</f>
        <v>0</v>
      </c>
      <c r="G37" s="26"/>
      <c r="H37" s="26"/>
      <c r="I37" s="97">
        <v>0.2</v>
      </c>
      <c r="J37" s="96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38</v>
      </c>
      <c r="F38" s="96">
        <f>ROUND((SUM(BH108:BH109) + SUM(BH129:BH162)),  2)</f>
        <v>0</v>
      </c>
      <c r="G38" s="26"/>
      <c r="H38" s="26"/>
      <c r="I38" s="97">
        <v>0.2</v>
      </c>
      <c r="J38" s="96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23" t="s">
        <v>39</v>
      </c>
      <c r="F39" s="96">
        <f>ROUND((SUM(BI108:BI109) + SUM(BI129:BI162)),  2)</f>
        <v>0</v>
      </c>
      <c r="G39" s="26"/>
      <c r="H39" s="26"/>
      <c r="I39" s="97">
        <v>0</v>
      </c>
      <c r="J39" s="96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8"/>
      <c r="D41" s="99" t="s">
        <v>40</v>
      </c>
      <c r="E41" s="54"/>
      <c r="F41" s="54"/>
      <c r="G41" s="100" t="s">
        <v>41</v>
      </c>
      <c r="H41" s="101" t="s">
        <v>42</v>
      </c>
      <c r="I41" s="54"/>
      <c r="J41" s="102">
        <f>SUM(J32:J39)</f>
        <v>0</v>
      </c>
      <c r="K41" s="103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45</v>
      </c>
      <c r="E61" s="29"/>
      <c r="F61" s="104" t="s">
        <v>46</v>
      </c>
      <c r="G61" s="39" t="s">
        <v>45</v>
      </c>
      <c r="H61" s="29"/>
      <c r="I61" s="29"/>
      <c r="J61" s="105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45</v>
      </c>
      <c r="E76" s="29"/>
      <c r="F76" s="104" t="s">
        <v>46</v>
      </c>
      <c r="G76" s="39" t="s">
        <v>45</v>
      </c>
      <c r="H76" s="29"/>
      <c r="I76" s="29"/>
      <c r="J76" s="105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115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8" t="str">
        <f>E7</f>
        <v>Zberný dvor v Trebišove</v>
      </c>
      <c r="F85" s="209"/>
      <c r="G85" s="209"/>
      <c r="H85" s="20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0" t="str">
        <f>E9</f>
        <v>01.5 - SO 01.5 - Mostová váha</v>
      </c>
      <c r="F87" s="207"/>
      <c r="G87" s="207"/>
      <c r="H87" s="20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Trebišov 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Mesto Trebišov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116</v>
      </c>
      <c r="D94" s="98"/>
      <c r="E94" s="98"/>
      <c r="F94" s="98"/>
      <c r="G94" s="98"/>
      <c r="H94" s="98"/>
      <c r="I94" s="98"/>
      <c r="J94" s="107" t="s">
        <v>117</v>
      </c>
      <c r="K94" s="98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08" t="s">
        <v>118</v>
      </c>
      <c r="D96" s="26"/>
      <c r="E96" s="26"/>
      <c r="F96" s="26"/>
      <c r="G96" s="26"/>
      <c r="H96" s="26"/>
      <c r="I96" s="26"/>
      <c r="J96" s="65">
        <f>J129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119</v>
      </c>
    </row>
    <row r="97" spans="1:31" s="9" customFormat="1" ht="24.9" customHeight="1">
      <c r="B97" s="109"/>
      <c r="D97" s="110" t="s">
        <v>120</v>
      </c>
      <c r="E97" s="111"/>
      <c r="F97" s="111"/>
      <c r="G97" s="111"/>
      <c r="H97" s="111"/>
      <c r="I97" s="111"/>
      <c r="J97" s="112">
        <f>J130</f>
        <v>0</v>
      </c>
      <c r="L97" s="109"/>
    </row>
    <row r="98" spans="1:31" s="10" customFormat="1" ht="19.95" customHeight="1">
      <c r="B98" s="113"/>
      <c r="D98" s="114" t="s">
        <v>121</v>
      </c>
      <c r="E98" s="115"/>
      <c r="F98" s="115"/>
      <c r="G98" s="115"/>
      <c r="H98" s="115"/>
      <c r="I98" s="115"/>
      <c r="J98" s="116">
        <f>J131</f>
        <v>0</v>
      </c>
      <c r="L98" s="113"/>
    </row>
    <row r="99" spans="1:31" s="10" customFormat="1" ht="19.95" customHeight="1">
      <c r="B99" s="113"/>
      <c r="D99" s="114" t="s">
        <v>296</v>
      </c>
      <c r="E99" s="115"/>
      <c r="F99" s="115"/>
      <c r="G99" s="115"/>
      <c r="H99" s="115"/>
      <c r="I99" s="115"/>
      <c r="J99" s="116">
        <f>J143</f>
        <v>0</v>
      </c>
      <c r="L99" s="113"/>
    </row>
    <row r="100" spans="1:31" s="10" customFormat="1" ht="19.95" customHeight="1">
      <c r="B100" s="113"/>
      <c r="D100" s="114" t="s">
        <v>515</v>
      </c>
      <c r="E100" s="115"/>
      <c r="F100" s="115"/>
      <c r="G100" s="115"/>
      <c r="H100" s="115"/>
      <c r="I100" s="115"/>
      <c r="J100" s="116">
        <f>J146</f>
        <v>0</v>
      </c>
      <c r="L100" s="113"/>
    </row>
    <row r="101" spans="1:31" s="10" customFormat="1" ht="19.95" customHeight="1">
      <c r="B101" s="113"/>
      <c r="D101" s="114" t="s">
        <v>402</v>
      </c>
      <c r="E101" s="115"/>
      <c r="F101" s="115"/>
      <c r="G101" s="115"/>
      <c r="H101" s="115"/>
      <c r="I101" s="115"/>
      <c r="J101" s="116">
        <f>J148</f>
        <v>0</v>
      </c>
      <c r="L101" s="113"/>
    </row>
    <row r="102" spans="1:31" s="10" customFormat="1" ht="19.95" customHeight="1">
      <c r="B102" s="113"/>
      <c r="D102" s="114" t="s">
        <v>297</v>
      </c>
      <c r="E102" s="115"/>
      <c r="F102" s="115"/>
      <c r="G102" s="115"/>
      <c r="H102" s="115"/>
      <c r="I102" s="115"/>
      <c r="J102" s="116">
        <f>J150</f>
        <v>0</v>
      </c>
      <c r="L102" s="113"/>
    </row>
    <row r="103" spans="1:31" s="9" customFormat="1" ht="24.9" customHeight="1">
      <c r="B103" s="109"/>
      <c r="D103" s="110" t="s">
        <v>126</v>
      </c>
      <c r="E103" s="111"/>
      <c r="F103" s="111"/>
      <c r="G103" s="111"/>
      <c r="H103" s="111"/>
      <c r="I103" s="111"/>
      <c r="J103" s="112">
        <f>J152</f>
        <v>0</v>
      </c>
      <c r="L103" s="109"/>
    </row>
    <row r="104" spans="1:31" s="10" customFormat="1" ht="19.95" customHeight="1">
      <c r="B104" s="113"/>
      <c r="D104" s="114" t="s">
        <v>127</v>
      </c>
      <c r="E104" s="115"/>
      <c r="F104" s="115"/>
      <c r="G104" s="115"/>
      <c r="H104" s="115"/>
      <c r="I104" s="115"/>
      <c r="J104" s="116">
        <f>J153</f>
        <v>0</v>
      </c>
      <c r="L104" s="113"/>
    </row>
    <row r="105" spans="1:31" s="10" customFormat="1" ht="19.95" customHeight="1">
      <c r="B105" s="113"/>
      <c r="D105" s="114" t="s">
        <v>516</v>
      </c>
      <c r="E105" s="115"/>
      <c r="F105" s="115"/>
      <c r="G105" s="115"/>
      <c r="H105" s="115"/>
      <c r="I105" s="115"/>
      <c r="J105" s="116">
        <f>J156</f>
        <v>0</v>
      </c>
      <c r="L105" s="113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9.25" customHeight="1">
      <c r="A108" s="26"/>
      <c r="B108" s="27"/>
      <c r="C108" s="108" t="s">
        <v>129</v>
      </c>
      <c r="D108" s="26"/>
      <c r="E108" s="26"/>
      <c r="F108" s="26"/>
      <c r="G108" s="26"/>
      <c r="H108" s="26"/>
      <c r="I108" s="26"/>
      <c r="J108" s="117">
        <v>0</v>
      </c>
      <c r="K108" s="26"/>
      <c r="L108" s="36"/>
      <c r="N108" s="118" t="s">
        <v>34</v>
      </c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8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9.25" customHeight="1">
      <c r="A110" s="26"/>
      <c r="B110" s="27"/>
      <c r="C110" s="119" t="s">
        <v>130</v>
      </c>
      <c r="D110" s="98"/>
      <c r="E110" s="98"/>
      <c r="F110" s="98"/>
      <c r="G110" s="98"/>
      <c r="H110" s="98"/>
      <c r="I110" s="98"/>
      <c r="J110" s="120">
        <f>ROUND(J96+J108,2)</f>
        <v>0</v>
      </c>
      <c r="K110" s="98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" customHeight="1">
      <c r="A111" s="26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5" spans="1:31" s="2" customFormat="1" ht="6.9" customHeight="1">
      <c r="A115" s="26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" customHeight="1">
      <c r="A116" s="26"/>
      <c r="B116" s="27"/>
      <c r="C116" s="18" t="s">
        <v>131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12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6.5" customHeight="1">
      <c r="A119" s="26"/>
      <c r="B119" s="27"/>
      <c r="C119" s="26"/>
      <c r="D119" s="26"/>
      <c r="E119" s="208" t="str">
        <f>E7</f>
        <v>Zberný dvor v Trebišove</v>
      </c>
      <c r="F119" s="209"/>
      <c r="G119" s="209"/>
      <c r="H119" s="209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111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00" t="str">
        <f>E9</f>
        <v>01.5 - SO 01.5 - Mostová váha</v>
      </c>
      <c r="F121" s="207"/>
      <c r="G121" s="207"/>
      <c r="H121" s="207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16</v>
      </c>
      <c r="D123" s="26"/>
      <c r="E123" s="26"/>
      <c r="F123" s="21" t="str">
        <f>F12</f>
        <v xml:space="preserve">Trebišov </v>
      </c>
      <c r="G123" s="26"/>
      <c r="H123" s="26"/>
      <c r="I123" s="23" t="s">
        <v>18</v>
      </c>
      <c r="J123" s="49">
        <f>IF(J12="","",J12)</f>
        <v>0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5.15" customHeight="1">
      <c r="A125" s="26"/>
      <c r="B125" s="27"/>
      <c r="C125" s="23" t="s">
        <v>19</v>
      </c>
      <c r="D125" s="26"/>
      <c r="E125" s="26"/>
      <c r="F125" s="21" t="str">
        <f>E15</f>
        <v xml:space="preserve">Mesto Trebišov </v>
      </c>
      <c r="G125" s="26"/>
      <c r="H125" s="26"/>
      <c r="I125" s="23" t="s">
        <v>25</v>
      </c>
      <c r="J125" s="24" t="str">
        <f>E21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15" customHeight="1">
      <c r="A126" s="26"/>
      <c r="B126" s="27"/>
      <c r="C126" s="23" t="s">
        <v>23</v>
      </c>
      <c r="D126" s="26"/>
      <c r="E126" s="26"/>
      <c r="F126" s="21" t="str">
        <f>IF(E18="","",E18)</f>
        <v xml:space="preserve"> </v>
      </c>
      <c r="G126" s="26"/>
      <c r="H126" s="26"/>
      <c r="I126" s="23" t="s">
        <v>28</v>
      </c>
      <c r="J126" s="24" t="str">
        <f>E24</f>
        <v xml:space="preserve"> 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21"/>
      <c r="B128" s="122"/>
      <c r="C128" s="123" t="s">
        <v>132</v>
      </c>
      <c r="D128" s="124" t="s">
        <v>55</v>
      </c>
      <c r="E128" s="124" t="s">
        <v>51</v>
      </c>
      <c r="F128" s="124" t="s">
        <v>52</v>
      </c>
      <c r="G128" s="124" t="s">
        <v>133</v>
      </c>
      <c r="H128" s="124" t="s">
        <v>134</v>
      </c>
      <c r="I128" s="124" t="s">
        <v>135</v>
      </c>
      <c r="J128" s="125" t="s">
        <v>117</v>
      </c>
      <c r="K128" s="126" t="s">
        <v>136</v>
      </c>
      <c r="L128" s="127"/>
      <c r="M128" s="56" t="s">
        <v>1</v>
      </c>
      <c r="N128" s="57" t="s">
        <v>34</v>
      </c>
      <c r="O128" s="57" t="s">
        <v>137</v>
      </c>
      <c r="P128" s="57" t="s">
        <v>138</v>
      </c>
      <c r="Q128" s="57" t="s">
        <v>139</v>
      </c>
      <c r="R128" s="57" t="s">
        <v>140</v>
      </c>
      <c r="S128" s="57" t="s">
        <v>141</v>
      </c>
      <c r="T128" s="58" t="s">
        <v>142</v>
      </c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</row>
    <row r="129" spans="1:65" s="2" customFormat="1" ht="22.95" customHeight="1">
      <c r="A129" s="26"/>
      <c r="B129" s="27"/>
      <c r="C129" s="63" t="s">
        <v>113</v>
      </c>
      <c r="D129" s="26"/>
      <c r="E129" s="26"/>
      <c r="F129" s="26"/>
      <c r="G129" s="26"/>
      <c r="H129" s="26"/>
      <c r="I129" s="26"/>
      <c r="J129" s="128">
        <f>BK129</f>
        <v>0</v>
      </c>
      <c r="K129" s="26"/>
      <c r="L129" s="27"/>
      <c r="M129" s="59"/>
      <c r="N129" s="50"/>
      <c r="O129" s="60"/>
      <c r="P129" s="129">
        <f>P130+P152</f>
        <v>0</v>
      </c>
      <c r="Q129" s="60"/>
      <c r="R129" s="129">
        <f>R130+R152</f>
        <v>0</v>
      </c>
      <c r="S129" s="60"/>
      <c r="T129" s="130">
        <f>T130+T152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69</v>
      </c>
      <c r="AU129" s="14" t="s">
        <v>119</v>
      </c>
      <c r="BK129" s="131">
        <f>BK130+BK152</f>
        <v>0</v>
      </c>
    </row>
    <row r="130" spans="1:65" s="12" customFormat="1" ht="25.95" customHeight="1">
      <c r="B130" s="132"/>
      <c r="D130" s="133" t="s">
        <v>69</v>
      </c>
      <c r="E130" s="134" t="s">
        <v>143</v>
      </c>
      <c r="F130" s="134" t="s">
        <v>144</v>
      </c>
      <c r="J130" s="135">
        <f>BK130</f>
        <v>0</v>
      </c>
      <c r="L130" s="132"/>
      <c r="M130" s="136"/>
      <c r="N130" s="137"/>
      <c r="O130" s="137"/>
      <c r="P130" s="138">
        <f>P131+P143+P146+P148+P150</f>
        <v>0</v>
      </c>
      <c r="Q130" s="137"/>
      <c r="R130" s="138">
        <f>R131+R143+R146+R148+R150</f>
        <v>0</v>
      </c>
      <c r="S130" s="137"/>
      <c r="T130" s="139">
        <f>T131+T143+T146+T148+T150</f>
        <v>0</v>
      </c>
      <c r="AR130" s="133" t="s">
        <v>78</v>
      </c>
      <c r="AT130" s="140" t="s">
        <v>69</v>
      </c>
      <c r="AU130" s="140" t="s">
        <v>70</v>
      </c>
      <c r="AY130" s="133" t="s">
        <v>145</v>
      </c>
      <c r="BK130" s="141">
        <f>BK131+BK143+BK146+BK148+BK150</f>
        <v>0</v>
      </c>
    </row>
    <row r="131" spans="1:65" s="12" customFormat="1" ht="22.95" customHeight="1">
      <c r="B131" s="132"/>
      <c r="D131" s="133" t="s">
        <v>69</v>
      </c>
      <c r="E131" s="142" t="s">
        <v>78</v>
      </c>
      <c r="F131" s="142" t="s">
        <v>146</v>
      </c>
      <c r="J131" s="143">
        <f>BK131</f>
        <v>0</v>
      </c>
      <c r="L131" s="132"/>
      <c r="M131" s="136"/>
      <c r="N131" s="137"/>
      <c r="O131" s="137"/>
      <c r="P131" s="138">
        <f>SUM(P132:P142)</f>
        <v>0</v>
      </c>
      <c r="Q131" s="137"/>
      <c r="R131" s="138">
        <f>SUM(R132:R142)</f>
        <v>0</v>
      </c>
      <c r="S131" s="137"/>
      <c r="T131" s="139">
        <f>SUM(T132:T142)</f>
        <v>0</v>
      </c>
      <c r="AR131" s="133" t="s">
        <v>78</v>
      </c>
      <c r="AT131" s="140" t="s">
        <v>69</v>
      </c>
      <c r="AU131" s="140" t="s">
        <v>78</v>
      </c>
      <c r="AY131" s="133" t="s">
        <v>145</v>
      </c>
      <c r="BK131" s="141">
        <f>SUM(BK132:BK142)</f>
        <v>0</v>
      </c>
    </row>
    <row r="132" spans="1:65" s="2" customFormat="1" ht="16.5" customHeight="1">
      <c r="A132" s="26"/>
      <c r="B132" s="144"/>
      <c r="C132" s="145" t="s">
        <v>78</v>
      </c>
      <c r="D132" s="145" t="s">
        <v>147</v>
      </c>
      <c r="E132" s="146" t="s">
        <v>301</v>
      </c>
      <c r="F132" s="147" t="s">
        <v>302</v>
      </c>
      <c r="G132" s="148" t="s">
        <v>194</v>
      </c>
      <c r="H132" s="149">
        <v>56.12</v>
      </c>
      <c r="I132" s="149"/>
      <c r="J132" s="149">
        <f t="shared" ref="J132:J142" si="0">ROUND(I132*H132,3)</f>
        <v>0</v>
      </c>
      <c r="K132" s="150"/>
      <c r="L132" s="27"/>
      <c r="M132" s="151" t="s">
        <v>1</v>
      </c>
      <c r="N132" s="152" t="s">
        <v>36</v>
      </c>
      <c r="O132" s="153">
        <v>0</v>
      </c>
      <c r="P132" s="153">
        <f t="shared" ref="P132:P142" si="1">O132*H132</f>
        <v>0</v>
      </c>
      <c r="Q132" s="153">
        <v>0</v>
      </c>
      <c r="R132" s="153">
        <f t="shared" ref="R132:R142" si="2">Q132*H132</f>
        <v>0</v>
      </c>
      <c r="S132" s="153">
        <v>0</v>
      </c>
      <c r="T132" s="154">
        <f t="shared" ref="T132:T142" si="3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151</v>
      </c>
      <c r="AT132" s="155" t="s">
        <v>147</v>
      </c>
      <c r="AU132" s="155" t="s">
        <v>152</v>
      </c>
      <c r="AY132" s="14" t="s">
        <v>145</v>
      </c>
      <c r="BE132" s="156">
        <f t="shared" ref="BE132:BE142" si="4">IF(N132="základná",J132,0)</f>
        <v>0</v>
      </c>
      <c r="BF132" s="156">
        <f t="shared" ref="BF132:BF142" si="5">IF(N132="znížená",J132,0)</f>
        <v>0</v>
      </c>
      <c r="BG132" s="156">
        <f t="shared" ref="BG132:BG142" si="6">IF(N132="zákl. prenesená",J132,0)</f>
        <v>0</v>
      </c>
      <c r="BH132" s="156">
        <f t="shared" ref="BH132:BH142" si="7">IF(N132="zníž. prenesená",J132,0)</f>
        <v>0</v>
      </c>
      <c r="BI132" s="156">
        <f t="shared" ref="BI132:BI142" si="8">IF(N132="nulová",J132,0)</f>
        <v>0</v>
      </c>
      <c r="BJ132" s="14" t="s">
        <v>152</v>
      </c>
      <c r="BK132" s="157">
        <f t="shared" ref="BK132:BK142" si="9">ROUND(I132*H132,3)</f>
        <v>0</v>
      </c>
      <c r="BL132" s="14" t="s">
        <v>151</v>
      </c>
      <c r="BM132" s="155" t="s">
        <v>152</v>
      </c>
    </row>
    <row r="133" spans="1:65" s="2" customFormat="1" ht="21.75" customHeight="1">
      <c r="A133" s="26"/>
      <c r="B133" s="144"/>
      <c r="C133" s="145" t="s">
        <v>152</v>
      </c>
      <c r="D133" s="145" t="s">
        <v>147</v>
      </c>
      <c r="E133" s="146" t="s">
        <v>303</v>
      </c>
      <c r="F133" s="147" t="s">
        <v>304</v>
      </c>
      <c r="G133" s="148" t="s">
        <v>194</v>
      </c>
      <c r="H133" s="149">
        <v>16.835999999999999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36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151</v>
      </c>
      <c r="AT133" s="155" t="s">
        <v>147</v>
      </c>
      <c r="AU133" s="155" t="s">
        <v>152</v>
      </c>
      <c r="AY133" s="14" t="s">
        <v>145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152</v>
      </c>
      <c r="BK133" s="157">
        <f t="shared" si="9"/>
        <v>0</v>
      </c>
      <c r="BL133" s="14" t="s">
        <v>151</v>
      </c>
      <c r="BM133" s="155" t="s">
        <v>151</v>
      </c>
    </row>
    <row r="134" spans="1:65" s="2" customFormat="1" ht="16.5" customHeight="1">
      <c r="A134" s="26"/>
      <c r="B134" s="144"/>
      <c r="C134" s="145" t="s">
        <v>155</v>
      </c>
      <c r="D134" s="145" t="s">
        <v>147</v>
      </c>
      <c r="E134" s="146" t="s">
        <v>517</v>
      </c>
      <c r="F134" s="147" t="s">
        <v>518</v>
      </c>
      <c r="G134" s="148" t="s">
        <v>194</v>
      </c>
      <c r="H134" s="149">
        <v>7.92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36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151</v>
      </c>
      <c r="AT134" s="155" t="s">
        <v>147</v>
      </c>
      <c r="AU134" s="155" t="s">
        <v>152</v>
      </c>
      <c r="AY134" s="14" t="s">
        <v>145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152</v>
      </c>
      <c r="BK134" s="157">
        <f t="shared" si="9"/>
        <v>0</v>
      </c>
      <c r="BL134" s="14" t="s">
        <v>151</v>
      </c>
      <c r="BM134" s="155" t="s">
        <v>158</v>
      </c>
    </row>
    <row r="135" spans="1:65" s="2" customFormat="1" ht="33" customHeight="1">
      <c r="A135" s="26"/>
      <c r="B135" s="144"/>
      <c r="C135" s="145" t="s">
        <v>151</v>
      </c>
      <c r="D135" s="145" t="s">
        <v>147</v>
      </c>
      <c r="E135" s="146" t="s">
        <v>519</v>
      </c>
      <c r="F135" s="147" t="s">
        <v>520</v>
      </c>
      <c r="G135" s="148" t="s">
        <v>194</v>
      </c>
      <c r="H135" s="149">
        <v>2.3759999999999999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36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151</v>
      </c>
      <c r="AT135" s="155" t="s">
        <v>147</v>
      </c>
      <c r="AU135" s="155" t="s">
        <v>152</v>
      </c>
      <c r="AY135" s="14" t="s">
        <v>145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152</v>
      </c>
      <c r="BK135" s="157">
        <f t="shared" si="9"/>
        <v>0</v>
      </c>
      <c r="BL135" s="14" t="s">
        <v>151</v>
      </c>
      <c r="BM135" s="155" t="s">
        <v>162</v>
      </c>
    </row>
    <row r="136" spans="1:65" s="2" customFormat="1" ht="21.75" customHeight="1">
      <c r="A136" s="26"/>
      <c r="B136" s="144"/>
      <c r="C136" s="145" t="s">
        <v>163</v>
      </c>
      <c r="D136" s="145" t="s">
        <v>147</v>
      </c>
      <c r="E136" s="146" t="s">
        <v>305</v>
      </c>
      <c r="F136" s="147" t="s">
        <v>306</v>
      </c>
      <c r="G136" s="148" t="s">
        <v>194</v>
      </c>
      <c r="H136" s="149">
        <v>64.040000000000006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36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151</v>
      </c>
      <c r="AT136" s="155" t="s">
        <v>147</v>
      </c>
      <c r="AU136" s="155" t="s">
        <v>152</v>
      </c>
      <c r="AY136" s="14" t="s">
        <v>145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152</v>
      </c>
      <c r="BK136" s="157">
        <f t="shared" si="9"/>
        <v>0</v>
      </c>
      <c r="BL136" s="14" t="s">
        <v>151</v>
      </c>
      <c r="BM136" s="155" t="s">
        <v>166</v>
      </c>
    </row>
    <row r="137" spans="1:65" s="2" customFormat="1" ht="21.75" customHeight="1">
      <c r="A137" s="26"/>
      <c r="B137" s="144"/>
      <c r="C137" s="145" t="s">
        <v>158</v>
      </c>
      <c r="D137" s="145" t="s">
        <v>147</v>
      </c>
      <c r="E137" s="146" t="s">
        <v>307</v>
      </c>
      <c r="F137" s="147" t="s">
        <v>308</v>
      </c>
      <c r="G137" s="148" t="s">
        <v>194</v>
      </c>
      <c r="H137" s="149">
        <v>64.040000000000006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36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151</v>
      </c>
      <c r="AT137" s="155" t="s">
        <v>147</v>
      </c>
      <c r="AU137" s="155" t="s">
        <v>152</v>
      </c>
      <c r="AY137" s="14" t="s">
        <v>145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152</v>
      </c>
      <c r="BK137" s="157">
        <f t="shared" si="9"/>
        <v>0</v>
      </c>
      <c r="BL137" s="14" t="s">
        <v>151</v>
      </c>
      <c r="BM137" s="155" t="s">
        <v>169</v>
      </c>
    </row>
    <row r="138" spans="1:65" s="2" customFormat="1" ht="16.5" customHeight="1">
      <c r="A138" s="26"/>
      <c r="B138" s="144"/>
      <c r="C138" s="145" t="s">
        <v>170</v>
      </c>
      <c r="D138" s="145" t="s">
        <v>147</v>
      </c>
      <c r="E138" s="146" t="s">
        <v>309</v>
      </c>
      <c r="F138" s="147" t="s">
        <v>310</v>
      </c>
      <c r="G138" s="148" t="s">
        <v>194</v>
      </c>
      <c r="H138" s="149">
        <v>64.040000000000006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36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151</v>
      </c>
      <c r="AT138" s="155" t="s">
        <v>147</v>
      </c>
      <c r="AU138" s="155" t="s">
        <v>152</v>
      </c>
      <c r="AY138" s="14" t="s">
        <v>145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152</v>
      </c>
      <c r="BK138" s="157">
        <f t="shared" si="9"/>
        <v>0</v>
      </c>
      <c r="BL138" s="14" t="s">
        <v>151</v>
      </c>
      <c r="BM138" s="155" t="s">
        <v>173</v>
      </c>
    </row>
    <row r="139" spans="1:65" s="2" customFormat="1" ht="21.75" customHeight="1">
      <c r="A139" s="26"/>
      <c r="B139" s="144"/>
      <c r="C139" s="145" t="s">
        <v>162</v>
      </c>
      <c r="D139" s="145" t="s">
        <v>147</v>
      </c>
      <c r="E139" s="146" t="s">
        <v>311</v>
      </c>
      <c r="F139" s="147" t="s">
        <v>312</v>
      </c>
      <c r="G139" s="148" t="s">
        <v>194</v>
      </c>
      <c r="H139" s="149">
        <v>64.040000000000006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36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151</v>
      </c>
      <c r="AT139" s="155" t="s">
        <v>147</v>
      </c>
      <c r="AU139" s="155" t="s">
        <v>152</v>
      </c>
      <c r="AY139" s="14" t="s">
        <v>145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152</v>
      </c>
      <c r="BK139" s="157">
        <f t="shared" si="9"/>
        <v>0</v>
      </c>
      <c r="BL139" s="14" t="s">
        <v>151</v>
      </c>
      <c r="BM139" s="155" t="s">
        <v>176</v>
      </c>
    </row>
    <row r="140" spans="1:65" s="2" customFormat="1" ht="21.75" customHeight="1">
      <c r="A140" s="26"/>
      <c r="B140" s="144"/>
      <c r="C140" s="145" t="s">
        <v>177</v>
      </c>
      <c r="D140" s="145" t="s">
        <v>147</v>
      </c>
      <c r="E140" s="146" t="s">
        <v>431</v>
      </c>
      <c r="F140" s="147" t="s">
        <v>432</v>
      </c>
      <c r="G140" s="148" t="s">
        <v>194</v>
      </c>
      <c r="H140" s="149">
        <v>13.231999999999999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36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151</v>
      </c>
      <c r="AT140" s="155" t="s">
        <v>147</v>
      </c>
      <c r="AU140" s="155" t="s">
        <v>152</v>
      </c>
      <c r="AY140" s="14" t="s">
        <v>145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152</v>
      </c>
      <c r="BK140" s="157">
        <f t="shared" si="9"/>
        <v>0</v>
      </c>
      <c r="BL140" s="14" t="s">
        <v>151</v>
      </c>
      <c r="BM140" s="155" t="s">
        <v>180</v>
      </c>
    </row>
    <row r="141" spans="1:65" s="2" customFormat="1" ht="16.5" customHeight="1">
      <c r="A141" s="26"/>
      <c r="B141" s="144"/>
      <c r="C141" s="158" t="s">
        <v>166</v>
      </c>
      <c r="D141" s="158" t="s">
        <v>181</v>
      </c>
      <c r="E141" s="159" t="s">
        <v>521</v>
      </c>
      <c r="F141" s="160" t="s">
        <v>522</v>
      </c>
      <c r="G141" s="161" t="s">
        <v>194</v>
      </c>
      <c r="H141" s="162">
        <v>13.231999999999999</v>
      </c>
      <c r="I141" s="162"/>
      <c r="J141" s="162">
        <f t="shared" si="0"/>
        <v>0</v>
      </c>
      <c r="K141" s="163"/>
      <c r="L141" s="164"/>
      <c r="M141" s="165" t="s">
        <v>1</v>
      </c>
      <c r="N141" s="166" t="s">
        <v>36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162</v>
      </c>
      <c r="AT141" s="155" t="s">
        <v>181</v>
      </c>
      <c r="AU141" s="155" t="s">
        <v>152</v>
      </c>
      <c r="AY141" s="14" t="s">
        <v>145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152</v>
      </c>
      <c r="BK141" s="157">
        <f t="shared" si="9"/>
        <v>0</v>
      </c>
      <c r="BL141" s="14" t="s">
        <v>151</v>
      </c>
      <c r="BM141" s="155" t="s">
        <v>7</v>
      </c>
    </row>
    <row r="142" spans="1:65" s="2" customFormat="1" ht="16.5" customHeight="1">
      <c r="A142" s="26"/>
      <c r="B142" s="144"/>
      <c r="C142" s="145" t="s">
        <v>184</v>
      </c>
      <c r="D142" s="145" t="s">
        <v>147</v>
      </c>
      <c r="E142" s="146" t="s">
        <v>523</v>
      </c>
      <c r="F142" s="147" t="s">
        <v>524</v>
      </c>
      <c r="G142" s="148" t="s">
        <v>236</v>
      </c>
      <c r="H142" s="149">
        <v>44.94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36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151</v>
      </c>
      <c r="AT142" s="155" t="s">
        <v>147</v>
      </c>
      <c r="AU142" s="155" t="s">
        <v>152</v>
      </c>
      <c r="AY142" s="14" t="s">
        <v>145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152</v>
      </c>
      <c r="BK142" s="157">
        <f t="shared" si="9"/>
        <v>0</v>
      </c>
      <c r="BL142" s="14" t="s">
        <v>151</v>
      </c>
      <c r="BM142" s="155" t="s">
        <v>187</v>
      </c>
    </row>
    <row r="143" spans="1:65" s="12" customFormat="1" ht="22.95" customHeight="1">
      <c r="B143" s="132"/>
      <c r="D143" s="133" t="s">
        <v>69</v>
      </c>
      <c r="E143" s="142" t="s">
        <v>152</v>
      </c>
      <c r="F143" s="142" t="s">
        <v>313</v>
      </c>
      <c r="J143" s="143">
        <f>BK143</f>
        <v>0</v>
      </c>
      <c r="L143" s="132"/>
      <c r="M143" s="136"/>
      <c r="N143" s="137"/>
      <c r="O143" s="137"/>
      <c r="P143" s="138">
        <f>SUM(P144:P145)</f>
        <v>0</v>
      </c>
      <c r="Q143" s="137"/>
      <c r="R143" s="138">
        <f>SUM(R144:R145)</f>
        <v>0</v>
      </c>
      <c r="S143" s="137"/>
      <c r="T143" s="139">
        <f>SUM(T144:T145)</f>
        <v>0</v>
      </c>
      <c r="AR143" s="133" t="s">
        <v>78</v>
      </c>
      <c r="AT143" s="140" t="s">
        <v>69</v>
      </c>
      <c r="AU143" s="140" t="s">
        <v>78</v>
      </c>
      <c r="AY143" s="133" t="s">
        <v>145</v>
      </c>
      <c r="BK143" s="141">
        <f>SUM(BK144:BK145)</f>
        <v>0</v>
      </c>
    </row>
    <row r="144" spans="1:65" s="2" customFormat="1" ht="16.5" customHeight="1">
      <c r="A144" s="26"/>
      <c r="B144" s="144"/>
      <c r="C144" s="145" t="s">
        <v>169</v>
      </c>
      <c r="D144" s="145" t="s">
        <v>147</v>
      </c>
      <c r="E144" s="146" t="s">
        <v>525</v>
      </c>
      <c r="F144" s="147" t="s">
        <v>526</v>
      </c>
      <c r="G144" s="148" t="s">
        <v>161</v>
      </c>
      <c r="H144" s="149">
        <v>48</v>
      </c>
      <c r="I144" s="149"/>
      <c r="J144" s="149">
        <f>ROUND(I144*H144,3)</f>
        <v>0</v>
      </c>
      <c r="K144" s="150"/>
      <c r="L144" s="27"/>
      <c r="M144" s="151" t="s">
        <v>1</v>
      </c>
      <c r="N144" s="152" t="s">
        <v>36</v>
      </c>
      <c r="O144" s="153">
        <v>0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151</v>
      </c>
      <c r="AT144" s="155" t="s">
        <v>147</v>
      </c>
      <c r="AU144" s="155" t="s">
        <v>152</v>
      </c>
      <c r="AY144" s="14" t="s">
        <v>145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152</v>
      </c>
      <c r="BK144" s="157">
        <f>ROUND(I144*H144,3)</f>
        <v>0</v>
      </c>
      <c r="BL144" s="14" t="s">
        <v>151</v>
      </c>
      <c r="BM144" s="155" t="s">
        <v>190</v>
      </c>
    </row>
    <row r="145" spans="1:65" s="2" customFormat="1" ht="21.75" customHeight="1">
      <c r="A145" s="26"/>
      <c r="B145" s="144"/>
      <c r="C145" s="145" t="s">
        <v>191</v>
      </c>
      <c r="D145" s="145" t="s">
        <v>147</v>
      </c>
      <c r="E145" s="146" t="s">
        <v>527</v>
      </c>
      <c r="F145" s="147" t="s">
        <v>528</v>
      </c>
      <c r="G145" s="148" t="s">
        <v>194</v>
      </c>
      <c r="H145" s="149">
        <v>13.276</v>
      </c>
      <c r="I145" s="149"/>
      <c r="J145" s="149">
        <f>ROUND(I145*H145,3)</f>
        <v>0</v>
      </c>
      <c r="K145" s="150"/>
      <c r="L145" s="27"/>
      <c r="M145" s="151" t="s">
        <v>1</v>
      </c>
      <c r="N145" s="152" t="s">
        <v>36</v>
      </c>
      <c r="O145" s="153">
        <v>0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151</v>
      </c>
      <c r="AT145" s="155" t="s">
        <v>147</v>
      </c>
      <c r="AU145" s="155" t="s">
        <v>152</v>
      </c>
      <c r="AY145" s="14" t="s">
        <v>145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152</v>
      </c>
      <c r="BK145" s="157">
        <f>ROUND(I145*H145,3)</f>
        <v>0</v>
      </c>
      <c r="BL145" s="14" t="s">
        <v>151</v>
      </c>
      <c r="BM145" s="155" t="s">
        <v>195</v>
      </c>
    </row>
    <row r="146" spans="1:65" s="12" customFormat="1" ht="22.95" customHeight="1">
      <c r="B146" s="132"/>
      <c r="D146" s="133" t="s">
        <v>69</v>
      </c>
      <c r="E146" s="142" t="s">
        <v>151</v>
      </c>
      <c r="F146" s="142" t="s">
        <v>529</v>
      </c>
      <c r="J146" s="143">
        <f>BK146</f>
        <v>0</v>
      </c>
      <c r="L146" s="132"/>
      <c r="M146" s="136"/>
      <c r="N146" s="137"/>
      <c r="O146" s="137"/>
      <c r="P146" s="138">
        <f>P147</f>
        <v>0</v>
      </c>
      <c r="Q146" s="137"/>
      <c r="R146" s="138">
        <f>R147</f>
        <v>0</v>
      </c>
      <c r="S146" s="137"/>
      <c r="T146" s="139">
        <f>T147</f>
        <v>0</v>
      </c>
      <c r="AR146" s="133" t="s">
        <v>78</v>
      </c>
      <c r="AT146" s="140" t="s">
        <v>69</v>
      </c>
      <c r="AU146" s="140" t="s">
        <v>78</v>
      </c>
      <c r="AY146" s="133" t="s">
        <v>145</v>
      </c>
      <c r="BK146" s="141">
        <f>BK147</f>
        <v>0</v>
      </c>
    </row>
    <row r="147" spans="1:65" s="2" customFormat="1" ht="21.75" customHeight="1">
      <c r="A147" s="26"/>
      <c r="B147" s="144"/>
      <c r="C147" s="145" t="s">
        <v>173</v>
      </c>
      <c r="D147" s="145" t="s">
        <v>147</v>
      </c>
      <c r="E147" s="146" t="s">
        <v>530</v>
      </c>
      <c r="F147" s="147" t="s">
        <v>531</v>
      </c>
      <c r="G147" s="148" t="s">
        <v>236</v>
      </c>
      <c r="H147" s="149">
        <v>39.520000000000003</v>
      </c>
      <c r="I147" s="149"/>
      <c r="J147" s="149">
        <f>ROUND(I147*H147,3)</f>
        <v>0</v>
      </c>
      <c r="K147" s="150"/>
      <c r="L147" s="27"/>
      <c r="M147" s="151" t="s">
        <v>1</v>
      </c>
      <c r="N147" s="152" t="s">
        <v>36</v>
      </c>
      <c r="O147" s="153">
        <v>0</v>
      </c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151</v>
      </c>
      <c r="AT147" s="155" t="s">
        <v>147</v>
      </c>
      <c r="AU147" s="155" t="s">
        <v>152</v>
      </c>
      <c r="AY147" s="14" t="s">
        <v>145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152</v>
      </c>
      <c r="BK147" s="157">
        <f>ROUND(I147*H147,3)</f>
        <v>0</v>
      </c>
      <c r="BL147" s="14" t="s">
        <v>151</v>
      </c>
      <c r="BM147" s="155" t="s">
        <v>198</v>
      </c>
    </row>
    <row r="148" spans="1:65" s="12" customFormat="1" ht="22.95" customHeight="1">
      <c r="B148" s="132"/>
      <c r="D148" s="133" t="s">
        <v>69</v>
      </c>
      <c r="E148" s="142" t="s">
        <v>163</v>
      </c>
      <c r="F148" s="142" t="s">
        <v>413</v>
      </c>
      <c r="J148" s="143">
        <f>BK148</f>
        <v>0</v>
      </c>
      <c r="L148" s="132"/>
      <c r="M148" s="136"/>
      <c r="N148" s="137"/>
      <c r="O148" s="137"/>
      <c r="P148" s="138">
        <f>P149</f>
        <v>0</v>
      </c>
      <c r="Q148" s="137"/>
      <c r="R148" s="138">
        <f>R149</f>
        <v>0</v>
      </c>
      <c r="S148" s="137"/>
      <c r="T148" s="139">
        <f>T149</f>
        <v>0</v>
      </c>
      <c r="AR148" s="133" t="s">
        <v>78</v>
      </c>
      <c r="AT148" s="140" t="s">
        <v>69</v>
      </c>
      <c r="AU148" s="140" t="s">
        <v>78</v>
      </c>
      <c r="AY148" s="133" t="s">
        <v>145</v>
      </c>
      <c r="BK148" s="141">
        <f>BK149</f>
        <v>0</v>
      </c>
    </row>
    <row r="149" spans="1:65" s="2" customFormat="1" ht="21.75" customHeight="1">
      <c r="A149" s="26"/>
      <c r="B149" s="144"/>
      <c r="C149" s="145" t="s">
        <v>200</v>
      </c>
      <c r="D149" s="145" t="s">
        <v>147</v>
      </c>
      <c r="E149" s="146" t="s">
        <v>532</v>
      </c>
      <c r="F149" s="147" t="s">
        <v>533</v>
      </c>
      <c r="G149" s="148" t="s">
        <v>236</v>
      </c>
      <c r="H149" s="149">
        <v>6.76</v>
      </c>
      <c r="I149" s="149"/>
      <c r="J149" s="149">
        <f>ROUND(I149*H149,3)</f>
        <v>0</v>
      </c>
      <c r="K149" s="150"/>
      <c r="L149" s="27"/>
      <c r="M149" s="151" t="s">
        <v>1</v>
      </c>
      <c r="N149" s="152" t="s">
        <v>36</v>
      </c>
      <c r="O149" s="153">
        <v>0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151</v>
      </c>
      <c r="AT149" s="155" t="s">
        <v>147</v>
      </c>
      <c r="AU149" s="155" t="s">
        <v>152</v>
      </c>
      <c r="AY149" s="14" t="s">
        <v>145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152</v>
      </c>
      <c r="BK149" s="157">
        <f>ROUND(I149*H149,3)</f>
        <v>0</v>
      </c>
      <c r="BL149" s="14" t="s">
        <v>151</v>
      </c>
      <c r="BM149" s="155" t="s">
        <v>203</v>
      </c>
    </row>
    <row r="150" spans="1:65" s="12" customFormat="1" ht="22.95" customHeight="1">
      <c r="B150" s="132"/>
      <c r="D150" s="133" t="s">
        <v>69</v>
      </c>
      <c r="E150" s="142" t="s">
        <v>341</v>
      </c>
      <c r="F150" s="142" t="s">
        <v>342</v>
      </c>
      <c r="J150" s="143">
        <f>BK150</f>
        <v>0</v>
      </c>
      <c r="L150" s="132"/>
      <c r="M150" s="136"/>
      <c r="N150" s="137"/>
      <c r="O150" s="137"/>
      <c r="P150" s="138">
        <f>P151</f>
        <v>0</v>
      </c>
      <c r="Q150" s="137"/>
      <c r="R150" s="138">
        <f>R151</f>
        <v>0</v>
      </c>
      <c r="S150" s="137"/>
      <c r="T150" s="139">
        <f>T151</f>
        <v>0</v>
      </c>
      <c r="AR150" s="133" t="s">
        <v>78</v>
      </c>
      <c r="AT150" s="140" t="s">
        <v>69</v>
      </c>
      <c r="AU150" s="140" t="s">
        <v>78</v>
      </c>
      <c r="AY150" s="133" t="s">
        <v>145</v>
      </c>
      <c r="BK150" s="141">
        <f>BK151</f>
        <v>0</v>
      </c>
    </row>
    <row r="151" spans="1:65" s="2" customFormat="1" ht="21.75" customHeight="1">
      <c r="A151" s="26"/>
      <c r="B151" s="144"/>
      <c r="C151" s="145" t="s">
        <v>176</v>
      </c>
      <c r="D151" s="145" t="s">
        <v>147</v>
      </c>
      <c r="E151" s="146" t="s">
        <v>534</v>
      </c>
      <c r="F151" s="147" t="s">
        <v>535</v>
      </c>
      <c r="G151" s="148" t="s">
        <v>217</v>
      </c>
      <c r="H151" s="149">
        <v>72.043000000000006</v>
      </c>
      <c r="I151" s="149"/>
      <c r="J151" s="149">
        <f>ROUND(I151*H151,3)</f>
        <v>0</v>
      </c>
      <c r="K151" s="150"/>
      <c r="L151" s="27"/>
      <c r="M151" s="151" t="s">
        <v>1</v>
      </c>
      <c r="N151" s="152" t="s">
        <v>36</v>
      </c>
      <c r="O151" s="153">
        <v>0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151</v>
      </c>
      <c r="AT151" s="155" t="s">
        <v>147</v>
      </c>
      <c r="AU151" s="155" t="s">
        <v>152</v>
      </c>
      <c r="AY151" s="14" t="s">
        <v>145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152</v>
      </c>
      <c r="BK151" s="157">
        <f>ROUND(I151*H151,3)</f>
        <v>0</v>
      </c>
      <c r="BL151" s="14" t="s">
        <v>151</v>
      </c>
      <c r="BM151" s="155" t="s">
        <v>206</v>
      </c>
    </row>
    <row r="152" spans="1:65" s="12" customFormat="1" ht="25.95" customHeight="1">
      <c r="B152" s="132"/>
      <c r="D152" s="133" t="s">
        <v>69</v>
      </c>
      <c r="E152" s="134" t="s">
        <v>181</v>
      </c>
      <c r="F152" s="134" t="s">
        <v>250</v>
      </c>
      <c r="J152" s="135">
        <f>BK152</f>
        <v>0</v>
      </c>
      <c r="L152" s="132"/>
      <c r="M152" s="136"/>
      <c r="N152" s="137"/>
      <c r="O152" s="137"/>
      <c r="P152" s="138">
        <f>P153+P156</f>
        <v>0</v>
      </c>
      <c r="Q152" s="137"/>
      <c r="R152" s="138">
        <f>R153+R156</f>
        <v>0</v>
      </c>
      <c r="S152" s="137"/>
      <c r="T152" s="139">
        <f>T153+T156</f>
        <v>0</v>
      </c>
      <c r="AR152" s="133" t="s">
        <v>155</v>
      </c>
      <c r="AT152" s="140" t="s">
        <v>69</v>
      </c>
      <c r="AU152" s="140" t="s">
        <v>70</v>
      </c>
      <c r="AY152" s="133" t="s">
        <v>145</v>
      </c>
      <c r="BK152" s="141">
        <f>BK153+BK156</f>
        <v>0</v>
      </c>
    </row>
    <row r="153" spans="1:65" s="12" customFormat="1" ht="22.95" customHeight="1">
      <c r="B153" s="132"/>
      <c r="D153" s="133" t="s">
        <v>69</v>
      </c>
      <c r="E153" s="142" t="s">
        <v>251</v>
      </c>
      <c r="F153" s="142" t="s">
        <v>252</v>
      </c>
      <c r="J153" s="143">
        <f>BK153</f>
        <v>0</v>
      </c>
      <c r="L153" s="132"/>
      <c r="M153" s="136"/>
      <c r="N153" s="137"/>
      <c r="O153" s="137"/>
      <c r="P153" s="138">
        <f>SUM(P154:P155)</f>
        <v>0</v>
      </c>
      <c r="Q153" s="137"/>
      <c r="R153" s="138">
        <f>SUM(R154:R155)</f>
        <v>0</v>
      </c>
      <c r="S153" s="137"/>
      <c r="T153" s="139">
        <f>SUM(T154:T155)</f>
        <v>0</v>
      </c>
      <c r="AR153" s="133" t="s">
        <v>155</v>
      </c>
      <c r="AT153" s="140" t="s">
        <v>69</v>
      </c>
      <c r="AU153" s="140" t="s">
        <v>78</v>
      </c>
      <c r="AY153" s="133" t="s">
        <v>145</v>
      </c>
      <c r="BK153" s="141">
        <f>SUM(BK154:BK155)</f>
        <v>0</v>
      </c>
    </row>
    <row r="154" spans="1:65" s="2" customFormat="1" ht="16.5" customHeight="1">
      <c r="A154" s="26"/>
      <c r="B154" s="144"/>
      <c r="C154" s="145" t="s">
        <v>207</v>
      </c>
      <c r="D154" s="145" t="s">
        <v>147</v>
      </c>
      <c r="E154" s="146" t="s">
        <v>536</v>
      </c>
      <c r="F154" s="147" t="s">
        <v>537</v>
      </c>
      <c r="G154" s="148" t="s">
        <v>161</v>
      </c>
      <c r="H154" s="149">
        <v>4</v>
      </c>
      <c r="I154" s="149"/>
      <c r="J154" s="149">
        <f>ROUND(I154*H154,3)</f>
        <v>0</v>
      </c>
      <c r="K154" s="150"/>
      <c r="L154" s="27"/>
      <c r="M154" s="151" t="s">
        <v>1</v>
      </c>
      <c r="N154" s="152" t="s">
        <v>36</v>
      </c>
      <c r="O154" s="153">
        <v>0</v>
      </c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256</v>
      </c>
      <c r="AT154" s="155" t="s">
        <v>147</v>
      </c>
      <c r="AU154" s="155" t="s">
        <v>152</v>
      </c>
      <c r="AY154" s="14" t="s">
        <v>145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4" t="s">
        <v>152</v>
      </c>
      <c r="BK154" s="157">
        <f>ROUND(I154*H154,3)</f>
        <v>0</v>
      </c>
      <c r="BL154" s="14" t="s">
        <v>256</v>
      </c>
      <c r="BM154" s="155" t="s">
        <v>210</v>
      </c>
    </row>
    <row r="155" spans="1:65" s="2" customFormat="1" ht="16.5" customHeight="1">
      <c r="A155" s="26"/>
      <c r="B155" s="144"/>
      <c r="C155" s="158" t="s">
        <v>180</v>
      </c>
      <c r="D155" s="158" t="s">
        <v>181</v>
      </c>
      <c r="E155" s="159" t="s">
        <v>538</v>
      </c>
      <c r="F155" s="160" t="s">
        <v>539</v>
      </c>
      <c r="G155" s="161" t="s">
        <v>161</v>
      </c>
      <c r="H155" s="162">
        <v>4</v>
      </c>
      <c r="I155" s="162"/>
      <c r="J155" s="162">
        <f>ROUND(I155*H155,3)</f>
        <v>0</v>
      </c>
      <c r="K155" s="163"/>
      <c r="L155" s="164"/>
      <c r="M155" s="165" t="s">
        <v>1</v>
      </c>
      <c r="N155" s="166" t="s">
        <v>36</v>
      </c>
      <c r="O155" s="153">
        <v>0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260</v>
      </c>
      <c r="AT155" s="155" t="s">
        <v>181</v>
      </c>
      <c r="AU155" s="155" t="s">
        <v>152</v>
      </c>
      <c r="AY155" s="14" t="s">
        <v>145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152</v>
      </c>
      <c r="BK155" s="157">
        <f>ROUND(I155*H155,3)</f>
        <v>0</v>
      </c>
      <c r="BL155" s="14" t="s">
        <v>256</v>
      </c>
      <c r="BM155" s="155" t="s">
        <v>213</v>
      </c>
    </row>
    <row r="156" spans="1:65" s="12" customFormat="1" ht="22.95" customHeight="1">
      <c r="B156" s="132"/>
      <c r="D156" s="133" t="s">
        <v>69</v>
      </c>
      <c r="E156" s="142" t="s">
        <v>540</v>
      </c>
      <c r="F156" s="142" t="s">
        <v>541</v>
      </c>
      <c r="J156" s="143">
        <f>BK156</f>
        <v>0</v>
      </c>
      <c r="L156" s="132"/>
      <c r="M156" s="136"/>
      <c r="N156" s="137"/>
      <c r="O156" s="137"/>
      <c r="P156" s="138">
        <f>SUM(P157:P162)</f>
        <v>0</v>
      </c>
      <c r="Q156" s="137"/>
      <c r="R156" s="138">
        <f>SUM(R157:R162)</f>
        <v>0</v>
      </c>
      <c r="S156" s="137"/>
      <c r="T156" s="139">
        <f>SUM(T157:T162)</f>
        <v>0</v>
      </c>
      <c r="AR156" s="133" t="s">
        <v>155</v>
      </c>
      <c r="AT156" s="140" t="s">
        <v>69</v>
      </c>
      <c r="AU156" s="140" t="s">
        <v>78</v>
      </c>
      <c r="AY156" s="133" t="s">
        <v>145</v>
      </c>
      <c r="BK156" s="141">
        <f>SUM(BK157:BK162)</f>
        <v>0</v>
      </c>
    </row>
    <row r="157" spans="1:65" s="2" customFormat="1" ht="44.25" customHeight="1">
      <c r="A157" s="26"/>
      <c r="B157" s="144"/>
      <c r="C157" s="145" t="s">
        <v>214</v>
      </c>
      <c r="D157" s="145" t="s">
        <v>147</v>
      </c>
      <c r="E157" s="146" t="s">
        <v>542</v>
      </c>
      <c r="F157" s="147" t="s">
        <v>543</v>
      </c>
      <c r="G157" s="148" t="s">
        <v>150</v>
      </c>
      <c r="H157" s="149">
        <v>1</v>
      </c>
      <c r="I157" s="149"/>
      <c r="J157" s="149">
        <f t="shared" ref="J157:J162" si="10">ROUND(I157*H157,3)</f>
        <v>0</v>
      </c>
      <c r="K157" s="150"/>
      <c r="L157" s="27"/>
      <c r="M157" s="151" t="s">
        <v>1</v>
      </c>
      <c r="N157" s="152" t="s">
        <v>36</v>
      </c>
      <c r="O157" s="153">
        <v>0</v>
      </c>
      <c r="P157" s="153">
        <f t="shared" ref="P157:P162" si="11">O157*H157</f>
        <v>0</v>
      </c>
      <c r="Q157" s="153">
        <v>0</v>
      </c>
      <c r="R157" s="153">
        <f t="shared" ref="R157:R162" si="12">Q157*H157</f>
        <v>0</v>
      </c>
      <c r="S157" s="153">
        <v>0</v>
      </c>
      <c r="T157" s="154">
        <f t="shared" ref="T157:T162" si="13"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256</v>
      </c>
      <c r="AT157" s="155" t="s">
        <v>147</v>
      </c>
      <c r="AU157" s="155" t="s">
        <v>152</v>
      </c>
      <c r="AY157" s="14" t="s">
        <v>145</v>
      </c>
      <c r="BE157" s="156">
        <f t="shared" ref="BE157:BE162" si="14">IF(N157="základná",J157,0)</f>
        <v>0</v>
      </c>
      <c r="BF157" s="156">
        <f t="shared" ref="BF157:BF162" si="15">IF(N157="znížená",J157,0)</f>
        <v>0</v>
      </c>
      <c r="BG157" s="156">
        <f t="shared" ref="BG157:BG162" si="16">IF(N157="zákl. prenesená",J157,0)</f>
        <v>0</v>
      </c>
      <c r="BH157" s="156">
        <f t="shared" ref="BH157:BH162" si="17">IF(N157="zníž. prenesená",J157,0)</f>
        <v>0</v>
      </c>
      <c r="BI157" s="156">
        <f t="shared" ref="BI157:BI162" si="18">IF(N157="nulová",J157,0)</f>
        <v>0</v>
      </c>
      <c r="BJ157" s="14" t="s">
        <v>152</v>
      </c>
      <c r="BK157" s="157">
        <f t="shared" ref="BK157:BK162" si="19">ROUND(I157*H157,3)</f>
        <v>0</v>
      </c>
      <c r="BL157" s="14" t="s">
        <v>256</v>
      </c>
      <c r="BM157" s="155" t="s">
        <v>218</v>
      </c>
    </row>
    <row r="158" spans="1:65" s="2" customFormat="1" ht="16.5" customHeight="1">
      <c r="A158" s="26"/>
      <c r="B158" s="144"/>
      <c r="C158" s="145" t="s">
        <v>7</v>
      </c>
      <c r="D158" s="145" t="s">
        <v>147</v>
      </c>
      <c r="E158" s="146" t="s">
        <v>544</v>
      </c>
      <c r="F158" s="147" t="s">
        <v>545</v>
      </c>
      <c r="G158" s="148" t="s">
        <v>150</v>
      </c>
      <c r="H158" s="149">
        <v>1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36</v>
      </c>
      <c r="O158" s="153">
        <v>0</v>
      </c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256</v>
      </c>
      <c r="AT158" s="155" t="s">
        <v>147</v>
      </c>
      <c r="AU158" s="155" t="s">
        <v>152</v>
      </c>
      <c r="AY158" s="14" t="s">
        <v>145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152</v>
      </c>
      <c r="BK158" s="157">
        <f t="shared" si="19"/>
        <v>0</v>
      </c>
      <c r="BL158" s="14" t="s">
        <v>256</v>
      </c>
      <c r="BM158" s="155" t="s">
        <v>221</v>
      </c>
    </row>
    <row r="159" spans="1:65" s="2" customFormat="1" ht="21.75" customHeight="1">
      <c r="A159" s="26"/>
      <c r="B159" s="144"/>
      <c r="C159" s="145" t="s">
        <v>222</v>
      </c>
      <c r="D159" s="145" t="s">
        <v>147</v>
      </c>
      <c r="E159" s="146" t="s">
        <v>546</v>
      </c>
      <c r="F159" s="147" t="s">
        <v>547</v>
      </c>
      <c r="G159" s="148" t="s">
        <v>150</v>
      </c>
      <c r="H159" s="149">
        <v>1</v>
      </c>
      <c r="I159" s="149"/>
      <c r="J159" s="149">
        <f t="shared" si="10"/>
        <v>0</v>
      </c>
      <c r="K159" s="150"/>
      <c r="L159" s="27"/>
      <c r="M159" s="151" t="s">
        <v>1</v>
      </c>
      <c r="N159" s="152" t="s">
        <v>36</v>
      </c>
      <c r="O159" s="153">
        <v>0</v>
      </c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256</v>
      </c>
      <c r="AT159" s="155" t="s">
        <v>147</v>
      </c>
      <c r="AU159" s="155" t="s">
        <v>152</v>
      </c>
      <c r="AY159" s="14" t="s">
        <v>145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152</v>
      </c>
      <c r="BK159" s="157">
        <f t="shared" si="19"/>
        <v>0</v>
      </c>
      <c r="BL159" s="14" t="s">
        <v>256</v>
      </c>
      <c r="BM159" s="155" t="s">
        <v>225</v>
      </c>
    </row>
    <row r="160" spans="1:65" s="2" customFormat="1" ht="16.5" customHeight="1">
      <c r="A160" s="26"/>
      <c r="B160" s="144"/>
      <c r="C160" s="145" t="s">
        <v>187</v>
      </c>
      <c r="D160" s="145" t="s">
        <v>147</v>
      </c>
      <c r="E160" s="146" t="s">
        <v>548</v>
      </c>
      <c r="F160" s="147" t="s">
        <v>549</v>
      </c>
      <c r="G160" s="148" t="s">
        <v>150</v>
      </c>
      <c r="H160" s="149">
        <v>1</v>
      </c>
      <c r="I160" s="149"/>
      <c r="J160" s="149">
        <f t="shared" si="10"/>
        <v>0</v>
      </c>
      <c r="K160" s="150"/>
      <c r="L160" s="27"/>
      <c r="M160" s="151" t="s">
        <v>1</v>
      </c>
      <c r="N160" s="152" t="s">
        <v>36</v>
      </c>
      <c r="O160" s="153">
        <v>0</v>
      </c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256</v>
      </c>
      <c r="AT160" s="155" t="s">
        <v>147</v>
      </c>
      <c r="AU160" s="155" t="s">
        <v>152</v>
      </c>
      <c r="AY160" s="14" t="s">
        <v>145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152</v>
      </c>
      <c r="BK160" s="157">
        <f t="shared" si="19"/>
        <v>0</v>
      </c>
      <c r="BL160" s="14" t="s">
        <v>256</v>
      </c>
      <c r="BM160" s="155" t="s">
        <v>228</v>
      </c>
    </row>
    <row r="161" spans="1:65" s="2" customFormat="1" ht="21.75" customHeight="1">
      <c r="A161" s="26"/>
      <c r="B161" s="144"/>
      <c r="C161" s="145" t="s">
        <v>233</v>
      </c>
      <c r="D161" s="145" t="s">
        <v>147</v>
      </c>
      <c r="E161" s="146" t="s">
        <v>550</v>
      </c>
      <c r="F161" s="147" t="s">
        <v>551</v>
      </c>
      <c r="G161" s="148" t="s">
        <v>150</v>
      </c>
      <c r="H161" s="149">
        <v>1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36</v>
      </c>
      <c r="O161" s="153">
        <v>0</v>
      </c>
      <c r="P161" s="153">
        <f t="shared" si="11"/>
        <v>0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256</v>
      </c>
      <c r="AT161" s="155" t="s">
        <v>147</v>
      </c>
      <c r="AU161" s="155" t="s">
        <v>152</v>
      </c>
      <c r="AY161" s="14" t="s">
        <v>145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4" t="s">
        <v>152</v>
      </c>
      <c r="BK161" s="157">
        <f t="shared" si="19"/>
        <v>0</v>
      </c>
      <c r="BL161" s="14" t="s">
        <v>256</v>
      </c>
      <c r="BM161" s="155" t="s">
        <v>237</v>
      </c>
    </row>
    <row r="162" spans="1:65" s="2" customFormat="1" ht="16.5" customHeight="1">
      <c r="A162" s="26"/>
      <c r="B162" s="144"/>
      <c r="C162" s="145" t="s">
        <v>190</v>
      </c>
      <c r="D162" s="145" t="s">
        <v>147</v>
      </c>
      <c r="E162" s="146" t="s">
        <v>552</v>
      </c>
      <c r="F162" s="147" t="s">
        <v>553</v>
      </c>
      <c r="G162" s="148" t="s">
        <v>150</v>
      </c>
      <c r="H162" s="149">
        <v>1</v>
      </c>
      <c r="I162" s="149"/>
      <c r="J162" s="149">
        <f t="shared" si="10"/>
        <v>0</v>
      </c>
      <c r="K162" s="150"/>
      <c r="L162" s="27"/>
      <c r="M162" s="167" t="s">
        <v>1</v>
      </c>
      <c r="N162" s="168" t="s">
        <v>36</v>
      </c>
      <c r="O162" s="169">
        <v>0</v>
      </c>
      <c r="P162" s="169">
        <f t="shared" si="11"/>
        <v>0</v>
      </c>
      <c r="Q162" s="169">
        <v>0</v>
      </c>
      <c r="R162" s="169">
        <f t="shared" si="12"/>
        <v>0</v>
      </c>
      <c r="S162" s="169">
        <v>0</v>
      </c>
      <c r="T162" s="17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256</v>
      </c>
      <c r="AT162" s="155" t="s">
        <v>147</v>
      </c>
      <c r="AU162" s="155" t="s">
        <v>152</v>
      </c>
      <c r="AY162" s="14" t="s">
        <v>145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4" t="s">
        <v>152</v>
      </c>
      <c r="BK162" s="157">
        <f t="shared" si="19"/>
        <v>0</v>
      </c>
      <c r="BL162" s="14" t="s">
        <v>256</v>
      </c>
      <c r="BM162" s="155" t="s">
        <v>240</v>
      </c>
    </row>
    <row r="163" spans="1:65" s="2" customFormat="1" ht="6.9" customHeight="1">
      <c r="A163" s="26"/>
      <c r="B163" s="41"/>
      <c r="C163" s="42"/>
      <c r="D163" s="42"/>
      <c r="E163" s="42"/>
      <c r="F163" s="42"/>
      <c r="G163" s="42"/>
      <c r="H163" s="42"/>
      <c r="I163" s="42"/>
      <c r="J163" s="42"/>
      <c r="K163" s="42"/>
      <c r="L163" s="27"/>
      <c r="M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</sheetData>
  <autoFilter ref="C128:K162" xr:uid="{00000000-0009-0000-0000-000006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67"/>
  <sheetViews>
    <sheetView showGridLines="0" topLeftCell="A111" workbookViewId="0">
      <selection activeCell="I130" sqref="I130:I16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92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97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110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8" t="str">
        <f>'Rekapitulácia stavby'!K6</f>
        <v>Zberný dvor v Trebišove</v>
      </c>
      <c r="F7" s="209"/>
      <c r="G7" s="209"/>
      <c r="H7" s="209"/>
      <c r="L7" s="17"/>
    </row>
    <row r="8" spans="1:46" s="2" customFormat="1" ht="12" customHeight="1">
      <c r="A8" s="26"/>
      <c r="B8" s="27"/>
      <c r="C8" s="26"/>
      <c r="D8" s="23" t="s">
        <v>111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0" t="s">
        <v>554</v>
      </c>
      <c r="F9" s="207"/>
      <c r="G9" s="207"/>
      <c r="H9" s="20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9" t="str">
        <f>'Rekapitulácia stavby'!E14</f>
        <v xml:space="preserve"> </v>
      </c>
      <c r="F18" s="179"/>
      <c r="G18" s="179"/>
      <c r="H18" s="179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2" t="s">
        <v>1</v>
      </c>
      <c r="F27" s="182"/>
      <c r="G27" s="182"/>
      <c r="H27" s="18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" customHeight="1">
      <c r="A30" s="26"/>
      <c r="B30" s="27"/>
      <c r="C30" s="26"/>
      <c r="D30" s="21" t="s">
        <v>113</v>
      </c>
      <c r="E30" s="26"/>
      <c r="F30" s="26"/>
      <c r="G30" s="26"/>
      <c r="H30" s="26"/>
      <c r="I30" s="26"/>
      <c r="J30" s="92">
        <f>J96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" customHeight="1">
      <c r="A31" s="26"/>
      <c r="B31" s="27"/>
      <c r="C31" s="26"/>
      <c r="D31" s="93" t="s">
        <v>114</v>
      </c>
      <c r="E31" s="26"/>
      <c r="F31" s="26"/>
      <c r="G31" s="26"/>
      <c r="H31" s="26"/>
      <c r="I31" s="26"/>
      <c r="J31" s="92">
        <f>J106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4" t="s">
        <v>30</v>
      </c>
      <c r="E32" s="26"/>
      <c r="F32" s="26"/>
      <c r="G32" s="26"/>
      <c r="H32" s="26"/>
      <c r="I32" s="26"/>
      <c r="J32" s="65">
        <f>ROUND(J30 + J31,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5" t="s">
        <v>34</v>
      </c>
      <c r="E35" s="23" t="s">
        <v>35</v>
      </c>
      <c r="F35" s="96">
        <f>ROUND((SUM(BE106:BE107) + SUM(BE127:BE166)),  2)</f>
        <v>0</v>
      </c>
      <c r="G35" s="26"/>
      <c r="H35" s="26"/>
      <c r="I35" s="97">
        <v>0.2</v>
      </c>
      <c r="J35" s="96">
        <f>ROUND(((SUM(BE106:BE107) + SUM(BE127:BE166))*I35),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3" t="s">
        <v>36</v>
      </c>
      <c r="F36" s="96">
        <f>ROUND((SUM(BF106:BF107) + SUM(BF127:BF166)),  2)</f>
        <v>0</v>
      </c>
      <c r="G36" s="26"/>
      <c r="H36" s="26"/>
      <c r="I36" s="97">
        <v>0.2</v>
      </c>
      <c r="J36" s="96">
        <f>ROUND(((SUM(BF106:BF107) + SUM(BF127:BF166))*I36),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37</v>
      </c>
      <c r="F37" s="96">
        <f>ROUND((SUM(BG106:BG107) + SUM(BG127:BG166)),  2)</f>
        <v>0</v>
      </c>
      <c r="G37" s="26"/>
      <c r="H37" s="26"/>
      <c r="I37" s="97">
        <v>0.2</v>
      </c>
      <c r="J37" s="96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38</v>
      </c>
      <c r="F38" s="96">
        <f>ROUND((SUM(BH106:BH107) + SUM(BH127:BH166)),  2)</f>
        <v>0</v>
      </c>
      <c r="G38" s="26"/>
      <c r="H38" s="26"/>
      <c r="I38" s="97">
        <v>0.2</v>
      </c>
      <c r="J38" s="96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23" t="s">
        <v>39</v>
      </c>
      <c r="F39" s="96">
        <f>ROUND((SUM(BI106:BI107) + SUM(BI127:BI166)),  2)</f>
        <v>0</v>
      </c>
      <c r="G39" s="26"/>
      <c r="H39" s="26"/>
      <c r="I39" s="97">
        <v>0</v>
      </c>
      <c r="J39" s="96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8"/>
      <c r="D41" s="99" t="s">
        <v>40</v>
      </c>
      <c r="E41" s="54"/>
      <c r="F41" s="54"/>
      <c r="G41" s="100" t="s">
        <v>41</v>
      </c>
      <c r="H41" s="101" t="s">
        <v>42</v>
      </c>
      <c r="I41" s="54"/>
      <c r="J41" s="102">
        <f>SUM(J32:J39)</f>
        <v>0</v>
      </c>
      <c r="K41" s="103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45</v>
      </c>
      <c r="E61" s="29"/>
      <c r="F61" s="104" t="s">
        <v>46</v>
      </c>
      <c r="G61" s="39" t="s">
        <v>45</v>
      </c>
      <c r="H61" s="29"/>
      <c r="I61" s="29"/>
      <c r="J61" s="105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45</v>
      </c>
      <c r="E76" s="29"/>
      <c r="F76" s="104" t="s">
        <v>46</v>
      </c>
      <c r="G76" s="39" t="s">
        <v>45</v>
      </c>
      <c r="H76" s="29"/>
      <c r="I76" s="29"/>
      <c r="J76" s="105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115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8" t="str">
        <f>E7</f>
        <v>Zberný dvor v Trebišove</v>
      </c>
      <c r="F85" s="209"/>
      <c r="G85" s="209"/>
      <c r="H85" s="20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0" t="str">
        <f>E9</f>
        <v>02.1 - SO 02.1 - Spevnené plochy</v>
      </c>
      <c r="F87" s="207"/>
      <c r="G87" s="207"/>
      <c r="H87" s="20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Trebišov 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Mesto Trebišov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116</v>
      </c>
      <c r="D94" s="98"/>
      <c r="E94" s="98"/>
      <c r="F94" s="98"/>
      <c r="G94" s="98"/>
      <c r="H94" s="98"/>
      <c r="I94" s="98"/>
      <c r="J94" s="107" t="s">
        <v>117</v>
      </c>
      <c r="K94" s="98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08" t="s">
        <v>118</v>
      </c>
      <c r="D96" s="26"/>
      <c r="E96" s="26"/>
      <c r="F96" s="26"/>
      <c r="G96" s="26"/>
      <c r="H96" s="26"/>
      <c r="I96" s="26"/>
      <c r="J96" s="65">
        <f>J127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119</v>
      </c>
    </row>
    <row r="97" spans="1:31" s="9" customFormat="1" ht="24.9" customHeight="1">
      <c r="B97" s="109"/>
      <c r="D97" s="110" t="s">
        <v>120</v>
      </c>
      <c r="E97" s="111"/>
      <c r="F97" s="111"/>
      <c r="G97" s="111"/>
      <c r="H97" s="111"/>
      <c r="I97" s="111"/>
      <c r="J97" s="112">
        <f>J128</f>
        <v>0</v>
      </c>
      <c r="L97" s="109"/>
    </row>
    <row r="98" spans="1:31" s="10" customFormat="1" ht="19.95" customHeight="1">
      <c r="B98" s="113"/>
      <c r="D98" s="114" t="s">
        <v>555</v>
      </c>
      <c r="E98" s="115"/>
      <c r="F98" s="115"/>
      <c r="G98" s="115"/>
      <c r="H98" s="115"/>
      <c r="I98" s="115"/>
      <c r="J98" s="116">
        <f>J129</f>
        <v>0</v>
      </c>
      <c r="L98" s="113"/>
    </row>
    <row r="99" spans="1:31" s="10" customFormat="1" ht="19.95" customHeight="1">
      <c r="B99" s="113"/>
      <c r="D99" s="114" t="s">
        <v>556</v>
      </c>
      <c r="E99" s="115"/>
      <c r="F99" s="115"/>
      <c r="G99" s="115"/>
      <c r="H99" s="115"/>
      <c r="I99" s="115"/>
      <c r="J99" s="116">
        <f>J142</f>
        <v>0</v>
      </c>
      <c r="L99" s="113"/>
    </row>
    <row r="100" spans="1:31" s="10" customFormat="1" ht="19.95" customHeight="1">
      <c r="B100" s="113"/>
      <c r="D100" s="114" t="s">
        <v>557</v>
      </c>
      <c r="E100" s="115"/>
      <c r="F100" s="115"/>
      <c r="G100" s="115"/>
      <c r="H100" s="115"/>
      <c r="I100" s="115"/>
      <c r="J100" s="116">
        <f>J144</f>
        <v>0</v>
      </c>
      <c r="L100" s="113"/>
    </row>
    <row r="101" spans="1:31" s="10" customFormat="1" ht="19.95" customHeight="1">
      <c r="B101" s="113"/>
      <c r="D101" s="114" t="s">
        <v>558</v>
      </c>
      <c r="E101" s="115"/>
      <c r="F101" s="115"/>
      <c r="G101" s="115"/>
      <c r="H101" s="115"/>
      <c r="I101" s="115"/>
      <c r="J101" s="116">
        <f>J147</f>
        <v>0</v>
      </c>
      <c r="L101" s="113"/>
    </row>
    <row r="102" spans="1:31" s="10" customFormat="1" ht="19.95" customHeight="1">
      <c r="B102" s="113"/>
      <c r="D102" s="114" t="s">
        <v>559</v>
      </c>
      <c r="E102" s="115"/>
      <c r="F102" s="115"/>
      <c r="G102" s="115"/>
      <c r="H102" s="115"/>
      <c r="I102" s="115"/>
      <c r="J102" s="116">
        <f>J153</f>
        <v>0</v>
      </c>
      <c r="L102" s="113"/>
    </row>
    <row r="103" spans="1:31" s="10" customFormat="1" ht="19.95" customHeight="1">
      <c r="B103" s="113"/>
      <c r="D103" s="114" t="s">
        <v>560</v>
      </c>
      <c r="E103" s="115"/>
      <c r="F103" s="115"/>
      <c r="G103" s="115"/>
      <c r="H103" s="115"/>
      <c r="I103" s="115"/>
      <c r="J103" s="116">
        <f>J165</f>
        <v>0</v>
      </c>
      <c r="L103" s="113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9.25" customHeight="1">
      <c r="A106" s="26"/>
      <c r="B106" s="27"/>
      <c r="C106" s="108" t="s">
        <v>129</v>
      </c>
      <c r="D106" s="26"/>
      <c r="E106" s="26"/>
      <c r="F106" s="26"/>
      <c r="G106" s="26"/>
      <c r="H106" s="26"/>
      <c r="I106" s="26"/>
      <c r="J106" s="117">
        <v>0</v>
      </c>
      <c r="K106" s="26"/>
      <c r="L106" s="36"/>
      <c r="N106" s="118" t="s">
        <v>34</v>
      </c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8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9.25" customHeight="1">
      <c r="A108" s="26"/>
      <c r="B108" s="27"/>
      <c r="C108" s="119" t="s">
        <v>130</v>
      </c>
      <c r="D108" s="98"/>
      <c r="E108" s="98"/>
      <c r="F108" s="98"/>
      <c r="G108" s="98"/>
      <c r="H108" s="98"/>
      <c r="I108" s="98"/>
      <c r="J108" s="120">
        <f>ROUND(J96+J106,2)</f>
        <v>0</v>
      </c>
      <c r="K108" s="98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63" s="2" customFormat="1" ht="6.9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4.9" customHeight="1">
      <c r="A114" s="26"/>
      <c r="B114" s="27"/>
      <c r="C114" s="18" t="s">
        <v>131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2" customHeight="1">
      <c r="A116" s="26"/>
      <c r="B116" s="27"/>
      <c r="C116" s="23" t="s">
        <v>12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6.5" customHeight="1">
      <c r="A117" s="26"/>
      <c r="B117" s="27"/>
      <c r="C117" s="26"/>
      <c r="D117" s="26"/>
      <c r="E117" s="208" t="str">
        <f>E7</f>
        <v>Zberný dvor v Trebišove</v>
      </c>
      <c r="F117" s="209"/>
      <c r="G117" s="209"/>
      <c r="H117" s="209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111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6.5" customHeight="1">
      <c r="A119" s="26"/>
      <c r="B119" s="27"/>
      <c r="C119" s="26"/>
      <c r="D119" s="26"/>
      <c r="E119" s="200" t="str">
        <f>E9</f>
        <v>02.1 - SO 02.1 - Spevnené plochy</v>
      </c>
      <c r="F119" s="207"/>
      <c r="G119" s="207"/>
      <c r="H119" s="207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16</v>
      </c>
      <c r="D121" s="26"/>
      <c r="E121" s="26"/>
      <c r="F121" s="21" t="str">
        <f>F12</f>
        <v xml:space="preserve">Trebišov </v>
      </c>
      <c r="G121" s="26"/>
      <c r="H121" s="26"/>
      <c r="I121" s="23" t="s">
        <v>18</v>
      </c>
      <c r="J121" s="49">
        <f>IF(J12="","",J12)</f>
        <v>0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15" customHeight="1">
      <c r="A123" s="26"/>
      <c r="B123" s="27"/>
      <c r="C123" s="23" t="s">
        <v>19</v>
      </c>
      <c r="D123" s="26"/>
      <c r="E123" s="26"/>
      <c r="F123" s="21" t="str">
        <f>E15</f>
        <v xml:space="preserve">Mesto Trebišov </v>
      </c>
      <c r="G123" s="26"/>
      <c r="H123" s="26"/>
      <c r="I123" s="23" t="s">
        <v>25</v>
      </c>
      <c r="J123" s="24" t="str">
        <f>E21</f>
        <v xml:space="preserve"> 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15" customHeight="1">
      <c r="A124" s="26"/>
      <c r="B124" s="27"/>
      <c r="C124" s="23" t="s">
        <v>23</v>
      </c>
      <c r="D124" s="26"/>
      <c r="E124" s="26"/>
      <c r="F124" s="21" t="str">
        <f>IF(E18="","",E18)</f>
        <v xml:space="preserve"> </v>
      </c>
      <c r="G124" s="26"/>
      <c r="H124" s="26"/>
      <c r="I124" s="23" t="s">
        <v>28</v>
      </c>
      <c r="J124" s="24" t="str">
        <f>E24</f>
        <v xml:space="preserve"> 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21"/>
      <c r="B126" s="122"/>
      <c r="C126" s="123" t="s">
        <v>132</v>
      </c>
      <c r="D126" s="124" t="s">
        <v>55</v>
      </c>
      <c r="E126" s="124" t="s">
        <v>51</v>
      </c>
      <c r="F126" s="124" t="s">
        <v>52</v>
      </c>
      <c r="G126" s="124" t="s">
        <v>133</v>
      </c>
      <c r="H126" s="124" t="s">
        <v>134</v>
      </c>
      <c r="I126" s="124" t="s">
        <v>135</v>
      </c>
      <c r="J126" s="125" t="s">
        <v>117</v>
      </c>
      <c r="K126" s="126" t="s">
        <v>136</v>
      </c>
      <c r="L126" s="127"/>
      <c r="M126" s="56" t="s">
        <v>1</v>
      </c>
      <c r="N126" s="57" t="s">
        <v>34</v>
      </c>
      <c r="O126" s="57" t="s">
        <v>137</v>
      </c>
      <c r="P126" s="57" t="s">
        <v>138</v>
      </c>
      <c r="Q126" s="57" t="s">
        <v>139</v>
      </c>
      <c r="R126" s="57" t="s">
        <v>140</v>
      </c>
      <c r="S126" s="57" t="s">
        <v>141</v>
      </c>
      <c r="T126" s="58" t="s">
        <v>142</v>
      </c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</row>
    <row r="127" spans="1:63" s="2" customFormat="1" ht="22.95" customHeight="1">
      <c r="A127" s="26"/>
      <c r="B127" s="27"/>
      <c r="C127" s="63" t="s">
        <v>113</v>
      </c>
      <c r="D127" s="26"/>
      <c r="E127" s="26"/>
      <c r="F127" s="26"/>
      <c r="G127" s="26"/>
      <c r="H127" s="26"/>
      <c r="I127" s="26"/>
      <c r="J127" s="128">
        <f>BK127</f>
        <v>0</v>
      </c>
      <c r="K127" s="26"/>
      <c r="L127" s="27"/>
      <c r="M127" s="59"/>
      <c r="N127" s="50"/>
      <c r="O127" s="60"/>
      <c r="P127" s="129">
        <f>P128</f>
        <v>0</v>
      </c>
      <c r="Q127" s="60"/>
      <c r="R127" s="129">
        <f>R128</f>
        <v>0</v>
      </c>
      <c r="S127" s="60"/>
      <c r="T127" s="130">
        <f>T128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69</v>
      </c>
      <c r="AU127" s="14" t="s">
        <v>119</v>
      </c>
      <c r="BK127" s="131">
        <f>BK128</f>
        <v>0</v>
      </c>
    </row>
    <row r="128" spans="1:63" s="12" customFormat="1" ht="25.95" customHeight="1">
      <c r="B128" s="132"/>
      <c r="D128" s="133" t="s">
        <v>69</v>
      </c>
      <c r="E128" s="134" t="s">
        <v>143</v>
      </c>
      <c r="F128" s="134" t="s">
        <v>144</v>
      </c>
      <c r="J128" s="135">
        <f>BK128</f>
        <v>0</v>
      </c>
      <c r="L128" s="132"/>
      <c r="M128" s="136"/>
      <c r="N128" s="137"/>
      <c r="O128" s="137"/>
      <c r="P128" s="138">
        <f>P129+P142+P144+P147+P153+P165</f>
        <v>0</v>
      </c>
      <c r="Q128" s="137"/>
      <c r="R128" s="138">
        <f>R129+R142+R144+R147+R153+R165</f>
        <v>0</v>
      </c>
      <c r="S128" s="137"/>
      <c r="T128" s="139">
        <f>T129+T142+T144+T147+T153+T165</f>
        <v>0</v>
      </c>
      <c r="AR128" s="133" t="s">
        <v>78</v>
      </c>
      <c r="AT128" s="140" t="s">
        <v>69</v>
      </c>
      <c r="AU128" s="140" t="s">
        <v>70</v>
      </c>
      <c r="AY128" s="133" t="s">
        <v>145</v>
      </c>
      <c r="BK128" s="141">
        <f>BK129+BK142+BK144+BK147+BK153+BK165</f>
        <v>0</v>
      </c>
    </row>
    <row r="129" spans="1:65" s="12" customFormat="1" ht="22.95" customHeight="1">
      <c r="B129" s="132"/>
      <c r="D129" s="133" t="s">
        <v>69</v>
      </c>
      <c r="E129" s="142" t="s">
        <v>78</v>
      </c>
      <c r="F129" s="142" t="s">
        <v>561</v>
      </c>
      <c r="J129" s="143">
        <f>BK129</f>
        <v>0</v>
      </c>
      <c r="L129" s="132"/>
      <c r="M129" s="136"/>
      <c r="N129" s="137"/>
      <c r="O129" s="137"/>
      <c r="P129" s="138">
        <f>SUM(P130:P141)</f>
        <v>0</v>
      </c>
      <c r="Q129" s="137"/>
      <c r="R129" s="138">
        <f>SUM(R130:R141)</f>
        <v>0</v>
      </c>
      <c r="S129" s="137"/>
      <c r="T129" s="139">
        <f>SUM(T130:T141)</f>
        <v>0</v>
      </c>
      <c r="AR129" s="133" t="s">
        <v>78</v>
      </c>
      <c r="AT129" s="140" t="s">
        <v>69</v>
      </c>
      <c r="AU129" s="140" t="s">
        <v>78</v>
      </c>
      <c r="AY129" s="133" t="s">
        <v>145</v>
      </c>
      <c r="BK129" s="141">
        <f>SUM(BK130:BK141)</f>
        <v>0</v>
      </c>
    </row>
    <row r="130" spans="1:65" s="2" customFormat="1" ht="21.75" customHeight="1">
      <c r="A130" s="26"/>
      <c r="B130" s="144"/>
      <c r="C130" s="145" t="s">
        <v>152</v>
      </c>
      <c r="D130" s="145" t="s">
        <v>147</v>
      </c>
      <c r="E130" s="146" t="s">
        <v>562</v>
      </c>
      <c r="F130" s="147" t="s">
        <v>563</v>
      </c>
      <c r="G130" s="148" t="s">
        <v>236</v>
      </c>
      <c r="H130" s="149">
        <v>1500</v>
      </c>
      <c r="I130" s="149"/>
      <c r="J130" s="149">
        <f t="shared" ref="J130:J141" si="0">ROUND(I130*H130,3)</f>
        <v>0</v>
      </c>
      <c r="K130" s="150"/>
      <c r="L130" s="27"/>
      <c r="M130" s="151" t="s">
        <v>1</v>
      </c>
      <c r="N130" s="152" t="s">
        <v>36</v>
      </c>
      <c r="O130" s="153">
        <v>0</v>
      </c>
      <c r="P130" s="153">
        <f t="shared" ref="P130:P141" si="1">O130*H130</f>
        <v>0</v>
      </c>
      <c r="Q130" s="153">
        <v>0</v>
      </c>
      <c r="R130" s="153">
        <f t="shared" ref="R130:R141" si="2">Q130*H130</f>
        <v>0</v>
      </c>
      <c r="S130" s="153">
        <v>0</v>
      </c>
      <c r="T130" s="154">
        <f t="shared" ref="T130:T141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151</v>
      </c>
      <c r="AT130" s="155" t="s">
        <v>147</v>
      </c>
      <c r="AU130" s="155" t="s">
        <v>152</v>
      </c>
      <c r="AY130" s="14" t="s">
        <v>145</v>
      </c>
      <c r="BE130" s="156">
        <f t="shared" ref="BE130:BE141" si="4">IF(N130="základná",J130,0)</f>
        <v>0</v>
      </c>
      <c r="BF130" s="156">
        <f t="shared" ref="BF130:BF141" si="5">IF(N130="znížená",J130,0)</f>
        <v>0</v>
      </c>
      <c r="BG130" s="156">
        <f t="shared" ref="BG130:BG141" si="6">IF(N130="zákl. prenesená",J130,0)</f>
        <v>0</v>
      </c>
      <c r="BH130" s="156">
        <f t="shared" ref="BH130:BH141" si="7">IF(N130="zníž. prenesená",J130,0)</f>
        <v>0</v>
      </c>
      <c r="BI130" s="156">
        <f t="shared" ref="BI130:BI141" si="8">IF(N130="nulová",J130,0)</f>
        <v>0</v>
      </c>
      <c r="BJ130" s="14" t="s">
        <v>152</v>
      </c>
      <c r="BK130" s="157">
        <f t="shared" ref="BK130:BK141" si="9">ROUND(I130*H130,3)</f>
        <v>0</v>
      </c>
      <c r="BL130" s="14" t="s">
        <v>151</v>
      </c>
      <c r="BM130" s="155" t="s">
        <v>564</v>
      </c>
    </row>
    <row r="131" spans="1:65" s="2" customFormat="1" ht="33" customHeight="1">
      <c r="A131" s="26"/>
      <c r="B131" s="144"/>
      <c r="C131" s="145" t="s">
        <v>155</v>
      </c>
      <c r="D131" s="145" t="s">
        <v>147</v>
      </c>
      <c r="E131" s="146" t="s">
        <v>565</v>
      </c>
      <c r="F131" s="147" t="s">
        <v>566</v>
      </c>
      <c r="G131" s="148" t="s">
        <v>236</v>
      </c>
      <c r="H131" s="149">
        <v>1500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36</v>
      </c>
      <c r="O131" s="153">
        <v>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151</v>
      </c>
      <c r="AT131" s="155" t="s">
        <v>147</v>
      </c>
      <c r="AU131" s="155" t="s">
        <v>152</v>
      </c>
      <c r="AY131" s="14" t="s">
        <v>145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152</v>
      </c>
      <c r="BK131" s="157">
        <f t="shared" si="9"/>
        <v>0</v>
      </c>
      <c r="BL131" s="14" t="s">
        <v>151</v>
      </c>
      <c r="BM131" s="155" t="s">
        <v>567</v>
      </c>
    </row>
    <row r="132" spans="1:65" s="2" customFormat="1" ht="21.75" customHeight="1">
      <c r="A132" s="26"/>
      <c r="B132" s="144"/>
      <c r="C132" s="145" t="s">
        <v>151</v>
      </c>
      <c r="D132" s="145" t="s">
        <v>147</v>
      </c>
      <c r="E132" s="146" t="s">
        <v>568</v>
      </c>
      <c r="F132" s="147" t="s">
        <v>569</v>
      </c>
      <c r="G132" s="148" t="s">
        <v>194</v>
      </c>
      <c r="H132" s="149">
        <v>140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36</v>
      </c>
      <c r="O132" s="153">
        <v>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151</v>
      </c>
      <c r="AT132" s="155" t="s">
        <v>147</v>
      </c>
      <c r="AU132" s="155" t="s">
        <v>152</v>
      </c>
      <c r="AY132" s="14" t="s">
        <v>145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152</v>
      </c>
      <c r="BK132" s="157">
        <f t="shared" si="9"/>
        <v>0</v>
      </c>
      <c r="BL132" s="14" t="s">
        <v>151</v>
      </c>
      <c r="BM132" s="155" t="s">
        <v>570</v>
      </c>
    </row>
    <row r="133" spans="1:65" s="2" customFormat="1" ht="21.75" customHeight="1">
      <c r="A133" s="26"/>
      <c r="B133" s="144"/>
      <c r="C133" s="145" t="s">
        <v>163</v>
      </c>
      <c r="D133" s="145" t="s">
        <v>147</v>
      </c>
      <c r="E133" s="146" t="s">
        <v>571</v>
      </c>
      <c r="F133" s="147" t="s">
        <v>572</v>
      </c>
      <c r="G133" s="148" t="s">
        <v>194</v>
      </c>
      <c r="H133" s="149">
        <v>70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36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151</v>
      </c>
      <c r="AT133" s="155" t="s">
        <v>147</v>
      </c>
      <c r="AU133" s="155" t="s">
        <v>152</v>
      </c>
      <c r="AY133" s="14" t="s">
        <v>145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152</v>
      </c>
      <c r="BK133" s="157">
        <f t="shared" si="9"/>
        <v>0</v>
      </c>
      <c r="BL133" s="14" t="s">
        <v>151</v>
      </c>
      <c r="BM133" s="155" t="s">
        <v>573</v>
      </c>
    </row>
    <row r="134" spans="1:65" s="2" customFormat="1" ht="21.75" customHeight="1">
      <c r="A134" s="26"/>
      <c r="B134" s="144"/>
      <c r="C134" s="145" t="s">
        <v>158</v>
      </c>
      <c r="D134" s="145" t="s">
        <v>147</v>
      </c>
      <c r="E134" s="146" t="s">
        <v>574</v>
      </c>
      <c r="F134" s="147" t="s">
        <v>575</v>
      </c>
      <c r="G134" s="148" t="s">
        <v>194</v>
      </c>
      <c r="H134" s="149">
        <v>68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36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151</v>
      </c>
      <c r="AT134" s="155" t="s">
        <v>147</v>
      </c>
      <c r="AU134" s="155" t="s">
        <v>152</v>
      </c>
      <c r="AY134" s="14" t="s">
        <v>145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152</v>
      </c>
      <c r="BK134" s="157">
        <f t="shared" si="9"/>
        <v>0</v>
      </c>
      <c r="BL134" s="14" t="s">
        <v>151</v>
      </c>
      <c r="BM134" s="155" t="s">
        <v>576</v>
      </c>
    </row>
    <row r="135" spans="1:65" s="2" customFormat="1" ht="33" customHeight="1">
      <c r="A135" s="26"/>
      <c r="B135" s="144"/>
      <c r="C135" s="145" t="s">
        <v>170</v>
      </c>
      <c r="D135" s="145" t="s">
        <v>147</v>
      </c>
      <c r="E135" s="146" t="s">
        <v>577</v>
      </c>
      <c r="F135" s="147" t="s">
        <v>578</v>
      </c>
      <c r="G135" s="148" t="s">
        <v>194</v>
      </c>
      <c r="H135" s="149">
        <v>476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36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151</v>
      </c>
      <c r="AT135" s="155" t="s">
        <v>147</v>
      </c>
      <c r="AU135" s="155" t="s">
        <v>152</v>
      </c>
      <c r="AY135" s="14" t="s">
        <v>145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152</v>
      </c>
      <c r="BK135" s="157">
        <f t="shared" si="9"/>
        <v>0</v>
      </c>
      <c r="BL135" s="14" t="s">
        <v>151</v>
      </c>
      <c r="BM135" s="155" t="s">
        <v>579</v>
      </c>
    </row>
    <row r="136" spans="1:65" s="2" customFormat="1" ht="21.75" customHeight="1">
      <c r="A136" s="26"/>
      <c r="B136" s="144"/>
      <c r="C136" s="145" t="s">
        <v>162</v>
      </c>
      <c r="D136" s="145" t="s">
        <v>147</v>
      </c>
      <c r="E136" s="146" t="s">
        <v>311</v>
      </c>
      <c r="F136" s="147" t="s">
        <v>312</v>
      </c>
      <c r="G136" s="148" t="s">
        <v>217</v>
      </c>
      <c r="H136" s="149">
        <v>122.4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36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151</v>
      </c>
      <c r="AT136" s="155" t="s">
        <v>147</v>
      </c>
      <c r="AU136" s="155" t="s">
        <v>152</v>
      </c>
      <c r="AY136" s="14" t="s">
        <v>145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152</v>
      </c>
      <c r="BK136" s="157">
        <f t="shared" si="9"/>
        <v>0</v>
      </c>
      <c r="BL136" s="14" t="s">
        <v>151</v>
      </c>
      <c r="BM136" s="155" t="s">
        <v>580</v>
      </c>
    </row>
    <row r="137" spans="1:65" s="2" customFormat="1" ht="21.75" customHeight="1">
      <c r="A137" s="26"/>
      <c r="B137" s="144"/>
      <c r="C137" s="145" t="s">
        <v>177</v>
      </c>
      <c r="D137" s="145" t="s">
        <v>147</v>
      </c>
      <c r="E137" s="146" t="s">
        <v>581</v>
      </c>
      <c r="F137" s="147" t="s">
        <v>582</v>
      </c>
      <c r="G137" s="148" t="s">
        <v>194</v>
      </c>
      <c r="H137" s="149">
        <v>72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36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151</v>
      </c>
      <c r="AT137" s="155" t="s">
        <v>147</v>
      </c>
      <c r="AU137" s="155" t="s">
        <v>152</v>
      </c>
      <c r="AY137" s="14" t="s">
        <v>145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152</v>
      </c>
      <c r="BK137" s="157">
        <f t="shared" si="9"/>
        <v>0</v>
      </c>
      <c r="BL137" s="14" t="s">
        <v>151</v>
      </c>
      <c r="BM137" s="155" t="s">
        <v>583</v>
      </c>
    </row>
    <row r="138" spans="1:65" s="2" customFormat="1" ht="16.5" customHeight="1">
      <c r="A138" s="26"/>
      <c r="B138" s="144"/>
      <c r="C138" s="145" t="s">
        <v>166</v>
      </c>
      <c r="D138" s="145" t="s">
        <v>147</v>
      </c>
      <c r="E138" s="146" t="s">
        <v>584</v>
      </c>
      <c r="F138" s="147" t="s">
        <v>585</v>
      </c>
      <c r="G138" s="148" t="s">
        <v>236</v>
      </c>
      <c r="H138" s="149">
        <v>288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36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151</v>
      </c>
      <c r="AT138" s="155" t="s">
        <v>147</v>
      </c>
      <c r="AU138" s="155" t="s">
        <v>152</v>
      </c>
      <c r="AY138" s="14" t="s">
        <v>145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152</v>
      </c>
      <c r="BK138" s="157">
        <f t="shared" si="9"/>
        <v>0</v>
      </c>
      <c r="BL138" s="14" t="s">
        <v>151</v>
      </c>
      <c r="BM138" s="155" t="s">
        <v>586</v>
      </c>
    </row>
    <row r="139" spans="1:65" s="2" customFormat="1" ht="16.5" customHeight="1">
      <c r="A139" s="26"/>
      <c r="B139" s="144"/>
      <c r="C139" s="158" t="s">
        <v>184</v>
      </c>
      <c r="D139" s="158" t="s">
        <v>181</v>
      </c>
      <c r="E139" s="159" t="s">
        <v>587</v>
      </c>
      <c r="F139" s="160" t="s">
        <v>588</v>
      </c>
      <c r="G139" s="161" t="s">
        <v>336</v>
      </c>
      <c r="H139" s="162">
        <v>7.2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36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162</v>
      </c>
      <c r="AT139" s="155" t="s">
        <v>181</v>
      </c>
      <c r="AU139" s="155" t="s">
        <v>152</v>
      </c>
      <c r="AY139" s="14" t="s">
        <v>145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152</v>
      </c>
      <c r="BK139" s="157">
        <f t="shared" si="9"/>
        <v>0</v>
      </c>
      <c r="BL139" s="14" t="s">
        <v>151</v>
      </c>
      <c r="BM139" s="155" t="s">
        <v>589</v>
      </c>
    </row>
    <row r="140" spans="1:65" s="2" customFormat="1" ht="16.5" customHeight="1">
      <c r="A140" s="26"/>
      <c r="B140" s="144"/>
      <c r="C140" s="145" t="s">
        <v>169</v>
      </c>
      <c r="D140" s="145" t="s">
        <v>147</v>
      </c>
      <c r="E140" s="146" t="s">
        <v>590</v>
      </c>
      <c r="F140" s="147" t="s">
        <v>591</v>
      </c>
      <c r="G140" s="148" t="s">
        <v>236</v>
      </c>
      <c r="H140" s="149">
        <v>2356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36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151</v>
      </c>
      <c r="AT140" s="155" t="s">
        <v>147</v>
      </c>
      <c r="AU140" s="155" t="s">
        <v>152</v>
      </c>
      <c r="AY140" s="14" t="s">
        <v>145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152</v>
      </c>
      <c r="BK140" s="157">
        <f t="shared" si="9"/>
        <v>0</v>
      </c>
      <c r="BL140" s="14" t="s">
        <v>151</v>
      </c>
      <c r="BM140" s="155" t="s">
        <v>592</v>
      </c>
    </row>
    <row r="141" spans="1:65" s="2" customFormat="1" ht="21.75" customHeight="1">
      <c r="A141" s="26"/>
      <c r="B141" s="144"/>
      <c r="C141" s="145" t="s">
        <v>191</v>
      </c>
      <c r="D141" s="145" t="s">
        <v>147</v>
      </c>
      <c r="E141" s="146" t="s">
        <v>593</v>
      </c>
      <c r="F141" s="147" t="s">
        <v>594</v>
      </c>
      <c r="G141" s="148" t="s">
        <v>236</v>
      </c>
      <c r="H141" s="149">
        <v>288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36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151</v>
      </c>
      <c r="AT141" s="155" t="s">
        <v>147</v>
      </c>
      <c r="AU141" s="155" t="s">
        <v>152</v>
      </c>
      <c r="AY141" s="14" t="s">
        <v>145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152</v>
      </c>
      <c r="BK141" s="157">
        <f t="shared" si="9"/>
        <v>0</v>
      </c>
      <c r="BL141" s="14" t="s">
        <v>151</v>
      </c>
      <c r="BM141" s="155" t="s">
        <v>595</v>
      </c>
    </row>
    <row r="142" spans="1:65" s="12" customFormat="1" ht="22.95" customHeight="1">
      <c r="B142" s="132"/>
      <c r="D142" s="133" t="s">
        <v>69</v>
      </c>
      <c r="E142" s="142" t="s">
        <v>152</v>
      </c>
      <c r="F142" s="142" t="s">
        <v>596</v>
      </c>
      <c r="J142" s="143">
        <f>BK142</f>
        <v>0</v>
      </c>
      <c r="L142" s="132"/>
      <c r="M142" s="136"/>
      <c r="N142" s="137"/>
      <c r="O142" s="137"/>
      <c r="P142" s="138">
        <f>P143</f>
        <v>0</v>
      </c>
      <c r="Q142" s="137"/>
      <c r="R142" s="138">
        <f>R143</f>
        <v>0</v>
      </c>
      <c r="S142" s="137"/>
      <c r="T142" s="139">
        <f>T143</f>
        <v>0</v>
      </c>
      <c r="AR142" s="133" t="s">
        <v>78</v>
      </c>
      <c r="AT142" s="140" t="s">
        <v>69</v>
      </c>
      <c r="AU142" s="140" t="s">
        <v>78</v>
      </c>
      <c r="AY142" s="133" t="s">
        <v>145</v>
      </c>
      <c r="BK142" s="141">
        <f>BK143</f>
        <v>0</v>
      </c>
    </row>
    <row r="143" spans="1:65" s="2" customFormat="1" ht="16.5" customHeight="1">
      <c r="A143" s="26"/>
      <c r="B143" s="144"/>
      <c r="C143" s="145" t="s">
        <v>173</v>
      </c>
      <c r="D143" s="145" t="s">
        <v>147</v>
      </c>
      <c r="E143" s="146" t="s">
        <v>597</v>
      </c>
      <c r="F143" s="147" t="s">
        <v>598</v>
      </c>
      <c r="G143" s="148" t="s">
        <v>161</v>
      </c>
      <c r="H143" s="149">
        <v>170</v>
      </c>
      <c r="I143" s="149"/>
      <c r="J143" s="149">
        <f>ROUND(I143*H143,3)</f>
        <v>0</v>
      </c>
      <c r="K143" s="150"/>
      <c r="L143" s="27"/>
      <c r="M143" s="151" t="s">
        <v>1</v>
      </c>
      <c r="N143" s="152" t="s">
        <v>36</v>
      </c>
      <c r="O143" s="153">
        <v>0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151</v>
      </c>
      <c r="AT143" s="155" t="s">
        <v>147</v>
      </c>
      <c r="AU143" s="155" t="s">
        <v>152</v>
      </c>
      <c r="AY143" s="14" t="s">
        <v>145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152</v>
      </c>
      <c r="BK143" s="157">
        <f>ROUND(I143*H143,3)</f>
        <v>0</v>
      </c>
      <c r="BL143" s="14" t="s">
        <v>151</v>
      </c>
      <c r="BM143" s="155" t="s">
        <v>599</v>
      </c>
    </row>
    <row r="144" spans="1:65" s="12" customFormat="1" ht="22.95" customHeight="1">
      <c r="B144" s="132"/>
      <c r="D144" s="133" t="s">
        <v>69</v>
      </c>
      <c r="E144" s="142" t="s">
        <v>155</v>
      </c>
      <c r="F144" s="142" t="s">
        <v>600</v>
      </c>
      <c r="J144" s="143">
        <f>BK144</f>
        <v>0</v>
      </c>
      <c r="L144" s="132"/>
      <c r="M144" s="136"/>
      <c r="N144" s="137"/>
      <c r="O144" s="137"/>
      <c r="P144" s="138">
        <f>SUM(P145:P146)</f>
        <v>0</v>
      </c>
      <c r="Q144" s="137"/>
      <c r="R144" s="138">
        <f>SUM(R145:R146)</f>
        <v>0</v>
      </c>
      <c r="S144" s="137"/>
      <c r="T144" s="139">
        <f>SUM(T145:T146)</f>
        <v>0</v>
      </c>
      <c r="AR144" s="133" t="s">
        <v>78</v>
      </c>
      <c r="AT144" s="140" t="s">
        <v>69</v>
      </c>
      <c r="AU144" s="140" t="s">
        <v>78</v>
      </c>
      <c r="AY144" s="133" t="s">
        <v>145</v>
      </c>
      <c r="BK144" s="141">
        <f>SUM(BK145:BK146)</f>
        <v>0</v>
      </c>
    </row>
    <row r="145" spans="1:65" s="2" customFormat="1" ht="21.75" customHeight="1">
      <c r="A145" s="26"/>
      <c r="B145" s="144"/>
      <c r="C145" s="145" t="s">
        <v>200</v>
      </c>
      <c r="D145" s="145" t="s">
        <v>147</v>
      </c>
      <c r="E145" s="146" t="s">
        <v>601</v>
      </c>
      <c r="F145" s="147" t="s">
        <v>602</v>
      </c>
      <c r="G145" s="148" t="s">
        <v>150</v>
      </c>
      <c r="H145" s="149">
        <v>3</v>
      </c>
      <c r="I145" s="149"/>
      <c r="J145" s="149">
        <f>ROUND(I145*H145,3)</f>
        <v>0</v>
      </c>
      <c r="K145" s="150"/>
      <c r="L145" s="27"/>
      <c r="M145" s="151" t="s">
        <v>1</v>
      </c>
      <c r="N145" s="152" t="s">
        <v>36</v>
      </c>
      <c r="O145" s="153">
        <v>0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151</v>
      </c>
      <c r="AT145" s="155" t="s">
        <v>147</v>
      </c>
      <c r="AU145" s="155" t="s">
        <v>152</v>
      </c>
      <c r="AY145" s="14" t="s">
        <v>145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152</v>
      </c>
      <c r="BK145" s="157">
        <f>ROUND(I145*H145,3)</f>
        <v>0</v>
      </c>
      <c r="BL145" s="14" t="s">
        <v>151</v>
      </c>
      <c r="BM145" s="155" t="s">
        <v>603</v>
      </c>
    </row>
    <row r="146" spans="1:65" s="2" customFormat="1" ht="16.5" customHeight="1">
      <c r="A146" s="26"/>
      <c r="B146" s="144"/>
      <c r="C146" s="158" t="s">
        <v>176</v>
      </c>
      <c r="D146" s="158" t="s">
        <v>181</v>
      </c>
      <c r="E146" s="159" t="s">
        <v>604</v>
      </c>
      <c r="F146" s="160" t="s">
        <v>605</v>
      </c>
      <c r="G146" s="161" t="s">
        <v>150</v>
      </c>
      <c r="H146" s="162">
        <v>3.03</v>
      </c>
      <c r="I146" s="162"/>
      <c r="J146" s="162">
        <f>ROUND(I146*H146,3)</f>
        <v>0</v>
      </c>
      <c r="K146" s="163"/>
      <c r="L146" s="164"/>
      <c r="M146" s="165" t="s">
        <v>1</v>
      </c>
      <c r="N146" s="166" t="s">
        <v>36</v>
      </c>
      <c r="O146" s="153">
        <v>0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162</v>
      </c>
      <c r="AT146" s="155" t="s">
        <v>181</v>
      </c>
      <c r="AU146" s="155" t="s">
        <v>152</v>
      </c>
      <c r="AY146" s="14" t="s">
        <v>145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152</v>
      </c>
      <c r="BK146" s="157">
        <f>ROUND(I146*H146,3)</f>
        <v>0</v>
      </c>
      <c r="BL146" s="14" t="s">
        <v>151</v>
      </c>
      <c r="BM146" s="155" t="s">
        <v>606</v>
      </c>
    </row>
    <row r="147" spans="1:65" s="12" customFormat="1" ht="22.95" customHeight="1">
      <c r="B147" s="132"/>
      <c r="D147" s="133" t="s">
        <v>69</v>
      </c>
      <c r="E147" s="142" t="s">
        <v>163</v>
      </c>
      <c r="F147" s="142" t="s">
        <v>607</v>
      </c>
      <c r="J147" s="143">
        <f>BK147</f>
        <v>0</v>
      </c>
      <c r="L147" s="132"/>
      <c r="M147" s="136"/>
      <c r="N147" s="137"/>
      <c r="O147" s="137"/>
      <c r="P147" s="138">
        <f>SUM(P148:P152)</f>
        <v>0</v>
      </c>
      <c r="Q147" s="137"/>
      <c r="R147" s="138">
        <f>SUM(R148:R152)</f>
        <v>0</v>
      </c>
      <c r="S147" s="137"/>
      <c r="T147" s="139">
        <f>SUM(T148:T152)</f>
        <v>0</v>
      </c>
      <c r="AR147" s="133" t="s">
        <v>78</v>
      </c>
      <c r="AT147" s="140" t="s">
        <v>69</v>
      </c>
      <c r="AU147" s="140" t="s">
        <v>78</v>
      </c>
      <c r="AY147" s="133" t="s">
        <v>145</v>
      </c>
      <c r="BK147" s="141">
        <f>SUM(BK148:BK152)</f>
        <v>0</v>
      </c>
    </row>
    <row r="148" spans="1:65" s="2" customFormat="1" ht="21.75" customHeight="1">
      <c r="A148" s="26"/>
      <c r="B148" s="144"/>
      <c r="C148" s="145" t="s">
        <v>207</v>
      </c>
      <c r="D148" s="145" t="s">
        <v>147</v>
      </c>
      <c r="E148" s="146" t="s">
        <v>608</v>
      </c>
      <c r="F148" s="147" t="s">
        <v>609</v>
      </c>
      <c r="G148" s="148" t="s">
        <v>236</v>
      </c>
      <c r="H148" s="149">
        <v>40</v>
      </c>
      <c r="I148" s="149"/>
      <c r="J148" s="149">
        <f>ROUND(I148*H148,3)</f>
        <v>0</v>
      </c>
      <c r="K148" s="150"/>
      <c r="L148" s="27"/>
      <c r="M148" s="151" t="s">
        <v>1</v>
      </c>
      <c r="N148" s="152" t="s">
        <v>36</v>
      </c>
      <c r="O148" s="153">
        <v>0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151</v>
      </c>
      <c r="AT148" s="155" t="s">
        <v>147</v>
      </c>
      <c r="AU148" s="155" t="s">
        <v>152</v>
      </c>
      <c r="AY148" s="14" t="s">
        <v>145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152</v>
      </c>
      <c r="BK148" s="157">
        <f>ROUND(I148*H148,3)</f>
        <v>0</v>
      </c>
      <c r="BL148" s="14" t="s">
        <v>151</v>
      </c>
      <c r="BM148" s="155" t="s">
        <v>610</v>
      </c>
    </row>
    <row r="149" spans="1:65" s="2" customFormat="1" ht="21.75" customHeight="1">
      <c r="A149" s="26"/>
      <c r="B149" s="144"/>
      <c r="C149" s="145" t="s">
        <v>180</v>
      </c>
      <c r="D149" s="145" t="s">
        <v>147</v>
      </c>
      <c r="E149" s="146" t="s">
        <v>611</v>
      </c>
      <c r="F149" s="147" t="s">
        <v>612</v>
      </c>
      <c r="G149" s="148" t="s">
        <v>236</v>
      </c>
      <c r="H149" s="149">
        <v>2318.56</v>
      </c>
      <c r="I149" s="149"/>
      <c r="J149" s="149">
        <f>ROUND(I149*H149,3)</f>
        <v>0</v>
      </c>
      <c r="K149" s="150"/>
      <c r="L149" s="27"/>
      <c r="M149" s="151" t="s">
        <v>1</v>
      </c>
      <c r="N149" s="152" t="s">
        <v>36</v>
      </c>
      <c r="O149" s="153">
        <v>0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151</v>
      </c>
      <c r="AT149" s="155" t="s">
        <v>147</v>
      </c>
      <c r="AU149" s="155" t="s">
        <v>152</v>
      </c>
      <c r="AY149" s="14" t="s">
        <v>145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152</v>
      </c>
      <c r="BK149" s="157">
        <f>ROUND(I149*H149,3)</f>
        <v>0</v>
      </c>
      <c r="BL149" s="14" t="s">
        <v>151</v>
      </c>
      <c r="BM149" s="155" t="s">
        <v>613</v>
      </c>
    </row>
    <row r="150" spans="1:65" s="2" customFormat="1" ht="21.75" customHeight="1">
      <c r="A150" s="26"/>
      <c r="B150" s="144"/>
      <c r="C150" s="145" t="s">
        <v>214</v>
      </c>
      <c r="D150" s="145" t="s">
        <v>147</v>
      </c>
      <c r="E150" s="146" t="s">
        <v>614</v>
      </c>
      <c r="F150" s="147" t="s">
        <v>615</v>
      </c>
      <c r="G150" s="148" t="s">
        <v>236</v>
      </c>
      <c r="H150" s="149">
        <v>40</v>
      </c>
      <c r="I150" s="149"/>
      <c r="J150" s="149">
        <f>ROUND(I150*H150,3)</f>
        <v>0</v>
      </c>
      <c r="K150" s="150"/>
      <c r="L150" s="27"/>
      <c r="M150" s="151" t="s">
        <v>1</v>
      </c>
      <c r="N150" s="152" t="s">
        <v>36</v>
      </c>
      <c r="O150" s="153">
        <v>0</v>
      </c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151</v>
      </c>
      <c r="AT150" s="155" t="s">
        <v>147</v>
      </c>
      <c r="AU150" s="155" t="s">
        <v>152</v>
      </c>
      <c r="AY150" s="14" t="s">
        <v>145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152</v>
      </c>
      <c r="BK150" s="157">
        <f>ROUND(I150*H150,3)</f>
        <v>0</v>
      </c>
      <c r="BL150" s="14" t="s">
        <v>151</v>
      </c>
      <c r="BM150" s="155" t="s">
        <v>616</v>
      </c>
    </row>
    <row r="151" spans="1:65" s="2" customFormat="1" ht="33" customHeight="1">
      <c r="A151" s="26"/>
      <c r="B151" s="144"/>
      <c r="C151" s="145" t="s">
        <v>7</v>
      </c>
      <c r="D151" s="145" t="s">
        <v>147</v>
      </c>
      <c r="E151" s="146" t="s">
        <v>617</v>
      </c>
      <c r="F151" s="147" t="s">
        <v>618</v>
      </c>
      <c r="G151" s="148" t="s">
        <v>236</v>
      </c>
      <c r="H151" s="149">
        <v>2208.15</v>
      </c>
      <c r="I151" s="149"/>
      <c r="J151" s="149">
        <f>ROUND(I151*H151,3)</f>
        <v>0</v>
      </c>
      <c r="K151" s="150"/>
      <c r="L151" s="27"/>
      <c r="M151" s="151" t="s">
        <v>1</v>
      </c>
      <c r="N151" s="152" t="s">
        <v>36</v>
      </c>
      <c r="O151" s="153">
        <v>0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151</v>
      </c>
      <c r="AT151" s="155" t="s">
        <v>147</v>
      </c>
      <c r="AU151" s="155" t="s">
        <v>152</v>
      </c>
      <c r="AY151" s="14" t="s">
        <v>145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152</v>
      </c>
      <c r="BK151" s="157">
        <f>ROUND(I151*H151,3)</f>
        <v>0</v>
      </c>
      <c r="BL151" s="14" t="s">
        <v>151</v>
      </c>
      <c r="BM151" s="155" t="s">
        <v>619</v>
      </c>
    </row>
    <row r="152" spans="1:65" s="2" customFormat="1" ht="21.75" customHeight="1">
      <c r="A152" s="26"/>
      <c r="B152" s="144"/>
      <c r="C152" s="145" t="s">
        <v>222</v>
      </c>
      <c r="D152" s="145" t="s">
        <v>147</v>
      </c>
      <c r="E152" s="146" t="s">
        <v>620</v>
      </c>
      <c r="F152" s="147" t="s">
        <v>621</v>
      </c>
      <c r="G152" s="148" t="s">
        <v>236</v>
      </c>
      <c r="H152" s="149">
        <v>2103</v>
      </c>
      <c r="I152" s="149"/>
      <c r="J152" s="149">
        <f>ROUND(I152*H152,3)</f>
        <v>0</v>
      </c>
      <c r="K152" s="150"/>
      <c r="L152" s="27"/>
      <c r="M152" s="151" t="s">
        <v>1</v>
      </c>
      <c r="N152" s="152" t="s">
        <v>36</v>
      </c>
      <c r="O152" s="153">
        <v>0</v>
      </c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151</v>
      </c>
      <c r="AT152" s="155" t="s">
        <v>147</v>
      </c>
      <c r="AU152" s="155" t="s">
        <v>152</v>
      </c>
      <c r="AY152" s="14" t="s">
        <v>145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4" t="s">
        <v>152</v>
      </c>
      <c r="BK152" s="157">
        <f>ROUND(I152*H152,3)</f>
        <v>0</v>
      </c>
      <c r="BL152" s="14" t="s">
        <v>151</v>
      </c>
      <c r="BM152" s="155" t="s">
        <v>622</v>
      </c>
    </row>
    <row r="153" spans="1:65" s="12" customFormat="1" ht="22.95" customHeight="1">
      <c r="B153" s="132"/>
      <c r="D153" s="133" t="s">
        <v>69</v>
      </c>
      <c r="E153" s="142" t="s">
        <v>177</v>
      </c>
      <c r="F153" s="142" t="s">
        <v>623</v>
      </c>
      <c r="J153" s="143">
        <f>BK153</f>
        <v>0</v>
      </c>
      <c r="L153" s="132"/>
      <c r="M153" s="136"/>
      <c r="N153" s="137"/>
      <c r="O153" s="137"/>
      <c r="P153" s="138">
        <f>SUM(P154:P164)</f>
        <v>0</v>
      </c>
      <c r="Q153" s="137"/>
      <c r="R153" s="138">
        <f>SUM(R154:R164)</f>
        <v>0</v>
      </c>
      <c r="S153" s="137"/>
      <c r="T153" s="139">
        <f>SUM(T154:T164)</f>
        <v>0</v>
      </c>
      <c r="AR153" s="133" t="s">
        <v>78</v>
      </c>
      <c r="AT153" s="140" t="s">
        <v>69</v>
      </c>
      <c r="AU153" s="140" t="s">
        <v>78</v>
      </c>
      <c r="AY153" s="133" t="s">
        <v>145</v>
      </c>
      <c r="BK153" s="141">
        <f>SUM(BK154:BK164)</f>
        <v>0</v>
      </c>
    </row>
    <row r="154" spans="1:65" s="2" customFormat="1" ht="21.75" customHeight="1">
      <c r="A154" s="26"/>
      <c r="B154" s="144"/>
      <c r="C154" s="145" t="s">
        <v>187</v>
      </c>
      <c r="D154" s="145" t="s">
        <v>147</v>
      </c>
      <c r="E154" s="146" t="s">
        <v>624</v>
      </c>
      <c r="F154" s="147" t="s">
        <v>625</v>
      </c>
      <c r="G154" s="148" t="s">
        <v>150</v>
      </c>
      <c r="H154" s="149">
        <v>3</v>
      </c>
      <c r="I154" s="149"/>
      <c r="J154" s="149">
        <f t="shared" ref="J154:J164" si="10">ROUND(I154*H154,3)</f>
        <v>0</v>
      </c>
      <c r="K154" s="150"/>
      <c r="L154" s="27"/>
      <c r="M154" s="151" t="s">
        <v>1</v>
      </c>
      <c r="N154" s="152" t="s">
        <v>36</v>
      </c>
      <c r="O154" s="153">
        <v>0</v>
      </c>
      <c r="P154" s="153">
        <f t="shared" ref="P154:P164" si="11">O154*H154</f>
        <v>0</v>
      </c>
      <c r="Q154" s="153">
        <v>0</v>
      </c>
      <c r="R154" s="153">
        <f t="shared" ref="R154:R164" si="12">Q154*H154</f>
        <v>0</v>
      </c>
      <c r="S154" s="153">
        <v>0</v>
      </c>
      <c r="T154" s="154">
        <f t="shared" ref="T154:T164" si="13"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151</v>
      </c>
      <c r="AT154" s="155" t="s">
        <v>147</v>
      </c>
      <c r="AU154" s="155" t="s">
        <v>152</v>
      </c>
      <c r="AY154" s="14" t="s">
        <v>145</v>
      </c>
      <c r="BE154" s="156">
        <f t="shared" ref="BE154:BE164" si="14">IF(N154="základná",J154,0)</f>
        <v>0</v>
      </c>
      <c r="BF154" s="156">
        <f t="shared" ref="BF154:BF164" si="15">IF(N154="znížená",J154,0)</f>
        <v>0</v>
      </c>
      <c r="BG154" s="156">
        <f t="shared" ref="BG154:BG164" si="16">IF(N154="zákl. prenesená",J154,0)</f>
        <v>0</v>
      </c>
      <c r="BH154" s="156">
        <f t="shared" ref="BH154:BH164" si="17">IF(N154="zníž. prenesená",J154,0)</f>
        <v>0</v>
      </c>
      <c r="BI154" s="156">
        <f t="shared" ref="BI154:BI164" si="18">IF(N154="nulová",J154,0)</f>
        <v>0</v>
      </c>
      <c r="BJ154" s="14" t="s">
        <v>152</v>
      </c>
      <c r="BK154" s="157">
        <f t="shared" ref="BK154:BK164" si="19">ROUND(I154*H154,3)</f>
        <v>0</v>
      </c>
      <c r="BL154" s="14" t="s">
        <v>151</v>
      </c>
      <c r="BM154" s="155" t="s">
        <v>626</v>
      </c>
    </row>
    <row r="155" spans="1:65" s="2" customFormat="1" ht="21.75" customHeight="1">
      <c r="A155" s="26"/>
      <c r="B155" s="144"/>
      <c r="C155" s="158" t="s">
        <v>233</v>
      </c>
      <c r="D155" s="158" t="s">
        <v>181</v>
      </c>
      <c r="E155" s="159" t="s">
        <v>627</v>
      </c>
      <c r="F155" s="160" t="s">
        <v>628</v>
      </c>
      <c r="G155" s="161" t="s">
        <v>150</v>
      </c>
      <c r="H155" s="162">
        <v>1</v>
      </c>
      <c r="I155" s="162"/>
      <c r="J155" s="162">
        <f t="shared" si="10"/>
        <v>0</v>
      </c>
      <c r="K155" s="163"/>
      <c r="L155" s="164"/>
      <c r="M155" s="165" t="s">
        <v>1</v>
      </c>
      <c r="N155" s="166" t="s">
        <v>36</v>
      </c>
      <c r="O155" s="153">
        <v>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162</v>
      </c>
      <c r="AT155" s="155" t="s">
        <v>181</v>
      </c>
      <c r="AU155" s="155" t="s">
        <v>152</v>
      </c>
      <c r="AY155" s="14" t="s">
        <v>145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152</v>
      </c>
      <c r="BK155" s="157">
        <f t="shared" si="19"/>
        <v>0</v>
      </c>
      <c r="BL155" s="14" t="s">
        <v>151</v>
      </c>
      <c r="BM155" s="155" t="s">
        <v>629</v>
      </c>
    </row>
    <row r="156" spans="1:65" s="2" customFormat="1" ht="21.75" customHeight="1">
      <c r="A156" s="26"/>
      <c r="B156" s="144"/>
      <c r="C156" s="158" t="s">
        <v>190</v>
      </c>
      <c r="D156" s="158" t="s">
        <v>181</v>
      </c>
      <c r="E156" s="159" t="s">
        <v>630</v>
      </c>
      <c r="F156" s="160" t="s">
        <v>631</v>
      </c>
      <c r="G156" s="161" t="s">
        <v>150</v>
      </c>
      <c r="H156" s="162">
        <v>1</v>
      </c>
      <c r="I156" s="162"/>
      <c r="J156" s="162">
        <f t="shared" si="10"/>
        <v>0</v>
      </c>
      <c r="K156" s="163"/>
      <c r="L156" s="164"/>
      <c r="M156" s="165" t="s">
        <v>1</v>
      </c>
      <c r="N156" s="166" t="s">
        <v>36</v>
      </c>
      <c r="O156" s="153">
        <v>0</v>
      </c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162</v>
      </c>
      <c r="AT156" s="155" t="s">
        <v>181</v>
      </c>
      <c r="AU156" s="155" t="s">
        <v>152</v>
      </c>
      <c r="AY156" s="14" t="s">
        <v>145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152</v>
      </c>
      <c r="BK156" s="157">
        <f t="shared" si="19"/>
        <v>0</v>
      </c>
      <c r="BL156" s="14" t="s">
        <v>151</v>
      </c>
      <c r="BM156" s="155" t="s">
        <v>632</v>
      </c>
    </row>
    <row r="157" spans="1:65" s="2" customFormat="1" ht="21.75" customHeight="1">
      <c r="A157" s="26"/>
      <c r="B157" s="144"/>
      <c r="C157" s="158" t="s">
        <v>241</v>
      </c>
      <c r="D157" s="158" t="s">
        <v>181</v>
      </c>
      <c r="E157" s="159" t="s">
        <v>633</v>
      </c>
      <c r="F157" s="160" t="s">
        <v>634</v>
      </c>
      <c r="G157" s="161" t="s">
        <v>150</v>
      </c>
      <c r="H157" s="162">
        <v>1</v>
      </c>
      <c r="I157" s="162"/>
      <c r="J157" s="162">
        <f t="shared" si="10"/>
        <v>0</v>
      </c>
      <c r="K157" s="163"/>
      <c r="L157" s="164"/>
      <c r="M157" s="165" t="s">
        <v>1</v>
      </c>
      <c r="N157" s="166" t="s">
        <v>36</v>
      </c>
      <c r="O157" s="153">
        <v>0</v>
      </c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162</v>
      </c>
      <c r="AT157" s="155" t="s">
        <v>181</v>
      </c>
      <c r="AU157" s="155" t="s">
        <v>152</v>
      </c>
      <c r="AY157" s="14" t="s">
        <v>145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152</v>
      </c>
      <c r="BK157" s="157">
        <f t="shared" si="19"/>
        <v>0</v>
      </c>
      <c r="BL157" s="14" t="s">
        <v>151</v>
      </c>
      <c r="BM157" s="155" t="s">
        <v>635</v>
      </c>
    </row>
    <row r="158" spans="1:65" s="2" customFormat="1" ht="21.75" customHeight="1">
      <c r="A158" s="26"/>
      <c r="B158" s="144"/>
      <c r="C158" s="145" t="s">
        <v>195</v>
      </c>
      <c r="D158" s="145" t="s">
        <v>147</v>
      </c>
      <c r="E158" s="146" t="s">
        <v>636</v>
      </c>
      <c r="F158" s="147" t="s">
        <v>637</v>
      </c>
      <c r="G158" s="148" t="s">
        <v>161</v>
      </c>
      <c r="H158" s="149">
        <v>360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36</v>
      </c>
      <c r="O158" s="153">
        <v>0</v>
      </c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151</v>
      </c>
      <c r="AT158" s="155" t="s">
        <v>147</v>
      </c>
      <c r="AU158" s="155" t="s">
        <v>152</v>
      </c>
      <c r="AY158" s="14" t="s">
        <v>145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152</v>
      </c>
      <c r="BK158" s="157">
        <f t="shared" si="19"/>
        <v>0</v>
      </c>
      <c r="BL158" s="14" t="s">
        <v>151</v>
      </c>
      <c r="BM158" s="155" t="s">
        <v>638</v>
      </c>
    </row>
    <row r="159" spans="1:65" s="2" customFormat="1" ht="16.5" customHeight="1">
      <c r="A159" s="26"/>
      <c r="B159" s="144"/>
      <c r="C159" s="158" t="s">
        <v>253</v>
      </c>
      <c r="D159" s="158" t="s">
        <v>181</v>
      </c>
      <c r="E159" s="159" t="s">
        <v>639</v>
      </c>
      <c r="F159" s="160" t="s">
        <v>640</v>
      </c>
      <c r="G159" s="161" t="s">
        <v>150</v>
      </c>
      <c r="H159" s="162">
        <v>363.6</v>
      </c>
      <c r="I159" s="162"/>
      <c r="J159" s="162">
        <f t="shared" si="10"/>
        <v>0</v>
      </c>
      <c r="K159" s="163"/>
      <c r="L159" s="164"/>
      <c r="M159" s="165" t="s">
        <v>1</v>
      </c>
      <c r="N159" s="166" t="s">
        <v>36</v>
      </c>
      <c r="O159" s="153">
        <v>0</v>
      </c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162</v>
      </c>
      <c r="AT159" s="155" t="s">
        <v>181</v>
      </c>
      <c r="AU159" s="155" t="s">
        <v>152</v>
      </c>
      <c r="AY159" s="14" t="s">
        <v>145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152</v>
      </c>
      <c r="BK159" s="157">
        <f t="shared" si="19"/>
        <v>0</v>
      </c>
      <c r="BL159" s="14" t="s">
        <v>151</v>
      </c>
      <c r="BM159" s="155" t="s">
        <v>641</v>
      </c>
    </row>
    <row r="160" spans="1:65" s="2" customFormat="1" ht="21.75" customHeight="1">
      <c r="A160" s="26"/>
      <c r="B160" s="144"/>
      <c r="C160" s="145" t="s">
        <v>198</v>
      </c>
      <c r="D160" s="145" t="s">
        <v>147</v>
      </c>
      <c r="E160" s="146" t="s">
        <v>642</v>
      </c>
      <c r="F160" s="147" t="s">
        <v>643</v>
      </c>
      <c r="G160" s="148" t="s">
        <v>150</v>
      </c>
      <c r="H160" s="149">
        <v>4350</v>
      </c>
      <c r="I160" s="149"/>
      <c r="J160" s="149">
        <f t="shared" si="10"/>
        <v>0</v>
      </c>
      <c r="K160" s="150"/>
      <c r="L160" s="27"/>
      <c r="M160" s="151" t="s">
        <v>1</v>
      </c>
      <c r="N160" s="152" t="s">
        <v>36</v>
      </c>
      <c r="O160" s="153">
        <v>0</v>
      </c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151</v>
      </c>
      <c r="AT160" s="155" t="s">
        <v>147</v>
      </c>
      <c r="AU160" s="155" t="s">
        <v>152</v>
      </c>
      <c r="AY160" s="14" t="s">
        <v>145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152</v>
      </c>
      <c r="BK160" s="157">
        <f t="shared" si="19"/>
        <v>0</v>
      </c>
      <c r="BL160" s="14" t="s">
        <v>151</v>
      </c>
      <c r="BM160" s="155" t="s">
        <v>644</v>
      </c>
    </row>
    <row r="161" spans="1:65" s="2" customFormat="1" ht="21.75" customHeight="1">
      <c r="A161" s="26"/>
      <c r="B161" s="144"/>
      <c r="C161" s="145" t="s">
        <v>264</v>
      </c>
      <c r="D161" s="145" t="s">
        <v>147</v>
      </c>
      <c r="E161" s="146" t="s">
        <v>645</v>
      </c>
      <c r="F161" s="147" t="s">
        <v>646</v>
      </c>
      <c r="G161" s="148" t="s">
        <v>161</v>
      </c>
      <c r="H161" s="149">
        <v>870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36</v>
      </c>
      <c r="O161" s="153">
        <v>0</v>
      </c>
      <c r="P161" s="153">
        <f t="shared" si="11"/>
        <v>0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151</v>
      </c>
      <c r="AT161" s="155" t="s">
        <v>147</v>
      </c>
      <c r="AU161" s="155" t="s">
        <v>152</v>
      </c>
      <c r="AY161" s="14" t="s">
        <v>145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4" t="s">
        <v>152</v>
      </c>
      <c r="BK161" s="157">
        <f t="shared" si="19"/>
        <v>0</v>
      </c>
      <c r="BL161" s="14" t="s">
        <v>151</v>
      </c>
      <c r="BM161" s="155" t="s">
        <v>647</v>
      </c>
    </row>
    <row r="162" spans="1:65" s="2" customFormat="1" ht="16.5" customHeight="1">
      <c r="A162" s="26"/>
      <c r="B162" s="144"/>
      <c r="C162" s="145" t="s">
        <v>203</v>
      </c>
      <c r="D162" s="145" t="s">
        <v>147</v>
      </c>
      <c r="E162" s="146" t="s">
        <v>449</v>
      </c>
      <c r="F162" s="147" t="s">
        <v>450</v>
      </c>
      <c r="G162" s="148" t="s">
        <v>217</v>
      </c>
      <c r="H162" s="149">
        <v>871.5</v>
      </c>
      <c r="I162" s="149"/>
      <c r="J162" s="149">
        <f t="shared" si="10"/>
        <v>0</v>
      </c>
      <c r="K162" s="150"/>
      <c r="L162" s="27"/>
      <c r="M162" s="151" t="s">
        <v>1</v>
      </c>
      <c r="N162" s="152" t="s">
        <v>36</v>
      </c>
      <c r="O162" s="153">
        <v>0</v>
      </c>
      <c r="P162" s="153">
        <f t="shared" si="11"/>
        <v>0</v>
      </c>
      <c r="Q162" s="153">
        <v>0</v>
      </c>
      <c r="R162" s="153">
        <f t="shared" si="12"/>
        <v>0</v>
      </c>
      <c r="S162" s="153">
        <v>0</v>
      </c>
      <c r="T162" s="154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151</v>
      </c>
      <c r="AT162" s="155" t="s">
        <v>147</v>
      </c>
      <c r="AU162" s="155" t="s">
        <v>152</v>
      </c>
      <c r="AY162" s="14" t="s">
        <v>145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4" t="s">
        <v>152</v>
      </c>
      <c r="BK162" s="157">
        <f t="shared" si="19"/>
        <v>0</v>
      </c>
      <c r="BL162" s="14" t="s">
        <v>151</v>
      </c>
      <c r="BM162" s="155" t="s">
        <v>648</v>
      </c>
    </row>
    <row r="163" spans="1:65" s="2" customFormat="1" ht="21.75" customHeight="1">
      <c r="A163" s="26"/>
      <c r="B163" s="144"/>
      <c r="C163" s="145" t="s">
        <v>271</v>
      </c>
      <c r="D163" s="145" t="s">
        <v>147</v>
      </c>
      <c r="E163" s="146" t="s">
        <v>451</v>
      </c>
      <c r="F163" s="147" t="s">
        <v>452</v>
      </c>
      <c r="G163" s="148" t="s">
        <v>217</v>
      </c>
      <c r="H163" s="149">
        <v>7843.5</v>
      </c>
      <c r="I163" s="149"/>
      <c r="J163" s="149">
        <f t="shared" si="10"/>
        <v>0</v>
      </c>
      <c r="K163" s="150"/>
      <c r="L163" s="27"/>
      <c r="M163" s="151" t="s">
        <v>1</v>
      </c>
      <c r="N163" s="152" t="s">
        <v>36</v>
      </c>
      <c r="O163" s="153">
        <v>0</v>
      </c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151</v>
      </c>
      <c r="AT163" s="155" t="s">
        <v>147</v>
      </c>
      <c r="AU163" s="155" t="s">
        <v>152</v>
      </c>
      <c r="AY163" s="14" t="s">
        <v>145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4" t="s">
        <v>152</v>
      </c>
      <c r="BK163" s="157">
        <f t="shared" si="19"/>
        <v>0</v>
      </c>
      <c r="BL163" s="14" t="s">
        <v>151</v>
      </c>
      <c r="BM163" s="155" t="s">
        <v>649</v>
      </c>
    </row>
    <row r="164" spans="1:65" s="2" customFormat="1" ht="21.75" customHeight="1">
      <c r="A164" s="26"/>
      <c r="B164" s="144"/>
      <c r="C164" s="145" t="s">
        <v>206</v>
      </c>
      <c r="D164" s="145" t="s">
        <v>147</v>
      </c>
      <c r="E164" s="146" t="s">
        <v>226</v>
      </c>
      <c r="F164" s="147" t="s">
        <v>227</v>
      </c>
      <c r="G164" s="148" t="s">
        <v>217</v>
      </c>
      <c r="H164" s="149">
        <v>871.5</v>
      </c>
      <c r="I164" s="149"/>
      <c r="J164" s="149">
        <f t="shared" si="10"/>
        <v>0</v>
      </c>
      <c r="K164" s="150"/>
      <c r="L164" s="27"/>
      <c r="M164" s="151" t="s">
        <v>1</v>
      </c>
      <c r="N164" s="152" t="s">
        <v>36</v>
      </c>
      <c r="O164" s="153">
        <v>0</v>
      </c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151</v>
      </c>
      <c r="AT164" s="155" t="s">
        <v>147</v>
      </c>
      <c r="AU164" s="155" t="s">
        <v>152</v>
      </c>
      <c r="AY164" s="14" t="s">
        <v>145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4" t="s">
        <v>152</v>
      </c>
      <c r="BK164" s="157">
        <f t="shared" si="19"/>
        <v>0</v>
      </c>
      <c r="BL164" s="14" t="s">
        <v>151</v>
      </c>
      <c r="BM164" s="155" t="s">
        <v>650</v>
      </c>
    </row>
    <row r="165" spans="1:65" s="12" customFormat="1" ht="22.95" customHeight="1">
      <c r="B165" s="132"/>
      <c r="D165" s="133" t="s">
        <v>69</v>
      </c>
      <c r="E165" s="142" t="s">
        <v>341</v>
      </c>
      <c r="F165" s="142" t="s">
        <v>651</v>
      </c>
      <c r="J165" s="143">
        <f>BK165</f>
        <v>0</v>
      </c>
      <c r="L165" s="132"/>
      <c r="M165" s="136"/>
      <c r="N165" s="137"/>
      <c r="O165" s="137"/>
      <c r="P165" s="138">
        <f>P166</f>
        <v>0</v>
      </c>
      <c r="Q165" s="137"/>
      <c r="R165" s="138">
        <f>R166</f>
        <v>0</v>
      </c>
      <c r="S165" s="137"/>
      <c r="T165" s="139">
        <f>T166</f>
        <v>0</v>
      </c>
      <c r="AR165" s="133" t="s">
        <v>78</v>
      </c>
      <c r="AT165" s="140" t="s">
        <v>69</v>
      </c>
      <c r="AU165" s="140" t="s">
        <v>78</v>
      </c>
      <c r="AY165" s="133" t="s">
        <v>145</v>
      </c>
      <c r="BK165" s="141">
        <f>BK166</f>
        <v>0</v>
      </c>
    </row>
    <row r="166" spans="1:65" s="2" customFormat="1" ht="21.75" customHeight="1">
      <c r="A166" s="26"/>
      <c r="B166" s="144"/>
      <c r="C166" s="145" t="s">
        <v>277</v>
      </c>
      <c r="D166" s="145" t="s">
        <v>147</v>
      </c>
      <c r="E166" s="146" t="s">
        <v>652</v>
      </c>
      <c r="F166" s="147" t="s">
        <v>653</v>
      </c>
      <c r="G166" s="148" t="s">
        <v>217</v>
      </c>
      <c r="H166" s="149">
        <v>3268.6849999999999</v>
      </c>
      <c r="I166" s="149"/>
      <c r="J166" s="149">
        <f>ROUND(I166*H166,3)</f>
        <v>0</v>
      </c>
      <c r="K166" s="150"/>
      <c r="L166" s="27"/>
      <c r="M166" s="167" t="s">
        <v>1</v>
      </c>
      <c r="N166" s="168" t="s">
        <v>36</v>
      </c>
      <c r="O166" s="169">
        <v>0</v>
      </c>
      <c r="P166" s="169">
        <f>O166*H166</f>
        <v>0</v>
      </c>
      <c r="Q166" s="169">
        <v>0</v>
      </c>
      <c r="R166" s="169">
        <f>Q166*H166</f>
        <v>0</v>
      </c>
      <c r="S166" s="169">
        <v>0</v>
      </c>
      <c r="T166" s="170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151</v>
      </c>
      <c r="AT166" s="155" t="s">
        <v>147</v>
      </c>
      <c r="AU166" s="155" t="s">
        <v>152</v>
      </c>
      <c r="AY166" s="14" t="s">
        <v>145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4" t="s">
        <v>152</v>
      </c>
      <c r="BK166" s="157">
        <f>ROUND(I166*H166,3)</f>
        <v>0</v>
      </c>
      <c r="BL166" s="14" t="s">
        <v>151</v>
      </c>
      <c r="BM166" s="155" t="s">
        <v>654</v>
      </c>
    </row>
    <row r="167" spans="1:65" s="2" customFormat="1" ht="6.9" customHeight="1">
      <c r="A167" s="26"/>
      <c r="B167" s="41"/>
      <c r="C167" s="42"/>
      <c r="D167" s="42"/>
      <c r="E167" s="42"/>
      <c r="F167" s="42"/>
      <c r="G167" s="42"/>
      <c r="H167" s="42"/>
      <c r="I167" s="42"/>
      <c r="J167" s="42"/>
      <c r="K167" s="42"/>
      <c r="L167" s="27"/>
      <c r="M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</sheetData>
  <autoFilter ref="C126:K166" xr:uid="{00000000-0009-0000-0000-000007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164"/>
  <sheetViews>
    <sheetView showGridLines="0" topLeftCell="A112" workbookViewId="0">
      <selection activeCell="I131" sqref="I131:I164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92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100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110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8" t="str">
        <f>'Rekapitulácia stavby'!K6</f>
        <v>Zberný dvor v Trebišove</v>
      </c>
      <c r="F7" s="209"/>
      <c r="G7" s="209"/>
      <c r="H7" s="209"/>
      <c r="L7" s="17"/>
    </row>
    <row r="8" spans="1:46" s="2" customFormat="1" ht="12" customHeight="1">
      <c r="A8" s="26"/>
      <c r="B8" s="27"/>
      <c r="C8" s="26"/>
      <c r="D8" s="23" t="s">
        <v>111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0" t="s">
        <v>655</v>
      </c>
      <c r="F9" s="207"/>
      <c r="G9" s="207"/>
      <c r="H9" s="20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21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9" t="str">
        <f>'Rekapitulácia stavby'!E14</f>
        <v xml:space="preserve"> </v>
      </c>
      <c r="F18" s="179"/>
      <c r="G18" s="179"/>
      <c r="H18" s="179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2" t="s">
        <v>1</v>
      </c>
      <c r="F27" s="182"/>
      <c r="G27" s="182"/>
      <c r="H27" s="18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" customHeight="1">
      <c r="A30" s="26"/>
      <c r="B30" s="27"/>
      <c r="C30" s="26"/>
      <c r="D30" s="21" t="s">
        <v>113</v>
      </c>
      <c r="E30" s="26"/>
      <c r="F30" s="26"/>
      <c r="G30" s="26"/>
      <c r="H30" s="26"/>
      <c r="I30" s="26"/>
      <c r="J30" s="92">
        <f>J96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" customHeight="1">
      <c r="A31" s="26"/>
      <c r="B31" s="27"/>
      <c r="C31" s="26"/>
      <c r="D31" s="93" t="s">
        <v>114</v>
      </c>
      <c r="E31" s="26"/>
      <c r="F31" s="26"/>
      <c r="G31" s="26"/>
      <c r="H31" s="26"/>
      <c r="I31" s="26"/>
      <c r="J31" s="92">
        <f>J107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4" t="s">
        <v>30</v>
      </c>
      <c r="E32" s="26"/>
      <c r="F32" s="26"/>
      <c r="G32" s="26"/>
      <c r="H32" s="26"/>
      <c r="I32" s="26"/>
      <c r="J32" s="65">
        <f>ROUND(J30 + J31,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5" t="s">
        <v>34</v>
      </c>
      <c r="E35" s="23" t="s">
        <v>35</v>
      </c>
      <c r="F35" s="96">
        <f>ROUND((SUM(BE107:BE108) + SUM(BE128:BE163)),  2)</f>
        <v>0</v>
      </c>
      <c r="G35" s="26"/>
      <c r="H35" s="26"/>
      <c r="I35" s="97">
        <v>0.2</v>
      </c>
      <c r="J35" s="96">
        <f>ROUND(((SUM(BE107:BE108) + SUM(BE128:BE163))*I35),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3" t="s">
        <v>36</v>
      </c>
      <c r="F36" s="96">
        <f>ROUND((SUM(BF107:BF108) + SUM(BF128:BF163)),  2)</f>
        <v>0</v>
      </c>
      <c r="G36" s="26"/>
      <c r="H36" s="26"/>
      <c r="I36" s="97">
        <v>0.2</v>
      </c>
      <c r="J36" s="96">
        <f>ROUND(((SUM(BF107:BF108) + SUM(BF128:BF163))*I36),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37</v>
      </c>
      <c r="F37" s="96">
        <f>ROUND((SUM(BG107:BG108) + SUM(BG128:BG163)),  2)</f>
        <v>0</v>
      </c>
      <c r="G37" s="26"/>
      <c r="H37" s="26"/>
      <c r="I37" s="97">
        <v>0.2</v>
      </c>
      <c r="J37" s="96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38</v>
      </c>
      <c r="F38" s="96">
        <f>ROUND((SUM(BH107:BH108) + SUM(BH128:BH163)),  2)</f>
        <v>0</v>
      </c>
      <c r="G38" s="26"/>
      <c r="H38" s="26"/>
      <c r="I38" s="97">
        <v>0.2</v>
      </c>
      <c r="J38" s="96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23" t="s">
        <v>39</v>
      </c>
      <c r="F39" s="96">
        <f>ROUND((SUM(BI107:BI108) + SUM(BI128:BI163)),  2)</f>
        <v>0</v>
      </c>
      <c r="G39" s="26"/>
      <c r="H39" s="26"/>
      <c r="I39" s="97">
        <v>0</v>
      </c>
      <c r="J39" s="96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8"/>
      <c r="D41" s="99" t="s">
        <v>40</v>
      </c>
      <c r="E41" s="54"/>
      <c r="F41" s="54"/>
      <c r="G41" s="100" t="s">
        <v>41</v>
      </c>
      <c r="H41" s="101" t="s">
        <v>42</v>
      </c>
      <c r="I41" s="54"/>
      <c r="J41" s="102">
        <f>SUM(J32:J39)</f>
        <v>0</v>
      </c>
      <c r="K41" s="103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45</v>
      </c>
      <c r="E61" s="29"/>
      <c r="F61" s="104" t="s">
        <v>46</v>
      </c>
      <c r="G61" s="39" t="s">
        <v>45</v>
      </c>
      <c r="H61" s="29"/>
      <c r="I61" s="29"/>
      <c r="J61" s="105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45</v>
      </c>
      <c r="E76" s="29"/>
      <c r="F76" s="104" t="s">
        <v>46</v>
      </c>
      <c r="G76" s="39" t="s">
        <v>45</v>
      </c>
      <c r="H76" s="29"/>
      <c r="I76" s="29"/>
      <c r="J76" s="105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115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8" t="str">
        <f>E7</f>
        <v>Zberný dvor v Trebišove</v>
      </c>
      <c r="F85" s="209"/>
      <c r="G85" s="209"/>
      <c r="H85" s="20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0" t="str">
        <f>E9</f>
        <v>02.2 - SO 02.2 - Rampa</v>
      </c>
      <c r="F87" s="207"/>
      <c r="G87" s="207"/>
      <c r="H87" s="20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Trebišov </v>
      </c>
      <c r="G89" s="26"/>
      <c r="H89" s="26"/>
      <c r="I89" s="23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Mesto Trebišov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116</v>
      </c>
      <c r="D94" s="98"/>
      <c r="E94" s="98"/>
      <c r="F94" s="98"/>
      <c r="G94" s="98"/>
      <c r="H94" s="98"/>
      <c r="I94" s="98"/>
      <c r="J94" s="107" t="s">
        <v>117</v>
      </c>
      <c r="K94" s="98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08" t="s">
        <v>118</v>
      </c>
      <c r="D96" s="26"/>
      <c r="E96" s="26"/>
      <c r="F96" s="26"/>
      <c r="G96" s="26"/>
      <c r="H96" s="26"/>
      <c r="I96" s="26"/>
      <c r="J96" s="65">
        <f>J128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119</v>
      </c>
    </row>
    <row r="97" spans="1:31" s="9" customFormat="1" ht="24.9" customHeight="1">
      <c r="B97" s="109"/>
      <c r="D97" s="110" t="s">
        <v>120</v>
      </c>
      <c r="E97" s="111"/>
      <c r="F97" s="111"/>
      <c r="G97" s="111"/>
      <c r="H97" s="111"/>
      <c r="I97" s="111"/>
      <c r="J97" s="112">
        <f>J129</f>
        <v>0</v>
      </c>
      <c r="L97" s="109"/>
    </row>
    <row r="98" spans="1:31" s="10" customFormat="1" ht="19.95" customHeight="1">
      <c r="B98" s="113"/>
      <c r="D98" s="114" t="s">
        <v>121</v>
      </c>
      <c r="E98" s="115"/>
      <c r="F98" s="115"/>
      <c r="G98" s="115"/>
      <c r="H98" s="115"/>
      <c r="I98" s="115"/>
      <c r="J98" s="116">
        <f>J130</f>
        <v>0</v>
      </c>
      <c r="L98" s="113"/>
    </row>
    <row r="99" spans="1:31" s="10" customFormat="1" ht="19.95" customHeight="1">
      <c r="B99" s="113"/>
      <c r="D99" s="114" t="s">
        <v>656</v>
      </c>
      <c r="E99" s="115"/>
      <c r="F99" s="115"/>
      <c r="G99" s="115"/>
      <c r="H99" s="115"/>
      <c r="I99" s="115"/>
      <c r="J99" s="116">
        <f>J132</f>
        <v>0</v>
      </c>
      <c r="L99" s="113"/>
    </row>
    <row r="100" spans="1:31" s="10" customFormat="1" ht="19.95" customHeight="1">
      <c r="B100" s="113"/>
      <c r="D100" s="114" t="s">
        <v>122</v>
      </c>
      <c r="E100" s="115"/>
      <c r="F100" s="115"/>
      <c r="G100" s="115"/>
      <c r="H100" s="115"/>
      <c r="I100" s="115"/>
      <c r="J100" s="116">
        <f>J139</f>
        <v>0</v>
      </c>
      <c r="L100" s="113"/>
    </row>
    <row r="101" spans="1:31" s="10" customFormat="1" ht="19.95" customHeight="1">
      <c r="B101" s="113"/>
      <c r="D101" s="114" t="s">
        <v>297</v>
      </c>
      <c r="E101" s="115"/>
      <c r="F101" s="115"/>
      <c r="G101" s="115"/>
      <c r="H101" s="115"/>
      <c r="I101" s="115"/>
      <c r="J101" s="116">
        <f>J145</f>
        <v>0</v>
      </c>
      <c r="L101" s="113"/>
    </row>
    <row r="102" spans="1:31" s="9" customFormat="1" ht="24.9" customHeight="1">
      <c r="B102" s="109"/>
      <c r="D102" s="110" t="s">
        <v>123</v>
      </c>
      <c r="E102" s="111"/>
      <c r="F102" s="111"/>
      <c r="G102" s="111"/>
      <c r="H102" s="111"/>
      <c r="I102" s="111"/>
      <c r="J102" s="112">
        <f>J147</f>
        <v>0</v>
      </c>
      <c r="L102" s="109"/>
    </row>
    <row r="103" spans="1:31" s="10" customFormat="1" ht="19.95" customHeight="1">
      <c r="B103" s="113"/>
      <c r="D103" s="114" t="s">
        <v>124</v>
      </c>
      <c r="E103" s="115"/>
      <c r="F103" s="115"/>
      <c r="G103" s="115"/>
      <c r="H103" s="115"/>
      <c r="I103" s="115"/>
      <c r="J103" s="116">
        <f>J148</f>
        <v>0</v>
      </c>
      <c r="L103" s="113"/>
    </row>
    <row r="104" spans="1:31" s="10" customFormat="1" ht="19.95" customHeight="1">
      <c r="B104" s="113"/>
      <c r="D104" s="114" t="s">
        <v>299</v>
      </c>
      <c r="E104" s="115"/>
      <c r="F104" s="115"/>
      <c r="G104" s="115"/>
      <c r="H104" s="115"/>
      <c r="I104" s="115"/>
      <c r="J104" s="116">
        <f>J157</f>
        <v>0</v>
      </c>
      <c r="L104" s="113"/>
    </row>
    <row r="105" spans="1:31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9.25" customHeight="1">
      <c r="A107" s="26"/>
      <c r="B107" s="27"/>
      <c r="C107" s="108" t="s">
        <v>129</v>
      </c>
      <c r="D107" s="26"/>
      <c r="E107" s="26"/>
      <c r="F107" s="26"/>
      <c r="G107" s="26"/>
      <c r="H107" s="26"/>
      <c r="I107" s="26"/>
      <c r="J107" s="117">
        <v>0</v>
      </c>
      <c r="K107" s="26"/>
      <c r="L107" s="36"/>
      <c r="N107" s="118" t="s">
        <v>34</v>
      </c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8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9.25" customHeight="1">
      <c r="A109" s="26"/>
      <c r="B109" s="27"/>
      <c r="C109" s="119" t="s">
        <v>130</v>
      </c>
      <c r="D109" s="98"/>
      <c r="E109" s="98"/>
      <c r="F109" s="98"/>
      <c r="G109" s="98"/>
      <c r="H109" s="98"/>
      <c r="I109" s="98"/>
      <c r="J109" s="120">
        <f>ROUND(J96+J107,2)</f>
        <v>0</v>
      </c>
      <c r="K109" s="98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" customHeight="1">
      <c r="A110" s="26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4" spans="1:63" s="2" customFormat="1" ht="6.9" customHeight="1">
      <c r="A114" s="26"/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24.9" customHeight="1">
      <c r="A115" s="26"/>
      <c r="B115" s="27"/>
      <c r="C115" s="18" t="s">
        <v>131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12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208" t="str">
        <f>E7</f>
        <v>Zberný dvor v Trebišove</v>
      </c>
      <c r="F118" s="209"/>
      <c r="G118" s="209"/>
      <c r="H118" s="209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111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200" t="str">
        <f>E9</f>
        <v>02.2 - SO 02.2 - Rampa</v>
      </c>
      <c r="F120" s="207"/>
      <c r="G120" s="207"/>
      <c r="H120" s="207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16</v>
      </c>
      <c r="D122" s="26"/>
      <c r="E122" s="26"/>
      <c r="F122" s="21" t="str">
        <f>F12</f>
        <v xml:space="preserve">Trebišov </v>
      </c>
      <c r="G122" s="26"/>
      <c r="H122" s="26"/>
      <c r="I122" s="23" t="s">
        <v>18</v>
      </c>
      <c r="J122" s="49">
        <f>IF(J12="","",J12)</f>
        <v>0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15" customHeight="1">
      <c r="A124" s="26"/>
      <c r="B124" s="27"/>
      <c r="C124" s="23" t="s">
        <v>19</v>
      </c>
      <c r="D124" s="26"/>
      <c r="E124" s="26"/>
      <c r="F124" s="21" t="str">
        <f>E15</f>
        <v xml:space="preserve">Mesto Trebišov </v>
      </c>
      <c r="G124" s="26"/>
      <c r="H124" s="26"/>
      <c r="I124" s="23" t="s">
        <v>25</v>
      </c>
      <c r="J124" s="24" t="str">
        <f>E21</f>
        <v xml:space="preserve"> 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15" customHeight="1">
      <c r="A125" s="26"/>
      <c r="B125" s="27"/>
      <c r="C125" s="23" t="s">
        <v>23</v>
      </c>
      <c r="D125" s="26"/>
      <c r="E125" s="26"/>
      <c r="F125" s="21" t="str">
        <f>IF(E18="","",E18)</f>
        <v xml:space="preserve"> </v>
      </c>
      <c r="G125" s="26"/>
      <c r="H125" s="26"/>
      <c r="I125" s="23" t="s">
        <v>28</v>
      </c>
      <c r="J125" s="24" t="str">
        <f>E24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1"/>
      <c r="B127" s="122"/>
      <c r="C127" s="123" t="s">
        <v>132</v>
      </c>
      <c r="D127" s="124" t="s">
        <v>55</v>
      </c>
      <c r="E127" s="124" t="s">
        <v>51</v>
      </c>
      <c r="F127" s="124" t="s">
        <v>52</v>
      </c>
      <c r="G127" s="124" t="s">
        <v>133</v>
      </c>
      <c r="H127" s="124" t="s">
        <v>134</v>
      </c>
      <c r="I127" s="124" t="s">
        <v>135</v>
      </c>
      <c r="J127" s="125" t="s">
        <v>117</v>
      </c>
      <c r="K127" s="126" t="s">
        <v>136</v>
      </c>
      <c r="L127" s="127"/>
      <c r="M127" s="56" t="s">
        <v>1</v>
      </c>
      <c r="N127" s="57" t="s">
        <v>34</v>
      </c>
      <c r="O127" s="57" t="s">
        <v>137</v>
      </c>
      <c r="P127" s="57" t="s">
        <v>138</v>
      </c>
      <c r="Q127" s="57" t="s">
        <v>139</v>
      </c>
      <c r="R127" s="57" t="s">
        <v>140</v>
      </c>
      <c r="S127" s="57" t="s">
        <v>141</v>
      </c>
      <c r="T127" s="58" t="s">
        <v>142</v>
      </c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63" s="2" customFormat="1" ht="22.95" customHeight="1">
      <c r="A128" s="26"/>
      <c r="B128" s="27"/>
      <c r="C128" s="63" t="s">
        <v>113</v>
      </c>
      <c r="D128" s="26"/>
      <c r="E128" s="26"/>
      <c r="F128" s="26"/>
      <c r="G128" s="26"/>
      <c r="H128" s="26"/>
      <c r="I128" s="26"/>
      <c r="J128" s="128">
        <f>BK128</f>
        <v>0</v>
      </c>
      <c r="K128" s="26"/>
      <c r="L128" s="27"/>
      <c r="M128" s="59"/>
      <c r="N128" s="50"/>
      <c r="O128" s="60"/>
      <c r="P128" s="129">
        <f>P129+P147</f>
        <v>0</v>
      </c>
      <c r="Q128" s="60"/>
      <c r="R128" s="129">
        <f>R129+R147</f>
        <v>0</v>
      </c>
      <c r="S128" s="60"/>
      <c r="T128" s="130">
        <f>T129+T147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69</v>
      </c>
      <c r="AU128" s="14" t="s">
        <v>119</v>
      </c>
      <c r="BK128" s="131">
        <f>BK129+BK147</f>
        <v>0</v>
      </c>
    </row>
    <row r="129" spans="1:65" s="12" customFormat="1" ht="25.95" customHeight="1">
      <c r="B129" s="132"/>
      <c r="D129" s="133" t="s">
        <v>69</v>
      </c>
      <c r="E129" s="134" t="s">
        <v>143</v>
      </c>
      <c r="F129" s="134" t="s">
        <v>144</v>
      </c>
      <c r="J129" s="135">
        <f>BK129</f>
        <v>0</v>
      </c>
      <c r="L129" s="132"/>
      <c r="M129" s="136"/>
      <c r="N129" s="137"/>
      <c r="O129" s="137"/>
      <c r="P129" s="138">
        <f>P130+P132+P139+P145</f>
        <v>0</v>
      </c>
      <c r="Q129" s="137"/>
      <c r="R129" s="138">
        <f>R130+R132+R139+R145</f>
        <v>0</v>
      </c>
      <c r="S129" s="137"/>
      <c r="T129" s="139">
        <f>T130+T132+T139+T145</f>
        <v>0</v>
      </c>
      <c r="AR129" s="133" t="s">
        <v>78</v>
      </c>
      <c r="AT129" s="140" t="s">
        <v>69</v>
      </c>
      <c r="AU129" s="140" t="s">
        <v>70</v>
      </c>
      <c r="AY129" s="133" t="s">
        <v>145</v>
      </c>
      <c r="BK129" s="141">
        <f>BK130+BK132+BK139+BK145</f>
        <v>0</v>
      </c>
    </row>
    <row r="130" spans="1:65" s="12" customFormat="1" ht="22.95" customHeight="1">
      <c r="B130" s="132"/>
      <c r="D130" s="133" t="s">
        <v>69</v>
      </c>
      <c r="E130" s="142" t="s">
        <v>78</v>
      </c>
      <c r="F130" s="142" t="s">
        <v>146</v>
      </c>
      <c r="J130" s="143">
        <f>BK130</f>
        <v>0</v>
      </c>
      <c r="L130" s="132"/>
      <c r="M130" s="136"/>
      <c r="N130" s="137"/>
      <c r="O130" s="137"/>
      <c r="P130" s="138">
        <f>P131</f>
        <v>0</v>
      </c>
      <c r="Q130" s="137"/>
      <c r="R130" s="138">
        <f>R131</f>
        <v>0</v>
      </c>
      <c r="S130" s="137"/>
      <c r="T130" s="139">
        <f>T131</f>
        <v>0</v>
      </c>
      <c r="AR130" s="133" t="s">
        <v>78</v>
      </c>
      <c r="AT130" s="140" t="s">
        <v>69</v>
      </c>
      <c r="AU130" s="140" t="s">
        <v>78</v>
      </c>
      <c r="AY130" s="133" t="s">
        <v>145</v>
      </c>
      <c r="BK130" s="141">
        <f>BK131</f>
        <v>0</v>
      </c>
    </row>
    <row r="131" spans="1:65" s="2" customFormat="1" ht="21.75" customHeight="1">
      <c r="A131" s="26"/>
      <c r="B131" s="144"/>
      <c r="C131" s="145" t="s">
        <v>78</v>
      </c>
      <c r="D131" s="145" t="s">
        <v>147</v>
      </c>
      <c r="E131" s="146" t="s">
        <v>159</v>
      </c>
      <c r="F131" s="147" t="s">
        <v>160</v>
      </c>
      <c r="G131" s="148" t="s">
        <v>161</v>
      </c>
      <c r="H131" s="149">
        <v>0.75</v>
      </c>
      <c r="I131" s="149"/>
      <c r="J131" s="149">
        <f>ROUND(I131*H131,3)</f>
        <v>0</v>
      </c>
      <c r="K131" s="150"/>
      <c r="L131" s="27"/>
      <c r="M131" s="151" t="s">
        <v>1</v>
      </c>
      <c r="N131" s="152" t="s">
        <v>36</v>
      </c>
      <c r="O131" s="153">
        <v>0</v>
      </c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151</v>
      </c>
      <c r="AT131" s="155" t="s">
        <v>147</v>
      </c>
      <c r="AU131" s="155" t="s">
        <v>152</v>
      </c>
      <c r="AY131" s="14" t="s">
        <v>145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152</v>
      </c>
      <c r="BK131" s="157">
        <f>ROUND(I131*H131,3)</f>
        <v>0</v>
      </c>
      <c r="BL131" s="14" t="s">
        <v>151</v>
      </c>
      <c r="BM131" s="155" t="s">
        <v>152</v>
      </c>
    </row>
    <row r="132" spans="1:65" s="12" customFormat="1" ht="22.95" customHeight="1">
      <c r="B132" s="132"/>
      <c r="D132" s="133" t="s">
        <v>69</v>
      </c>
      <c r="E132" s="142" t="s">
        <v>158</v>
      </c>
      <c r="F132" s="142" t="s">
        <v>657</v>
      </c>
      <c r="J132" s="143">
        <f>BK132</f>
        <v>0</v>
      </c>
      <c r="L132" s="132"/>
      <c r="M132" s="136"/>
      <c r="N132" s="137"/>
      <c r="O132" s="137"/>
      <c r="P132" s="138">
        <f>SUM(P133:P138)</f>
        <v>0</v>
      </c>
      <c r="Q132" s="137"/>
      <c r="R132" s="138">
        <f>SUM(R133:R138)</f>
        <v>0</v>
      </c>
      <c r="S132" s="137"/>
      <c r="T132" s="139">
        <f>SUM(T133:T138)</f>
        <v>0</v>
      </c>
      <c r="AR132" s="133" t="s">
        <v>78</v>
      </c>
      <c r="AT132" s="140" t="s">
        <v>69</v>
      </c>
      <c r="AU132" s="140" t="s">
        <v>78</v>
      </c>
      <c r="AY132" s="133" t="s">
        <v>145</v>
      </c>
      <c r="BK132" s="141">
        <f>SUM(BK133:BK138)</f>
        <v>0</v>
      </c>
    </row>
    <row r="133" spans="1:65" s="2" customFormat="1" ht="21.75" customHeight="1">
      <c r="A133" s="26"/>
      <c r="B133" s="144"/>
      <c r="C133" s="145" t="s">
        <v>152</v>
      </c>
      <c r="D133" s="145" t="s">
        <v>147</v>
      </c>
      <c r="E133" s="146" t="s">
        <v>658</v>
      </c>
      <c r="F133" s="147" t="s">
        <v>659</v>
      </c>
      <c r="G133" s="148" t="s">
        <v>236</v>
      </c>
      <c r="H133" s="149">
        <v>216.81</v>
      </c>
      <c r="I133" s="149"/>
      <c r="J133" s="149">
        <f t="shared" ref="J133:J138" si="0">ROUND(I133*H133,3)</f>
        <v>0</v>
      </c>
      <c r="K133" s="150"/>
      <c r="L133" s="27"/>
      <c r="M133" s="151" t="s">
        <v>1</v>
      </c>
      <c r="N133" s="152" t="s">
        <v>36</v>
      </c>
      <c r="O133" s="153">
        <v>0</v>
      </c>
      <c r="P133" s="153">
        <f t="shared" ref="P133:P138" si="1">O133*H133</f>
        <v>0</v>
      </c>
      <c r="Q133" s="153">
        <v>0</v>
      </c>
      <c r="R133" s="153">
        <f t="shared" ref="R133:R138" si="2">Q133*H133</f>
        <v>0</v>
      </c>
      <c r="S133" s="153">
        <v>0</v>
      </c>
      <c r="T133" s="154">
        <f t="shared" ref="T133:T138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151</v>
      </c>
      <c r="AT133" s="155" t="s">
        <v>147</v>
      </c>
      <c r="AU133" s="155" t="s">
        <v>152</v>
      </c>
      <c r="AY133" s="14" t="s">
        <v>145</v>
      </c>
      <c r="BE133" s="156">
        <f t="shared" ref="BE133:BE138" si="4">IF(N133="základná",J133,0)</f>
        <v>0</v>
      </c>
      <c r="BF133" s="156">
        <f t="shared" ref="BF133:BF138" si="5">IF(N133="znížená",J133,0)</f>
        <v>0</v>
      </c>
      <c r="BG133" s="156">
        <f t="shared" ref="BG133:BG138" si="6">IF(N133="zákl. prenesená",J133,0)</f>
        <v>0</v>
      </c>
      <c r="BH133" s="156">
        <f t="shared" ref="BH133:BH138" si="7">IF(N133="zníž. prenesená",J133,0)</f>
        <v>0</v>
      </c>
      <c r="BI133" s="156">
        <f t="shared" ref="BI133:BI138" si="8">IF(N133="nulová",J133,0)</f>
        <v>0</v>
      </c>
      <c r="BJ133" s="14" t="s">
        <v>152</v>
      </c>
      <c r="BK133" s="157">
        <f t="shared" ref="BK133:BK138" si="9">ROUND(I133*H133,3)</f>
        <v>0</v>
      </c>
      <c r="BL133" s="14" t="s">
        <v>151</v>
      </c>
      <c r="BM133" s="155" t="s">
        <v>151</v>
      </c>
    </row>
    <row r="134" spans="1:65" s="2" customFormat="1" ht="21.75" customHeight="1">
      <c r="A134" s="26"/>
      <c r="B134" s="144"/>
      <c r="C134" s="158" t="s">
        <v>155</v>
      </c>
      <c r="D134" s="158" t="s">
        <v>181</v>
      </c>
      <c r="E134" s="159" t="s">
        <v>660</v>
      </c>
      <c r="F134" s="160" t="s">
        <v>661</v>
      </c>
      <c r="G134" s="161" t="s">
        <v>336</v>
      </c>
      <c r="H134" s="162">
        <v>81.305999999999997</v>
      </c>
      <c r="I134" s="162"/>
      <c r="J134" s="162">
        <f t="shared" si="0"/>
        <v>0</v>
      </c>
      <c r="K134" s="163"/>
      <c r="L134" s="164"/>
      <c r="M134" s="165" t="s">
        <v>1</v>
      </c>
      <c r="N134" s="166" t="s">
        <v>36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162</v>
      </c>
      <c r="AT134" s="155" t="s">
        <v>181</v>
      </c>
      <c r="AU134" s="155" t="s">
        <v>152</v>
      </c>
      <c r="AY134" s="14" t="s">
        <v>145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152</v>
      </c>
      <c r="BK134" s="157">
        <f t="shared" si="9"/>
        <v>0</v>
      </c>
      <c r="BL134" s="14" t="s">
        <v>151</v>
      </c>
      <c r="BM134" s="155" t="s">
        <v>158</v>
      </c>
    </row>
    <row r="135" spans="1:65" s="2" customFormat="1" ht="16.5" customHeight="1">
      <c r="A135" s="26"/>
      <c r="B135" s="144"/>
      <c r="C135" s="158" t="s">
        <v>151</v>
      </c>
      <c r="D135" s="158" t="s">
        <v>181</v>
      </c>
      <c r="E135" s="159" t="s">
        <v>662</v>
      </c>
      <c r="F135" s="160" t="s">
        <v>663</v>
      </c>
      <c r="G135" s="161" t="s">
        <v>336</v>
      </c>
      <c r="H135" s="162">
        <v>81.305999999999997</v>
      </c>
      <c r="I135" s="162"/>
      <c r="J135" s="162">
        <f t="shared" si="0"/>
        <v>0</v>
      </c>
      <c r="K135" s="163"/>
      <c r="L135" s="164"/>
      <c r="M135" s="165" t="s">
        <v>1</v>
      </c>
      <c r="N135" s="166" t="s">
        <v>36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162</v>
      </c>
      <c r="AT135" s="155" t="s">
        <v>181</v>
      </c>
      <c r="AU135" s="155" t="s">
        <v>152</v>
      </c>
      <c r="AY135" s="14" t="s">
        <v>145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152</v>
      </c>
      <c r="BK135" s="157">
        <f t="shared" si="9"/>
        <v>0</v>
      </c>
      <c r="BL135" s="14" t="s">
        <v>151</v>
      </c>
      <c r="BM135" s="155" t="s">
        <v>162</v>
      </c>
    </row>
    <row r="136" spans="1:65" s="2" customFormat="1" ht="21.75" customHeight="1">
      <c r="A136" s="26"/>
      <c r="B136" s="144"/>
      <c r="C136" s="158" t="s">
        <v>163</v>
      </c>
      <c r="D136" s="158" t="s">
        <v>181</v>
      </c>
      <c r="E136" s="159" t="s">
        <v>664</v>
      </c>
      <c r="F136" s="160" t="s">
        <v>665</v>
      </c>
      <c r="G136" s="161" t="s">
        <v>336</v>
      </c>
      <c r="H136" s="162">
        <v>1084.05</v>
      </c>
      <c r="I136" s="162"/>
      <c r="J136" s="162">
        <f t="shared" si="0"/>
        <v>0</v>
      </c>
      <c r="K136" s="163"/>
      <c r="L136" s="164"/>
      <c r="M136" s="165" t="s">
        <v>1</v>
      </c>
      <c r="N136" s="166" t="s">
        <v>36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162</v>
      </c>
      <c r="AT136" s="155" t="s">
        <v>181</v>
      </c>
      <c r="AU136" s="155" t="s">
        <v>152</v>
      </c>
      <c r="AY136" s="14" t="s">
        <v>145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152</v>
      </c>
      <c r="BK136" s="157">
        <f t="shared" si="9"/>
        <v>0</v>
      </c>
      <c r="BL136" s="14" t="s">
        <v>151</v>
      </c>
      <c r="BM136" s="155" t="s">
        <v>166</v>
      </c>
    </row>
    <row r="137" spans="1:65" s="2" customFormat="1" ht="21.75" customHeight="1">
      <c r="A137" s="26"/>
      <c r="B137" s="144"/>
      <c r="C137" s="158" t="s">
        <v>158</v>
      </c>
      <c r="D137" s="158" t="s">
        <v>181</v>
      </c>
      <c r="E137" s="159" t="s">
        <v>666</v>
      </c>
      <c r="F137" s="160" t="s">
        <v>667</v>
      </c>
      <c r="G137" s="161" t="s">
        <v>336</v>
      </c>
      <c r="H137" s="162">
        <v>3252.15</v>
      </c>
      <c r="I137" s="162"/>
      <c r="J137" s="162">
        <f t="shared" si="0"/>
        <v>0</v>
      </c>
      <c r="K137" s="163"/>
      <c r="L137" s="164"/>
      <c r="M137" s="165" t="s">
        <v>1</v>
      </c>
      <c r="N137" s="166" t="s">
        <v>36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162</v>
      </c>
      <c r="AT137" s="155" t="s">
        <v>181</v>
      </c>
      <c r="AU137" s="155" t="s">
        <v>152</v>
      </c>
      <c r="AY137" s="14" t="s">
        <v>145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152</v>
      </c>
      <c r="BK137" s="157">
        <f t="shared" si="9"/>
        <v>0</v>
      </c>
      <c r="BL137" s="14" t="s">
        <v>151</v>
      </c>
      <c r="BM137" s="155" t="s">
        <v>169</v>
      </c>
    </row>
    <row r="138" spans="1:65" s="2" customFormat="1" ht="16.5" customHeight="1">
      <c r="A138" s="26"/>
      <c r="B138" s="144"/>
      <c r="C138" s="158" t="s">
        <v>170</v>
      </c>
      <c r="D138" s="158" t="s">
        <v>181</v>
      </c>
      <c r="E138" s="159" t="s">
        <v>668</v>
      </c>
      <c r="F138" s="160" t="s">
        <v>669</v>
      </c>
      <c r="G138" s="161" t="s">
        <v>670</v>
      </c>
      <c r="H138" s="162">
        <v>325.21499999999997</v>
      </c>
      <c r="I138" s="162"/>
      <c r="J138" s="162">
        <f t="shared" si="0"/>
        <v>0</v>
      </c>
      <c r="K138" s="163"/>
      <c r="L138" s="164"/>
      <c r="M138" s="165" t="s">
        <v>1</v>
      </c>
      <c r="N138" s="166" t="s">
        <v>36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162</v>
      </c>
      <c r="AT138" s="155" t="s">
        <v>181</v>
      </c>
      <c r="AU138" s="155" t="s">
        <v>152</v>
      </c>
      <c r="AY138" s="14" t="s">
        <v>145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152</v>
      </c>
      <c r="BK138" s="157">
        <f t="shared" si="9"/>
        <v>0</v>
      </c>
      <c r="BL138" s="14" t="s">
        <v>151</v>
      </c>
      <c r="BM138" s="155" t="s">
        <v>173</v>
      </c>
    </row>
    <row r="139" spans="1:65" s="12" customFormat="1" ht="22.95" customHeight="1">
      <c r="B139" s="132"/>
      <c r="D139" s="133" t="s">
        <v>69</v>
      </c>
      <c r="E139" s="142" t="s">
        <v>177</v>
      </c>
      <c r="F139" s="142" t="s">
        <v>199</v>
      </c>
      <c r="J139" s="143">
        <f>BK139</f>
        <v>0</v>
      </c>
      <c r="L139" s="132"/>
      <c r="M139" s="136"/>
      <c r="N139" s="137"/>
      <c r="O139" s="137"/>
      <c r="P139" s="138">
        <f>SUM(P140:P144)</f>
        <v>0</v>
      </c>
      <c r="Q139" s="137"/>
      <c r="R139" s="138">
        <f>SUM(R140:R144)</f>
        <v>0</v>
      </c>
      <c r="S139" s="137"/>
      <c r="T139" s="139">
        <f>SUM(T140:T144)</f>
        <v>0</v>
      </c>
      <c r="AR139" s="133" t="s">
        <v>78</v>
      </c>
      <c r="AT139" s="140" t="s">
        <v>69</v>
      </c>
      <c r="AU139" s="140" t="s">
        <v>78</v>
      </c>
      <c r="AY139" s="133" t="s">
        <v>145</v>
      </c>
      <c r="BK139" s="141">
        <f>SUM(BK140:BK144)</f>
        <v>0</v>
      </c>
    </row>
    <row r="140" spans="1:65" s="2" customFormat="1" ht="16.5" customHeight="1">
      <c r="A140" s="26"/>
      <c r="B140" s="144"/>
      <c r="C140" s="145" t="s">
        <v>162</v>
      </c>
      <c r="D140" s="145" t="s">
        <v>147</v>
      </c>
      <c r="E140" s="146" t="s">
        <v>671</v>
      </c>
      <c r="F140" s="147" t="s">
        <v>672</v>
      </c>
      <c r="G140" s="148" t="s">
        <v>236</v>
      </c>
      <c r="H140" s="149">
        <v>54.203000000000003</v>
      </c>
      <c r="I140" s="149"/>
      <c r="J140" s="149">
        <f>ROUND(I140*H140,3)</f>
        <v>0</v>
      </c>
      <c r="K140" s="150"/>
      <c r="L140" s="27"/>
      <c r="M140" s="151" t="s">
        <v>1</v>
      </c>
      <c r="N140" s="152" t="s">
        <v>36</v>
      </c>
      <c r="O140" s="153">
        <v>0</v>
      </c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151</v>
      </c>
      <c r="AT140" s="155" t="s">
        <v>147</v>
      </c>
      <c r="AU140" s="155" t="s">
        <v>152</v>
      </c>
      <c r="AY140" s="14" t="s">
        <v>145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152</v>
      </c>
      <c r="BK140" s="157">
        <f>ROUND(I140*H140,3)</f>
        <v>0</v>
      </c>
      <c r="BL140" s="14" t="s">
        <v>151</v>
      </c>
      <c r="BM140" s="155" t="s">
        <v>176</v>
      </c>
    </row>
    <row r="141" spans="1:65" s="2" customFormat="1" ht="16.5" customHeight="1">
      <c r="A141" s="26"/>
      <c r="B141" s="144"/>
      <c r="C141" s="145" t="s">
        <v>177</v>
      </c>
      <c r="D141" s="145" t="s">
        <v>147</v>
      </c>
      <c r="E141" s="146" t="s">
        <v>449</v>
      </c>
      <c r="F141" s="147" t="s">
        <v>450</v>
      </c>
      <c r="G141" s="148" t="s">
        <v>217</v>
      </c>
      <c r="H141" s="149">
        <v>0.2</v>
      </c>
      <c r="I141" s="149"/>
      <c r="J141" s="149">
        <f>ROUND(I141*H141,3)</f>
        <v>0</v>
      </c>
      <c r="K141" s="150"/>
      <c r="L141" s="27"/>
      <c r="M141" s="151" t="s">
        <v>1</v>
      </c>
      <c r="N141" s="152" t="s">
        <v>36</v>
      </c>
      <c r="O141" s="153">
        <v>0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151</v>
      </c>
      <c r="AT141" s="155" t="s">
        <v>147</v>
      </c>
      <c r="AU141" s="155" t="s">
        <v>152</v>
      </c>
      <c r="AY141" s="14" t="s">
        <v>145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152</v>
      </c>
      <c r="BK141" s="157">
        <f>ROUND(I141*H141,3)</f>
        <v>0</v>
      </c>
      <c r="BL141" s="14" t="s">
        <v>151</v>
      </c>
      <c r="BM141" s="155" t="s">
        <v>180</v>
      </c>
    </row>
    <row r="142" spans="1:65" s="2" customFormat="1" ht="21.75" customHeight="1">
      <c r="A142" s="26"/>
      <c r="B142" s="144"/>
      <c r="C142" s="145" t="s">
        <v>166</v>
      </c>
      <c r="D142" s="145" t="s">
        <v>147</v>
      </c>
      <c r="E142" s="146" t="s">
        <v>451</v>
      </c>
      <c r="F142" s="147" t="s">
        <v>452</v>
      </c>
      <c r="G142" s="148" t="s">
        <v>217</v>
      </c>
      <c r="H142" s="149">
        <v>1.8</v>
      </c>
      <c r="I142" s="149"/>
      <c r="J142" s="149">
        <f>ROUND(I142*H142,3)</f>
        <v>0</v>
      </c>
      <c r="K142" s="150"/>
      <c r="L142" s="27"/>
      <c r="M142" s="151" t="s">
        <v>1</v>
      </c>
      <c r="N142" s="152" t="s">
        <v>36</v>
      </c>
      <c r="O142" s="153">
        <v>0</v>
      </c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151</v>
      </c>
      <c r="AT142" s="155" t="s">
        <v>147</v>
      </c>
      <c r="AU142" s="155" t="s">
        <v>152</v>
      </c>
      <c r="AY142" s="14" t="s">
        <v>145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152</v>
      </c>
      <c r="BK142" s="157">
        <f>ROUND(I142*H142,3)</f>
        <v>0</v>
      </c>
      <c r="BL142" s="14" t="s">
        <v>151</v>
      </c>
      <c r="BM142" s="155" t="s">
        <v>7</v>
      </c>
    </row>
    <row r="143" spans="1:65" s="2" customFormat="1" ht="21.75" customHeight="1">
      <c r="A143" s="26"/>
      <c r="B143" s="144"/>
      <c r="C143" s="145" t="s">
        <v>184</v>
      </c>
      <c r="D143" s="145" t="s">
        <v>147</v>
      </c>
      <c r="E143" s="146" t="s">
        <v>223</v>
      </c>
      <c r="F143" s="147" t="s">
        <v>224</v>
      </c>
      <c r="G143" s="148" t="s">
        <v>217</v>
      </c>
      <c r="H143" s="149">
        <v>0.2</v>
      </c>
      <c r="I143" s="149"/>
      <c r="J143" s="149">
        <f>ROUND(I143*H143,3)</f>
        <v>0</v>
      </c>
      <c r="K143" s="150"/>
      <c r="L143" s="27"/>
      <c r="M143" s="151" t="s">
        <v>1</v>
      </c>
      <c r="N143" s="152" t="s">
        <v>36</v>
      </c>
      <c r="O143" s="153">
        <v>0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151</v>
      </c>
      <c r="AT143" s="155" t="s">
        <v>147</v>
      </c>
      <c r="AU143" s="155" t="s">
        <v>152</v>
      </c>
      <c r="AY143" s="14" t="s">
        <v>145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152</v>
      </c>
      <c r="BK143" s="157">
        <f>ROUND(I143*H143,3)</f>
        <v>0</v>
      </c>
      <c r="BL143" s="14" t="s">
        <v>151</v>
      </c>
      <c r="BM143" s="155" t="s">
        <v>187</v>
      </c>
    </row>
    <row r="144" spans="1:65" s="2" customFormat="1" ht="21.75" customHeight="1">
      <c r="A144" s="26"/>
      <c r="B144" s="144"/>
      <c r="C144" s="145" t="s">
        <v>169</v>
      </c>
      <c r="D144" s="145" t="s">
        <v>147</v>
      </c>
      <c r="E144" s="146" t="s">
        <v>226</v>
      </c>
      <c r="F144" s="147" t="s">
        <v>227</v>
      </c>
      <c r="G144" s="148" t="s">
        <v>217</v>
      </c>
      <c r="H144" s="149">
        <v>0.2</v>
      </c>
      <c r="I144" s="149"/>
      <c r="J144" s="149">
        <f>ROUND(I144*H144,3)</f>
        <v>0</v>
      </c>
      <c r="K144" s="150"/>
      <c r="L144" s="27"/>
      <c r="M144" s="151" t="s">
        <v>1</v>
      </c>
      <c r="N144" s="152" t="s">
        <v>36</v>
      </c>
      <c r="O144" s="153">
        <v>0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151</v>
      </c>
      <c r="AT144" s="155" t="s">
        <v>147</v>
      </c>
      <c r="AU144" s="155" t="s">
        <v>152</v>
      </c>
      <c r="AY144" s="14" t="s">
        <v>145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152</v>
      </c>
      <c r="BK144" s="157">
        <f>ROUND(I144*H144,3)</f>
        <v>0</v>
      </c>
      <c r="BL144" s="14" t="s">
        <v>151</v>
      </c>
      <c r="BM144" s="155" t="s">
        <v>190</v>
      </c>
    </row>
    <row r="145" spans="1:65" s="12" customFormat="1" ht="22.95" customHeight="1">
      <c r="B145" s="132"/>
      <c r="D145" s="133" t="s">
        <v>69</v>
      </c>
      <c r="E145" s="142" t="s">
        <v>341</v>
      </c>
      <c r="F145" s="142" t="s">
        <v>342</v>
      </c>
      <c r="J145" s="143">
        <f>BK145</f>
        <v>0</v>
      </c>
      <c r="L145" s="132"/>
      <c r="M145" s="136"/>
      <c r="N145" s="137"/>
      <c r="O145" s="137"/>
      <c r="P145" s="138">
        <f>P146</f>
        <v>0</v>
      </c>
      <c r="Q145" s="137"/>
      <c r="R145" s="138">
        <f>R146</f>
        <v>0</v>
      </c>
      <c r="S145" s="137"/>
      <c r="T145" s="139">
        <f>T146</f>
        <v>0</v>
      </c>
      <c r="AR145" s="133" t="s">
        <v>78</v>
      </c>
      <c r="AT145" s="140" t="s">
        <v>69</v>
      </c>
      <c r="AU145" s="140" t="s">
        <v>78</v>
      </c>
      <c r="AY145" s="133" t="s">
        <v>145</v>
      </c>
      <c r="BK145" s="141">
        <f>BK146</f>
        <v>0</v>
      </c>
    </row>
    <row r="146" spans="1:65" s="2" customFormat="1" ht="21.75" customHeight="1">
      <c r="A146" s="26"/>
      <c r="B146" s="144"/>
      <c r="C146" s="145" t="s">
        <v>191</v>
      </c>
      <c r="D146" s="145" t="s">
        <v>147</v>
      </c>
      <c r="E146" s="146" t="s">
        <v>673</v>
      </c>
      <c r="F146" s="147" t="s">
        <v>674</v>
      </c>
      <c r="G146" s="148" t="s">
        <v>217</v>
      </c>
      <c r="H146" s="149">
        <v>5.2789999999999999</v>
      </c>
      <c r="I146" s="149"/>
      <c r="J146" s="149">
        <f>ROUND(I146*H146,3)</f>
        <v>0</v>
      </c>
      <c r="K146" s="150"/>
      <c r="L146" s="27"/>
      <c r="M146" s="151" t="s">
        <v>1</v>
      </c>
      <c r="N146" s="152" t="s">
        <v>36</v>
      </c>
      <c r="O146" s="153">
        <v>0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151</v>
      </c>
      <c r="AT146" s="155" t="s">
        <v>147</v>
      </c>
      <c r="AU146" s="155" t="s">
        <v>152</v>
      </c>
      <c r="AY146" s="14" t="s">
        <v>145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152</v>
      </c>
      <c r="BK146" s="157">
        <f>ROUND(I146*H146,3)</f>
        <v>0</v>
      </c>
      <c r="BL146" s="14" t="s">
        <v>151</v>
      </c>
      <c r="BM146" s="155" t="s">
        <v>195</v>
      </c>
    </row>
    <row r="147" spans="1:65" s="12" customFormat="1" ht="25.95" customHeight="1">
      <c r="B147" s="132"/>
      <c r="D147" s="133" t="s">
        <v>69</v>
      </c>
      <c r="E147" s="134" t="s">
        <v>229</v>
      </c>
      <c r="F147" s="134" t="s">
        <v>230</v>
      </c>
      <c r="J147" s="135">
        <f>BK147</f>
        <v>0</v>
      </c>
      <c r="L147" s="132"/>
      <c r="M147" s="136"/>
      <c r="N147" s="137"/>
      <c r="O147" s="137"/>
      <c r="P147" s="138">
        <f>P148+P157</f>
        <v>0</v>
      </c>
      <c r="Q147" s="137"/>
      <c r="R147" s="138">
        <f>R148+R157</f>
        <v>0</v>
      </c>
      <c r="S147" s="137"/>
      <c r="T147" s="139">
        <f>T148+T157</f>
        <v>0</v>
      </c>
      <c r="AR147" s="133" t="s">
        <v>152</v>
      </c>
      <c r="AT147" s="140" t="s">
        <v>69</v>
      </c>
      <c r="AU147" s="140" t="s">
        <v>70</v>
      </c>
      <c r="AY147" s="133" t="s">
        <v>145</v>
      </c>
      <c r="BK147" s="141">
        <f>BK148+BK157</f>
        <v>0</v>
      </c>
    </row>
    <row r="148" spans="1:65" s="12" customFormat="1" ht="22.95" customHeight="1">
      <c r="B148" s="132"/>
      <c r="D148" s="133" t="s">
        <v>69</v>
      </c>
      <c r="E148" s="142" t="s">
        <v>231</v>
      </c>
      <c r="F148" s="142" t="s">
        <v>232</v>
      </c>
      <c r="J148" s="143">
        <f>BK148</f>
        <v>0</v>
      </c>
      <c r="L148" s="132"/>
      <c r="M148" s="136"/>
      <c r="N148" s="137"/>
      <c r="O148" s="137"/>
      <c r="P148" s="138">
        <f>SUM(P149:P156)</f>
        <v>0</v>
      </c>
      <c r="Q148" s="137"/>
      <c r="R148" s="138">
        <f>SUM(R149:R156)</f>
        <v>0</v>
      </c>
      <c r="S148" s="137"/>
      <c r="T148" s="139">
        <f>SUM(T149:T156)</f>
        <v>0</v>
      </c>
      <c r="AR148" s="133" t="s">
        <v>152</v>
      </c>
      <c r="AT148" s="140" t="s">
        <v>69</v>
      </c>
      <c r="AU148" s="140" t="s">
        <v>78</v>
      </c>
      <c r="AY148" s="133" t="s">
        <v>145</v>
      </c>
      <c r="BK148" s="141">
        <f>SUM(BK149:BK156)</f>
        <v>0</v>
      </c>
    </row>
    <row r="149" spans="1:65" s="2" customFormat="1" ht="16.5" customHeight="1">
      <c r="A149" s="26"/>
      <c r="B149" s="144"/>
      <c r="C149" s="145" t="s">
        <v>173</v>
      </c>
      <c r="D149" s="145" t="s">
        <v>147</v>
      </c>
      <c r="E149" s="146" t="s">
        <v>474</v>
      </c>
      <c r="F149" s="147" t="s">
        <v>475</v>
      </c>
      <c r="G149" s="148" t="s">
        <v>161</v>
      </c>
      <c r="H149" s="149">
        <v>19.260000000000002</v>
      </c>
      <c r="I149" s="149"/>
      <c r="J149" s="149">
        <f t="shared" ref="J149:J156" si="10">ROUND(I149*H149,3)</f>
        <v>0</v>
      </c>
      <c r="K149" s="150"/>
      <c r="L149" s="27"/>
      <c r="M149" s="151" t="s">
        <v>1</v>
      </c>
      <c r="N149" s="152" t="s">
        <v>36</v>
      </c>
      <c r="O149" s="153">
        <v>0</v>
      </c>
      <c r="P149" s="153">
        <f t="shared" ref="P149:P156" si="11">O149*H149</f>
        <v>0</v>
      </c>
      <c r="Q149" s="153">
        <v>0</v>
      </c>
      <c r="R149" s="153">
        <f t="shared" ref="R149:R156" si="12">Q149*H149</f>
        <v>0</v>
      </c>
      <c r="S149" s="153">
        <v>0</v>
      </c>
      <c r="T149" s="154">
        <f t="shared" ref="T149:T156" si="13"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176</v>
      </c>
      <c r="AT149" s="155" t="s">
        <v>147</v>
      </c>
      <c r="AU149" s="155" t="s">
        <v>152</v>
      </c>
      <c r="AY149" s="14" t="s">
        <v>145</v>
      </c>
      <c r="BE149" s="156">
        <f t="shared" ref="BE149:BE156" si="14">IF(N149="základná",J149,0)</f>
        <v>0</v>
      </c>
      <c r="BF149" s="156">
        <f t="shared" ref="BF149:BF156" si="15">IF(N149="znížená",J149,0)</f>
        <v>0</v>
      </c>
      <c r="BG149" s="156">
        <f t="shared" ref="BG149:BG156" si="16">IF(N149="zákl. prenesená",J149,0)</f>
        <v>0</v>
      </c>
      <c r="BH149" s="156">
        <f t="shared" ref="BH149:BH156" si="17">IF(N149="zníž. prenesená",J149,0)</f>
        <v>0</v>
      </c>
      <c r="BI149" s="156">
        <f t="shared" ref="BI149:BI156" si="18">IF(N149="nulová",J149,0)</f>
        <v>0</v>
      </c>
      <c r="BJ149" s="14" t="s">
        <v>152</v>
      </c>
      <c r="BK149" s="157">
        <f t="shared" ref="BK149:BK156" si="19">ROUND(I149*H149,3)</f>
        <v>0</v>
      </c>
      <c r="BL149" s="14" t="s">
        <v>176</v>
      </c>
      <c r="BM149" s="155" t="s">
        <v>198</v>
      </c>
    </row>
    <row r="150" spans="1:65" s="2" customFormat="1" ht="16.5" customHeight="1">
      <c r="A150" s="26"/>
      <c r="B150" s="144"/>
      <c r="C150" s="145" t="s">
        <v>200</v>
      </c>
      <c r="D150" s="145" t="s">
        <v>147</v>
      </c>
      <c r="E150" s="146" t="s">
        <v>476</v>
      </c>
      <c r="F150" s="147" t="s">
        <v>477</v>
      </c>
      <c r="G150" s="148" t="s">
        <v>161</v>
      </c>
      <c r="H150" s="149">
        <v>19.260000000000002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36</v>
      </c>
      <c r="O150" s="153">
        <v>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176</v>
      </c>
      <c r="AT150" s="155" t="s">
        <v>147</v>
      </c>
      <c r="AU150" s="155" t="s">
        <v>152</v>
      </c>
      <c r="AY150" s="14" t="s">
        <v>145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152</v>
      </c>
      <c r="BK150" s="157">
        <f t="shared" si="19"/>
        <v>0</v>
      </c>
      <c r="BL150" s="14" t="s">
        <v>176</v>
      </c>
      <c r="BM150" s="155" t="s">
        <v>203</v>
      </c>
    </row>
    <row r="151" spans="1:65" s="2" customFormat="1" ht="21.75" customHeight="1">
      <c r="A151" s="26"/>
      <c r="B151" s="144"/>
      <c r="C151" s="145" t="s">
        <v>176</v>
      </c>
      <c r="D151" s="145" t="s">
        <v>147</v>
      </c>
      <c r="E151" s="146" t="s">
        <v>675</v>
      </c>
      <c r="F151" s="147" t="s">
        <v>676</v>
      </c>
      <c r="G151" s="148" t="s">
        <v>336</v>
      </c>
      <c r="H151" s="149">
        <v>58.527999999999999</v>
      </c>
      <c r="I151" s="149"/>
      <c r="J151" s="149">
        <f t="shared" si="10"/>
        <v>0</v>
      </c>
      <c r="K151" s="150"/>
      <c r="L151" s="27"/>
      <c r="M151" s="151" t="s">
        <v>1</v>
      </c>
      <c r="N151" s="152" t="s">
        <v>36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176</v>
      </c>
      <c r="AT151" s="155" t="s">
        <v>147</v>
      </c>
      <c r="AU151" s="155" t="s">
        <v>152</v>
      </c>
      <c r="AY151" s="14" t="s">
        <v>145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152</v>
      </c>
      <c r="BK151" s="157">
        <f t="shared" si="19"/>
        <v>0</v>
      </c>
      <c r="BL151" s="14" t="s">
        <v>176</v>
      </c>
      <c r="BM151" s="155" t="s">
        <v>206</v>
      </c>
    </row>
    <row r="152" spans="1:65" s="2" customFormat="1" ht="21.75" customHeight="1">
      <c r="A152" s="26"/>
      <c r="B152" s="144"/>
      <c r="C152" s="158" t="s">
        <v>207</v>
      </c>
      <c r="D152" s="158" t="s">
        <v>181</v>
      </c>
      <c r="E152" s="159" t="s">
        <v>677</v>
      </c>
      <c r="F152" s="160" t="s">
        <v>678</v>
      </c>
      <c r="G152" s="161" t="s">
        <v>161</v>
      </c>
      <c r="H152" s="162">
        <v>18.88</v>
      </c>
      <c r="I152" s="162"/>
      <c r="J152" s="162">
        <f t="shared" si="10"/>
        <v>0</v>
      </c>
      <c r="K152" s="163"/>
      <c r="L152" s="164"/>
      <c r="M152" s="165" t="s">
        <v>1</v>
      </c>
      <c r="N152" s="166" t="s">
        <v>36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206</v>
      </c>
      <c r="AT152" s="155" t="s">
        <v>181</v>
      </c>
      <c r="AU152" s="155" t="s">
        <v>152</v>
      </c>
      <c r="AY152" s="14" t="s">
        <v>145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152</v>
      </c>
      <c r="BK152" s="157">
        <f t="shared" si="19"/>
        <v>0</v>
      </c>
      <c r="BL152" s="14" t="s">
        <v>176</v>
      </c>
      <c r="BM152" s="155" t="s">
        <v>210</v>
      </c>
    </row>
    <row r="153" spans="1:65" s="2" customFormat="1" ht="21.75" customHeight="1">
      <c r="A153" s="26"/>
      <c r="B153" s="144"/>
      <c r="C153" s="145" t="s">
        <v>180</v>
      </c>
      <c r="D153" s="145" t="s">
        <v>147</v>
      </c>
      <c r="E153" s="146" t="s">
        <v>367</v>
      </c>
      <c r="F153" s="147" t="s">
        <v>679</v>
      </c>
      <c r="G153" s="148" t="s">
        <v>336</v>
      </c>
      <c r="H153" s="149">
        <v>32.49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36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176</v>
      </c>
      <c r="AT153" s="155" t="s">
        <v>147</v>
      </c>
      <c r="AU153" s="155" t="s">
        <v>152</v>
      </c>
      <c r="AY153" s="14" t="s">
        <v>145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152</v>
      </c>
      <c r="BK153" s="157">
        <f t="shared" si="19"/>
        <v>0</v>
      </c>
      <c r="BL153" s="14" t="s">
        <v>176</v>
      </c>
      <c r="BM153" s="155" t="s">
        <v>213</v>
      </c>
    </row>
    <row r="154" spans="1:65" s="2" customFormat="1" ht="21.75" customHeight="1">
      <c r="A154" s="26"/>
      <c r="B154" s="144"/>
      <c r="C154" s="158" t="s">
        <v>214</v>
      </c>
      <c r="D154" s="158" t="s">
        <v>181</v>
      </c>
      <c r="E154" s="159" t="s">
        <v>680</v>
      </c>
      <c r="F154" s="160" t="s">
        <v>681</v>
      </c>
      <c r="G154" s="161" t="s">
        <v>236</v>
      </c>
      <c r="H154" s="162">
        <v>5.7</v>
      </c>
      <c r="I154" s="162"/>
      <c r="J154" s="162">
        <f t="shared" si="10"/>
        <v>0</v>
      </c>
      <c r="K154" s="163"/>
      <c r="L154" s="164"/>
      <c r="M154" s="165" t="s">
        <v>1</v>
      </c>
      <c r="N154" s="166" t="s">
        <v>36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206</v>
      </c>
      <c r="AT154" s="155" t="s">
        <v>181</v>
      </c>
      <c r="AU154" s="155" t="s">
        <v>152</v>
      </c>
      <c r="AY154" s="14" t="s">
        <v>145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152</v>
      </c>
      <c r="BK154" s="157">
        <f t="shared" si="19"/>
        <v>0</v>
      </c>
      <c r="BL154" s="14" t="s">
        <v>176</v>
      </c>
      <c r="BM154" s="155" t="s">
        <v>218</v>
      </c>
    </row>
    <row r="155" spans="1:65" s="2" customFormat="1" ht="33" customHeight="1">
      <c r="A155" s="26"/>
      <c r="B155" s="144"/>
      <c r="C155" s="145" t="s">
        <v>7</v>
      </c>
      <c r="D155" s="145" t="s">
        <v>147</v>
      </c>
      <c r="E155" s="146" t="s">
        <v>478</v>
      </c>
      <c r="F155" s="147" t="s">
        <v>682</v>
      </c>
      <c r="G155" s="148" t="s">
        <v>336</v>
      </c>
      <c r="H155" s="149">
        <v>91.018000000000001</v>
      </c>
      <c r="I155" s="149"/>
      <c r="J155" s="149">
        <f t="shared" si="10"/>
        <v>0</v>
      </c>
      <c r="K155" s="150"/>
      <c r="L155" s="27"/>
      <c r="M155" s="151" t="s">
        <v>1</v>
      </c>
      <c r="N155" s="152" t="s">
        <v>36</v>
      </c>
      <c r="O155" s="153">
        <v>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176</v>
      </c>
      <c r="AT155" s="155" t="s">
        <v>147</v>
      </c>
      <c r="AU155" s="155" t="s">
        <v>152</v>
      </c>
      <c r="AY155" s="14" t="s">
        <v>145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152</v>
      </c>
      <c r="BK155" s="157">
        <f t="shared" si="19"/>
        <v>0</v>
      </c>
      <c r="BL155" s="14" t="s">
        <v>176</v>
      </c>
      <c r="BM155" s="155" t="s">
        <v>221</v>
      </c>
    </row>
    <row r="156" spans="1:65" s="2" customFormat="1" ht="21.75" customHeight="1">
      <c r="A156" s="26"/>
      <c r="B156" s="144"/>
      <c r="C156" s="145" t="s">
        <v>222</v>
      </c>
      <c r="D156" s="145" t="s">
        <v>147</v>
      </c>
      <c r="E156" s="146" t="s">
        <v>371</v>
      </c>
      <c r="F156" s="147" t="s">
        <v>372</v>
      </c>
      <c r="G156" s="148" t="s">
        <v>217</v>
      </c>
      <c r="H156" s="149">
        <v>9.8000000000000004E-2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36</v>
      </c>
      <c r="O156" s="153">
        <v>0</v>
      </c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176</v>
      </c>
      <c r="AT156" s="155" t="s">
        <v>147</v>
      </c>
      <c r="AU156" s="155" t="s">
        <v>152</v>
      </c>
      <c r="AY156" s="14" t="s">
        <v>145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152</v>
      </c>
      <c r="BK156" s="157">
        <f t="shared" si="19"/>
        <v>0</v>
      </c>
      <c r="BL156" s="14" t="s">
        <v>176</v>
      </c>
      <c r="BM156" s="155" t="s">
        <v>225</v>
      </c>
    </row>
    <row r="157" spans="1:65" s="12" customFormat="1" ht="22.95" customHeight="1">
      <c r="B157" s="132"/>
      <c r="D157" s="133" t="s">
        <v>69</v>
      </c>
      <c r="E157" s="142" t="s">
        <v>373</v>
      </c>
      <c r="F157" s="142" t="s">
        <v>374</v>
      </c>
      <c r="J157" s="143">
        <f>BK157</f>
        <v>0</v>
      </c>
      <c r="L157" s="132"/>
      <c r="M157" s="136"/>
      <c r="N157" s="137"/>
      <c r="O157" s="137"/>
      <c r="P157" s="138">
        <f>SUM(P158:P163)</f>
        <v>0</v>
      </c>
      <c r="Q157" s="137"/>
      <c r="R157" s="138">
        <f>SUM(R158:R163)</f>
        <v>0</v>
      </c>
      <c r="S157" s="137"/>
      <c r="T157" s="139">
        <f>SUM(T158:T163)</f>
        <v>0</v>
      </c>
      <c r="AR157" s="133" t="s">
        <v>152</v>
      </c>
      <c r="AT157" s="140" t="s">
        <v>69</v>
      </c>
      <c r="AU157" s="140" t="s">
        <v>78</v>
      </c>
      <c r="AY157" s="133" t="s">
        <v>145</v>
      </c>
      <c r="BK157" s="141">
        <f>SUM(BK158:BK163)</f>
        <v>0</v>
      </c>
    </row>
    <row r="158" spans="1:65" s="2" customFormat="1" ht="21.75" customHeight="1">
      <c r="A158" s="26"/>
      <c r="B158" s="144"/>
      <c r="C158" s="145" t="s">
        <v>187</v>
      </c>
      <c r="D158" s="145" t="s">
        <v>147</v>
      </c>
      <c r="E158" s="146" t="s">
        <v>481</v>
      </c>
      <c r="F158" s="147" t="s">
        <v>482</v>
      </c>
      <c r="G158" s="148" t="s">
        <v>236</v>
      </c>
      <c r="H158" s="149">
        <v>16.100000000000001</v>
      </c>
      <c r="I158" s="149"/>
      <c r="J158" s="149">
        <f t="shared" ref="J158:J163" si="20">ROUND(I158*H158,3)</f>
        <v>0</v>
      </c>
      <c r="K158" s="150"/>
      <c r="L158" s="27"/>
      <c r="M158" s="151" t="s">
        <v>1</v>
      </c>
      <c r="N158" s="152" t="s">
        <v>36</v>
      </c>
      <c r="O158" s="153">
        <v>0</v>
      </c>
      <c r="P158" s="153">
        <f t="shared" ref="P158:P163" si="21">O158*H158</f>
        <v>0</v>
      </c>
      <c r="Q158" s="153">
        <v>0</v>
      </c>
      <c r="R158" s="153">
        <f t="shared" ref="R158:R163" si="22">Q158*H158</f>
        <v>0</v>
      </c>
      <c r="S158" s="153">
        <v>0</v>
      </c>
      <c r="T158" s="154">
        <f t="shared" ref="T158:T163" si="23"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176</v>
      </c>
      <c r="AT158" s="155" t="s">
        <v>147</v>
      </c>
      <c r="AU158" s="155" t="s">
        <v>152</v>
      </c>
      <c r="AY158" s="14" t="s">
        <v>145</v>
      </c>
      <c r="BE158" s="156">
        <f t="shared" ref="BE158:BE163" si="24">IF(N158="základná",J158,0)</f>
        <v>0</v>
      </c>
      <c r="BF158" s="156">
        <f t="shared" ref="BF158:BF163" si="25">IF(N158="znížená",J158,0)</f>
        <v>0</v>
      </c>
      <c r="BG158" s="156">
        <f t="shared" ref="BG158:BG163" si="26">IF(N158="zákl. prenesená",J158,0)</f>
        <v>0</v>
      </c>
      <c r="BH158" s="156">
        <f t="shared" ref="BH158:BH163" si="27">IF(N158="zníž. prenesená",J158,0)</f>
        <v>0</v>
      </c>
      <c r="BI158" s="156">
        <f t="shared" ref="BI158:BI163" si="28">IF(N158="nulová",J158,0)</f>
        <v>0</v>
      </c>
      <c r="BJ158" s="14" t="s">
        <v>152</v>
      </c>
      <c r="BK158" s="157">
        <f t="shared" ref="BK158:BK163" si="29">ROUND(I158*H158,3)</f>
        <v>0</v>
      </c>
      <c r="BL158" s="14" t="s">
        <v>176</v>
      </c>
      <c r="BM158" s="155" t="s">
        <v>228</v>
      </c>
    </row>
    <row r="159" spans="1:65" s="2" customFormat="1" ht="21.75" customHeight="1">
      <c r="A159" s="26"/>
      <c r="B159" s="144"/>
      <c r="C159" s="145" t="s">
        <v>233</v>
      </c>
      <c r="D159" s="145" t="s">
        <v>147</v>
      </c>
      <c r="E159" s="146" t="s">
        <v>375</v>
      </c>
      <c r="F159" s="147" t="s">
        <v>376</v>
      </c>
      <c r="G159" s="148" t="s">
        <v>236</v>
      </c>
      <c r="H159" s="149">
        <v>16.100000000000001</v>
      </c>
      <c r="I159" s="149"/>
      <c r="J159" s="149">
        <f t="shared" si="20"/>
        <v>0</v>
      </c>
      <c r="K159" s="150"/>
      <c r="L159" s="27"/>
      <c r="M159" s="151" t="s">
        <v>1</v>
      </c>
      <c r="N159" s="152" t="s">
        <v>36</v>
      </c>
      <c r="O159" s="153">
        <v>0</v>
      </c>
      <c r="P159" s="153">
        <f t="shared" si="21"/>
        <v>0</v>
      </c>
      <c r="Q159" s="153">
        <v>0</v>
      </c>
      <c r="R159" s="153">
        <f t="shared" si="22"/>
        <v>0</v>
      </c>
      <c r="S159" s="153">
        <v>0</v>
      </c>
      <c r="T159" s="154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176</v>
      </c>
      <c r="AT159" s="155" t="s">
        <v>147</v>
      </c>
      <c r="AU159" s="155" t="s">
        <v>152</v>
      </c>
      <c r="AY159" s="14" t="s">
        <v>145</v>
      </c>
      <c r="BE159" s="156">
        <f t="shared" si="24"/>
        <v>0</v>
      </c>
      <c r="BF159" s="156">
        <f t="shared" si="25"/>
        <v>0</v>
      </c>
      <c r="BG159" s="156">
        <f t="shared" si="26"/>
        <v>0</v>
      </c>
      <c r="BH159" s="156">
        <f t="shared" si="27"/>
        <v>0</v>
      </c>
      <c r="BI159" s="156">
        <f t="shared" si="28"/>
        <v>0</v>
      </c>
      <c r="BJ159" s="14" t="s">
        <v>152</v>
      </c>
      <c r="BK159" s="157">
        <f t="shared" si="29"/>
        <v>0</v>
      </c>
      <c r="BL159" s="14" t="s">
        <v>176</v>
      </c>
      <c r="BM159" s="155" t="s">
        <v>237</v>
      </c>
    </row>
    <row r="160" spans="1:65" s="2" customFormat="1" ht="21.75" customHeight="1">
      <c r="A160" s="26"/>
      <c r="B160" s="144"/>
      <c r="C160" s="145" t="s">
        <v>190</v>
      </c>
      <c r="D160" s="145" t="s">
        <v>147</v>
      </c>
      <c r="E160" s="146" t="s">
        <v>377</v>
      </c>
      <c r="F160" s="147" t="s">
        <v>378</v>
      </c>
      <c r="G160" s="148" t="s">
        <v>236</v>
      </c>
      <c r="H160" s="149">
        <v>16.100000000000001</v>
      </c>
      <c r="I160" s="149"/>
      <c r="J160" s="149">
        <f t="shared" si="20"/>
        <v>0</v>
      </c>
      <c r="K160" s="150"/>
      <c r="L160" s="27"/>
      <c r="M160" s="151" t="s">
        <v>1</v>
      </c>
      <c r="N160" s="152" t="s">
        <v>36</v>
      </c>
      <c r="O160" s="153">
        <v>0</v>
      </c>
      <c r="P160" s="153">
        <f t="shared" si="21"/>
        <v>0</v>
      </c>
      <c r="Q160" s="153">
        <v>0</v>
      </c>
      <c r="R160" s="153">
        <f t="shared" si="22"/>
        <v>0</v>
      </c>
      <c r="S160" s="153">
        <v>0</v>
      </c>
      <c r="T160" s="154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176</v>
      </c>
      <c r="AT160" s="155" t="s">
        <v>147</v>
      </c>
      <c r="AU160" s="155" t="s">
        <v>152</v>
      </c>
      <c r="AY160" s="14" t="s">
        <v>145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14" t="s">
        <v>152</v>
      </c>
      <c r="BK160" s="157">
        <f t="shared" si="29"/>
        <v>0</v>
      </c>
      <c r="BL160" s="14" t="s">
        <v>176</v>
      </c>
      <c r="BM160" s="155" t="s">
        <v>240</v>
      </c>
    </row>
    <row r="161" spans="1:65" s="2" customFormat="1" ht="21.75" customHeight="1">
      <c r="A161" s="26"/>
      <c r="B161" s="144"/>
      <c r="C161" s="145" t="s">
        <v>241</v>
      </c>
      <c r="D161" s="145" t="s">
        <v>147</v>
      </c>
      <c r="E161" s="146" t="s">
        <v>683</v>
      </c>
      <c r="F161" s="147" t="s">
        <v>684</v>
      </c>
      <c r="G161" s="148" t="s">
        <v>161</v>
      </c>
      <c r="H161" s="149">
        <v>18.88</v>
      </c>
      <c r="I161" s="149"/>
      <c r="J161" s="149">
        <f t="shared" si="20"/>
        <v>0</v>
      </c>
      <c r="K161" s="150"/>
      <c r="L161" s="27"/>
      <c r="M161" s="151" t="s">
        <v>1</v>
      </c>
      <c r="N161" s="152" t="s">
        <v>36</v>
      </c>
      <c r="O161" s="153">
        <v>0</v>
      </c>
      <c r="P161" s="153">
        <f t="shared" si="21"/>
        <v>0</v>
      </c>
      <c r="Q161" s="153">
        <v>0</v>
      </c>
      <c r="R161" s="153">
        <f t="shared" si="22"/>
        <v>0</v>
      </c>
      <c r="S161" s="153">
        <v>0</v>
      </c>
      <c r="T161" s="154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176</v>
      </c>
      <c r="AT161" s="155" t="s">
        <v>147</v>
      </c>
      <c r="AU161" s="155" t="s">
        <v>152</v>
      </c>
      <c r="AY161" s="14" t="s">
        <v>145</v>
      </c>
      <c r="BE161" s="156">
        <f t="shared" si="24"/>
        <v>0</v>
      </c>
      <c r="BF161" s="156">
        <f t="shared" si="25"/>
        <v>0</v>
      </c>
      <c r="BG161" s="156">
        <f t="shared" si="26"/>
        <v>0</v>
      </c>
      <c r="BH161" s="156">
        <f t="shared" si="27"/>
        <v>0</v>
      </c>
      <c r="BI161" s="156">
        <f t="shared" si="28"/>
        <v>0</v>
      </c>
      <c r="BJ161" s="14" t="s">
        <v>152</v>
      </c>
      <c r="BK161" s="157">
        <f t="shared" si="29"/>
        <v>0</v>
      </c>
      <c r="BL161" s="14" t="s">
        <v>176</v>
      </c>
      <c r="BM161" s="155" t="s">
        <v>244</v>
      </c>
    </row>
    <row r="162" spans="1:65" s="2" customFormat="1" ht="33" customHeight="1">
      <c r="A162" s="26"/>
      <c r="B162" s="144"/>
      <c r="C162" s="145" t="s">
        <v>195</v>
      </c>
      <c r="D162" s="145" t="s">
        <v>147</v>
      </c>
      <c r="E162" s="146" t="s">
        <v>685</v>
      </c>
      <c r="F162" s="147" t="s">
        <v>686</v>
      </c>
      <c r="G162" s="148" t="s">
        <v>161</v>
      </c>
      <c r="H162" s="149">
        <v>37.76</v>
      </c>
      <c r="I162" s="149"/>
      <c r="J162" s="149">
        <f t="shared" si="20"/>
        <v>0</v>
      </c>
      <c r="K162" s="150"/>
      <c r="L162" s="27"/>
      <c r="M162" s="151" t="s">
        <v>1</v>
      </c>
      <c r="N162" s="152" t="s">
        <v>36</v>
      </c>
      <c r="O162" s="153">
        <v>0</v>
      </c>
      <c r="P162" s="153">
        <f t="shared" si="21"/>
        <v>0</v>
      </c>
      <c r="Q162" s="153">
        <v>0</v>
      </c>
      <c r="R162" s="153">
        <f t="shared" si="22"/>
        <v>0</v>
      </c>
      <c r="S162" s="153">
        <v>0</v>
      </c>
      <c r="T162" s="154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176</v>
      </c>
      <c r="AT162" s="155" t="s">
        <v>147</v>
      </c>
      <c r="AU162" s="155" t="s">
        <v>152</v>
      </c>
      <c r="AY162" s="14" t="s">
        <v>145</v>
      </c>
      <c r="BE162" s="156">
        <f t="shared" si="24"/>
        <v>0</v>
      </c>
      <c r="BF162" s="156">
        <f t="shared" si="25"/>
        <v>0</v>
      </c>
      <c r="BG162" s="156">
        <f t="shared" si="26"/>
        <v>0</v>
      </c>
      <c r="BH162" s="156">
        <f t="shared" si="27"/>
        <v>0</v>
      </c>
      <c r="BI162" s="156">
        <f t="shared" si="28"/>
        <v>0</v>
      </c>
      <c r="BJ162" s="14" t="s">
        <v>152</v>
      </c>
      <c r="BK162" s="157">
        <f t="shared" si="29"/>
        <v>0</v>
      </c>
      <c r="BL162" s="14" t="s">
        <v>176</v>
      </c>
      <c r="BM162" s="155" t="s">
        <v>249</v>
      </c>
    </row>
    <row r="163" spans="1:65" s="2" customFormat="1" ht="21.75" customHeight="1">
      <c r="A163" s="26"/>
      <c r="B163" s="144"/>
      <c r="C163" s="145" t="s">
        <v>253</v>
      </c>
      <c r="D163" s="145" t="s">
        <v>147</v>
      </c>
      <c r="E163" s="146" t="s">
        <v>487</v>
      </c>
      <c r="F163" s="147" t="s">
        <v>488</v>
      </c>
      <c r="G163" s="148" t="s">
        <v>236</v>
      </c>
      <c r="H163" s="149">
        <v>16.100000000000001</v>
      </c>
      <c r="I163" s="149"/>
      <c r="J163" s="149">
        <f t="shared" si="20"/>
        <v>0</v>
      </c>
      <c r="K163" s="150"/>
      <c r="L163" s="27"/>
      <c r="M163" s="167" t="s">
        <v>1</v>
      </c>
      <c r="N163" s="168" t="s">
        <v>36</v>
      </c>
      <c r="O163" s="169">
        <v>0</v>
      </c>
      <c r="P163" s="169">
        <f t="shared" si="21"/>
        <v>0</v>
      </c>
      <c r="Q163" s="169">
        <v>0</v>
      </c>
      <c r="R163" s="169">
        <f t="shared" si="22"/>
        <v>0</v>
      </c>
      <c r="S163" s="169">
        <v>0</v>
      </c>
      <c r="T163" s="170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176</v>
      </c>
      <c r="AT163" s="155" t="s">
        <v>147</v>
      </c>
      <c r="AU163" s="155" t="s">
        <v>152</v>
      </c>
      <c r="AY163" s="14" t="s">
        <v>145</v>
      </c>
      <c r="BE163" s="156">
        <f t="shared" si="24"/>
        <v>0</v>
      </c>
      <c r="BF163" s="156">
        <f t="shared" si="25"/>
        <v>0</v>
      </c>
      <c r="BG163" s="156">
        <f t="shared" si="26"/>
        <v>0</v>
      </c>
      <c r="BH163" s="156">
        <f t="shared" si="27"/>
        <v>0</v>
      </c>
      <c r="BI163" s="156">
        <f t="shared" si="28"/>
        <v>0</v>
      </c>
      <c r="BJ163" s="14" t="s">
        <v>152</v>
      </c>
      <c r="BK163" s="157">
        <f t="shared" si="29"/>
        <v>0</v>
      </c>
      <c r="BL163" s="14" t="s">
        <v>176</v>
      </c>
      <c r="BM163" s="155" t="s">
        <v>257</v>
      </c>
    </row>
    <row r="164" spans="1:65" s="2" customFormat="1" ht="6.9" customHeight="1">
      <c r="A164" s="26"/>
      <c r="B164" s="41"/>
      <c r="C164" s="42"/>
      <c r="D164" s="42"/>
      <c r="E164" s="42"/>
      <c r="F164" s="42"/>
      <c r="G164" s="42"/>
      <c r="H164" s="42"/>
      <c r="I164" s="42"/>
      <c r="J164" s="42"/>
      <c r="K164" s="42"/>
      <c r="L164" s="27"/>
      <c r="M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</sheetData>
  <autoFilter ref="C127:K163" xr:uid="{00000000-0009-0000-0000-000008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24</vt:i4>
      </vt:variant>
    </vt:vector>
  </HeadingPairs>
  <TitlesOfParts>
    <vt:vector size="36" baseType="lpstr">
      <vt:lpstr>Rekapitulácia stavby</vt:lpstr>
      <vt:lpstr>01.0 - Príprava územia</vt:lpstr>
      <vt:lpstr>01.1 - SO 01.1 - Garáž pr...</vt:lpstr>
      <vt:lpstr>01.2 - SO 01.2 - Prístreš...</vt:lpstr>
      <vt:lpstr>01.3 - SO 01.3 - Vrátnica</vt:lpstr>
      <vt:lpstr>01.4 - SO 01.4 - Oplotenie</vt:lpstr>
      <vt:lpstr>01.5 - SO 01.5 - Mostová ...</vt:lpstr>
      <vt:lpstr>02.1 - SO 02.1 - Spevnené...</vt:lpstr>
      <vt:lpstr>02.2 - SO 02.2 - Rampa</vt:lpstr>
      <vt:lpstr>03.1 - SO 03.1 - Areálové...</vt:lpstr>
      <vt:lpstr>04.1 - SO 04.1 - Areálová...</vt:lpstr>
      <vt:lpstr>04.2 - SO 04.2 - Vodná pl...</vt:lpstr>
      <vt:lpstr>'01.0 - Príprava územia'!Názvy_tlače</vt:lpstr>
      <vt:lpstr>'01.1 - SO 01.1 - Garáž pr...'!Názvy_tlače</vt:lpstr>
      <vt:lpstr>'01.2 - SO 01.2 - Prístreš...'!Názvy_tlače</vt:lpstr>
      <vt:lpstr>'01.3 - SO 01.3 - Vrátnica'!Názvy_tlače</vt:lpstr>
      <vt:lpstr>'01.4 - SO 01.4 - Oplotenie'!Názvy_tlače</vt:lpstr>
      <vt:lpstr>'01.5 - SO 01.5 - Mostová ...'!Názvy_tlače</vt:lpstr>
      <vt:lpstr>'02.1 - SO 02.1 - Spevnené...'!Názvy_tlače</vt:lpstr>
      <vt:lpstr>'02.2 - SO 02.2 - Rampa'!Názvy_tlače</vt:lpstr>
      <vt:lpstr>'03.1 - SO 03.1 - Areálové...'!Názvy_tlače</vt:lpstr>
      <vt:lpstr>'04.1 - SO 04.1 - Areálová...'!Názvy_tlače</vt:lpstr>
      <vt:lpstr>'04.2 - SO 04.2 - Vodná pl...'!Názvy_tlače</vt:lpstr>
      <vt:lpstr>'Rekapitulácia stavby'!Názvy_tlače</vt:lpstr>
      <vt:lpstr>'01.0 - Príprava územia'!Oblasť_tlače</vt:lpstr>
      <vt:lpstr>'01.1 - SO 01.1 - Garáž pr...'!Oblasť_tlače</vt:lpstr>
      <vt:lpstr>'01.2 - SO 01.2 - Prístreš...'!Oblasť_tlače</vt:lpstr>
      <vt:lpstr>'01.3 - SO 01.3 - Vrátnica'!Oblasť_tlače</vt:lpstr>
      <vt:lpstr>'01.4 - SO 01.4 - Oplotenie'!Oblasť_tlače</vt:lpstr>
      <vt:lpstr>'01.5 - SO 01.5 - Mostová ...'!Oblasť_tlače</vt:lpstr>
      <vt:lpstr>'02.1 - SO 02.1 - Spevnené...'!Oblasť_tlače</vt:lpstr>
      <vt:lpstr>'02.2 - SO 02.2 - Rampa'!Oblasť_tlače</vt:lpstr>
      <vt:lpstr>'03.1 - SO 03.1 - Areálové...'!Oblasť_tlače</vt:lpstr>
      <vt:lpstr>'04.1 - SO 04.1 - Areálová...'!Oblasť_tlače</vt:lpstr>
      <vt:lpstr>'04.2 - SO 04.2 - Vodná pl...'!Oblasť_tlače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Alena Macková</cp:lastModifiedBy>
  <dcterms:created xsi:type="dcterms:W3CDTF">2020-02-04T06:15:25Z</dcterms:created>
  <dcterms:modified xsi:type="dcterms:W3CDTF">2020-08-13T11:22:37Z</dcterms:modified>
</cp:coreProperties>
</file>