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2 - 2. fáze oprav"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'SO 02 - 2. fáze oprav'!$C$90:$K$368</definedName>
    <definedName name="_xlnm.Print_Area" localSheetId="1">'SO 02 - 2. fáze oprav'!$C$4:$J$36,'SO 02 - 2. fáze oprav'!$C$42:$J$72,'SO 02 - 2. fáze oprav'!$C$78:$K$368</definedName>
    <definedName name="_xlnm.Print_Titles" localSheetId="1">'SO 02 - 2. fáze oprav'!$90:$90</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364"/>
  <c r="BH364"/>
  <c r="BG364"/>
  <c r="BF364"/>
  <c r="T364"/>
  <c r="R364"/>
  <c r="P364"/>
  <c r="BK364"/>
  <c r="J364"/>
  <c r="BE364"/>
  <c r="BI359"/>
  <c r="BH359"/>
  <c r="BG359"/>
  <c r="BF359"/>
  <c r="T359"/>
  <c r="T358"/>
  <c r="R359"/>
  <c r="R358"/>
  <c r="P359"/>
  <c r="P358"/>
  <c r="BK359"/>
  <c r="BK358"/>
  <c r="J358"/>
  <c r="J359"/>
  <c r="BE359"/>
  <c r="J71"/>
  <c r="BI355"/>
  <c r="BH355"/>
  <c r="BG355"/>
  <c r="BF355"/>
  <c r="T355"/>
  <c r="R355"/>
  <c r="P355"/>
  <c r="BK355"/>
  <c r="J355"/>
  <c r="BE355"/>
  <c r="BI352"/>
  <c r="BH352"/>
  <c r="BG352"/>
  <c r="BF352"/>
  <c r="T352"/>
  <c r="R352"/>
  <c r="P352"/>
  <c r="BK352"/>
  <c r="J352"/>
  <c r="BE352"/>
  <c r="BI349"/>
  <c r="BH349"/>
  <c r="BG349"/>
  <c r="BF349"/>
  <c r="T349"/>
  <c r="R349"/>
  <c r="P349"/>
  <c r="BK349"/>
  <c r="J349"/>
  <c r="BE349"/>
  <c r="BI346"/>
  <c r="BH346"/>
  <c r="BG346"/>
  <c r="BF346"/>
  <c r="T346"/>
  <c r="R346"/>
  <c r="P346"/>
  <c r="BK346"/>
  <c r="J346"/>
  <c r="BE346"/>
  <c r="BI343"/>
  <c r="BH343"/>
  <c r="BG343"/>
  <c r="BF343"/>
  <c r="T343"/>
  <c r="T342"/>
  <c r="R343"/>
  <c r="R342"/>
  <c r="P343"/>
  <c r="P342"/>
  <c r="BK343"/>
  <c r="BK342"/>
  <c r="J342"/>
  <c r="J343"/>
  <c r="BE343"/>
  <c r="J70"/>
  <c r="BI340"/>
  <c r="BH340"/>
  <c r="BG340"/>
  <c r="BF340"/>
  <c r="T340"/>
  <c r="R340"/>
  <c r="P340"/>
  <c r="BK340"/>
  <c r="J340"/>
  <c r="BE340"/>
  <c r="BI337"/>
  <c r="BH337"/>
  <c r="BG337"/>
  <c r="BF337"/>
  <c r="T337"/>
  <c r="R337"/>
  <c r="P337"/>
  <c r="BK337"/>
  <c r="J337"/>
  <c r="BE337"/>
  <c r="BI334"/>
  <c r="BH334"/>
  <c r="BG334"/>
  <c r="BF334"/>
  <c r="T334"/>
  <c r="T333"/>
  <c r="R334"/>
  <c r="R333"/>
  <c r="P334"/>
  <c r="P333"/>
  <c r="BK334"/>
  <c r="BK333"/>
  <c r="J333"/>
  <c r="J334"/>
  <c r="BE334"/>
  <c r="J69"/>
  <c r="BI328"/>
  <c r="BH328"/>
  <c r="BG328"/>
  <c r="BF328"/>
  <c r="T328"/>
  <c r="R328"/>
  <c r="P328"/>
  <c r="BK328"/>
  <c r="J328"/>
  <c r="BE328"/>
  <c r="BI326"/>
  <c r="BH326"/>
  <c r="BG326"/>
  <c r="BF326"/>
  <c r="T326"/>
  <c r="T325"/>
  <c r="R326"/>
  <c r="R325"/>
  <c r="P326"/>
  <c r="P325"/>
  <c r="BK326"/>
  <c r="BK325"/>
  <c r="J325"/>
  <c r="J326"/>
  <c r="BE326"/>
  <c r="J68"/>
  <c r="BI323"/>
  <c r="BH323"/>
  <c r="BG323"/>
  <c r="BF323"/>
  <c r="T323"/>
  <c r="R323"/>
  <c r="P323"/>
  <c r="BK323"/>
  <c r="J323"/>
  <c r="BE323"/>
  <c r="BI320"/>
  <c r="BH320"/>
  <c r="BG320"/>
  <c r="BF320"/>
  <c r="T320"/>
  <c r="R320"/>
  <c r="P320"/>
  <c r="BK320"/>
  <c r="J320"/>
  <c r="BE320"/>
  <c r="BI317"/>
  <c r="BH317"/>
  <c r="BG317"/>
  <c r="BF317"/>
  <c r="T317"/>
  <c r="T316"/>
  <c r="R317"/>
  <c r="R316"/>
  <c r="P317"/>
  <c r="P316"/>
  <c r="BK317"/>
  <c r="BK316"/>
  <c r="J316"/>
  <c r="J317"/>
  <c r="BE317"/>
  <c r="J67"/>
  <c r="BI314"/>
  <c r="BH314"/>
  <c r="BG314"/>
  <c r="BF314"/>
  <c r="T314"/>
  <c r="R314"/>
  <c r="P314"/>
  <c r="BK314"/>
  <c r="J314"/>
  <c r="BE314"/>
  <c r="BI312"/>
  <c r="BH312"/>
  <c r="BG312"/>
  <c r="BF312"/>
  <c r="T312"/>
  <c r="R312"/>
  <c r="P312"/>
  <c r="BK312"/>
  <c r="J312"/>
  <c r="BE312"/>
  <c r="BI308"/>
  <c r="BH308"/>
  <c r="BG308"/>
  <c r="BF308"/>
  <c r="T308"/>
  <c r="R308"/>
  <c r="P308"/>
  <c r="BK308"/>
  <c r="J308"/>
  <c r="BE308"/>
  <c r="BI306"/>
  <c r="BH306"/>
  <c r="BG306"/>
  <c r="BF306"/>
  <c r="T306"/>
  <c r="R306"/>
  <c r="P306"/>
  <c r="BK306"/>
  <c r="J306"/>
  <c r="BE306"/>
  <c r="BI302"/>
  <c r="BH302"/>
  <c r="BG302"/>
  <c r="BF302"/>
  <c r="T302"/>
  <c r="R302"/>
  <c r="P302"/>
  <c r="BK302"/>
  <c r="J302"/>
  <c r="BE302"/>
  <c r="BI300"/>
  <c r="BH300"/>
  <c r="BG300"/>
  <c r="BF300"/>
  <c r="T300"/>
  <c r="R300"/>
  <c r="P300"/>
  <c r="BK300"/>
  <c r="J300"/>
  <c r="BE300"/>
  <c r="BI296"/>
  <c r="BH296"/>
  <c r="BG296"/>
  <c r="BF296"/>
  <c r="T296"/>
  <c r="T295"/>
  <c r="T294"/>
  <c r="R296"/>
  <c r="R295"/>
  <c r="R294"/>
  <c r="P296"/>
  <c r="P295"/>
  <c r="P294"/>
  <c r="BK296"/>
  <c r="BK295"/>
  <c r="J295"/>
  <c r="BK294"/>
  <c r="J294"/>
  <c r="J296"/>
  <c r="BE296"/>
  <c r="J66"/>
  <c r="J65"/>
  <c r="BI292"/>
  <c r="BH292"/>
  <c r="BG292"/>
  <c r="BF292"/>
  <c r="T292"/>
  <c r="T291"/>
  <c r="R292"/>
  <c r="R291"/>
  <c r="P292"/>
  <c r="P291"/>
  <c r="BK292"/>
  <c r="BK291"/>
  <c r="J291"/>
  <c r="J292"/>
  <c r="BE292"/>
  <c r="J64"/>
  <c r="BI289"/>
  <c r="BH289"/>
  <c r="BG289"/>
  <c r="BF289"/>
  <c r="T289"/>
  <c r="R289"/>
  <c r="P289"/>
  <c r="BK289"/>
  <c r="J289"/>
  <c r="BE289"/>
  <c r="BI287"/>
  <c r="BH287"/>
  <c r="BG287"/>
  <c r="BF287"/>
  <c r="T287"/>
  <c r="R287"/>
  <c r="P287"/>
  <c r="BK287"/>
  <c r="J287"/>
  <c r="BE287"/>
  <c r="BI285"/>
  <c r="BH285"/>
  <c r="BG285"/>
  <c r="BF285"/>
  <c r="T285"/>
  <c r="R285"/>
  <c r="P285"/>
  <c r="BK285"/>
  <c r="J285"/>
  <c r="BE285"/>
  <c r="BI282"/>
  <c r="BH282"/>
  <c r="BG282"/>
  <c r="BF282"/>
  <c r="T282"/>
  <c r="R282"/>
  <c r="P282"/>
  <c r="BK282"/>
  <c r="J282"/>
  <c r="BE282"/>
  <c r="BI280"/>
  <c r="BH280"/>
  <c r="BG280"/>
  <c r="BF280"/>
  <c r="T280"/>
  <c r="T279"/>
  <c r="R280"/>
  <c r="R279"/>
  <c r="P280"/>
  <c r="P279"/>
  <c r="BK280"/>
  <c r="BK279"/>
  <c r="J279"/>
  <c r="J280"/>
  <c r="BE280"/>
  <c r="J63"/>
  <c r="BI274"/>
  <c r="BH274"/>
  <c r="BG274"/>
  <c r="BF274"/>
  <c r="T274"/>
  <c r="R274"/>
  <c r="P274"/>
  <c r="BK274"/>
  <c r="J274"/>
  <c r="BE274"/>
  <c r="BI272"/>
  <c r="BH272"/>
  <c r="BG272"/>
  <c r="BF272"/>
  <c r="T272"/>
  <c r="R272"/>
  <c r="P272"/>
  <c r="BK272"/>
  <c r="J272"/>
  <c r="BE272"/>
  <c r="BI267"/>
  <c r="BH267"/>
  <c r="BG267"/>
  <c r="BF267"/>
  <c r="T267"/>
  <c r="R267"/>
  <c r="P267"/>
  <c r="BK267"/>
  <c r="J267"/>
  <c r="BE267"/>
  <c r="BI262"/>
  <c r="BH262"/>
  <c r="BG262"/>
  <c r="BF262"/>
  <c r="T262"/>
  <c r="R262"/>
  <c r="P262"/>
  <c r="BK262"/>
  <c r="J262"/>
  <c r="BE262"/>
  <c r="BI257"/>
  <c r="BH257"/>
  <c r="BG257"/>
  <c r="BF257"/>
  <c r="T257"/>
  <c r="R257"/>
  <c r="P257"/>
  <c r="BK257"/>
  <c r="J257"/>
  <c r="BE257"/>
  <c r="BI252"/>
  <c r="BH252"/>
  <c r="BG252"/>
  <c r="BF252"/>
  <c r="T252"/>
  <c r="R252"/>
  <c r="P252"/>
  <c r="BK252"/>
  <c r="J252"/>
  <c r="BE252"/>
  <c r="BI246"/>
  <c r="BH246"/>
  <c r="BG246"/>
  <c r="BF246"/>
  <c r="T246"/>
  <c r="R246"/>
  <c r="P246"/>
  <c r="BK246"/>
  <c r="J246"/>
  <c r="BE246"/>
  <c r="BI241"/>
  <c r="BH241"/>
  <c r="BG241"/>
  <c r="BF241"/>
  <c r="T241"/>
  <c r="R241"/>
  <c r="P241"/>
  <c r="BK241"/>
  <c r="J241"/>
  <c r="BE241"/>
  <c r="BI236"/>
  <c r="BH236"/>
  <c r="BG236"/>
  <c r="BF236"/>
  <c r="T236"/>
  <c r="R236"/>
  <c r="P236"/>
  <c r="BK236"/>
  <c r="J236"/>
  <c r="BE236"/>
  <c r="BI232"/>
  <c r="BH232"/>
  <c r="BG232"/>
  <c r="BF232"/>
  <c r="T232"/>
  <c r="R232"/>
  <c r="P232"/>
  <c r="BK232"/>
  <c r="J232"/>
  <c r="BE232"/>
  <c r="BI228"/>
  <c r="BH228"/>
  <c r="BG228"/>
  <c r="BF228"/>
  <c r="T228"/>
  <c r="R228"/>
  <c r="P228"/>
  <c r="BK228"/>
  <c r="J228"/>
  <c r="BE228"/>
  <c r="BI224"/>
  <c r="BH224"/>
  <c r="BG224"/>
  <c r="BF224"/>
  <c r="T224"/>
  <c r="R224"/>
  <c r="P224"/>
  <c r="BK224"/>
  <c r="J224"/>
  <c r="BE224"/>
  <c r="BI221"/>
  <c r="BH221"/>
  <c r="BG221"/>
  <c r="BF221"/>
  <c r="T221"/>
  <c r="R221"/>
  <c r="P221"/>
  <c r="BK221"/>
  <c r="J221"/>
  <c r="BE221"/>
  <c r="BI218"/>
  <c r="BH218"/>
  <c r="BG218"/>
  <c r="BF218"/>
  <c r="T218"/>
  <c r="R218"/>
  <c r="P218"/>
  <c r="BK218"/>
  <c r="J218"/>
  <c r="BE218"/>
  <c r="BI213"/>
  <c r="BH213"/>
  <c r="BG213"/>
  <c r="BF213"/>
  <c r="T213"/>
  <c r="R213"/>
  <c r="P213"/>
  <c r="BK213"/>
  <c r="J213"/>
  <c r="BE213"/>
  <c r="BI210"/>
  <c r="BH210"/>
  <c r="BG210"/>
  <c r="BF210"/>
  <c r="T210"/>
  <c r="R210"/>
  <c r="P210"/>
  <c r="BK210"/>
  <c r="J210"/>
  <c r="BE210"/>
  <c r="BI207"/>
  <c r="BH207"/>
  <c r="BG207"/>
  <c r="BF207"/>
  <c r="T207"/>
  <c r="R207"/>
  <c r="P207"/>
  <c r="BK207"/>
  <c r="J207"/>
  <c r="BE207"/>
  <c r="BI202"/>
  <c r="BH202"/>
  <c r="BG202"/>
  <c r="BF202"/>
  <c r="T202"/>
  <c r="R202"/>
  <c r="P202"/>
  <c r="BK202"/>
  <c r="J202"/>
  <c r="BE202"/>
  <c r="BI199"/>
  <c r="BH199"/>
  <c r="BG199"/>
  <c r="BF199"/>
  <c r="T199"/>
  <c r="R199"/>
  <c r="P199"/>
  <c r="BK199"/>
  <c r="J199"/>
  <c r="BE199"/>
  <c r="BI193"/>
  <c r="BH193"/>
  <c r="BG193"/>
  <c r="BF193"/>
  <c r="T193"/>
  <c r="R193"/>
  <c r="P193"/>
  <c r="BK193"/>
  <c r="J193"/>
  <c r="BE193"/>
  <c r="BI187"/>
  <c r="BH187"/>
  <c r="BG187"/>
  <c r="BF187"/>
  <c r="T187"/>
  <c r="R187"/>
  <c r="P187"/>
  <c r="BK187"/>
  <c r="J187"/>
  <c r="BE187"/>
  <c r="BI184"/>
  <c r="BH184"/>
  <c r="BG184"/>
  <c r="BF184"/>
  <c r="T184"/>
  <c r="R184"/>
  <c r="P184"/>
  <c r="BK184"/>
  <c r="J184"/>
  <c r="BE184"/>
  <c r="BI178"/>
  <c r="BH178"/>
  <c r="BG178"/>
  <c r="BF178"/>
  <c r="T178"/>
  <c r="T177"/>
  <c r="R178"/>
  <c r="R177"/>
  <c r="P178"/>
  <c r="P177"/>
  <c r="BK178"/>
  <c r="BK177"/>
  <c r="J177"/>
  <c r="J178"/>
  <c r="BE178"/>
  <c r="J62"/>
  <c r="BI172"/>
  <c r="BH172"/>
  <c r="BG172"/>
  <c r="BF172"/>
  <c r="T172"/>
  <c r="R172"/>
  <c r="P172"/>
  <c r="BK172"/>
  <c r="J172"/>
  <c r="BE172"/>
  <c r="BI168"/>
  <c r="BH168"/>
  <c r="BG168"/>
  <c r="BF168"/>
  <c r="T168"/>
  <c r="R168"/>
  <c r="P168"/>
  <c r="BK168"/>
  <c r="J168"/>
  <c r="BE168"/>
  <c r="BI166"/>
  <c r="BH166"/>
  <c r="BG166"/>
  <c r="BF166"/>
  <c r="T166"/>
  <c r="R166"/>
  <c r="P166"/>
  <c r="BK166"/>
  <c r="J166"/>
  <c r="BE166"/>
  <c r="BI161"/>
  <c r="BH161"/>
  <c r="BG161"/>
  <c r="BF161"/>
  <c r="T161"/>
  <c r="R161"/>
  <c r="P161"/>
  <c r="BK161"/>
  <c r="J161"/>
  <c r="BE161"/>
  <c r="BI156"/>
  <c r="BH156"/>
  <c r="BG156"/>
  <c r="BF156"/>
  <c r="T156"/>
  <c r="R156"/>
  <c r="P156"/>
  <c r="BK156"/>
  <c r="J156"/>
  <c r="BE156"/>
  <c r="BI150"/>
  <c r="BH150"/>
  <c r="BG150"/>
  <c r="BF150"/>
  <c r="T150"/>
  <c r="R150"/>
  <c r="P150"/>
  <c r="BK150"/>
  <c r="J150"/>
  <c r="BE150"/>
  <c r="BI148"/>
  <c r="BH148"/>
  <c r="BG148"/>
  <c r="BF148"/>
  <c r="T148"/>
  <c r="R148"/>
  <c r="P148"/>
  <c r="BK148"/>
  <c r="J148"/>
  <c r="BE148"/>
  <c r="BI145"/>
  <c r="BH145"/>
  <c r="BG145"/>
  <c r="BF145"/>
  <c r="T145"/>
  <c r="R145"/>
  <c r="P145"/>
  <c r="BK145"/>
  <c r="J145"/>
  <c r="BE145"/>
  <c r="BI139"/>
  <c r="BH139"/>
  <c r="BG139"/>
  <c r="BF139"/>
  <c r="T139"/>
  <c r="R139"/>
  <c r="P139"/>
  <c r="BK139"/>
  <c r="J139"/>
  <c r="BE139"/>
  <c r="BI136"/>
  <c r="BH136"/>
  <c r="BG136"/>
  <c r="BF136"/>
  <c r="T136"/>
  <c r="R136"/>
  <c r="P136"/>
  <c r="BK136"/>
  <c r="J136"/>
  <c r="BE136"/>
  <c r="BI133"/>
  <c r="BH133"/>
  <c r="BG133"/>
  <c r="BF133"/>
  <c r="T133"/>
  <c r="R133"/>
  <c r="P133"/>
  <c r="BK133"/>
  <c r="J133"/>
  <c r="BE133"/>
  <c r="BI130"/>
  <c r="BH130"/>
  <c r="BG130"/>
  <c r="BF130"/>
  <c r="T130"/>
  <c r="R130"/>
  <c r="P130"/>
  <c r="BK130"/>
  <c r="J130"/>
  <c r="BE130"/>
  <c r="BI127"/>
  <c r="BH127"/>
  <c r="BG127"/>
  <c r="BF127"/>
  <c r="T127"/>
  <c r="R127"/>
  <c r="P127"/>
  <c r="BK127"/>
  <c r="J127"/>
  <c r="BE127"/>
  <c r="BI124"/>
  <c r="BH124"/>
  <c r="BG124"/>
  <c r="BF124"/>
  <c r="T124"/>
  <c r="R124"/>
  <c r="P124"/>
  <c r="BK124"/>
  <c r="J124"/>
  <c r="BE124"/>
  <c r="BI121"/>
  <c r="BH121"/>
  <c r="BG121"/>
  <c r="BF121"/>
  <c r="T121"/>
  <c r="R121"/>
  <c r="P121"/>
  <c r="BK121"/>
  <c r="J121"/>
  <c r="BE121"/>
  <c r="BI116"/>
  <c r="BH116"/>
  <c r="BG116"/>
  <c r="BF116"/>
  <c r="T116"/>
  <c r="R116"/>
  <c r="P116"/>
  <c r="BK116"/>
  <c r="J116"/>
  <c r="BE116"/>
  <c r="BI112"/>
  <c r="BH112"/>
  <c r="BG112"/>
  <c r="BF112"/>
  <c r="T112"/>
  <c r="T111"/>
  <c r="R112"/>
  <c r="R111"/>
  <c r="P112"/>
  <c r="P111"/>
  <c r="BK112"/>
  <c r="BK111"/>
  <c r="J111"/>
  <c r="J112"/>
  <c r="BE112"/>
  <c r="J61"/>
  <c r="BI109"/>
  <c r="BH109"/>
  <c r="BG109"/>
  <c r="BF109"/>
  <c r="T109"/>
  <c r="R109"/>
  <c r="P109"/>
  <c r="BK109"/>
  <c r="J109"/>
  <c r="BE109"/>
  <c r="BI106"/>
  <c r="BH106"/>
  <c r="BG106"/>
  <c r="BF106"/>
  <c r="T106"/>
  <c r="T105"/>
  <c r="R106"/>
  <c r="R105"/>
  <c r="P106"/>
  <c r="P105"/>
  <c r="BK106"/>
  <c r="BK105"/>
  <c r="J105"/>
  <c r="J106"/>
  <c r="BE106"/>
  <c r="J60"/>
  <c r="BI103"/>
  <c r="BH103"/>
  <c r="BG103"/>
  <c r="BF103"/>
  <c r="T103"/>
  <c r="R103"/>
  <c r="P103"/>
  <c r="BK103"/>
  <c r="J103"/>
  <c r="BE103"/>
  <c r="BI99"/>
  <c r="BH99"/>
  <c r="BG99"/>
  <c r="BF99"/>
  <c r="T99"/>
  <c r="T98"/>
  <c r="R99"/>
  <c r="R98"/>
  <c r="P99"/>
  <c r="P98"/>
  <c r="BK99"/>
  <c r="BK98"/>
  <c r="J98"/>
  <c r="J99"/>
  <c r="BE99"/>
  <c r="J59"/>
  <c r="BI94"/>
  <c r="F34"/>
  <c i="1" r="BD52"/>
  <c i="2" r="BH94"/>
  <c r="F33"/>
  <c i="1" r="BC52"/>
  <c i="2" r="BG94"/>
  <c r="F32"/>
  <c i="1" r="BB52"/>
  <c i="2" r="BF94"/>
  <c r="J31"/>
  <c i="1" r="AW52"/>
  <c i="2" r="F31"/>
  <c i="1" r="BA52"/>
  <c i="2" r="T94"/>
  <c r="T93"/>
  <c r="T92"/>
  <c r="T91"/>
  <c r="R94"/>
  <c r="R93"/>
  <c r="R92"/>
  <c r="R91"/>
  <c r="P94"/>
  <c r="P93"/>
  <c r="P92"/>
  <c r="P91"/>
  <c i="1" r="AU52"/>
  <c i="2" r="BK94"/>
  <c r="BK93"/>
  <c r="J93"/>
  <c r="BK92"/>
  <c r="J92"/>
  <c r="BK91"/>
  <c r="J91"/>
  <c r="J56"/>
  <c r="J27"/>
  <c i="1" r="AG52"/>
  <c i="2" r="J94"/>
  <c r="BE94"/>
  <c r="J30"/>
  <c i="1" r="AV52"/>
  <c i="2" r="F30"/>
  <c i="1" r="AZ52"/>
  <c i="2" r="J58"/>
  <c r="J57"/>
  <c r="J87"/>
  <c r="F87"/>
  <c r="F85"/>
  <c r="E83"/>
  <c r="J51"/>
  <c r="F51"/>
  <c r="F49"/>
  <c r="E47"/>
  <c r="J36"/>
  <c r="J18"/>
  <c r="E18"/>
  <c r="F88"/>
  <c r="F52"/>
  <c r="J17"/>
  <c r="J12"/>
  <c r="J85"/>
  <c r="J49"/>
  <c r="E7"/>
  <c r="E81"/>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<sst xmlns="http://schemas.openxmlformats.org/spreadsheetml/2006/main">
  <si>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</si>
  <si>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</si>
  <si>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</si>
  <si>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</si>
  <si>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</si>
  <si>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</si>
  <si>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</si>
  <si>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{45535561-a6cc-457b-992d-ba1c4bb581d0}</t>
  </si>
  <si>
    <t>0,01</t>
  </si>
  <si>
    <t>21</t>
  </si>
  <si>
    <t>15</t>
  </si>
  <si>
    <t>REKAPITULACE STAVBY</t>
  </si>
  <si>
    <t xml:space="preserve">v ---  níže se nacházejí doplnkové a pomocné údaje k sestavám  --- v</t>
  </si>
  <si>
    <t>Návod na vyplnění</t>
  </si>
  <si>
    <t>0,001</t>
  </si>
  <si>
    <t>Kód:</t>
  </si>
  <si>
    <t>1805-01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</si>
  <si>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</si>
  <si>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</si>
  <si>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Altán v Tyršových sadech v k.ú. Šternberk</t>
  </si>
  <si>
    <t>KSO:</t>
  </si>
  <si>
    <t>801 47</t>
  </si>
  <si>
    <t>CC-CZ:</t>
  </si>
  <si>
    <t>127</t>
  </si>
  <si>
    <t>Místo:</t>
  </si>
  <si>
    <t>Šternberk</t>
  </si>
  <si>
    <t>Datum:</t>
  </si>
  <si>
    <t>7. 5. 2018</t>
  </si>
  <si>
    <t>CZ-CPV:</t>
  </si>
  <si>
    <t>45000000-7</t>
  </si>
  <si>
    <t>CZ-CPA:</t>
  </si>
  <si>
    <t>41.00.4</t>
  </si>
  <si>
    <t>Zadavatel:</t>
  </si>
  <si>
    <t>IČ:</t>
  </si>
  <si>
    <t>00299529</t>
  </si>
  <si>
    <t>Město Šternberk</t>
  </si>
  <si>
    <t>DIČ:</t>
  </si>
  <si>
    <t>CZ00299529</t>
  </si>
  <si>
    <t>Uchazeč:</t>
  </si>
  <si>
    <t>Vyplň údaj</t>
  </si>
  <si>
    <t>Projektant:</t>
  </si>
  <si>
    <t>87743931</t>
  </si>
  <si>
    <t>Ondřej Spusta MSc(A)</t>
  </si>
  <si>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</si>
  <si>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</si>
  <si>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</si>
  <si>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</si>
  <si>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</si>
  <si>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</si>
  <si>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</si>
  <si>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</si>
  <si>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</si>
  <si>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</si>
  <si>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</si>
  <si>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</si>
  <si>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</si>
  <si>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</si>
  <si>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</si>
  <si>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</si>
  <si>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</si>
  <si>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</si>
  <si>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</si>
  <si>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</si>
  <si>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</si>
  <si>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</si>
  <si>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</si>
  <si>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</si>
  <si>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</si>
  <si>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</si>
  <si>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</si>
  <si>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</si>
  <si>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</si>
  <si>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</si>
  <si>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</si>
  <si>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</si>
  <si>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</si>
  <si>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</si>
  <si>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</si>
  <si>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</si>
  <si>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</si>
  <si>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</si>
  <si>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</si>
  <si>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</si>
  <si>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</si>
  <si>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</si>
  <si>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</si>
  <si>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02</t>
  </si>
  <si>
    <t>2. fáze oprav</t>
  </si>
  <si>
    <t>STA</t>
  </si>
  <si>
    <t>1</t>
  </si>
  <si>
    <t>{88cad116-21a6-4f8e-8a82-a2a02a16b16c}</t>
  </si>
  <si>
    <t>2</t>
  </si>
  <si>
    <t>1) Krycí list soupisu</t>
  </si>
  <si>
    <t>2) Rekapitulace</t>
  </si>
  <si>
    <t>3) Soupis prací</t>
  </si>
  <si>
    <t>Zpět na list:</t>
  </si>
  <si>
    <t>Rekapitulace stavby</t>
  </si>
  <si>
    <t>KRYCÍ LIST SOUPISU</t>
  </si>
  <si>
    <t>Objekt:</t>
  </si>
  <si>
    <t>SO 02 - 2. fáze oprav</t>
  </si>
  <si>
    <t>REKAPITULACE ČLENĚNÍ SOUPISU PRACÍ</t>
  </si>
  <si>
    <t>Kód dílu - Popis</t>
  </si>
  <si>
    <t>Cena celkem [CZK]</t>
  </si>
  <si>
    <t>Náklady soupisu celkem</t>
  </si>
  <si>
    <t>-1</t>
  </si>
  <si>
    <t>HSV - Práce a dodávky HSV</t>
  </si>
  <si>
    <t xml:space="preserve">    1 - Zemní práce</t>
  </si>
  <si>
    <t xml:space="preserve">      18 - Zemní práce - povrchové úpravy terénu</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</si>
  <si>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</si>
  <si>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</si>
  <si>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</si>
  <si>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</si>
  <si>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</si>
  <si>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</si>
  <si>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</si>
  <si>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764 - Konstrukce klempířské</t>
  </si>
  <si>
    <t xml:space="preserve">    766 - Konstrukce truhlářské</t>
  </si>
  <si>
    <t xml:space="preserve">    771 - Podlahy z dlaždic</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</si>
  <si>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</si>
  <si>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</si>
  <si>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</si>
  <si>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</si>
  <si>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</si>
  <si>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</si>
  <si>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</si>
  <si>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</si>
  <si>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</si>
  <si>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</si>
  <si>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</si>
  <si>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</si>
  <si>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</si>
  <si>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</si>
  <si>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</si>
  <si>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</si>
  <si>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</si>
  <si>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</si>
  <si>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</si>
  <si>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</si>
  <si>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</si>
  <si>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181111121</t>
  </si>
  <si>
    <t>Plošná úprava terénu v zemině tř. 1 až 4 s urovnáním povrchu bez doplnění ornice souvislé plochy do 500 m2 při nerovnostech terénu přes 100 do 150 mm v rovině nebo na svahu do 1:5</t>
  </si>
  <si>
    <t>m2</t>
  </si>
  <si>
    <t>CS ÚRS 2018 01</t>
  </si>
  <si>
    <t>4</t>
  </si>
  <si>
    <t>-1149954556</t>
  </si>
  <si>
    <t>PSC</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</si>
  <si>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</si>
  <si>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VV</t>
  </si>
  <si>
    <t>"dosypání sedlé zeminy v pásu cca 1,5 m kolem celého objektu v tl. cca 150 mm"1,5*(14,8*2+5,8*2)</t>
  </si>
  <si>
    <t>Součet</t>
  </si>
  <si>
    <t>18</t>
  </si>
  <si>
    <t>Zemní práce - povrchové úpravy terénu</t>
  </si>
  <si>
    <t>181411131</t>
  </si>
  <si>
    <t>Založení trávníku na půdě předem připravené plochy do 1000 m2 výsevem včetně utažení parkového v rovině nebo na svahu do 1:5</t>
  </si>
  <si>
    <t>3</t>
  </si>
  <si>
    <t>-1380417341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</si>
  <si>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</si>
  <si>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M</t>
  </si>
  <si>
    <t>00572410</t>
  </si>
  <si>
    <t>osivo směs travní parková</t>
  </si>
  <si>
    <t>kg</t>
  </si>
  <si>
    <t>8</t>
  </si>
  <si>
    <t>-338157558</t>
  </si>
  <si>
    <t>61,8*0,015 'Přepočtené koeficientem množství</t>
  </si>
  <si>
    <t>Svislé a kompletní konstrukce</t>
  </si>
  <si>
    <t>311231117</t>
  </si>
  <si>
    <t>Zdivo z cihel pálených nosné z cihel plných dl. 290 mm P 7 až 15, na maltu ze suché směsi 10 MPa</t>
  </si>
  <si>
    <t>m3</t>
  </si>
  <si>
    <t>-1806487822</t>
  </si>
  <si>
    <t xml:space="preserve">Poznámka k souboru cen:_x000d_
1. V 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 cihel lícových se oceňuje prosté vyzdění včetně spárování zdící a spárovací maltou, kotvené lícové zdivo se oceňuje cenami souboru cen 313 23-4 . Zdivo lícové obkladové. </t>
  </si>
  <si>
    <t>"atika"1,2*0,3</t>
  </si>
  <si>
    <t>5</t>
  </si>
  <si>
    <t>316381112</t>
  </si>
  <si>
    <t>Komínové krycí desky z betonu tř. C 12/15 až C 16/20 s případnou konstrukční obvodovou výztuží včetně bednění, s potěrem nebo s povrchem vyhlazeným ve spádu k okrajům, bez přesahu, tl. přes 80 do 100 mm</t>
  </si>
  <si>
    <t>1849224601</t>
  </si>
  <si>
    <t>"nová krycí deska"0,5</t>
  </si>
  <si>
    <t>6</t>
  </si>
  <si>
    <t>Úpravy povrchů, podlahy a osazování výplní</t>
  </si>
  <si>
    <t>611321141</t>
  </si>
  <si>
    <t>Omítka vápenocementová vnitřních ploch nanášená ručně dvouvrstvá, tloušťky jádrové omítky do 10 mm a tloušťky štuku do 3 mm štuková vodorovných konstrukcí stropů rovných</t>
  </si>
  <si>
    <t>-1955194013</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</si>
  <si>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</si>
  <si>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"altán"29,8</t>
  </si>
  <si>
    <t>7</t>
  </si>
  <si>
    <t>612321141</t>
  </si>
  <si>
    <t>Omítka vápenocementová vnitřních ploch nanášená ručně dvouvrstvá, tloušťky jádrové omítky do 10 mm a tloušťky štuku do 3 mm štuková svislých konstrukcí stěn</t>
  </si>
  <si>
    <t>-398739441</t>
  </si>
  <si>
    <t>"altán"2,8*(2*5,12+2*5,15+2*1,25)-(1,41*1,41*2+1,41*1,16*4+0,85*2+2,5*1,48)</t>
  </si>
  <si>
    <t>"ostění"0,3*((1,41*3)*2+(1,41*2)*2+(2*2,5+1,48))</t>
  </si>
  <si>
    <t>621321141</t>
  </si>
  <si>
    <t>Omítka vápenocementová vnějších ploch nanášená ručně dvouvrstvá, tloušťky jádrové omítky do 15 mm a tloušťky štuku do 3 mm štuková podhledů</t>
  </si>
  <si>
    <t>-1678901219</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</si>
  <si>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</si>
  <si>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3,69*(2+0,4+5,25+0,6)</t>
  </si>
  <si>
    <t>9</t>
  </si>
  <si>
    <t>622135092</t>
  </si>
  <si>
    <t>Vyrovnání nerovností podkladu vnějších omítaných ploch tmelem, tloušťky do 2 mm Příplatek k ceně za každých dalších 5 mm tloušťky podkladní vrstvy přes 10 mm maltou cementovou stěn</t>
  </si>
  <si>
    <t>-949097251</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</si>
  <si>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 2. Ceny -5011 nelze použít, je-li předepsáno vkládání výztužné tkaniny; náklady se ocení cenami 62.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</si>
  <si>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"cementový sokl"0,35*(5,3+1,475*2+1,45)</t>
  </si>
  <si>
    <t>10</t>
  </si>
  <si>
    <t>622142001</t>
  </si>
  <si>
    <t>Potažení vnějších ploch pletivem v ploše nebo pruzích, na plném podkladu sklovláknitým vtlačením do tmelu stěn</t>
  </si>
  <si>
    <t>1347995194</t>
  </si>
  <si>
    <t xml:space="preserve">Poznámka k souboru cen:_x000d_
1. V cenách -2001 jsou započteny i náklady na tmel. </t>
  </si>
  <si>
    <t>"odhadované množství pro překrytí trhlin"15</t>
  </si>
  <si>
    <t>11</t>
  </si>
  <si>
    <t>622331141</t>
  </si>
  <si>
    <t>Omítka cementová vnějších ploch nanášená ručně dvouvrstvá, tloušťky jádrové omítky do 15 mm a tloušťky štuku do 3 mm štuková stěn</t>
  </si>
  <si>
    <t>-30005465</t>
  </si>
  <si>
    <t>12</t>
  </si>
  <si>
    <t>622331191</t>
  </si>
  <si>
    <t>Omítka cementová vnějších ploch nanášená ručně Příplatek k cenám za každých dalších i započatých 5 mm tloušťky omítky přes 15 mm stěn</t>
  </si>
  <si>
    <t>-115834420</t>
  </si>
  <si>
    <t>13</t>
  </si>
  <si>
    <t>622321141</t>
  </si>
  <si>
    <t>Omítka vápenocementová vnějších ploch nanášená ručně dvouvrstvá, tloušťky jádrové omítky do 15 mm a tloušťky štuku do 3 mm štuková stěn</t>
  </si>
  <si>
    <t>431995278</t>
  </si>
  <si>
    <t>2,8*(3,69+(2+0,4+5,25+0,6))-0,85*1,9</t>
  </si>
  <si>
    <t>14</t>
  </si>
  <si>
    <t>622332121</t>
  </si>
  <si>
    <t>Omítka cementová škrábaná (břízolitová) vnějších ploch nanášená ručně na neomítnutý podklad stěn</t>
  </si>
  <si>
    <t>680316452</t>
  </si>
  <si>
    <t xml:space="preserve">Poznámka k souboru cen:_x000d_
1. V cenách -2111 a -2311 omítek na omítnutý podklad jsou započteny i náklady na: a) nahození břízolitové omítky v tloušťce vrstvy do 10 mm, b) vyškrábání povrchu na tloušťku omítky min. 6 mm. 2. V cenách -2121 a -2321 omítek na neomítnutý podklad jsou započteny i náklady na: a) nahození břízolitové omítky v tloušťce vrstvy do 18 mm, b) vyškrábání povrchu na tloušťku omítky min. 10 mm. 3. V cenách -2111 a -2311 omítek na omítnutý podklad nejsou započteny náklady na podkladní vrstvu omítky; tyto se oceňují příslušnými cenami této části katalogu. </t>
  </si>
  <si>
    <t>"vnější omítky stěny"(14,8*2+5,8*2)*2,975</t>
  </si>
  <si>
    <t>"komín"1,5*(1,5*2+2*0,4)</t>
  </si>
  <si>
    <t>"otvory"-(1,41*1,41*2+1,41*1,16*4+0,85*2+2,5*1,48)</t>
  </si>
  <si>
    <t>623332121</t>
  </si>
  <si>
    <t>Omítka cementová škrábaná (břízolitová) vnějších ploch nanášená ručně na neomítnutý podklad pilířů nebo sloupů</t>
  </si>
  <si>
    <t>1647133472</t>
  </si>
  <si>
    <t>"sloup"2,8*(4*0,4)</t>
  </si>
  <si>
    <t>16</t>
  </si>
  <si>
    <t>62598R</t>
  </si>
  <si>
    <t>Zhotovení vzorku na EPS desce 1x1 m</t>
  </si>
  <si>
    <t>kus</t>
  </si>
  <si>
    <t>550995330</t>
  </si>
  <si>
    <t>P</t>
  </si>
  <si>
    <t>Poznámka k položce:
Zhotovení vzorku na EPS desce 1x1 m</t>
  </si>
  <si>
    <t>17</t>
  </si>
  <si>
    <t>629991011</t>
  </si>
  <si>
    <t>Zakrytí vnějších ploch před znečištěním včetně pozdějšího odkrytí výplní otvorů a svislých ploch fólií přilepenou lepící páskou</t>
  </si>
  <si>
    <t>338421882</t>
  </si>
  <si>
    <t xml:space="preserve">Poznámka k souboru cen:_x000d_
1. V ceně -1012 nejsou započteny náklady na dodávku a montáž začišťovací lišty; tyto se oceňují cenou 622 14-3004 této části katalogu a materiálem ve specifikaci. </t>
  </si>
  <si>
    <t>"otvory"2*(1,41*1,41*2+1,41*1,16*4+0,85*2+2,5*1,48)</t>
  </si>
  <si>
    <t>631311114</t>
  </si>
  <si>
    <t>Mazanina z betonu prostého bez zvýšených nároků na prostředí tl. přes 50 do 80 mm tř. C 16/20</t>
  </si>
  <si>
    <t>1773122549</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</si>
  <si>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</si>
  <si>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"podkladní beton tl. 50 mm"</t>
  </si>
  <si>
    <t>"terasa"28,4*0,05</t>
  </si>
  <si>
    <t>19</t>
  </si>
  <si>
    <t>631311234</t>
  </si>
  <si>
    <t>Mazanina z betonu prostého se zvýšenými nároky na prostředí tl. přes 120 do 240 mm tř. C 25/30</t>
  </si>
  <si>
    <t>-9553682</t>
  </si>
  <si>
    <t>"betonová deska tl. 120-150 mm"</t>
  </si>
  <si>
    <t>"terasa"28,4*0,15</t>
  </si>
  <si>
    <t>20</t>
  </si>
  <si>
    <t>631341151</t>
  </si>
  <si>
    <t>Doplnění dosavadních mazanin betonem lehkým keramickým (s dodáním hmot) plochy jednotlivě do 1 m2 a tl. do 80 mm</t>
  </si>
  <si>
    <t>1353905032</t>
  </si>
  <si>
    <t>"doplnění propadlých míst předpoklad"1</t>
  </si>
  <si>
    <t>631362021</t>
  </si>
  <si>
    <t>Výztuž mazanin ze svařovaných sítí z drátů typu KARI</t>
  </si>
  <si>
    <t>t</t>
  </si>
  <si>
    <t>1530535544</t>
  </si>
  <si>
    <t>"2 x 6/150/150"</t>
  </si>
  <si>
    <t>"terasa"28,4*(2*0,00303)</t>
  </si>
  <si>
    <t>22</t>
  </si>
  <si>
    <t>635111242</t>
  </si>
  <si>
    <t>Násyp ze štěrkopísku, písku nebo kameniva pod podlahy se zhutněním z kameniva hrubého 16-32</t>
  </si>
  <si>
    <t>-1410667516</t>
  </si>
  <si>
    <t xml:space="preserve">Poznámka k souboru cen:_x000d_
1. Ceny jsou určeny pro násyp vodorovný nebo ve spádu pod podlahy, mazaniny, dlažby a pro násypy na plochých střechách. </t>
  </si>
  <si>
    <t>"podsyp tl. 100 mm"</t>
  </si>
  <si>
    <t>"terasa"28,4*0,1</t>
  </si>
  <si>
    <t>Ostatní konstrukce a práce, bourání</t>
  </si>
  <si>
    <t>23</t>
  </si>
  <si>
    <t>941111111</t>
  </si>
  <si>
    <t>Montáž lešení řadového trubkového lehkého pracovního s podlahami s provozním zatížením tř. 3 do 200 kg/m2 šířky tř. W06 od 0,6 do 0,9 m, výšky do 10 m</t>
  </si>
  <si>
    <t>1308328958</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</si>
  <si>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</si>
  <si>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"vnější omítky stěny"(14,8*2+5,8*2)*3,3</t>
  </si>
  <si>
    <t>"střecha"(6,3*4)*(3,25+1,5)</t>
  </si>
  <si>
    <t>24</t>
  </si>
  <si>
    <t>941111211</t>
  </si>
  <si>
    <t>Montáž lešení řadového trubkového lehkého pracovního s podlahami s provozním zatížením tř. 3 do 200 kg/m2 Příplatek za první a každý další den použití lešení k ceně -1111</t>
  </si>
  <si>
    <t>-1091233387</t>
  </si>
  <si>
    <t>255,66*2</t>
  </si>
  <si>
    <t>25</t>
  </si>
  <si>
    <t>941111811</t>
  </si>
  <si>
    <t>Demontáž lešení řadového trubkového lehkého pracovního s podlahami s provozním zatížením tř. 3 do 200 kg/m2 šířky tř. W06 od 0,6 do 0,9 m, výšky do 10 m</t>
  </si>
  <si>
    <t>-428701485</t>
  </si>
  <si>
    <t xml:space="preserve">Poznámka k souboru cen:_x000d_
1. Demontáž lešení řadového trubkového lehkého výšky přes 25 m se oceňuje individuálně. </t>
  </si>
  <si>
    <t>26</t>
  </si>
  <si>
    <t>944511111</t>
  </si>
  <si>
    <t>Montáž ochranné sítě zavěšené na konstrukci lešení z textilie z umělých vláken</t>
  </si>
  <si>
    <t>-1625498964</t>
  </si>
  <si>
    <t xml:space="preserve">Poznámka k souboru cen:_x000d_
1. V cenách nejsou započteny náklady na lešení potřebné pro zavěšení sítí; toto lešení se oceňuje příslušnými cenami lešení. </t>
  </si>
  <si>
    <t>27</t>
  </si>
  <si>
    <t>944511211</t>
  </si>
  <si>
    <t>Montáž ochranné sítě Příplatek za první a každý další den použití sítě k ceně -1111</t>
  </si>
  <si>
    <t>-1812233111</t>
  </si>
  <si>
    <t>28</t>
  </si>
  <si>
    <t>944511811</t>
  </si>
  <si>
    <t>Demontáž ochranné sítě zavěšené na konstrukci lešení z textilie z umělých vláken</t>
  </si>
  <si>
    <t>-1632779256</t>
  </si>
  <si>
    <t>29</t>
  </si>
  <si>
    <t>949111111</t>
  </si>
  <si>
    <t>Montáž lešení lehkého kozového trubkového o výšce lešeňové podlahy do 1,2 m</t>
  </si>
  <si>
    <t>sada</t>
  </si>
  <si>
    <t>1616745562</t>
  </si>
  <si>
    <t xml:space="preserve">Poznámka k souboru cen:_x000d_
1. Množství měrných jednotek se určuje v počtu sad lešení (2 kozy a dřevěná podlaha). 2. V cenách nájmu jsou započteny i náklady na manipulaci s lešením. </t>
  </si>
  <si>
    <t>30</t>
  </si>
  <si>
    <t>949111811</t>
  </si>
  <si>
    <t>Demontáž lešení lehkého kozového trubkového o výšce lešeňové podlahy do 1,2 m</t>
  </si>
  <si>
    <t>-446757461</t>
  </si>
  <si>
    <t xml:space="preserve">Poznámka k souboru cen:_x000d_
1. Množství měrných jednotek se určuje v počtu sad lešení (2 kozy a dřevěná podlaha). </t>
  </si>
  <si>
    <t>31</t>
  </si>
  <si>
    <t>952901111</t>
  </si>
  <si>
    <t>Vyčištění budov nebo objektů před předáním do užívání budov bytové nebo občanské výstavby, světlé výšky podlaží do 4 m</t>
  </si>
  <si>
    <t>1023105109</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</si>
  <si>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</si>
  <si>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"terasa"28,4</t>
  </si>
  <si>
    <t>32</t>
  </si>
  <si>
    <t>962032230</t>
  </si>
  <si>
    <t>Bourání zdiva nadzákladového z cihel nebo tvárnic z cihel pálených nebo vápenopískových, na maltu vápennou nebo vápenocementovou, objemu do 1 m3</t>
  </si>
  <si>
    <t>-827825082</t>
  </si>
  <si>
    <t xml:space="preserve">Poznámka k souboru cen:_x000d_
1. Bourání pilířů o průřezu přes 0,36 m2 se oceňuje příslušnými cenami -2230, -2231, -2240, -2241,-2253 a -2254 jako bourání zdiva nadzákladového cihelného. </t>
  </si>
  <si>
    <t>33</t>
  </si>
  <si>
    <t>962032641</t>
  </si>
  <si>
    <t>Bourání zdiva nadzákladového z cihel nebo tvárnic komínového z cihel pálených, šamotových nebo vápenopískových nad střechou na maltu cementovou</t>
  </si>
  <si>
    <t>-890346559</t>
  </si>
  <si>
    <t>"bourání komínové hlavy"0,5</t>
  </si>
  <si>
    <t>34</t>
  </si>
  <si>
    <t>965042241</t>
  </si>
  <si>
    <t>Bourání mazanin betonových nebo z litého asfaltu tl. přes 100 mm, plochy přes 4 m2</t>
  </si>
  <si>
    <t>-2105702551</t>
  </si>
  <si>
    <t>"předpoklad tl. 150 mm"</t>
  </si>
  <si>
    <t>35</t>
  </si>
  <si>
    <t>965081223</t>
  </si>
  <si>
    <t>Bourání podlah z dlaždic bez podkladního lože nebo mazaniny, s jakoukoliv výplní spár keramických nebo xylolitových tl. přes 10 mm plochy přes 1 m2</t>
  </si>
  <si>
    <t>1295256229</t>
  </si>
  <si>
    <t xml:space="preserve">Poznámka k souboru cen:_x000d_
1. Odsekání soklíků se oceňuje cenami souboru cen 965 08. </t>
  </si>
  <si>
    <t>"terasa-cihelná dlažba"28,4</t>
  </si>
  <si>
    <t>36</t>
  </si>
  <si>
    <t>965082933</t>
  </si>
  <si>
    <t>Odstranění násypu pod podlahami nebo ochranného násypu na střechách tl. do 200 mm, plochy přes 2 m2</t>
  </si>
  <si>
    <t>1727143895</t>
  </si>
  <si>
    <t>"předpoklad tl. 200 mm"</t>
  </si>
  <si>
    <t>"terasa"28,4*0,2</t>
  </si>
  <si>
    <t>37</t>
  </si>
  <si>
    <t>978011191</t>
  </si>
  <si>
    <t>Otlučení vápenných nebo vápenocementových omítek vnitřních ploch stropů, v rozsahu přes 50 do 100 %</t>
  </si>
  <si>
    <t>822300345</t>
  </si>
  <si>
    <t xml:space="preserve">Poznámka k souboru cen:_x000d_
1. Položky lze použít i pro ocenění otlučení sádrových, hliněných apod. vnitřních omítek. </t>
  </si>
  <si>
    <t>38</t>
  </si>
  <si>
    <t>978013191</t>
  </si>
  <si>
    <t>Otlučení vápenných nebo vápenocementových omítek vnitřních ploch stěn s vyškrabáním spar, s očištěním zdiva, v rozsahu přes 50 do 100 %</t>
  </si>
  <si>
    <t>-150513199</t>
  </si>
  <si>
    <t>39</t>
  </si>
  <si>
    <t>978015391</t>
  </si>
  <si>
    <t>Otlučení vápenných nebo vápenocementových omítek vnějších ploch s vyškrabáním spar a s očištěním zdiva stupně členitosti 1 a 2, v rozsahu přes 80 do 100 %</t>
  </si>
  <si>
    <t>-326543376</t>
  </si>
  <si>
    <t>40</t>
  </si>
  <si>
    <t>985131111</t>
  </si>
  <si>
    <t>Očištění ploch stěn, rubu kleneb a podlah tlakovou vodou</t>
  </si>
  <si>
    <t>-1063828346</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</si>
  <si>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</si>
  <si>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"vstupní schodiště"0,15*(0,5*(1,5*3,14+2,1*3,14+2,5*3,14))+0,5*(1,25*1,25*3,14)</t>
  </si>
  <si>
    <t>"schodiště terasa"5,25*0,4*2+2*0,15*5,25</t>
  </si>
  <si>
    <t>41</t>
  </si>
  <si>
    <t>985311312</t>
  </si>
  <si>
    <t>Reprofilace betonu sanačními maltami na cementové bázi ručně rubu kleneb a podlah, tloušťky přes 10 do 20 mm</t>
  </si>
  <si>
    <t>-1267724105</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</si>
  <si>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</si>
  <si>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42</t>
  </si>
  <si>
    <t>985311912</t>
  </si>
  <si>
    <t>Reprofilace betonu sanačními maltami na cementové bázi ručně Příplatek k cenám za plochu do 10 m2 jednotlivě</t>
  </si>
  <si>
    <t>168004648</t>
  </si>
  <si>
    <t>43</t>
  </si>
  <si>
    <t>985331111</t>
  </si>
  <si>
    <t>Dodatečné vlepování betonářské výztuže včetně vyvrtání a vyčištění otvoru cementovou aktivovanou maltou průměr výztuže 8 mm</t>
  </si>
  <si>
    <t>m</t>
  </si>
  <si>
    <t>1777788590</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</si>
  <si>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</si>
  <si>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0,95*7</t>
  </si>
  <si>
    <t>44</t>
  </si>
  <si>
    <t>13021010</t>
  </si>
  <si>
    <t>tyč ocelová žebírková jakost BSt 500S výztuž do betonu D 6mm</t>
  </si>
  <si>
    <t>1570046098</t>
  </si>
  <si>
    <t>20,65*0,00088 'Přepočtené koeficientem množství</t>
  </si>
  <si>
    <t>45</t>
  </si>
  <si>
    <t>985421112</t>
  </si>
  <si>
    <t>Injektáž trhlin v cihelném, kamenném nebo smíšeném zdivu nízkotlaká do 0,6 MP, včetně provedení vrtů aktivovanou cementovou maltou šířka trhlin do 2 mm tloušťka zdiva přes 300 do 450 mm</t>
  </si>
  <si>
    <t>436156358</t>
  </si>
  <si>
    <t xml:space="preserve">Poznámka k souboru cen:_x000d_
1. Šířka trhlin je určena šířkou trhliny na povrchu konstrukce. 2. Množství měrných jednotek se určuje v m délky trhliny. 3. V cenách jsou započteny i náklady na: a) vyčištění trhlin, b) vyvrtání otvorů pro injektážní jehly a jejich vyčištění - jsou uvažovány 4 vrty na 1 m trhliny. U zdiva tloušťky do 450 mm je uvažováno provedení vrtů z jedné strany zdiva, u tloušťky přes 450 mm z obou stran zdiva, c) úpravu trhlin před injektáží (temování), d) hrubé zapravení otvorů po injektážních jehlách. 4. V cenách nejsou započteny náklady na zednické zapravení trhlin a opravu omítek, které se oceňují cenami katalogu 801-4 Budovy a haly - opravy a údržba. </t>
  </si>
  <si>
    <t>997</t>
  </si>
  <si>
    <t>Přesun sutě</t>
  </si>
  <si>
    <t>46</t>
  </si>
  <si>
    <t>997006512</t>
  </si>
  <si>
    <t>Vodorovná doprava suti na skládku s naložením na dopravní prostředek a složením přes 100 m do 1 km</t>
  </si>
  <si>
    <t>350311301</t>
  </si>
  <si>
    <t xml:space="preserve">Poznámka k souboru cen:_x000d_
1. Pro volbu ceny je rozhodující dopravní vzdálenost těžiště skládky a půdorysné plochy objektu. </t>
  </si>
  <si>
    <t>47</t>
  </si>
  <si>
    <t>997006519</t>
  </si>
  <si>
    <t>Vodorovná doprava suti na skládku s naložením na dopravní prostředek a složením Příplatek k ceně za každý další i započatý 1 km</t>
  </si>
  <si>
    <t>-1854928095</t>
  </si>
  <si>
    <t>32,763*19 'Přepočtené koeficientem množství</t>
  </si>
  <si>
    <t>48</t>
  </si>
  <si>
    <t>997013112</t>
  </si>
  <si>
    <t>Vnitrostaveništní doprava suti a vybouraných hmot vodorovně do 50 m svisle s použitím mechanizace pro budovy a haly výšky přes 6 do 9 m</t>
  </si>
  <si>
    <t>1300591988</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</si>
  <si>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</si>
  <si>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49</t>
  </si>
  <si>
    <t>997013803</t>
  </si>
  <si>
    <t>Poplatek za uložení stavebního odpadu na skládce (skládkovné) cihelného zatříděného do Katalogu odpadů pod kódem 170 102</t>
  </si>
  <si>
    <t>1837039126</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</si>
  <si>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</si>
  <si>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50</t>
  </si>
  <si>
    <t>R99701389</t>
  </si>
  <si>
    <t>Poplatek za uložení na skládce (skládkovné) stavebního odpadu kovového - výkup</t>
  </si>
  <si>
    <t>R - pol</t>
  </si>
  <si>
    <t>-1770215715</t>
  </si>
  <si>
    <t>998</t>
  </si>
  <si>
    <t>Přesun hmot</t>
  </si>
  <si>
    <t>51</t>
  </si>
  <si>
    <t>998011002</t>
  </si>
  <si>
    <t>Přesun hmot pro budovy občanské výstavby, bydlení, výrobu a služby s nosnou svislou konstrukcí zděnou z cihel, tvárnic nebo kamene vodorovná dopravní vzdálenost do 100 m pro budovy výšky přes 6 do 12 m</t>
  </si>
  <si>
    <t>-1752978676</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</si>
  <si>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</si>
  <si>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</si>
  <si>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</si>
  <si>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</si>
  <si>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</si>
  <si>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52</t>
  </si>
  <si>
    <t>711111002</t>
  </si>
  <si>
    <t>Provedení izolace proti zemní vlhkosti natěradly a tmely za studena na ploše vodorovné V nátěrem lakem asfaltovým</t>
  </si>
  <si>
    <t>-848902415</t>
  </si>
  <si>
    <t xml:space="preserve">Poznámka k souboru cen:_x000d_
1. Izolace plochy jednotlivě do 10 m2 se oceňují skladebně cenou příslušné izolace a cenou 711 19-9095 Příplatek za plochu do 10 m2. </t>
  </si>
  <si>
    <t>53</t>
  </si>
  <si>
    <t>11163150</t>
  </si>
  <si>
    <t>lak asfaltový penetrační</t>
  </si>
  <si>
    <t>-295814449</t>
  </si>
  <si>
    <t>28,4*0,00035 'Přepočtené koeficientem množství</t>
  </si>
  <si>
    <t>54</t>
  </si>
  <si>
    <t>711141559</t>
  </si>
  <si>
    <t>Provedení izolace proti zemní vlhkosti pásy přitavením NAIP na ploše vodorovné V</t>
  </si>
  <si>
    <t>-306303479</t>
  </si>
  <si>
    <t xml:space="preserve">Poznámka k souboru cen:_x000d_
1. Izolace plochy jednotlivě do 10 m2 se oceňují skladebně cenou příslušné izolace a cenou 711 19-9097 Příplatek za plochu do 10 m2. </t>
  </si>
  <si>
    <t>55</t>
  </si>
  <si>
    <t>62852015</t>
  </si>
  <si>
    <t>pásy s modifikovaným asfaltem vložka skelná tkanina</t>
  </si>
  <si>
    <t>442560051</t>
  </si>
  <si>
    <t>28,4*1,15 'Přepočtené koeficientem množství</t>
  </si>
  <si>
    <t>56</t>
  </si>
  <si>
    <t>711491172</t>
  </si>
  <si>
    <t>Provedení izolace proti povrchové a podpovrchové tlakové vodě ostatní na ploše vodorovné V z textilií, vrstva ochranná</t>
  </si>
  <si>
    <t>392775442</t>
  </si>
  <si>
    <t xml:space="preserve">Poznámka k souboru cen:_x000d_
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 </t>
  </si>
  <si>
    <t>57</t>
  </si>
  <si>
    <t>69311082</t>
  </si>
  <si>
    <t>geotextilie netkaná PP 500g/m2</t>
  </si>
  <si>
    <t>519711981</t>
  </si>
  <si>
    <t>28,4*1,05 'Přepočtené koeficientem množství</t>
  </si>
  <si>
    <t>58</t>
  </si>
  <si>
    <t>998711101</t>
  </si>
  <si>
    <t>Přesun hmot pro izolace proti vodě, vlhkosti a plynům stanovený z hmotnosti přesunovaného materiálu vodorovná dopravní vzdálenost do 50 m v objektech výšky do 6 m</t>
  </si>
  <si>
    <t>-1250214635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</si>
  <si>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</si>
  <si>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764</t>
  </si>
  <si>
    <t>Konstrukce klempířské</t>
  </si>
  <si>
    <t>59</t>
  </si>
  <si>
    <t>764002851</t>
  </si>
  <si>
    <t>Demontáž klempířských konstrukcí oplechování parapetů do suti</t>
  </si>
  <si>
    <t>-573828308</t>
  </si>
  <si>
    <t>"výměna vnějších parapetů"1,41*2+1,45*4</t>
  </si>
  <si>
    <t>60</t>
  </si>
  <si>
    <t>764216404</t>
  </si>
  <si>
    <t>Oplechování parapetů z pozinkovaného plechu rovných mechanicky kotvené, bez rohů rš 330 mm</t>
  </si>
  <si>
    <t>877394385</t>
  </si>
  <si>
    <t>61</t>
  </si>
  <si>
    <t>998764101</t>
  </si>
  <si>
    <t>Přesun hmot pro konstrukce klempířské stanovený z hmotnosti přesunovaného materiálu vodorovná dopravní vzdálenost do 50 m v objektech výšky do 6 m</t>
  </si>
  <si>
    <t>906863778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</si>
  <si>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</si>
  <si>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</si>
  <si>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</si>
  <si>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62</t>
  </si>
  <si>
    <t>766694112</t>
  </si>
  <si>
    <t>Montáž ostatních truhlářských konstrukcí parapetních desek dřevěných nebo plastových šířky do 300 mm, délky přes 1000 do 1600 mm</t>
  </si>
  <si>
    <t>-1160420278</t>
  </si>
  <si>
    <t xml:space="preserve">Poznámka k souboru cen:_x000d_
1. Cenami -8111 a -8112 se oceňuje montáž vrat oboru JKPOV 611. 2. Cenami -97 . . nelze oceňovat venkovní krycí lišty balkónových dveří; tato montáž se oceňuje cenou -1610. </t>
  </si>
  <si>
    <t>63</t>
  </si>
  <si>
    <t>R766621011</t>
  </si>
  <si>
    <t>Usazení původních dřevěných zrepasovaných oken</t>
  </si>
  <si>
    <t>1655223460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</si>
  <si>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V cenách 766 62 - 9 . . Příplatek k cenám za tepelnou izolaci mezi ostěním a rámem okna jsou započteny náklady na izolaci vnější i vnitřní. 3. Délka izolace se určuje v metrech délky rámu okna. </t>
  </si>
  <si>
    <t>Poznámka k položce:
*osazení nutno konzultovat se truhlařem /autorem repase/ O . Barnou Tel.: +420 734 603 928 a koordinovat s provedením omítek</t>
  </si>
  <si>
    <t>"otvory"(1,41*1,41*2+1,41*1,16*4+0,85*2+2,5*1,48)</t>
  </si>
  <si>
    <t>771</t>
  </si>
  <si>
    <t>Podlahy z dlaždic</t>
  </si>
  <si>
    <t>64</t>
  </si>
  <si>
    <t>771531013</t>
  </si>
  <si>
    <t>Montáž podlahy z dlaždic cihelných nebo portlandských tloušťky do 30 mm kladených do malty přes 45 do 55 ks/m2</t>
  </si>
  <si>
    <t>-409685299</t>
  </si>
  <si>
    <t>"!KONKRÉTNÍ DLAŽBA BUDE VYBRÁNA ARCHITEKTEM A ODSOUHLASENA ZÁSTUPCEM NPÚ!"</t>
  </si>
  <si>
    <t>65</t>
  </si>
  <si>
    <t>59631100</t>
  </si>
  <si>
    <t>dlažba ruční cihelná 16 x 16 x 3 cm</t>
  </si>
  <si>
    <t>-1754021113</t>
  </si>
  <si>
    <t>28,4*50 'Přepočtené koeficientem množství</t>
  </si>
  <si>
    <t>66</t>
  </si>
  <si>
    <t>998771102</t>
  </si>
  <si>
    <t>Přesun hmot pro podlahy z dlaždic stanovený z hmotnosti přesunovaného materiálu vodorovná dopravní vzdálenost do 50 m v objektech výšky přes 6 do 12 m</t>
  </si>
  <si>
    <t>-1344401272</t>
  </si>
  <si>
    <t>783</t>
  </si>
  <si>
    <t>Dokončovací práce - nátěry</t>
  </si>
  <si>
    <t>67</t>
  </si>
  <si>
    <t>783401313</t>
  </si>
  <si>
    <t>Příprava podkladu klempířských konstrukcí před provedením nátěru odmaštěním odmašťovačem ředidlovým</t>
  </si>
  <si>
    <t>-1758680296</t>
  </si>
  <si>
    <t>"nové parapety"0,3*8,62</t>
  </si>
  <si>
    <t>68</t>
  </si>
  <si>
    <t>783414101</t>
  </si>
  <si>
    <t>Základní nátěr klempířských konstrukcí jednonásobný syntetický</t>
  </si>
  <si>
    <t>-558593373</t>
  </si>
  <si>
    <t>69</t>
  </si>
  <si>
    <t>783417101</t>
  </si>
  <si>
    <t>Krycí nátěr (email) klempířských konstrukcí jednonásobný syntetický standardní</t>
  </si>
  <si>
    <t>-253500220</t>
  </si>
  <si>
    <t>70</t>
  </si>
  <si>
    <t>783823135</t>
  </si>
  <si>
    <t>Penetrační nátěr omítek hladkých omítek hladkých, zrnitých tenkovrstvých nebo štukových stupně členitosti 1 a 2 silikonový</t>
  </si>
  <si>
    <t>909754018</t>
  </si>
  <si>
    <t>31,817+30,443</t>
  </si>
  <si>
    <t>71</t>
  </si>
  <si>
    <t>783827125</t>
  </si>
  <si>
    <t>Krycí (ochranný ) nátěr omítek jednonásobný hladkých omítek hladkých, zrnitých tenkovrstvých nebo štukových stupně členitosti 1 a 2 silikonový</t>
  </si>
  <si>
    <t>-1270762461</t>
  </si>
  <si>
    <t>784</t>
  </si>
  <si>
    <t>Dokončovací práce - malby a tapety</t>
  </si>
  <si>
    <t>72</t>
  </si>
  <si>
    <t>784181101</t>
  </si>
  <si>
    <t>Penetrace podkladu jednonásobná základní akrylátová v místnostech výšky do 3,80 m</t>
  </si>
  <si>
    <t>366511944</t>
  </si>
  <si>
    <t>73</t>
  </si>
  <si>
    <t>784211001</t>
  </si>
  <si>
    <t>Malby z malířských směsí otěruvzdorných za mokra jednonásobné, bílé za mokra otěruvzdorné výborně v místnostech výšky do 3,80 m</t>
  </si>
  <si>
    <t>-243389717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</si>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</sst>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29.28" customHeight="1">
      <c r="B9" s="27"/>
      <c r="C9" s="28"/>
      <c r="D9" s="33" t="s">
        <v>28</v>
      </c>
      <c r="E9" s="28"/>
      <c r="F9" s="28"/>
      <c r="G9" s="28"/>
      <c r="H9" s="28"/>
      <c r="I9" s="28"/>
      <c r="J9" s="28"/>
      <c r="K9" s="41" t="s">
        <v>29</v>
      </c>
      <c r="L9" s="28"/>
      <c r="M9" s="28"/>
      <c r="N9" s="28"/>
      <c r="O9" s="28"/>
      <c r="P9" s="28"/>
      <c r="Q9" s="28"/>
      <c r="R9" s="28"/>
      <c r="S9" s="28"/>
      <c r="T9" s="28"/>
      <c r="U9" s="28"/>
      <c r="V9" s="28"/>
      <c r="W9" s="28"/>
      <c r="X9" s="28"/>
      <c r="Y9" s="28"/>
      <c r="Z9" s="28"/>
      <c r="AA9" s="28"/>
      <c r="AB9" s="28"/>
      <c r="AC9" s="28"/>
      <c r="AD9" s="28"/>
      <c r="AE9" s="28"/>
      <c r="AF9" s="28"/>
      <c r="AG9" s="28"/>
      <c r="AH9" s="28"/>
      <c r="AI9" s="28"/>
      <c r="AJ9" s="28"/>
      <c r="AK9" s="33" t="s">
        <v>30</v>
      </c>
      <c r="AL9" s="28"/>
      <c r="AM9" s="28"/>
      <c r="AN9" s="41" t="s">
        <v>31</v>
      </c>
      <c r="AO9" s="28"/>
      <c r="AP9" s="28"/>
      <c r="AQ9" s="30"/>
      <c r="BE9" s="38"/>
      <c r="BS9" s="23" t="s">
        <v>8</v>
      </c>
    </row>
    <row r="10" ht="14.4" customHeight="1">
      <c r="B10" s="27"/>
      <c r="C10" s="28"/>
      <c r="D10" s="39" t="s">
        <v>32</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33</v>
      </c>
      <c r="AL10" s="28"/>
      <c r="AM10" s="28"/>
      <c r="AN10" s="34" t="s">
        <v>34</v>
      </c>
      <c r="AO10" s="28"/>
      <c r="AP10" s="28"/>
      <c r="AQ10" s="30"/>
      <c r="BE10" s="38"/>
      <c r="BS10" s="23" t="s">
        <v>8</v>
      </c>
    </row>
    <row r="11" ht="18.48" customHeight="1">
      <c r="B11" s="27"/>
      <c r="C11" s="28"/>
      <c r="D11" s="28"/>
      <c r="E11" s="34" t="s">
        <v>35</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36</v>
      </c>
      <c r="AL11" s="28"/>
      <c r="AM11" s="28"/>
      <c r="AN11" s="34" t="s">
        <v>37</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38</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33</v>
      </c>
      <c r="AL13" s="28"/>
      <c r="AM13" s="28"/>
      <c r="AN13" s="42" t="s">
        <v>39</v>
      </c>
      <c r="AO13" s="28"/>
      <c r="AP13" s="28"/>
      <c r="AQ13" s="30"/>
      <c r="BE13" s="38"/>
      <c r="BS13" s="23" t="s">
        <v>8</v>
      </c>
    </row>
    <row r="14">
      <c r="B14" s="27"/>
      <c r="C14" s="28"/>
      <c r="D14" s="28"/>
      <c r="E14" s="42" t="s">
        <v>39</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39" t="s">
        <v>36</v>
      </c>
      <c r="AL14" s="28"/>
      <c r="AM14" s="28"/>
      <c r="AN14" s="42" t="s">
        <v>39</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40</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33</v>
      </c>
      <c r="AL16" s="28"/>
      <c r="AM16" s="28"/>
      <c r="AN16" s="34" t="s">
        <v>41</v>
      </c>
      <c r="AO16" s="28"/>
      <c r="AP16" s="28"/>
      <c r="AQ16" s="30"/>
      <c r="BE16" s="38"/>
      <c r="BS16" s="23" t="s">
        <v>6</v>
      </c>
    </row>
    <row r="17" ht="18.48" customHeight="1">
      <c r="B17" s="27"/>
      <c r="C17" s="28"/>
      <c r="D17" s="28"/>
      <c r="E17" s="34" t="s">
        <v>42</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36</v>
      </c>
      <c r="AL17" s="28"/>
      <c r="AM17" s="28"/>
      <c r="AN17" s="34" t="s">
        <v>43</v>
      </c>
      <c r="AO17" s="28"/>
      <c r="AP17" s="28"/>
      <c r="AQ17" s="30"/>
      <c r="BE17" s="38"/>
      <c r="BS17" s="23" t="s">
        <v>44</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45</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4" t="s">
        <v>46</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8"/>
      <c r="AQ22" s="30"/>
      <c r="BE22" s="38"/>
    </row>
    <row r="23" s="1" customFormat="1" ht="25.92" customHeight="1">
      <c r="B23" s="46"/>
      <c r="C23" s="47"/>
      <c r="D23" s="48" t="s">
        <v>47</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8"/>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8"/>
    </row>
    <row r="25" s="1" customFormat="1">
      <c r="B25" s="46"/>
      <c r="C25" s="47"/>
      <c r="D25" s="47"/>
      <c r="E25" s="47"/>
      <c r="F25" s="47"/>
      <c r="G25" s="47"/>
      <c r="H25" s="47"/>
      <c r="I25" s="47"/>
      <c r="J25" s="47"/>
      <c r="K25" s="47"/>
      <c r="L25" s="52" t="s">
        <v>48</v>
      </c>
      <c r="M25" s="52"/>
      <c r="N25" s="52"/>
      <c r="O25" s="52"/>
      <c r="P25" s="47"/>
      <c r="Q25" s="47"/>
      <c r="R25" s="47"/>
      <c r="S25" s="47"/>
      <c r="T25" s="47"/>
      <c r="U25" s="47"/>
      <c r="V25" s="47"/>
      <c r="W25" s="52" t="s">
        <v>49</v>
      </c>
      <c r="X25" s="52"/>
      <c r="Y25" s="52"/>
      <c r="Z25" s="52"/>
      <c r="AA25" s="52"/>
      <c r="AB25" s="52"/>
      <c r="AC25" s="52"/>
      <c r="AD25" s="52"/>
      <c r="AE25" s="52"/>
      <c r="AF25" s="47"/>
      <c r="AG25" s="47"/>
      <c r="AH25" s="47"/>
      <c r="AI25" s="47"/>
      <c r="AJ25" s="47"/>
      <c r="AK25" s="52" t="s">
        <v>50</v>
      </c>
      <c r="AL25" s="52"/>
      <c r="AM25" s="52"/>
      <c r="AN25" s="52"/>
      <c r="AO25" s="52"/>
      <c r="AP25" s="47"/>
      <c r="AQ25" s="51"/>
      <c r="BE25" s="38"/>
    </row>
    <row r="26" s="2" customFormat="1" ht="14.4" customHeight="1">
      <c r="B26" s="53"/>
      <c r="C26" s="54"/>
      <c r="D26" s="55" t="s">
        <v>51</v>
      </c>
      <c r="E26" s="54"/>
      <c r="F26" s="55" t="s">
        <v>52</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8"/>
    </row>
    <row r="27" s="2" customFormat="1" ht="14.4" customHeight="1">
      <c r="B27" s="53"/>
      <c r="C27" s="54"/>
      <c r="D27" s="54"/>
      <c r="E27" s="54"/>
      <c r="F27" s="55" t="s">
        <v>53</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8"/>
    </row>
    <row r="28" hidden="1" s="2" customFormat="1" ht="14.4" customHeight="1">
      <c r="B28" s="53"/>
      <c r="C28" s="54"/>
      <c r="D28" s="54"/>
      <c r="E28" s="54"/>
      <c r="F28" s="55" t="s">
        <v>54</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8"/>
    </row>
    <row r="29" hidden="1" s="2" customFormat="1" ht="14.4" customHeight="1">
      <c r="B29" s="53"/>
      <c r="C29" s="54"/>
      <c r="D29" s="54"/>
      <c r="E29" s="54"/>
      <c r="F29" s="55" t="s">
        <v>55</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8"/>
    </row>
    <row r="30" hidden="1" s="2" customFormat="1" ht="14.4" customHeight="1">
      <c r="B30" s="53"/>
      <c r="C30" s="54"/>
      <c r="D30" s="54"/>
      <c r="E30" s="54"/>
      <c r="F30" s="55" t="s">
        <v>56</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8"/>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8"/>
    </row>
    <row r="32" s="1" customFormat="1" ht="25.92" customHeight="1">
      <c r="B32" s="46"/>
      <c r="C32" s="59"/>
      <c r="D32" s="60" t="s">
        <v>57</v>
      </c>
      <c r="E32" s="61"/>
      <c r="F32" s="61"/>
      <c r="G32" s="61"/>
      <c r="H32" s="61"/>
      <c r="I32" s="61"/>
      <c r="J32" s="61"/>
      <c r="K32" s="61"/>
      <c r="L32" s="61"/>
      <c r="M32" s="61"/>
      <c r="N32" s="61"/>
      <c r="O32" s="61"/>
      <c r="P32" s="61"/>
      <c r="Q32" s="61"/>
      <c r="R32" s="61"/>
      <c r="S32" s="61"/>
      <c r="T32" s="62" t="s">
        <v>58</v>
      </c>
      <c r="U32" s="61"/>
      <c r="V32" s="61"/>
      <c r="W32" s="61"/>
      <c r="X32" s="63" t="s">
        <v>59</v>
      </c>
      <c r="Y32" s="61"/>
      <c r="Z32" s="61"/>
      <c r="AA32" s="61"/>
      <c r="AB32" s="61"/>
      <c r="AC32" s="61"/>
      <c r="AD32" s="61"/>
      <c r="AE32" s="61"/>
      <c r="AF32" s="61"/>
      <c r="AG32" s="61"/>
      <c r="AH32" s="61"/>
      <c r="AI32" s="61"/>
      <c r="AJ32" s="61"/>
      <c r="AK32" s="64">
        <f>SUM(AK23:AK30)</f>
        <v>0</v>
      </c>
      <c r="AL32" s="61"/>
      <c r="AM32" s="61"/>
      <c r="AN32" s="61"/>
      <c r="AO32" s="65"/>
      <c r="AP32" s="59"/>
      <c r="AQ32" s="66"/>
      <c r="BE32" s="38"/>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60</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1805-01</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Altán v Tyršových sadech v k.ú. Šternberk</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Šternberk</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7. 5. 2018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32</v>
      </c>
      <c r="D46" s="74"/>
      <c r="E46" s="74"/>
      <c r="F46" s="74"/>
      <c r="G46" s="74"/>
      <c r="H46" s="74"/>
      <c r="I46" s="74"/>
      <c r="J46" s="74"/>
      <c r="K46" s="74"/>
      <c r="L46" s="77" t="str">
        <f>IF(E11= "","",E11)</f>
        <v>Město Šternberk</v>
      </c>
      <c r="M46" s="74"/>
      <c r="N46" s="74"/>
      <c r="O46" s="74"/>
      <c r="P46" s="74"/>
      <c r="Q46" s="74"/>
      <c r="R46" s="74"/>
      <c r="S46" s="74"/>
      <c r="T46" s="74"/>
      <c r="U46" s="74"/>
      <c r="V46" s="74"/>
      <c r="W46" s="74"/>
      <c r="X46" s="74"/>
      <c r="Y46" s="74"/>
      <c r="Z46" s="74"/>
      <c r="AA46" s="74"/>
      <c r="AB46" s="74"/>
      <c r="AC46" s="74"/>
      <c r="AD46" s="74"/>
      <c r="AE46" s="74"/>
      <c r="AF46" s="74"/>
      <c r="AG46" s="74"/>
      <c r="AH46" s="74"/>
      <c r="AI46" s="76" t="s">
        <v>40</v>
      </c>
      <c r="AJ46" s="74"/>
      <c r="AK46" s="74"/>
      <c r="AL46" s="74"/>
      <c r="AM46" s="77" t="str">
        <f>IF(E17="","",E17)</f>
        <v>Ondřej Spusta MSc(A)</v>
      </c>
      <c r="AN46" s="77"/>
      <c r="AO46" s="77"/>
      <c r="AP46" s="77"/>
      <c r="AQ46" s="74"/>
      <c r="AR46" s="72"/>
      <c r="AS46" s="86" t="s">
        <v>61</v>
      </c>
      <c r="AT46" s="87"/>
      <c r="AU46" s="88"/>
      <c r="AV46" s="88"/>
      <c r="AW46" s="88"/>
      <c r="AX46" s="88"/>
      <c r="AY46" s="88"/>
      <c r="AZ46" s="88"/>
      <c r="BA46" s="88"/>
      <c r="BB46" s="88"/>
      <c r="BC46" s="88"/>
      <c r="BD46" s="89"/>
    </row>
    <row r="47" s="1" customFormat="1">
      <c r="B47" s="46"/>
      <c r="C47" s="76" t="s">
        <v>38</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62</v>
      </c>
      <c r="D49" s="97"/>
      <c r="E49" s="97"/>
      <c r="F49" s="97"/>
      <c r="G49" s="97"/>
      <c r="H49" s="98"/>
      <c r="I49" s="99" t="s">
        <v>63</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64</v>
      </c>
      <c r="AH49" s="97"/>
      <c r="AI49" s="97"/>
      <c r="AJ49" s="97"/>
      <c r="AK49" s="97"/>
      <c r="AL49" s="97"/>
      <c r="AM49" s="97"/>
      <c r="AN49" s="99" t="s">
        <v>65</v>
      </c>
      <c r="AO49" s="97"/>
      <c r="AP49" s="97"/>
      <c r="AQ49" s="101" t="s">
        <v>66</v>
      </c>
      <c r="AR49" s="72"/>
      <c r="AS49" s="102" t="s">
        <v>67</v>
      </c>
      <c r="AT49" s="103" t="s">
        <v>68</v>
      </c>
      <c r="AU49" s="103" t="s">
        <v>69</v>
      </c>
      <c r="AV49" s="103" t="s">
        <v>70</v>
      </c>
      <c r="AW49" s="103" t="s">
        <v>71</v>
      </c>
      <c r="AX49" s="103" t="s">
        <v>72</v>
      </c>
      <c r="AY49" s="103" t="s">
        <v>73</v>
      </c>
      <c r="AZ49" s="103" t="s">
        <v>74</v>
      </c>
      <c r="BA49" s="103" t="s">
        <v>75</v>
      </c>
      <c r="BB49" s="103" t="s">
        <v>76</v>
      </c>
      <c r="BC49" s="103" t="s">
        <v>77</v>
      </c>
      <c r="BD49" s="104" t="s">
        <v>78</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79</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43</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80</v>
      </c>
      <c r="BT51" s="117" t="s">
        <v>81</v>
      </c>
      <c r="BU51" s="118" t="s">
        <v>82</v>
      </c>
      <c r="BV51" s="117" t="s">
        <v>83</v>
      </c>
      <c r="BW51" s="117" t="s">
        <v>7</v>
      </c>
      <c r="BX51" s="117" t="s">
        <v>84</v>
      </c>
      <c r="CL51" s="117" t="s">
        <v>21</v>
      </c>
    </row>
    <row r="52" s="5" customFormat="1" ht="16.5" customHeight="1">
      <c r="A52" s="119" t="s">
        <v>85</v>
      </c>
      <c r="B52" s="120"/>
      <c r="C52" s="121"/>
      <c r="D52" s="122" t="s">
        <v>86</v>
      </c>
      <c r="E52" s="122"/>
      <c r="F52" s="122"/>
      <c r="G52" s="122"/>
      <c r="H52" s="122"/>
      <c r="I52" s="123"/>
      <c r="J52" s="122" t="s">
        <v>87</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'SO 02 - 2. fáze oprav'!J27</f>
        <v>0</v>
      </c>
      <c r="AH52" s="123"/>
      <c r="AI52" s="123"/>
      <c r="AJ52" s="123"/>
      <c r="AK52" s="123"/>
      <c r="AL52" s="123"/>
      <c r="AM52" s="123"/>
      <c r="AN52" s="124">
        <f>SUM(AG52,AT52)</f>
        <v>0</v>
      </c>
      <c r="AO52" s="123"/>
      <c r="AP52" s="123"/>
      <c r="AQ52" s="125" t="s">
        <v>88</v>
      </c>
      <c r="AR52" s="126"/>
      <c r="AS52" s="127">
        <v>0</v>
      </c>
      <c r="AT52" s="128">
        <f>ROUND(SUM(AV52:AW52),2)</f>
        <v>0</v>
      </c>
      <c r="AU52" s="129">
        <f>'SO 02 - 2. fáze oprav'!P91</f>
        <v>0</v>
      </c>
      <c r="AV52" s="128">
        <f>'SO 02 - 2. fáze oprav'!J30</f>
        <v>0</v>
      </c>
      <c r="AW52" s="128">
        <f>'SO 02 - 2. fáze oprav'!J31</f>
        <v>0</v>
      </c>
      <c r="AX52" s="128">
        <f>'SO 02 - 2. fáze oprav'!J32</f>
        <v>0</v>
      </c>
      <c r="AY52" s="128">
        <f>'SO 02 - 2. fáze oprav'!J33</f>
        <v>0</v>
      </c>
      <c r="AZ52" s="128">
        <f>'SO 02 - 2. fáze oprav'!F30</f>
        <v>0</v>
      </c>
      <c r="BA52" s="128">
        <f>'SO 02 - 2. fáze oprav'!F31</f>
        <v>0</v>
      </c>
      <c r="BB52" s="128">
        <f>'SO 02 - 2. fáze oprav'!F32</f>
        <v>0</v>
      </c>
      <c r="BC52" s="128">
        <f>'SO 02 - 2. fáze oprav'!F33</f>
        <v>0</v>
      </c>
      <c r="BD52" s="130">
        <f>'SO 02 - 2. fáze oprav'!F34</f>
        <v>0</v>
      </c>
      <c r="BT52" s="131" t="s">
        <v>89</v>
      </c>
      <c r="BV52" s="131" t="s">
        <v>83</v>
      </c>
      <c r="BW52" s="131" t="s">
        <v>90</v>
      </c>
      <c r="BX52" s="131" t="s">
        <v>7</v>
      </c>
      <c r="CL52" s="131" t="s">
        <v>21</v>
      </c>
      <c r="CM52" s="131" t="s">
        <v>91</v>
      </c>
    </row>
    <row r="53" s="1" customFormat="1" ht="30" customHeight="1">
      <c r="B53" s="46"/>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2"/>
    </row>
    <row r="54" s="1" customFormat="1" ht="6.96" customHeight="1">
      <c r="B54" s="67"/>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72"/>
    </row>
  </sheetData>
  <sheetProtection sheet="1" formatColumns="0" formatRows="0" objects="1" scenarios="1" spinCount="100000" saltValue="8cL6IiRny6VD9Lsd5SabBVs+YPJ/s/KTb0nJ0DmfrfQKWnZtmn8goDbCMwiRWWOmJsCYj8AfQ8WDIjwbNyvKbQ==" hashValue="g6FNQatyHzvc3JMz/Y1oATqE2kF+y7LxQTNwrVlwhLhMnpUwU79GRMQmDOA6e1GvLWBjh6w0uJM8rE68E2/ELg=="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SO 02 - 2. fáze oprav'!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2"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3"/>
      <c r="C1" s="133"/>
      <c r="D1" s="134" t="s">
        <v>1</v>
      </c>
      <c r="E1" s="133"/>
      <c r="F1" s="135" t="s">
        <v>92</v>
      </c>
      <c r="G1" s="135" t="s">
        <v>93</v>
      </c>
      <c r="H1" s="135"/>
      <c r="I1" s="136"/>
      <c r="J1" s="135" t="s">
        <v>94</v>
      </c>
      <c r="K1" s="134" t="s">
        <v>95</v>
      </c>
      <c r="L1" s="135" t="s">
        <v>96</v>
      </c>
      <c r="M1" s="135"/>
      <c r="N1" s="135"/>
      <c r="O1" s="135"/>
      <c r="P1" s="135"/>
      <c r="Q1" s="135"/>
      <c r="R1" s="135"/>
      <c r="S1" s="135"/>
      <c r="T1" s="135"/>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90</v>
      </c>
    </row>
    <row r="3" ht="6.96" customHeight="1">
      <c r="B3" s="24"/>
      <c r="C3" s="25"/>
      <c r="D3" s="25"/>
      <c r="E3" s="25"/>
      <c r="F3" s="25"/>
      <c r="G3" s="25"/>
      <c r="H3" s="25"/>
      <c r="I3" s="137"/>
      <c r="J3" s="25"/>
      <c r="K3" s="26"/>
      <c r="AT3" s="23" t="s">
        <v>91</v>
      </c>
    </row>
    <row r="4" ht="36.96" customHeight="1">
      <c r="B4" s="27"/>
      <c r="C4" s="28"/>
      <c r="D4" s="29" t="s">
        <v>97</v>
      </c>
      <c r="E4" s="28"/>
      <c r="F4" s="28"/>
      <c r="G4" s="28"/>
      <c r="H4" s="28"/>
      <c r="I4" s="138"/>
      <c r="J4" s="28"/>
      <c r="K4" s="30"/>
      <c r="M4" s="31" t="s">
        <v>12</v>
      </c>
      <c r="AT4" s="23" t="s">
        <v>6</v>
      </c>
    </row>
    <row r="5" ht="6.96" customHeight="1">
      <c r="B5" s="27"/>
      <c r="C5" s="28"/>
      <c r="D5" s="28"/>
      <c r="E5" s="28"/>
      <c r="F5" s="28"/>
      <c r="G5" s="28"/>
      <c r="H5" s="28"/>
      <c r="I5" s="138"/>
      <c r="J5" s="28"/>
      <c r="K5" s="30"/>
    </row>
    <row r="6">
      <c r="B6" s="27"/>
      <c r="C6" s="28"/>
      <c r="D6" s="39" t="s">
        <v>18</v>
      </c>
      <c r="E6" s="28"/>
      <c r="F6" s="28"/>
      <c r="G6" s="28"/>
      <c r="H6" s="28"/>
      <c r="I6" s="138"/>
      <c r="J6" s="28"/>
      <c r="K6" s="30"/>
    </row>
    <row r="7" ht="16.5" customHeight="1">
      <c r="B7" s="27"/>
      <c r="C7" s="28"/>
      <c r="D7" s="28"/>
      <c r="E7" s="139" t="str">
        <f>'Rekapitulace stavby'!K6</f>
        <v>Altán v Tyršových sadech v k.ú. Šternberk</v>
      </c>
      <c r="F7" s="39"/>
      <c r="G7" s="39"/>
      <c r="H7" s="39"/>
      <c r="I7" s="138"/>
      <c r="J7" s="28"/>
      <c r="K7" s="30"/>
    </row>
    <row r="8" s="1" customFormat="1">
      <c r="B8" s="46"/>
      <c r="C8" s="47"/>
      <c r="D8" s="39" t="s">
        <v>98</v>
      </c>
      <c r="E8" s="47"/>
      <c r="F8" s="47"/>
      <c r="G8" s="47"/>
      <c r="H8" s="47"/>
      <c r="I8" s="140"/>
      <c r="J8" s="47"/>
      <c r="K8" s="51"/>
    </row>
    <row r="9" s="1" customFormat="1" ht="36.96" customHeight="1">
      <c r="B9" s="46"/>
      <c r="C9" s="47"/>
      <c r="D9" s="47"/>
      <c r="E9" s="141" t="s">
        <v>99</v>
      </c>
      <c r="F9" s="47"/>
      <c r="G9" s="47"/>
      <c r="H9" s="47"/>
      <c r="I9" s="140"/>
      <c r="J9" s="47"/>
      <c r="K9" s="51"/>
    </row>
    <row r="10" s="1" customFormat="1">
      <c r="B10" s="46"/>
      <c r="C10" s="47"/>
      <c r="D10" s="47"/>
      <c r="E10" s="47"/>
      <c r="F10" s="47"/>
      <c r="G10" s="47"/>
      <c r="H10" s="47"/>
      <c r="I10" s="140"/>
      <c r="J10" s="47"/>
      <c r="K10" s="51"/>
    </row>
    <row r="11" s="1" customFormat="1" ht="14.4" customHeight="1">
      <c r="B11" s="46"/>
      <c r="C11" s="47"/>
      <c r="D11" s="39" t="s">
        <v>20</v>
      </c>
      <c r="E11" s="47"/>
      <c r="F11" s="34" t="s">
        <v>21</v>
      </c>
      <c r="G11" s="47"/>
      <c r="H11" s="47"/>
      <c r="I11" s="142" t="s">
        <v>22</v>
      </c>
      <c r="J11" s="34" t="s">
        <v>43</v>
      </c>
      <c r="K11" s="51"/>
    </row>
    <row r="12" s="1" customFormat="1" ht="14.4" customHeight="1">
      <c r="B12" s="46"/>
      <c r="C12" s="47"/>
      <c r="D12" s="39" t="s">
        <v>24</v>
      </c>
      <c r="E12" s="47"/>
      <c r="F12" s="34" t="s">
        <v>25</v>
      </c>
      <c r="G12" s="47"/>
      <c r="H12" s="47"/>
      <c r="I12" s="142" t="s">
        <v>26</v>
      </c>
      <c r="J12" s="143" t="str">
        <f>'Rekapitulace stavby'!AN8</f>
        <v>7. 5. 2018</v>
      </c>
      <c r="K12" s="51"/>
    </row>
    <row r="13" s="1" customFormat="1" ht="10.8" customHeight="1">
      <c r="B13" s="46"/>
      <c r="C13" s="47"/>
      <c r="D13" s="47"/>
      <c r="E13" s="47"/>
      <c r="F13" s="47"/>
      <c r="G13" s="47"/>
      <c r="H13" s="47"/>
      <c r="I13" s="140"/>
      <c r="J13" s="47"/>
      <c r="K13" s="51"/>
    </row>
    <row r="14" s="1" customFormat="1" ht="14.4" customHeight="1">
      <c r="B14" s="46"/>
      <c r="C14" s="47"/>
      <c r="D14" s="39" t="s">
        <v>32</v>
      </c>
      <c r="E14" s="47"/>
      <c r="F14" s="47"/>
      <c r="G14" s="47"/>
      <c r="H14" s="47"/>
      <c r="I14" s="142" t="s">
        <v>33</v>
      </c>
      <c r="J14" s="34" t="s">
        <v>34</v>
      </c>
      <c r="K14" s="51"/>
    </row>
    <row r="15" s="1" customFormat="1" ht="18" customHeight="1">
      <c r="B15" s="46"/>
      <c r="C15" s="47"/>
      <c r="D15" s="47"/>
      <c r="E15" s="34" t="s">
        <v>35</v>
      </c>
      <c r="F15" s="47"/>
      <c r="G15" s="47"/>
      <c r="H15" s="47"/>
      <c r="I15" s="142" t="s">
        <v>36</v>
      </c>
      <c r="J15" s="34" t="s">
        <v>37</v>
      </c>
      <c r="K15" s="51"/>
    </row>
    <row r="16" s="1" customFormat="1" ht="6.96" customHeight="1">
      <c r="B16" s="46"/>
      <c r="C16" s="47"/>
      <c r="D16" s="47"/>
      <c r="E16" s="47"/>
      <c r="F16" s="47"/>
      <c r="G16" s="47"/>
      <c r="H16" s="47"/>
      <c r="I16" s="140"/>
      <c r="J16" s="47"/>
      <c r="K16" s="51"/>
    </row>
    <row r="17" s="1" customFormat="1" ht="14.4" customHeight="1">
      <c r="B17" s="46"/>
      <c r="C17" s="47"/>
      <c r="D17" s="39" t="s">
        <v>38</v>
      </c>
      <c r="E17" s="47"/>
      <c r="F17" s="47"/>
      <c r="G17" s="47"/>
      <c r="H17" s="47"/>
      <c r="I17" s="142" t="s">
        <v>33</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2" t="s">
        <v>36</v>
      </c>
      <c r="J18" s="34" t="str">
        <f>IF('Rekapitulace stavby'!AN14="Vyplň údaj","",IF('Rekapitulace stavby'!AN14="","",'Rekapitulace stavby'!AN14))</f>
        <v/>
      </c>
      <c r="K18" s="51"/>
    </row>
    <row r="19" s="1" customFormat="1" ht="6.96" customHeight="1">
      <c r="B19" s="46"/>
      <c r="C19" s="47"/>
      <c r="D19" s="47"/>
      <c r="E19" s="47"/>
      <c r="F19" s="47"/>
      <c r="G19" s="47"/>
      <c r="H19" s="47"/>
      <c r="I19" s="140"/>
      <c r="J19" s="47"/>
      <c r="K19" s="51"/>
    </row>
    <row r="20" s="1" customFormat="1" ht="14.4" customHeight="1">
      <c r="B20" s="46"/>
      <c r="C20" s="47"/>
      <c r="D20" s="39" t="s">
        <v>40</v>
      </c>
      <c r="E20" s="47"/>
      <c r="F20" s="47"/>
      <c r="G20" s="47"/>
      <c r="H20" s="47"/>
      <c r="I20" s="142" t="s">
        <v>33</v>
      </c>
      <c r="J20" s="34" t="s">
        <v>41</v>
      </c>
      <c r="K20" s="51"/>
    </row>
    <row r="21" s="1" customFormat="1" ht="18" customHeight="1">
      <c r="B21" s="46"/>
      <c r="C21" s="47"/>
      <c r="D21" s="47"/>
      <c r="E21" s="34" t="s">
        <v>42</v>
      </c>
      <c r="F21" s="47"/>
      <c r="G21" s="47"/>
      <c r="H21" s="47"/>
      <c r="I21" s="142" t="s">
        <v>36</v>
      </c>
      <c r="J21" s="34" t="s">
        <v>43</v>
      </c>
      <c r="K21" s="51"/>
    </row>
    <row r="22" s="1" customFormat="1" ht="6.96" customHeight="1">
      <c r="B22" s="46"/>
      <c r="C22" s="47"/>
      <c r="D22" s="47"/>
      <c r="E22" s="47"/>
      <c r="F22" s="47"/>
      <c r="G22" s="47"/>
      <c r="H22" s="47"/>
      <c r="I22" s="140"/>
      <c r="J22" s="47"/>
      <c r="K22" s="51"/>
    </row>
    <row r="23" s="1" customFormat="1" ht="14.4" customHeight="1">
      <c r="B23" s="46"/>
      <c r="C23" s="47"/>
      <c r="D23" s="39" t="s">
        <v>45</v>
      </c>
      <c r="E23" s="47"/>
      <c r="F23" s="47"/>
      <c r="G23" s="47"/>
      <c r="H23" s="47"/>
      <c r="I23" s="140"/>
      <c r="J23" s="47"/>
      <c r="K23" s="51"/>
    </row>
    <row r="24" s="6" customFormat="1" ht="16.5" customHeight="1">
      <c r="B24" s="144"/>
      <c r="C24" s="145"/>
      <c r="D24" s="145"/>
      <c r="E24" s="44" t="s">
        <v>43</v>
      </c>
      <c r="F24" s="44"/>
      <c r="G24" s="44"/>
      <c r="H24" s="44"/>
      <c r="I24" s="146"/>
      <c r="J24" s="145"/>
      <c r="K24" s="147"/>
    </row>
    <row r="25" s="1" customFormat="1" ht="6.96" customHeight="1">
      <c r="B25" s="46"/>
      <c r="C25" s="47"/>
      <c r="D25" s="47"/>
      <c r="E25" s="47"/>
      <c r="F25" s="47"/>
      <c r="G25" s="47"/>
      <c r="H25" s="47"/>
      <c r="I25" s="140"/>
      <c r="J25" s="47"/>
      <c r="K25" s="51"/>
    </row>
    <row r="26" s="1" customFormat="1" ht="6.96" customHeight="1">
      <c r="B26" s="46"/>
      <c r="C26" s="47"/>
      <c r="D26" s="106"/>
      <c r="E26" s="106"/>
      <c r="F26" s="106"/>
      <c r="G26" s="106"/>
      <c r="H26" s="106"/>
      <c r="I26" s="148"/>
      <c r="J26" s="106"/>
      <c r="K26" s="149"/>
    </row>
    <row r="27" s="1" customFormat="1" ht="25.44" customHeight="1">
      <c r="B27" s="46"/>
      <c r="C27" s="47"/>
      <c r="D27" s="150" t="s">
        <v>47</v>
      </c>
      <c r="E27" s="47"/>
      <c r="F27" s="47"/>
      <c r="G27" s="47"/>
      <c r="H27" s="47"/>
      <c r="I27" s="140"/>
      <c r="J27" s="151">
        <f>ROUND(J91,2)</f>
        <v>0</v>
      </c>
      <c r="K27" s="51"/>
    </row>
    <row r="28" s="1" customFormat="1" ht="6.96" customHeight="1">
      <c r="B28" s="46"/>
      <c r="C28" s="47"/>
      <c r="D28" s="106"/>
      <c r="E28" s="106"/>
      <c r="F28" s="106"/>
      <c r="G28" s="106"/>
      <c r="H28" s="106"/>
      <c r="I28" s="148"/>
      <c r="J28" s="106"/>
      <c r="K28" s="149"/>
    </row>
    <row r="29" s="1" customFormat="1" ht="14.4" customHeight="1">
      <c r="B29" s="46"/>
      <c r="C29" s="47"/>
      <c r="D29" s="47"/>
      <c r="E29" s="47"/>
      <c r="F29" s="52" t="s">
        <v>49</v>
      </c>
      <c r="G29" s="47"/>
      <c r="H29" s="47"/>
      <c r="I29" s="152" t="s">
        <v>48</v>
      </c>
      <c r="J29" s="52" t="s">
        <v>50</v>
      </c>
      <c r="K29" s="51"/>
    </row>
    <row r="30" s="1" customFormat="1" ht="14.4" customHeight="1">
      <c r="B30" s="46"/>
      <c r="C30" s="47"/>
      <c r="D30" s="55" t="s">
        <v>51</v>
      </c>
      <c r="E30" s="55" t="s">
        <v>52</v>
      </c>
      <c r="F30" s="153">
        <f>ROUND(SUM(BE91:BE368), 2)</f>
        <v>0</v>
      </c>
      <c r="G30" s="47"/>
      <c r="H30" s="47"/>
      <c r="I30" s="154">
        <v>0.20999999999999999</v>
      </c>
      <c r="J30" s="153">
        <f>ROUND(ROUND((SUM(BE91:BE368)), 2)*I30, 2)</f>
        <v>0</v>
      </c>
      <c r="K30" s="51"/>
    </row>
    <row r="31" s="1" customFormat="1" ht="14.4" customHeight="1">
      <c r="B31" s="46"/>
      <c r="C31" s="47"/>
      <c r="D31" s="47"/>
      <c r="E31" s="55" t="s">
        <v>53</v>
      </c>
      <c r="F31" s="153">
        <f>ROUND(SUM(BF91:BF368), 2)</f>
        <v>0</v>
      </c>
      <c r="G31" s="47"/>
      <c r="H31" s="47"/>
      <c r="I31" s="154">
        <v>0.14999999999999999</v>
      </c>
      <c r="J31" s="153">
        <f>ROUND(ROUND((SUM(BF91:BF368)), 2)*I31, 2)</f>
        <v>0</v>
      </c>
      <c r="K31" s="51"/>
    </row>
    <row r="32" hidden="1" s="1" customFormat="1" ht="14.4" customHeight="1">
      <c r="B32" s="46"/>
      <c r="C32" s="47"/>
      <c r="D32" s="47"/>
      <c r="E32" s="55" t="s">
        <v>54</v>
      </c>
      <c r="F32" s="153">
        <f>ROUND(SUM(BG91:BG368), 2)</f>
        <v>0</v>
      </c>
      <c r="G32" s="47"/>
      <c r="H32" s="47"/>
      <c r="I32" s="154">
        <v>0.20999999999999999</v>
      </c>
      <c r="J32" s="153">
        <v>0</v>
      </c>
      <c r="K32" s="51"/>
    </row>
    <row r="33" hidden="1" s="1" customFormat="1" ht="14.4" customHeight="1">
      <c r="B33" s="46"/>
      <c r="C33" s="47"/>
      <c r="D33" s="47"/>
      <c r="E33" s="55" t="s">
        <v>55</v>
      </c>
      <c r="F33" s="153">
        <f>ROUND(SUM(BH91:BH368), 2)</f>
        <v>0</v>
      </c>
      <c r="G33" s="47"/>
      <c r="H33" s="47"/>
      <c r="I33" s="154">
        <v>0.14999999999999999</v>
      </c>
      <c r="J33" s="153">
        <v>0</v>
      </c>
      <c r="K33" s="51"/>
    </row>
    <row r="34" hidden="1" s="1" customFormat="1" ht="14.4" customHeight="1">
      <c r="B34" s="46"/>
      <c r="C34" s="47"/>
      <c r="D34" s="47"/>
      <c r="E34" s="55" t="s">
        <v>56</v>
      </c>
      <c r="F34" s="153">
        <f>ROUND(SUM(BI91:BI368), 2)</f>
        <v>0</v>
      </c>
      <c r="G34" s="47"/>
      <c r="H34" s="47"/>
      <c r="I34" s="154">
        <v>0</v>
      </c>
      <c r="J34" s="153">
        <v>0</v>
      </c>
      <c r="K34" s="51"/>
    </row>
    <row r="35" s="1" customFormat="1" ht="6.96" customHeight="1">
      <c r="B35" s="46"/>
      <c r="C35" s="47"/>
      <c r="D35" s="47"/>
      <c r="E35" s="47"/>
      <c r="F35" s="47"/>
      <c r="G35" s="47"/>
      <c r="H35" s="47"/>
      <c r="I35" s="140"/>
      <c r="J35" s="47"/>
      <c r="K35" s="51"/>
    </row>
    <row r="36" s="1" customFormat="1" ht="25.44" customHeight="1">
      <c r="B36" s="46"/>
      <c r="C36" s="155"/>
      <c r="D36" s="156" t="s">
        <v>57</v>
      </c>
      <c r="E36" s="98"/>
      <c r="F36" s="98"/>
      <c r="G36" s="157" t="s">
        <v>58</v>
      </c>
      <c r="H36" s="158" t="s">
        <v>59</v>
      </c>
      <c r="I36" s="159"/>
      <c r="J36" s="160">
        <f>SUM(J27:J34)</f>
        <v>0</v>
      </c>
      <c r="K36" s="161"/>
    </row>
    <row r="37" s="1" customFormat="1" ht="14.4" customHeight="1">
      <c r="B37" s="67"/>
      <c r="C37" s="68"/>
      <c r="D37" s="68"/>
      <c r="E37" s="68"/>
      <c r="F37" s="68"/>
      <c r="G37" s="68"/>
      <c r="H37" s="68"/>
      <c r="I37" s="162"/>
      <c r="J37" s="68"/>
      <c r="K37" s="69"/>
    </row>
    <row r="41" s="1" customFormat="1" ht="6.96" customHeight="1">
      <c r="B41" s="163"/>
      <c r="C41" s="164"/>
      <c r="D41" s="164"/>
      <c r="E41" s="164"/>
      <c r="F41" s="164"/>
      <c r="G41" s="164"/>
      <c r="H41" s="164"/>
      <c r="I41" s="165"/>
      <c r="J41" s="164"/>
      <c r="K41" s="166"/>
    </row>
    <row r="42" s="1" customFormat="1" ht="36.96" customHeight="1">
      <c r="B42" s="46"/>
      <c r="C42" s="29" t="s">
        <v>100</v>
      </c>
      <c r="D42" s="47"/>
      <c r="E42" s="47"/>
      <c r="F42" s="47"/>
      <c r="G42" s="47"/>
      <c r="H42" s="47"/>
      <c r="I42" s="140"/>
      <c r="J42" s="47"/>
      <c r="K42" s="51"/>
    </row>
    <row r="43" s="1" customFormat="1" ht="6.96" customHeight="1">
      <c r="B43" s="46"/>
      <c r="C43" s="47"/>
      <c r="D43" s="47"/>
      <c r="E43" s="47"/>
      <c r="F43" s="47"/>
      <c r="G43" s="47"/>
      <c r="H43" s="47"/>
      <c r="I43" s="140"/>
      <c r="J43" s="47"/>
      <c r="K43" s="51"/>
    </row>
    <row r="44" s="1" customFormat="1" ht="14.4" customHeight="1">
      <c r="B44" s="46"/>
      <c r="C44" s="39" t="s">
        <v>18</v>
      </c>
      <c r="D44" s="47"/>
      <c r="E44" s="47"/>
      <c r="F44" s="47"/>
      <c r="G44" s="47"/>
      <c r="H44" s="47"/>
      <c r="I44" s="140"/>
      <c r="J44" s="47"/>
      <c r="K44" s="51"/>
    </row>
    <row r="45" s="1" customFormat="1" ht="16.5" customHeight="1">
      <c r="B45" s="46"/>
      <c r="C45" s="47"/>
      <c r="D45" s="47"/>
      <c r="E45" s="139" t="str">
        <f>E7</f>
        <v>Altán v Tyršových sadech v k.ú. Šternberk</v>
      </c>
      <c r="F45" s="39"/>
      <c r="G45" s="39"/>
      <c r="H45" s="39"/>
      <c r="I45" s="140"/>
      <c r="J45" s="47"/>
      <c r="K45" s="51"/>
    </row>
    <row r="46" s="1" customFormat="1" ht="14.4" customHeight="1">
      <c r="B46" s="46"/>
      <c r="C46" s="39" t="s">
        <v>98</v>
      </c>
      <c r="D46" s="47"/>
      <c r="E46" s="47"/>
      <c r="F46" s="47"/>
      <c r="G46" s="47"/>
      <c r="H46" s="47"/>
      <c r="I46" s="140"/>
      <c r="J46" s="47"/>
      <c r="K46" s="51"/>
    </row>
    <row r="47" s="1" customFormat="1" ht="17.25" customHeight="1">
      <c r="B47" s="46"/>
      <c r="C47" s="47"/>
      <c r="D47" s="47"/>
      <c r="E47" s="141" t="str">
        <f>E9</f>
        <v>SO 02 - 2. fáze oprav</v>
      </c>
      <c r="F47" s="47"/>
      <c r="G47" s="47"/>
      <c r="H47" s="47"/>
      <c r="I47" s="140"/>
      <c r="J47" s="47"/>
      <c r="K47" s="51"/>
    </row>
    <row r="48" s="1" customFormat="1" ht="6.96" customHeight="1">
      <c r="B48" s="46"/>
      <c r="C48" s="47"/>
      <c r="D48" s="47"/>
      <c r="E48" s="47"/>
      <c r="F48" s="47"/>
      <c r="G48" s="47"/>
      <c r="H48" s="47"/>
      <c r="I48" s="140"/>
      <c r="J48" s="47"/>
      <c r="K48" s="51"/>
    </row>
    <row r="49" s="1" customFormat="1" ht="18" customHeight="1">
      <c r="B49" s="46"/>
      <c r="C49" s="39" t="s">
        <v>24</v>
      </c>
      <c r="D49" s="47"/>
      <c r="E49" s="47"/>
      <c r="F49" s="34" t="str">
        <f>F12</f>
        <v>Šternberk</v>
      </c>
      <c r="G49" s="47"/>
      <c r="H49" s="47"/>
      <c r="I49" s="142" t="s">
        <v>26</v>
      </c>
      <c r="J49" s="143" t="str">
        <f>IF(J12="","",J12)</f>
        <v>7. 5. 2018</v>
      </c>
      <c r="K49" s="51"/>
    </row>
    <row r="50" s="1" customFormat="1" ht="6.96" customHeight="1">
      <c r="B50" s="46"/>
      <c r="C50" s="47"/>
      <c r="D50" s="47"/>
      <c r="E50" s="47"/>
      <c r="F50" s="47"/>
      <c r="G50" s="47"/>
      <c r="H50" s="47"/>
      <c r="I50" s="140"/>
      <c r="J50" s="47"/>
      <c r="K50" s="51"/>
    </row>
    <row r="51" s="1" customFormat="1">
      <c r="B51" s="46"/>
      <c r="C51" s="39" t="s">
        <v>32</v>
      </c>
      <c r="D51" s="47"/>
      <c r="E51" s="47"/>
      <c r="F51" s="34" t="str">
        <f>E15</f>
        <v>Město Šternberk</v>
      </c>
      <c r="G51" s="47"/>
      <c r="H51" s="47"/>
      <c r="I51" s="142" t="s">
        <v>40</v>
      </c>
      <c r="J51" s="44" t="str">
        <f>E21</f>
        <v>Ondřej Spusta MSc(A)</v>
      </c>
      <c r="K51" s="51"/>
    </row>
    <row r="52" s="1" customFormat="1" ht="14.4" customHeight="1">
      <c r="B52" s="46"/>
      <c r="C52" s="39" t="s">
        <v>38</v>
      </c>
      <c r="D52" s="47"/>
      <c r="E52" s="47"/>
      <c r="F52" s="34" t="str">
        <f>IF(E18="","",E18)</f>
        <v/>
      </c>
      <c r="G52" s="47"/>
      <c r="H52" s="47"/>
      <c r="I52" s="140"/>
      <c r="J52" s="167"/>
      <c r="K52" s="51"/>
    </row>
    <row r="53" s="1" customFormat="1" ht="10.32" customHeight="1">
      <c r="B53" s="46"/>
      <c r="C53" s="47"/>
      <c r="D53" s="47"/>
      <c r="E53" s="47"/>
      <c r="F53" s="47"/>
      <c r="G53" s="47"/>
      <c r="H53" s="47"/>
      <c r="I53" s="140"/>
      <c r="J53" s="47"/>
      <c r="K53" s="51"/>
    </row>
    <row r="54" s="1" customFormat="1" ht="29.28" customHeight="1">
      <c r="B54" s="46"/>
      <c r="C54" s="168" t="s">
        <v>101</v>
      </c>
      <c r="D54" s="155"/>
      <c r="E54" s="155"/>
      <c r="F54" s="155"/>
      <c r="G54" s="155"/>
      <c r="H54" s="155"/>
      <c r="I54" s="169"/>
      <c r="J54" s="170" t="s">
        <v>102</v>
      </c>
      <c r="K54" s="171"/>
    </row>
    <row r="55" s="1" customFormat="1" ht="10.32" customHeight="1">
      <c r="B55" s="46"/>
      <c r="C55" s="47"/>
      <c r="D55" s="47"/>
      <c r="E55" s="47"/>
      <c r="F55" s="47"/>
      <c r="G55" s="47"/>
      <c r="H55" s="47"/>
      <c r="I55" s="140"/>
      <c r="J55" s="47"/>
      <c r="K55" s="51"/>
    </row>
    <row r="56" s="1" customFormat="1" ht="29.28" customHeight="1">
      <c r="B56" s="46"/>
      <c r="C56" s="172" t="s">
        <v>103</v>
      </c>
      <c r="D56" s="47"/>
      <c r="E56" s="47"/>
      <c r="F56" s="47"/>
      <c r="G56" s="47"/>
      <c r="H56" s="47"/>
      <c r="I56" s="140"/>
      <c r="J56" s="151">
        <f>J91</f>
        <v>0</v>
      </c>
      <c r="K56" s="51"/>
      <c r="AU56" s="23" t="s">
        <v>104</v>
      </c>
    </row>
    <row r="57" s="7" customFormat="1" ht="24.96" customHeight="1">
      <c r="B57" s="173"/>
      <c r="C57" s="174"/>
      <c r="D57" s="175" t="s">
        <v>105</v>
      </c>
      <c r="E57" s="176"/>
      <c r="F57" s="176"/>
      <c r="G57" s="176"/>
      <c r="H57" s="176"/>
      <c r="I57" s="177"/>
      <c r="J57" s="178">
        <f>J92</f>
        <v>0</v>
      </c>
      <c r="K57" s="179"/>
    </row>
    <row r="58" s="8" customFormat="1" ht="19.92" customHeight="1">
      <c r="B58" s="180"/>
      <c r="C58" s="181"/>
      <c r="D58" s="182" t="s">
        <v>106</v>
      </c>
      <c r="E58" s="183"/>
      <c r="F58" s="183"/>
      <c r="G58" s="183"/>
      <c r="H58" s="183"/>
      <c r="I58" s="184"/>
      <c r="J58" s="185">
        <f>J93</f>
        <v>0</v>
      </c>
      <c r="K58" s="186"/>
    </row>
    <row r="59" s="8" customFormat="1" ht="14.88" customHeight="1">
      <c r="B59" s="180"/>
      <c r="C59" s="181"/>
      <c r="D59" s="182" t="s">
        <v>107</v>
      </c>
      <c r="E59" s="183"/>
      <c r="F59" s="183"/>
      <c r="G59" s="183"/>
      <c r="H59" s="183"/>
      <c r="I59" s="184"/>
      <c r="J59" s="185">
        <f>J98</f>
        <v>0</v>
      </c>
      <c r="K59" s="186"/>
    </row>
    <row r="60" s="8" customFormat="1" ht="19.92" customHeight="1">
      <c r="B60" s="180"/>
      <c r="C60" s="181"/>
      <c r="D60" s="182" t="s">
        <v>108</v>
      </c>
      <c r="E60" s="183"/>
      <c r="F60" s="183"/>
      <c r="G60" s="183"/>
      <c r="H60" s="183"/>
      <c r="I60" s="184"/>
      <c r="J60" s="185">
        <f>J105</f>
        <v>0</v>
      </c>
      <c r="K60" s="186"/>
    </row>
    <row r="61" s="8" customFormat="1" ht="19.92" customHeight="1">
      <c r="B61" s="180"/>
      <c r="C61" s="181"/>
      <c r="D61" s="182" t="s">
        <v>109</v>
      </c>
      <c r="E61" s="183"/>
      <c r="F61" s="183"/>
      <c r="G61" s="183"/>
      <c r="H61" s="183"/>
      <c r="I61" s="184"/>
      <c r="J61" s="185">
        <f>J111</f>
        <v>0</v>
      </c>
      <c r="K61" s="186"/>
    </row>
    <row r="62" s="8" customFormat="1" ht="19.92" customHeight="1">
      <c r="B62" s="180"/>
      <c r="C62" s="181"/>
      <c r="D62" s="182" t="s">
        <v>110</v>
      </c>
      <c r="E62" s="183"/>
      <c r="F62" s="183"/>
      <c r="G62" s="183"/>
      <c r="H62" s="183"/>
      <c r="I62" s="184"/>
      <c r="J62" s="185">
        <f>J177</f>
        <v>0</v>
      </c>
      <c r="K62" s="186"/>
    </row>
    <row r="63" s="8" customFormat="1" ht="19.92" customHeight="1">
      <c r="B63" s="180"/>
      <c r="C63" s="181"/>
      <c r="D63" s="182" t="s">
        <v>111</v>
      </c>
      <c r="E63" s="183"/>
      <c r="F63" s="183"/>
      <c r="G63" s="183"/>
      <c r="H63" s="183"/>
      <c r="I63" s="184"/>
      <c r="J63" s="185">
        <f>J279</f>
        <v>0</v>
      </c>
      <c r="K63" s="186"/>
    </row>
    <row r="64" s="8" customFormat="1" ht="19.92" customHeight="1">
      <c r="B64" s="180"/>
      <c r="C64" s="181"/>
      <c r="D64" s="182" t="s">
        <v>112</v>
      </c>
      <c r="E64" s="183"/>
      <c r="F64" s="183"/>
      <c r="G64" s="183"/>
      <c r="H64" s="183"/>
      <c r="I64" s="184"/>
      <c r="J64" s="185">
        <f>J291</f>
        <v>0</v>
      </c>
      <c r="K64" s="186"/>
    </row>
    <row r="65" s="7" customFormat="1" ht="24.96" customHeight="1">
      <c r="B65" s="173"/>
      <c r="C65" s="174"/>
      <c r="D65" s="175" t="s">
        <v>113</v>
      </c>
      <c r="E65" s="176"/>
      <c r="F65" s="176"/>
      <c r="G65" s="176"/>
      <c r="H65" s="176"/>
      <c r="I65" s="177"/>
      <c r="J65" s="178">
        <f>J294</f>
        <v>0</v>
      </c>
      <c r="K65" s="179"/>
    </row>
    <row r="66" s="8" customFormat="1" ht="19.92" customHeight="1">
      <c r="B66" s="180"/>
      <c r="C66" s="181"/>
      <c r="D66" s="182" t="s">
        <v>114</v>
      </c>
      <c r="E66" s="183"/>
      <c r="F66" s="183"/>
      <c r="G66" s="183"/>
      <c r="H66" s="183"/>
      <c r="I66" s="184"/>
      <c r="J66" s="185">
        <f>J295</f>
        <v>0</v>
      </c>
      <c r="K66" s="186"/>
    </row>
    <row r="67" s="8" customFormat="1" ht="19.92" customHeight="1">
      <c r="B67" s="180"/>
      <c r="C67" s="181"/>
      <c r="D67" s="182" t="s">
        <v>115</v>
      </c>
      <c r="E67" s="183"/>
      <c r="F67" s="183"/>
      <c r="G67" s="183"/>
      <c r="H67" s="183"/>
      <c r="I67" s="184"/>
      <c r="J67" s="185">
        <f>J316</f>
        <v>0</v>
      </c>
      <c r="K67" s="186"/>
    </row>
    <row r="68" s="8" customFormat="1" ht="19.92" customHeight="1">
      <c r="B68" s="180"/>
      <c r="C68" s="181"/>
      <c r="D68" s="182" t="s">
        <v>116</v>
      </c>
      <c r="E68" s="183"/>
      <c r="F68" s="183"/>
      <c r="G68" s="183"/>
      <c r="H68" s="183"/>
      <c r="I68" s="184"/>
      <c r="J68" s="185">
        <f>J325</f>
        <v>0</v>
      </c>
      <c r="K68" s="186"/>
    </row>
    <row r="69" s="8" customFormat="1" ht="19.92" customHeight="1">
      <c r="B69" s="180"/>
      <c r="C69" s="181"/>
      <c r="D69" s="182" t="s">
        <v>117</v>
      </c>
      <c r="E69" s="183"/>
      <c r="F69" s="183"/>
      <c r="G69" s="183"/>
      <c r="H69" s="183"/>
      <c r="I69" s="184"/>
      <c r="J69" s="185">
        <f>J333</f>
        <v>0</v>
      </c>
      <c r="K69" s="186"/>
    </row>
    <row r="70" s="8" customFormat="1" ht="19.92" customHeight="1">
      <c r="B70" s="180"/>
      <c r="C70" s="181"/>
      <c r="D70" s="182" t="s">
        <v>118</v>
      </c>
      <c r="E70" s="183"/>
      <c r="F70" s="183"/>
      <c r="G70" s="183"/>
      <c r="H70" s="183"/>
      <c r="I70" s="184"/>
      <c r="J70" s="185">
        <f>J342</f>
        <v>0</v>
      </c>
      <c r="K70" s="186"/>
    </row>
    <row r="71" s="8" customFormat="1" ht="19.92" customHeight="1">
      <c r="B71" s="180"/>
      <c r="C71" s="181"/>
      <c r="D71" s="182" t="s">
        <v>119</v>
      </c>
      <c r="E71" s="183"/>
      <c r="F71" s="183"/>
      <c r="G71" s="183"/>
      <c r="H71" s="183"/>
      <c r="I71" s="184"/>
      <c r="J71" s="185">
        <f>J358</f>
        <v>0</v>
      </c>
      <c r="K71" s="186"/>
    </row>
    <row r="72" s="1" customFormat="1" ht="21.84" customHeight="1">
      <c r="B72" s="46"/>
      <c r="C72" s="47"/>
      <c r="D72" s="47"/>
      <c r="E72" s="47"/>
      <c r="F72" s="47"/>
      <c r="G72" s="47"/>
      <c r="H72" s="47"/>
      <c r="I72" s="140"/>
      <c r="J72" s="47"/>
      <c r="K72" s="51"/>
    </row>
    <row r="73" s="1" customFormat="1" ht="6.96" customHeight="1">
      <c r="B73" s="67"/>
      <c r="C73" s="68"/>
      <c r="D73" s="68"/>
      <c r="E73" s="68"/>
      <c r="F73" s="68"/>
      <c r="G73" s="68"/>
      <c r="H73" s="68"/>
      <c r="I73" s="162"/>
      <c r="J73" s="68"/>
      <c r="K73" s="69"/>
    </row>
    <row r="77" s="1" customFormat="1" ht="6.96" customHeight="1">
      <c r="B77" s="70"/>
      <c r="C77" s="71"/>
      <c r="D77" s="71"/>
      <c r="E77" s="71"/>
      <c r="F77" s="71"/>
      <c r="G77" s="71"/>
      <c r="H77" s="71"/>
      <c r="I77" s="165"/>
      <c r="J77" s="71"/>
      <c r="K77" s="71"/>
      <c r="L77" s="72"/>
    </row>
    <row r="78" s="1" customFormat="1" ht="36.96" customHeight="1">
      <c r="B78" s="46"/>
      <c r="C78" s="73" t="s">
        <v>120</v>
      </c>
      <c r="D78" s="74"/>
      <c r="E78" s="74"/>
      <c r="F78" s="74"/>
      <c r="G78" s="74"/>
      <c r="H78" s="74"/>
      <c r="I78" s="187"/>
      <c r="J78" s="74"/>
      <c r="K78" s="74"/>
      <c r="L78" s="72"/>
    </row>
    <row r="79" s="1" customFormat="1" ht="6.96" customHeight="1">
      <c r="B79" s="46"/>
      <c r="C79" s="74"/>
      <c r="D79" s="74"/>
      <c r="E79" s="74"/>
      <c r="F79" s="74"/>
      <c r="G79" s="74"/>
      <c r="H79" s="74"/>
      <c r="I79" s="187"/>
      <c r="J79" s="74"/>
      <c r="K79" s="74"/>
      <c r="L79" s="72"/>
    </row>
    <row r="80" s="1" customFormat="1" ht="14.4" customHeight="1">
      <c r="B80" s="46"/>
      <c r="C80" s="76" t="s">
        <v>18</v>
      </c>
      <c r="D80" s="74"/>
      <c r="E80" s="74"/>
      <c r="F80" s="74"/>
      <c r="G80" s="74"/>
      <c r="H80" s="74"/>
      <c r="I80" s="187"/>
      <c r="J80" s="74"/>
      <c r="K80" s="74"/>
      <c r="L80" s="72"/>
    </row>
    <row r="81" s="1" customFormat="1" ht="16.5" customHeight="1">
      <c r="B81" s="46"/>
      <c r="C81" s="74"/>
      <c r="D81" s="74"/>
      <c r="E81" s="188" t="str">
        <f>E7</f>
        <v>Altán v Tyršových sadech v k.ú. Šternberk</v>
      </c>
      <c r="F81" s="76"/>
      <c r="G81" s="76"/>
      <c r="H81" s="76"/>
      <c r="I81" s="187"/>
      <c r="J81" s="74"/>
      <c r="K81" s="74"/>
      <c r="L81" s="72"/>
    </row>
    <row r="82" s="1" customFormat="1" ht="14.4" customHeight="1">
      <c r="B82" s="46"/>
      <c r="C82" s="76" t="s">
        <v>98</v>
      </c>
      <c r="D82" s="74"/>
      <c r="E82" s="74"/>
      <c r="F82" s="74"/>
      <c r="G82" s="74"/>
      <c r="H82" s="74"/>
      <c r="I82" s="187"/>
      <c r="J82" s="74"/>
      <c r="K82" s="74"/>
      <c r="L82" s="72"/>
    </row>
    <row r="83" s="1" customFormat="1" ht="17.25" customHeight="1">
      <c r="B83" s="46"/>
      <c r="C83" s="74"/>
      <c r="D83" s="74"/>
      <c r="E83" s="82" t="str">
        <f>E9</f>
        <v>SO 02 - 2. fáze oprav</v>
      </c>
      <c r="F83" s="74"/>
      <c r="G83" s="74"/>
      <c r="H83" s="74"/>
      <c r="I83" s="187"/>
      <c r="J83" s="74"/>
      <c r="K83" s="74"/>
      <c r="L83" s="72"/>
    </row>
    <row r="84" s="1" customFormat="1" ht="6.96" customHeight="1">
      <c r="B84" s="46"/>
      <c r="C84" s="74"/>
      <c r="D84" s="74"/>
      <c r="E84" s="74"/>
      <c r="F84" s="74"/>
      <c r="G84" s="74"/>
      <c r="H84" s="74"/>
      <c r="I84" s="187"/>
      <c r="J84" s="74"/>
      <c r="K84" s="74"/>
      <c r="L84" s="72"/>
    </row>
    <row r="85" s="1" customFormat="1" ht="18" customHeight="1">
      <c r="B85" s="46"/>
      <c r="C85" s="76" t="s">
        <v>24</v>
      </c>
      <c r="D85" s="74"/>
      <c r="E85" s="74"/>
      <c r="F85" s="189" t="str">
        <f>F12</f>
        <v>Šternberk</v>
      </c>
      <c r="G85" s="74"/>
      <c r="H85" s="74"/>
      <c r="I85" s="190" t="s">
        <v>26</v>
      </c>
      <c r="J85" s="85" t="str">
        <f>IF(J12="","",J12)</f>
        <v>7. 5. 2018</v>
      </c>
      <c r="K85" s="74"/>
      <c r="L85" s="72"/>
    </row>
    <row r="86" s="1" customFormat="1" ht="6.96" customHeight="1">
      <c r="B86" s="46"/>
      <c r="C86" s="74"/>
      <c r="D86" s="74"/>
      <c r="E86" s="74"/>
      <c r="F86" s="74"/>
      <c r="G86" s="74"/>
      <c r="H86" s="74"/>
      <c r="I86" s="187"/>
      <c r="J86" s="74"/>
      <c r="K86" s="74"/>
      <c r="L86" s="72"/>
    </row>
    <row r="87" s="1" customFormat="1">
      <c r="B87" s="46"/>
      <c r="C87" s="76" t="s">
        <v>32</v>
      </c>
      <c r="D87" s="74"/>
      <c r="E87" s="74"/>
      <c r="F87" s="189" t="str">
        <f>E15</f>
        <v>Město Šternberk</v>
      </c>
      <c r="G87" s="74"/>
      <c r="H87" s="74"/>
      <c r="I87" s="190" t="s">
        <v>40</v>
      </c>
      <c r="J87" s="189" t="str">
        <f>E21</f>
        <v>Ondřej Spusta MSc(A)</v>
      </c>
      <c r="K87" s="74"/>
      <c r="L87" s="72"/>
    </row>
    <row r="88" s="1" customFormat="1" ht="14.4" customHeight="1">
      <c r="B88" s="46"/>
      <c r="C88" s="76" t="s">
        <v>38</v>
      </c>
      <c r="D88" s="74"/>
      <c r="E88" s="74"/>
      <c r="F88" s="189" t="str">
        <f>IF(E18="","",E18)</f>
        <v/>
      </c>
      <c r="G88" s="74"/>
      <c r="H88" s="74"/>
      <c r="I88" s="187"/>
      <c r="J88" s="74"/>
      <c r="K88" s="74"/>
      <c r="L88" s="72"/>
    </row>
    <row r="89" s="1" customFormat="1" ht="10.32" customHeight="1">
      <c r="B89" s="46"/>
      <c r="C89" s="74"/>
      <c r="D89" s="74"/>
      <c r="E89" s="74"/>
      <c r="F89" s="74"/>
      <c r="G89" s="74"/>
      <c r="H89" s="74"/>
      <c r="I89" s="187"/>
      <c r="J89" s="74"/>
      <c r="K89" s="74"/>
      <c r="L89" s="72"/>
    </row>
    <row r="90" s="9" customFormat="1" ht="29.28" customHeight="1">
      <c r="B90" s="191"/>
      <c r="C90" s="192" t="s">
        <v>121</v>
      </c>
      <c r="D90" s="193" t="s">
        <v>66</v>
      </c>
      <c r="E90" s="193" t="s">
        <v>62</v>
      </c>
      <c r="F90" s="193" t="s">
        <v>122</v>
      </c>
      <c r="G90" s="193" t="s">
        <v>123</v>
      </c>
      <c r="H90" s="193" t="s">
        <v>124</v>
      </c>
      <c r="I90" s="194" t="s">
        <v>125</v>
      </c>
      <c r="J90" s="193" t="s">
        <v>102</v>
      </c>
      <c r="K90" s="195" t="s">
        <v>126</v>
      </c>
      <c r="L90" s="196"/>
      <c r="M90" s="102" t="s">
        <v>127</v>
      </c>
      <c r="N90" s="103" t="s">
        <v>51</v>
      </c>
      <c r="O90" s="103" t="s">
        <v>128</v>
      </c>
      <c r="P90" s="103" t="s">
        <v>129</v>
      </c>
      <c r="Q90" s="103" t="s">
        <v>130</v>
      </c>
      <c r="R90" s="103" t="s">
        <v>131</v>
      </c>
      <c r="S90" s="103" t="s">
        <v>132</v>
      </c>
      <c r="T90" s="104" t="s">
        <v>133</v>
      </c>
    </row>
    <row r="91" s="1" customFormat="1" ht="29.28" customHeight="1">
      <c r="B91" s="46"/>
      <c r="C91" s="108" t="s">
        <v>103</v>
      </c>
      <c r="D91" s="74"/>
      <c r="E91" s="74"/>
      <c r="F91" s="74"/>
      <c r="G91" s="74"/>
      <c r="H91" s="74"/>
      <c r="I91" s="187"/>
      <c r="J91" s="197">
        <f>BK91</f>
        <v>0</v>
      </c>
      <c r="K91" s="74"/>
      <c r="L91" s="72"/>
      <c r="M91" s="105"/>
      <c r="N91" s="106"/>
      <c r="O91" s="106"/>
      <c r="P91" s="198">
        <f>P92+P294</f>
        <v>0</v>
      </c>
      <c r="Q91" s="106"/>
      <c r="R91" s="198">
        <f>R92+R294</f>
        <v>34.940170716799997</v>
      </c>
      <c r="S91" s="106"/>
      <c r="T91" s="199">
        <f>T92+T294</f>
        <v>32.763006399999995</v>
      </c>
      <c r="AT91" s="23" t="s">
        <v>80</v>
      </c>
      <c r="AU91" s="23" t="s">
        <v>104</v>
      </c>
      <c r="BK91" s="200">
        <f>BK92+BK294</f>
        <v>0</v>
      </c>
    </row>
    <row r="92" s="10" customFormat="1" ht="37.44" customHeight="1">
      <c r="B92" s="201"/>
      <c r="C92" s="202"/>
      <c r="D92" s="203" t="s">
        <v>80</v>
      </c>
      <c r="E92" s="204" t="s">
        <v>134</v>
      </c>
      <c r="F92" s="204" t="s">
        <v>135</v>
      </c>
      <c r="G92" s="202"/>
      <c r="H92" s="202"/>
      <c r="I92" s="205"/>
      <c r="J92" s="206">
        <f>BK92</f>
        <v>0</v>
      </c>
      <c r="K92" s="202"/>
      <c r="L92" s="207"/>
      <c r="M92" s="208"/>
      <c r="N92" s="209"/>
      <c r="O92" s="209"/>
      <c r="P92" s="210">
        <f>P93+P105+P111+P177+P279+P291</f>
        <v>0</v>
      </c>
      <c r="Q92" s="209"/>
      <c r="R92" s="210">
        <f>R93+R105+R111+R177+R279+R291</f>
        <v>30.915872199999999</v>
      </c>
      <c r="S92" s="209"/>
      <c r="T92" s="211">
        <f>T93+T105+T111+T177+T279+T291</f>
        <v>32.748610999999997</v>
      </c>
      <c r="AR92" s="212" t="s">
        <v>89</v>
      </c>
      <c r="AT92" s="213" t="s">
        <v>80</v>
      </c>
      <c r="AU92" s="213" t="s">
        <v>81</v>
      </c>
      <c r="AY92" s="212" t="s">
        <v>136</v>
      </c>
      <c r="BK92" s="214">
        <f>BK93+BK105+BK111+BK177+BK279+BK291</f>
        <v>0</v>
      </c>
    </row>
    <row r="93" s="10" customFormat="1" ht="19.92" customHeight="1">
      <c r="B93" s="201"/>
      <c r="C93" s="202"/>
      <c r="D93" s="203" t="s">
        <v>80</v>
      </c>
      <c r="E93" s="215" t="s">
        <v>89</v>
      </c>
      <c r="F93" s="215" t="s">
        <v>137</v>
      </c>
      <c r="G93" s="202"/>
      <c r="H93" s="202"/>
      <c r="I93" s="205"/>
      <c r="J93" s="216">
        <f>BK93</f>
        <v>0</v>
      </c>
      <c r="K93" s="202"/>
      <c r="L93" s="207"/>
      <c r="M93" s="208"/>
      <c r="N93" s="209"/>
      <c r="O93" s="209"/>
      <c r="P93" s="210">
        <f>P94+SUM(P95:P98)</f>
        <v>0</v>
      </c>
      <c r="Q93" s="209"/>
      <c r="R93" s="210">
        <f>R94+SUM(R95:R98)</f>
        <v>0.00092700000000000009</v>
      </c>
      <c r="S93" s="209"/>
      <c r="T93" s="211">
        <f>T94+SUM(T95:T98)</f>
        <v>0</v>
      </c>
      <c r="AR93" s="212" t="s">
        <v>89</v>
      </c>
      <c r="AT93" s="213" t="s">
        <v>80</v>
      </c>
      <c r="AU93" s="213" t="s">
        <v>89</v>
      </c>
      <c r="AY93" s="212" t="s">
        <v>136</v>
      </c>
      <c r="BK93" s="214">
        <f>BK94+SUM(BK95:BK98)</f>
        <v>0</v>
      </c>
    </row>
    <row r="94" s="1" customFormat="1" ht="38.25" customHeight="1">
      <c r="B94" s="46"/>
      <c r="C94" s="217" t="s">
        <v>89</v>
      </c>
      <c r="D94" s="217" t="s">
        <v>138</v>
      </c>
      <c r="E94" s="218" t="s">
        <v>139</v>
      </c>
      <c r="F94" s="219" t="s">
        <v>140</v>
      </c>
      <c r="G94" s="220" t="s">
        <v>141</v>
      </c>
      <c r="H94" s="221">
        <v>61.799999999999997</v>
      </c>
      <c r="I94" s="222"/>
      <c r="J94" s="223">
        <f>ROUND(I94*H94,2)</f>
        <v>0</v>
      </c>
      <c r="K94" s="219" t="s">
        <v>142</v>
      </c>
      <c r="L94" s="72"/>
      <c r="M94" s="224" t="s">
        <v>43</v>
      </c>
      <c r="N94" s="225" t="s">
        <v>52</v>
      </c>
      <c r="O94" s="47"/>
      <c r="P94" s="226">
        <f>O94*H94</f>
        <v>0</v>
      </c>
      <c r="Q94" s="226">
        <v>0</v>
      </c>
      <c r="R94" s="226">
        <f>Q94*H94</f>
        <v>0</v>
      </c>
      <c r="S94" s="226">
        <v>0</v>
      </c>
      <c r="T94" s="227">
        <f>S94*H94</f>
        <v>0</v>
      </c>
      <c r="AR94" s="23" t="s">
        <v>143</v>
      </c>
      <c r="AT94" s="23" t="s">
        <v>138</v>
      </c>
      <c r="AU94" s="23" t="s">
        <v>91</v>
      </c>
      <c r="AY94" s="23" t="s">
        <v>136</v>
      </c>
      <c r="BE94" s="228">
        <f>IF(N94="základní",J94,0)</f>
        <v>0</v>
      </c>
      <c r="BF94" s="228">
        <f>IF(N94="snížená",J94,0)</f>
        <v>0</v>
      </c>
      <c r="BG94" s="228">
        <f>IF(N94="zákl. přenesená",J94,0)</f>
        <v>0</v>
      </c>
      <c r="BH94" s="228">
        <f>IF(N94="sníž. přenesená",J94,0)</f>
        <v>0</v>
      </c>
      <c r="BI94" s="228">
        <f>IF(N94="nulová",J94,0)</f>
        <v>0</v>
      </c>
      <c r="BJ94" s="23" t="s">
        <v>89</v>
      </c>
      <c r="BK94" s="228">
        <f>ROUND(I94*H94,2)</f>
        <v>0</v>
      </c>
      <c r="BL94" s="23" t="s">
        <v>143</v>
      </c>
      <c r="BM94" s="23" t="s">
        <v>144</v>
      </c>
    </row>
    <row r="95" s="1" customFormat="1">
      <c r="B95" s="46"/>
      <c r="C95" s="74"/>
      <c r="D95" s="229" t="s">
        <v>145</v>
      </c>
      <c r="E95" s="74"/>
      <c r="F95" s="230" t="s">
        <v>146</v>
      </c>
      <c r="G95" s="74"/>
      <c r="H95" s="74"/>
      <c r="I95" s="187"/>
      <c r="J95" s="74"/>
      <c r="K95" s="74"/>
      <c r="L95" s="72"/>
      <c r="M95" s="231"/>
      <c r="N95" s="47"/>
      <c r="O95" s="47"/>
      <c r="P95" s="47"/>
      <c r="Q95" s="47"/>
      <c r="R95" s="47"/>
      <c r="S95" s="47"/>
      <c r="T95" s="95"/>
      <c r="AT95" s="23" t="s">
        <v>145</v>
      </c>
      <c r="AU95" s="23" t="s">
        <v>91</v>
      </c>
    </row>
    <row r="96" s="11" customFormat="1">
      <c r="B96" s="232"/>
      <c r="C96" s="233"/>
      <c r="D96" s="229" t="s">
        <v>147</v>
      </c>
      <c r="E96" s="234" t="s">
        <v>43</v>
      </c>
      <c r="F96" s="235" t="s">
        <v>148</v>
      </c>
      <c r="G96" s="233"/>
      <c r="H96" s="236">
        <v>61.799999999999997</v>
      </c>
      <c r="I96" s="237"/>
      <c r="J96" s="233"/>
      <c r="K96" s="233"/>
      <c r="L96" s="238"/>
      <c r="M96" s="239"/>
      <c r="N96" s="240"/>
      <c r="O96" s="240"/>
      <c r="P96" s="240"/>
      <c r="Q96" s="240"/>
      <c r="R96" s="240"/>
      <c r="S96" s="240"/>
      <c r="T96" s="241"/>
      <c r="AT96" s="242" t="s">
        <v>147</v>
      </c>
      <c r="AU96" s="242" t="s">
        <v>91</v>
      </c>
      <c r="AV96" s="11" t="s">
        <v>91</v>
      </c>
      <c r="AW96" s="11" t="s">
        <v>44</v>
      </c>
      <c r="AX96" s="11" t="s">
        <v>81</v>
      </c>
      <c r="AY96" s="242" t="s">
        <v>136</v>
      </c>
    </row>
    <row r="97" s="12" customFormat="1">
      <c r="B97" s="243"/>
      <c r="C97" s="244"/>
      <c r="D97" s="229" t="s">
        <v>147</v>
      </c>
      <c r="E97" s="245" t="s">
        <v>43</v>
      </c>
      <c r="F97" s="246" t="s">
        <v>149</v>
      </c>
      <c r="G97" s="244"/>
      <c r="H97" s="247">
        <v>61.799999999999997</v>
      </c>
      <c r="I97" s="248"/>
      <c r="J97" s="244"/>
      <c r="K97" s="244"/>
      <c r="L97" s="249"/>
      <c r="M97" s="250"/>
      <c r="N97" s="251"/>
      <c r="O97" s="251"/>
      <c r="P97" s="251"/>
      <c r="Q97" s="251"/>
      <c r="R97" s="251"/>
      <c r="S97" s="251"/>
      <c r="T97" s="252"/>
      <c r="AT97" s="253" t="s">
        <v>147</v>
      </c>
      <c r="AU97" s="253" t="s">
        <v>91</v>
      </c>
      <c r="AV97" s="12" t="s">
        <v>143</v>
      </c>
      <c r="AW97" s="12" t="s">
        <v>44</v>
      </c>
      <c r="AX97" s="12" t="s">
        <v>89</v>
      </c>
      <c r="AY97" s="253" t="s">
        <v>136</v>
      </c>
    </row>
    <row r="98" s="10" customFormat="1" ht="22.32" customHeight="1">
      <c r="B98" s="201"/>
      <c r="C98" s="202"/>
      <c r="D98" s="203" t="s">
        <v>80</v>
      </c>
      <c r="E98" s="215" t="s">
        <v>150</v>
      </c>
      <c r="F98" s="215" t="s">
        <v>151</v>
      </c>
      <c r="G98" s="202"/>
      <c r="H98" s="202"/>
      <c r="I98" s="205"/>
      <c r="J98" s="216">
        <f>BK98</f>
        <v>0</v>
      </c>
      <c r="K98" s="202"/>
      <c r="L98" s="207"/>
      <c r="M98" s="208"/>
      <c r="N98" s="209"/>
      <c r="O98" s="209"/>
      <c r="P98" s="210">
        <f>SUM(P99:P104)</f>
        <v>0</v>
      </c>
      <c r="Q98" s="209"/>
      <c r="R98" s="210">
        <f>SUM(R99:R104)</f>
        <v>0.00092700000000000009</v>
      </c>
      <c r="S98" s="209"/>
      <c r="T98" s="211">
        <f>SUM(T99:T104)</f>
        <v>0</v>
      </c>
      <c r="AR98" s="212" t="s">
        <v>89</v>
      </c>
      <c r="AT98" s="213" t="s">
        <v>80</v>
      </c>
      <c r="AU98" s="213" t="s">
        <v>91</v>
      </c>
      <c r="AY98" s="212" t="s">
        <v>136</v>
      </c>
      <c r="BK98" s="214">
        <f>SUM(BK99:BK104)</f>
        <v>0</v>
      </c>
    </row>
    <row r="99" s="1" customFormat="1" ht="25.5" customHeight="1">
      <c r="B99" s="46"/>
      <c r="C99" s="217" t="s">
        <v>91</v>
      </c>
      <c r="D99" s="217" t="s">
        <v>138</v>
      </c>
      <c r="E99" s="218" t="s">
        <v>152</v>
      </c>
      <c r="F99" s="219" t="s">
        <v>153</v>
      </c>
      <c r="G99" s="220" t="s">
        <v>141</v>
      </c>
      <c r="H99" s="221">
        <v>61.799999999999997</v>
      </c>
      <c r="I99" s="222"/>
      <c r="J99" s="223">
        <f>ROUND(I99*H99,2)</f>
        <v>0</v>
      </c>
      <c r="K99" s="219" t="s">
        <v>142</v>
      </c>
      <c r="L99" s="72"/>
      <c r="M99" s="224" t="s">
        <v>43</v>
      </c>
      <c r="N99" s="225" t="s">
        <v>52</v>
      </c>
      <c r="O99" s="47"/>
      <c r="P99" s="226">
        <f>O99*H99</f>
        <v>0</v>
      </c>
      <c r="Q99" s="226">
        <v>0</v>
      </c>
      <c r="R99" s="226">
        <f>Q99*H99</f>
        <v>0</v>
      </c>
      <c r="S99" s="226">
        <v>0</v>
      </c>
      <c r="T99" s="227">
        <f>S99*H99</f>
        <v>0</v>
      </c>
      <c r="AR99" s="23" t="s">
        <v>143</v>
      </c>
      <c r="AT99" s="23" t="s">
        <v>138</v>
      </c>
      <c r="AU99" s="23" t="s">
        <v>154</v>
      </c>
      <c r="AY99" s="23" t="s">
        <v>136</v>
      </c>
      <c r="BE99" s="228">
        <f>IF(N99="základní",J99,0)</f>
        <v>0</v>
      </c>
      <c r="BF99" s="228">
        <f>IF(N99="snížená",J99,0)</f>
        <v>0</v>
      </c>
      <c r="BG99" s="228">
        <f>IF(N99="zákl. přenesená",J99,0)</f>
        <v>0</v>
      </c>
      <c r="BH99" s="228">
        <f>IF(N99="sníž. přenesená",J99,0)</f>
        <v>0</v>
      </c>
      <c r="BI99" s="228">
        <f>IF(N99="nulová",J99,0)</f>
        <v>0</v>
      </c>
      <c r="BJ99" s="23" t="s">
        <v>89</v>
      </c>
      <c r="BK99" s="228">
        <f>ROUND(I99*H99,2)</f>
        <v>0</v>
      </c>
      <c r="BL99" s="23" t="s">
        <v>143</v>
      </c>
      <c r="BM99" s="23" t="s">
        <v>155</v>
      </c>
    </row>
    <row r="100" s="1" customFormat="1">
      <c r="B100" s="46"/>
      <c r="C100" s="74"/>
      <c r="D100" s="229" t="s">
        <v>145</v>
      </c>
      <c r="E100" s="74"/>
      <c r="F100" s="230" t="s">
        <v>156</v>
      </c>
      <c r="G100" s="74"/>
      <c r="H100" s="74"/>
      <c r="I100" s="187"/>
      <c r="J100" s="74"/>
      <c r="K100" s="74"/>
      <c r="L100" s="72"/>
      <c r="M100" s="231"/>
      <c r="N100" s="47"/>
      <c r="O100" s="47"/>
      <c r="P100" s="47"/>
      <c r="Q100" s="47"/>
      <c r="R100" s="47"/>
      <c r="S100" s="47"/>
      <c r="T100" s="95"/>
      <c r="AT100" s="23" t="s">
        <v>145</v>
      </c>
      <c r="AU100" s="23" t="s">
        <v>154</v>
      </c>
    </row>
    <row r="101" s="11" customFormat="1">
      <c r="B101" s="232"/>
      <c r="C101" s="233"/>
      <c r="D101" s="229" t="s">
        <v>147</v>
      </c>
      <c r="E101" s="234" t="s">
        <v>43</v>
      </c>
      <c r="F101" s="235" t="s">
        <v>148</v>
      </c>
      <c r="G101" s="233"/>
      <c r="H101" s="236">
        <v>61.799999999999997</v>
      </c>
      <c r="I101" s="237"/>
      <c r="J101" s="233"/>
      <c r="K101" s="233"/>
      <c r="L101" s="238"/>
      <c r="M101" s="239"/>
      <c r="N101" s="240"/>
      <c r="O101" s="240"/>
      <c r="P101" s="240"/>
      <c r="Q101" s="240"/>
      <c r="R101" s="240"/>
      <c r="S101" s="240"/>
      <c r="T101" s="241"/>
      <c r="AT101" s="242" t="s">
        <v>147</v>
      </c>
      <c r="AU101" s="242" t="s">
        <v>154</v>
      </c>
      <c r="AV101" s="11" t="s">
        <v>91</v>
      </c>
      <c r="AW101" s="11" t="s">
        <v>44</v>
      </c>
      <c r="AX101" s="11" t="s">
        <v>81</v>
      </c>
      <c r="AY101" s="242" t="s">
        <v>136</v>
      </c>
    </row>
    <row r="102" s="12" customFormat="1">
      <c r="B102" s="243"/>
      <c r="C102" s="244"/>
      <c r="D102" s="229" t="s">
        <v>147</v>
      </c>
      <c r="E102" s="245" t="s">
        <v>43</v>
      </c>
      <c r="F102" s="246" t="s">
        <v>149</v>
      </c>
      <c r="G102" s="244"/>
      <c r="H102" s="247">
        <v>61.799999999999997</v>
      </c>
      <c r="I102" s="248"/>
      <c r="J102" s="244"/>
      <c r="K102" s="244"/>
      <c r="L102" s="249"/>
      <c r="M102" s="250"/>
      <c r="N102" s="251"/>
      <c r="O102" s="251"/>
      <c r="P102" s="251"/>
      <c r="Q102" s="251"/>
      <c r="R102" s="251"/>
      <c r="S102" s="251"/>
      <c r="T102" s="252"/>
      <c r="AT102" s="253" t="s">
        <v>147</v>
      </c>
      <c r="AU102" s="253" t="s">
        <v>154</v>
      </c>
      <c r="AV102" s="12" t="s">
        <v>143</v>
      </c>
      <c r="AW102" s="12" t="s">
        <v>44</v>
      </c>
      <c r="AX102" s="12" t="s">
        <v>89</v>
      </c>
      <c r="AY102" s="253" t="s">
        <v>136</v>
      </c>
    </row>
    <row r="103" s="1" customFormat="1" ht="16.5" customHeight="1">
      <c r="B103" s="46"/>
      <c r="C103" s="254" t="s">
        <v>154</v>
      </c>
      <c r="D103" s="254" t="s">
        <v>157</v>
      </c>
      <c r="E103" s="255" t="s">
        <v>158</v>
      </c>
      <c r="F103" s="256" t="s">
        <v>159</v>
      </c>
      <c r="G103" s="257" t="s">
        <v>160</v>
      </c>
      <c r="H103" s="258">
        <v>0.92700000000000005</v>
      </c>
      <c r="I103" s="259"/>
      <c r="J103" s="260">
        <f>ROUND(I103*H103,2)</f>
        <v>0</v>
      </c>
      <c r="K103" s="256" t="s">
        <v>142</v>
      </c>
      <c r="L103" s="261"/>
      <c r="M103" s="262" t="s">
        <v>43</v>
      </c>
      <c r="N103" s="263" t="s">
        <v>52</v>
      </c>
      <c r="O103" s="47"/>
      <c r="P103" s="226">
        <f>O103*H103</f>
        <v>0</v>
      </c>
      <c r="Q103" s="226">
        <v>0.001</v>
      </c>
      <c r="R103" s="226">
        <f>Q103*H103</f>
        <v>0.00092700000000000009</v>
      </c>
      <c r="S103" s="226">
        <v>0</v>
      </c>
      <c r="T103" s="227">
        <f>S103*H103</f>
        <v>0</v>
      </c>
      <c r="AR103" s="23" t="s">
        <v>161</v>
      </c>
      <c r="AT103" s="23" t="s">
        <v>157</v>
      </c>
      <c r="AU103" s="23" t="s">
        <v>154</v>
      </c>
      <c r="AY103" s="23" t="s">
        <v>136</v>
      </c>
      <c r="BE103" s="228">
        <f>IF(N103="základní",J103,0)</f>
        <v>0</v>
      </c>
      <c r="BF103" s="228">
        <f>IF(N103="snížená",J103,0)</f>
        <v>0</v>
      </c>
      <c r="BG103" s="228">
        <f>IF(N103="zákl. přenesená",J103,0)</f>
        <v>0</v>
      </c>
      <c r="BH103" s="228">
        <f>IF(N103="sníž. přenesená",J103,0)</f>
        <v>0</v>
      </c>
      <c r="BI103" s="228">
        <f>IF(N103="nulová",J103,0)</f>
        <v>0</v>
      </c>
      <c r="BJ103" s="23" t="s">
        <v>89</v>
      </c>
      <c r="BK103" s="228">
        <f>ROUND(I103*H103,2)</f>
        <v>0</v>
      </c>
      <c r="BL103" s="23" t="s">
        <v>143</v>
      </c>
      <c r="BM103" s="23" t="s">
        <v>162</v>
      </c>
    </row>
    <row r="104" s="11" customFormat="1">
      <c r="B104" s="232"/>
      <c r="C104" s="233"/>
      <c r="D104" s="229" t="s">
        <v>147</v>
      </c>
      <c r="E104" s="233"/>
      <c r="F104" s="235" t="s">
        <v>163</v>
      </c>
      <c r="G104" s="233"/>
      <c r="H104" s="236">
        <v>0.92700000000000005</v>
      </c>
      <c r="I104" s="237"/>
      <c r="J104" s="233"/>
      <c r="K104" s="233"/>
      <c r="L104" s="238"/>
      <c r="M104" s="239"/>
      <c r="N104" s="240"/>
      <c r="O104" s="240"/>
      <c r="P104" s="240"/>
      <c r="Q104" s="240"/>
      <c r="R104" s="240"/>
      <c r="S104" s="240"/>
      <c r="T104" s="241"/>
      <c r="AT104" s="242" t="s">
        <v>147</v>
      </c>
      <c r="AU104" s="242" t="s">
        <v>154</v>
      </c>
      <c r="AV104" s="11" t="s">
        <v>91</v>
      </c>
      <c r="AW104" s="11" t="s">
        <v>6</v>
      </c>
      <c r="AX104" s="11" t="s">
        <v>89</v>
      </c>
      <c r="AY104" s="242" t="s">
        <v>136</v>
      </c>
    </row>
    <row r="105" s="10" customFormat="1" ht="29.88" customHeight="1">
      <c r="B105" s="201"/>
      <c r="C105" s="202"/>
      <c r="D105" s="203" t="s">
        <v>80</v>
      </c>
      <c r="E105" s="215" t="s">
        <v>154</v>
      </c>
      <c r="F105" s="215" t="s">
        <v>164</v>
      </c>
      <c r="G105" s="202"/>
      <c r="H105" s="202"/>
      <c r="I105" s="205"/>
      <c r="J105" s="216">
        <f>BK105</f>
        <v>0</v>
      </c>
      <c r="K105" s="202"/>
      <c r="L105" s="207"/>
      <c r="M105" s="208"/>
      <c r="N105" s="209"/>
      <c r="O105" s="209"/>
      <c r="P105" s="210">
        <f>SUM(P106:P110)</f>
        <v>0</v>
      </c>
      <c r="Q105" s="209"/>
      <c r="R105" s="210">
        <f>SUM(R106:R110)</f>
        <v>0.72652700000000003</v>
      </c>
      <c r="S105" s="209"/>
      <c r="T105" s="211">
        <f>SUM(T106:T110)</f>
        <v>0</v>
      </c>
      <c r="AR105" s="212" t="s">
        <v>89</v>
      </c>
      <c r="AT105" s="213" t="s">
        <v>80</v>
      </c>
      <c r="AU105" s="213" t="s">
        <v>89</v>
      </c>
      <c r="AY105" s="212" t="s">
        <v>136</v>
      </c>
      <c r="BK105" s="214">
        <f>SUM(BK106:BK110)</f>
        <v>0</v>
      </c>
    </row>
    <row r="106" s="1" customFormat="1" ht="25.5" customHeight="1">
      <c r="B106" s="46"/>
      <c r="C106" s="217" t="s">
        <v>143</v>
      </c>
      <c r="D106" s="217" t="s">
        <v>138</v>
      </c>
      <c r="E106" s="218" t="s">
        <v>165</v>
      </c>
      <c r="F106" s="219" t="s">
        <v>166</v>
      </c>
      <c r="G106" s="220" t="s">
        <v>167</v>
      </c>
      <c r="H106" s="221">
        <v>0.35999999999999999</v>
      </c>
      <c r="I106" s="222"/>
      <c r="J106" s="223">
        <f>ROUND(I106*H106,2)</f>
        <v>0</v>
      </c>
      <c r="K106" s="219" t="s">
        <v>142</v>
      </c>
      <c r="L106" s="72"/>
      <c r="M106" s="224" t="s">
        <v>43</v>
      </c>
      <c r="N106" s="225" t="s">
        <v>52</v>
      </c>
      <c r="O106" s="47"/>
      <c r="P106" s="226">
        <f>O106*H106</f>
        <v>0</v>
      </c>
      <c r="Q106" s="226">
        <v>1.6627000000000001</v>
      </c>
      <c r="R106" s="226">
        <f>Q106*H106</f>
        <v>0.59857199999999999</v>
      </c>
      <c r="S106" s="226">
        <v>0</v>
      </c>
      <c r="T106" s="227">
        <f>S106*H106</f>
        <v>0</v>
      </c>
      <c r="AR106" s="23" t="s">
        <v>143</v>
      </c>
      <c r="AT106" s="23" t="s">
        <v>138</v>
      </c>
      <c r="AU106" s="23" t="s">
        <v>91</v>
      </c>
      <c r="AY106" s="23" t="s">
        <v>136</v>
      </c>
      <c r="BE106" s="228">
        <f>IF(N106="základní",J106,0)</f>
        <v>0</v>
      </c>
      <c r="BF106" s="228">
        <f>IF(N106="snížená",J106,0)</f>
        <v>0</v>
      </c>
      <c r="BG106" s="228">
        <f>IF(N106="zákl. přenesená",J106,0)</f>
        <v>0</v>
      </c>
      <c r="BH106" s="228">
        <f>IF(N106="sníž. přenesená",J106,0)</f>
        <v>0</v>
      </c>
      <c r="BI106" s="228">
        <f>IF(N106="nulová",J106,0)</f>
        <v>0</v>
      </c>
      <c r="BJ106" s="23" t="s">
        <v>89</v>
      </c>
      <c r="BK106" s="228">
        <f>ROUND(I106*H106,2)</f>
        <v>0</v>
      </c>
      <c r="BL106" s="23" t="s">
        <v>143</v>
      </c>
      <c r="BM106" s="23" t="s">
        <v>168</v>
      </c>
    </row>
    <row r="107" s="1" customFormat="1">
      <c r="B107" s="46"/>
      <c r="C107" s="74"/>
      <c r="D107" s="229" t="s">
        <v>145</v>
      </c>
      <c r="E107" s="74"/>
      <c r="F107" s="230" t="s">
        <v>169</v>
      </c>
      <c r="G107" s="74"/>
      <c r="H107" s="74"/>
      <c r="I107" s="187"/>
      <c r="J107" s="74"/>
      <c r="K107" s="74"/>
      <c r="L107" s="72"/>
      <c r="M107" s="231"/>
      <c r="N107" s="47"/>
      <c r="O107" s="47"/>
      <c r="P107" s="47"/>
      <c r="Q107" s="47"/>
      <c r="R107" s="47"/>
      <c r="S107" s="47"/>
      <c r="T107" s="95"/>
      <c r="AT107" s="23" t="s">
        <v>145</v>
      </c>
      <c r="AU107" s="23" t="s">
        <v>91</v>
      </c>
    </row>
    <row r="108" s="11" customFormat="1">
      <c r="B108" s="232"/>
      <c r="C108" s="233"/>
      <c r="D108" s="229" t="s">
        <v>147</v>
      </c>
      <c r="E108" s="234" t="s">
        <v>43</v>
      </c>
      <c r="F108" s="235" t="s">
        <v>170</v>
      </c>
      <c r="G108" s="233"/>
      <c r="H108" s="236">
        <v>0.35999999999999999</v>
      </c>
      <c r="I108" s="237"/>
      <c r="J108" s="233"/>
      <c r="K108" s="233"/>
      <c r="L108" s="238"/>
      <c r="M108" s="239"/>
      <c r="N108" s="240"/>
      <c r="O108" s="240"/>
      <c r="P108" s="240"/>
      <c r="Q108" s="240"/>
      <c r="R108" s="240"/>
      <c r="S108" s="240"/>
      <c r="T108" s="241"/>
      <c r="AT108" s="242" t="s">
        <v>147</v>
      </c>
      <c r="AU108" s="242" t="s">
        <v>91</v>
      </c>
      <c r="AV108" s="11" t="s">
        <v>91</v>
      </c>
      <c r="AW108" s="11" t="s">
        <v>44</v>
      </c>
      <c r="AX108" s="11" t="s">
        <v>89</v>
      </c>
      <c r="AY108" s="242" t="s">
        <v>136</v>
      </c>
    </row>
    <row r="109" s="1" customFormat="1" ht="38.25" customHeight="1">
      <c r="B109" s="46"/>
      <c r="C109" s="217" t="s">
        <v>171</v>
      </c>
      <c r="D109" s="217" t="s">
        <v>138</v>
      </c>
      <c r="E109" s="218" t="s">
        <v>172</v>
      </c>
      <c r="F109" s="219" t="s">
        <v>173</v>
      </c>
      <c r="G109" s="220" t="s">
        <v>141</v>
      </c>
      <c r="H109" s="221">
        <v>0.5</v>
      </c>
      <c r="I109" s="222"/>
      <c r="J109" s="223">
        <f>ROUND(I109*H109,2)</f>
        <v>0</v>
      </c>
      <c r="K109" s="219" t="s">
        <v>142</v>
      </c>
      <c r="L109" s="72"/>
      <c r="M109" s="224" t="s">
        <v>43</v>
      </c>
      <c r="N109" s="225" t="s">
        <v>52</v>
      </c>
      <c r="O109" s="47"/>
      <c r="P109" s="226">
        <f>O109*H109</f>
        <v>0</v>
      </c>
      <c r="Q109" s="226">
        <v>0.25591000000000003</v>
      </c>
      <c r="R109" s="226">
        <f>Q109*H109</f>
        <v>0.12795500000000001</v>
      </c>
      <c r="S109" s="226">
        <v>0</v>
      </c>
      <c r="T109" s="227">
        <f>S109*H109</f>
        <v>0</v>
      </c>
      <c r="AR109" s="23" t="s">
        <v>143</v>
      </c>
      <c r="AT109" s="23" t="s">
        <v>138</v>
      </c>
      <c r="AU109" s="23" t="s">
        <v>91</v>
      </c>
      <c r="AY109" s="23" t="s">
        <v>136</v>
      </c>
      <c r="BE109" s="228">
        <f>IF(N109="základní",J109,0)</f>
        <v>0</v>
      </c>
      <c r="BF109" s="228">
        <f>IF(N109="snížená",J109,0)</f>
        <v>0</v>
      </c>
      <c r="BG109" s="228">
        <f>IF(N109="zákl. přenesená",J109,0)</f>
        <v>0</v>
      </c>
      <c r="BH109" s="228">
        <f>IF(N109="sníž. přenesená",J109,0)</f>
        <v>0</v>
      </c>
      <c r="BI109" s="228">
        <f>IF(N109="nulová",J109,0)</f>
        <v>0</v>
      </c>
      <c r="BJ109" s="23" t="s">
        <v>89</v>
      </c>
      <c r="BK109" s="228">
        <f>ROUND(I109*H109,2)</f>
        <v>0</v>
      </c>
      <c r="BL109" s="23" t="s">
        <v>143</v>
      </c>
      <c r="BM109" s="23" t="s">
        <v>174</v>
      </c>
    </row>
    <row r="110" s="11" customFormat="1">
      <c r="B110" s="232"/>
      <c r="C110" s="233"/>
      <c r="D110" s="229" t="s">
        <v>147</v>
      </c>
      <c r="E110" s="234" t="s">
        <v>43</v>
      </c>
      <c r="F110" s="235" t="s">
        <v>175</v>
      </c>
      <c r="G110" s="233"/>
      <c r="H110" s="236">
        <v>0.5</v>
      </c>
      <c r="I110" s="237"/>
      <c r="J110" s="233"/>
      <c r="K110" s="233"/>
      <c r="L110" s="238"/>
      <c r="M110" s="239"/>
      <c r="N110" s="240"/>
      <c r="O110" s="240"/>
      <c r="P110" s="240"/>
      <c r="Q110" s="240"/>
      <c r="R110" s="240"/>
      <c r="S110" s="240"/>
      <c r="T110" s="241"/>
      <c r="AT110" s="242" t="s">
        <v>147</v>
      </c>
      <c r="AU110" s="242" t="s">
        <v>91</v>
      </c>
      <c r="AV110" s="11" t="s">
        <v>91</v>
      </c>
      <c r="AW110" s="11" t="s">
        <v>44</v>
      </c>
      <c r="AX110" s="11" t="s">
        <v>89</v>
      </c>
      <c r="AY110" s="242" t="s">
        <v>136</v>
      </c>
    </row>
    <row r="111" s="10" customFormat="1" ht="29.88" customHeight="1">
      <c r="B111" s="201"/>
      <c r="C111" s="202"/>
      <c r="D111" s="203" t="s">
        <v>80</v>
      </c>
      <c r="E111" s="215" t="s">
        <v>176</v>
      </c>
      <c r="F111" s="215" t="s">
        <v>177</v>
      </c>
      <c r="G111" s="202"/>
      <c r="H111" s="202"/>
      <c r="I111" s="205"/>
      <c r="J111" s="216">
        <f>BK111</f>
        <v>0</v>
      </c>
      <c r="K111" s="202"/>
      <c r="L111" s="207"/>
      <c r="M111" s="208"/>
      <c r="N111" s="209"/>
      <c r="O111" s="209"/>
      <c r="P111" s="210">
        <f>SUM(P112:P176)</f>
        <v>0</v>
      </c>
      <c r="Q111" s="209"/>
      <c r="R111" s="210">
        <f>SUM(R112:R176)</f>
        <v>29.684398299999998</v>
      </c>
      <c r="S111" s="209"/>
      <c r="T111" s="211">
        <f>SUM(T112:T176)</f>
        <v>0</v>
      </c>
      <c r="AR111" s="212" t="s">
        <v>89</v>
      </c>
      <c r="AT111" s="213" t="s">
        <v>80</v>
      </c>
      <c r="AU111" s="213" t="s">
        <v>89</v>
      </c>
      <c r="AY111" s="212" t="s">
        <v>136</v>
      </c>
      <c r="BK111" s="214">
        <f>SUM(BK112:BK176)</f>
        <v>0</v>
      </c>
    </row>
    <row r="112" s="1" customFormat="1" ht="38.25" customHeight="1">
      <c r="B112" s="46"/>
      <c r="C112" s="217" t="s">
        <v>176</v>
      </c>
      <c r="D112" s="217" t="s">
        <v>138</v>
      </c>
      <c r="E112" s="218" t="s">
        <v>178</v>
      </c>
      <c r="F112" s="219" t="s">
        <v>179</v>
      </c>
      <c r="G112" s="220" t="s">
        <v>141</v>
      </c>
      <c r="H112" s="221">
        <v>29.800000000000001</v>
      </c>
      <c r="I112" s="222"/>
      <c r="J112" s="223">
        <f>ROUND(I112*H112,2)</f>
        <v>0</v>
      </c>
      <c r="K112" s="219" t="s">
        <v>142</v>
      </c>
      <c r="L112" s="72"/>
      <c r="M112" s="224" t="s">
        <v>43</v>
      </c>
      <c r="N112" s="225" t="s">
        <v>52</v>
      </c>
      <c r="O112" s="47"/>
      <c r="P112" s="226">
        <f>O112*H112</f>
        <v>0</v>
      </c>
      <c r="Q112" s="226">
        <v>0.018380000000000001</v>
      </c>
      <c r="R112" s="226">
        <f>Q112*H112</f>
        <v>0.54772399999999999</v>
      </c>
      <c r="S112" s="226">
        <v>0</v>
      </c>
      <c r="T112" s="227">
        <f>S112*H112</f>
        <v>0</v>
      </c>
      <c r="AR112" s="23" t="s">
        <v>143</v>
      </c>
      <c r="AT112" s="23" t="s">
        <v>138</v>
      </c>
      <c r="AU112" s="23" t="s">
        <v>91</v>
      </c>
      <c r="AY112" s="23" t="s">
        <v>136</v>
      </c>
      <c r="BE112" s="228">
        <f>IF(N112="základní",J112,0)</f>
        <v>0</v>
      </c>
      <c r="BF112" s="228">
        <f>IF(N112="snížená",J112,0)</f>
        <v>0</v>
      </c>
      <c r="BG112" s="228">
        <f>IF(N112="zákl. přenesená",J112,0)</f>
        <v>0</v>
      </c>
      <c r="BH112" s="228">
        <f>IF(N112="sníž. přenesená",J112,0)</f>
        <v>0</v>
      </c>
      <c r="BI112" s="228">
        <f>IF(N112="nulová",J112,0)</f>
        <v>0</v>
      </c>
      <c r="BJ112" s="23" t="s">
        <v>89</v>
      </c>
      <c r="BK112" s="228">
        <f>ROUND(I112*H112,2)</f>
        <v>0</v>
      </c>
      <c r="BL112" s="23" t="s">
        <v>143</v>
      </c>
      <c r="BM112" s="23" t="s">
        <v>180</v>
      </c>
    </row>
    <row r="113" s="1" customFormat="1">
      <c r="B113" s="46"/>
      <c r="C113" s="74"/>
      <c r="D113" s="229" t="s">
        <v>145</v>
      </c>
      <c r="E113" s="74"/>
      <c r="F113" s="230" t="s">
        <v>181</v>
      </c>
      <c r="G113" s="74"/>
      <c r="H113" s="74"/>
      <c r="I113" s="187"/>
      <c r="J113" s="74"/>
      <c r="K113" s="74"/>
      <c r="L113" s="72"/>
      <c r="M113" s="231"/>
      <c r="N113" s="47"/>
      <c r="O113" s="47"/>
      <c r="P113" s="47"/>
      <c r="Q113" s="47"/>
      <c r="R113" s="47"/>
      <c r="S113" s="47"/>
      <c r="T113" s="95"/>
      <c r="AT113" s="23" t="s">
        <v>145</v>
      </c>
      <c r="AU113" s="23" t="s">
        <v>91</v>
      </c>
    </row>
    <row r="114" s="11" customFormat="1">
      <c r="B114" s="232"/>
      <c r="C114" s="233"/>
      <c r="D114" s="229" t="s">
        <v>147</v>
      </c>
      <c r="E114" s="234" t="s">
        <v>43</v>
      </c>
      <c r="F114" s="235" t="s">
        <v>182</v>
      </c>
      <c r="G114" s="233"/>
      <c r="H114" s="236">
        <v>29.800000000000001</v>
      </c>
      <c r="I114" s="237"/>
      <c r="J114" s="233"/>
      <c r="K114" s="233"/>
      <c r="L114" s="238"/>
      <c r="M114" s="239"/>
      <c r="N114" s="240"/>
      <c r="O114" s="240"/>
      <c r="P114" s="240"/>
      <c r="Q114" s="240"/>
      <c r="R114" s="240"/>
      <c r="S114" s="240"/>
      <c r="T114" s="241"/>
      <c r="AT114" s="242" t="s">
        <v>147</v>
      </c>
      <c r="AU114" s="242" t="s">
        <v>91</v>
      </c>
      <c r="AV114" s="11" t="s">
        <v>91</v>
      </c>
      <c r="AW114" s="11" t="s">
        <v>44</v>
      </c>
      <c r="AX114" s="11" t="s">
        <v>81</v>
      </c>
      <c r="AY114" s="242" t="s">
        <v>136</v>
      </c>
    </row>
    <row r="115" s="12" customFormat="1">
      <c r="B115" s="243"/>
      <c r="C115" s="244"/>
      <c r="D115" s="229" t="s">
        <v>147</v>
      </c>
      <c r="E115" s="245" t="s">
        <v>43</v>
      </c>
      <c r="F115" s="246" t="s">
        <v>149</v>
      </c>
      <c r="G115" s="244"/>
      <c r="H115" s="247">
        <v>29.800000000000001</v>
      </c>
      <c r="I115" s="248"/>
      <c r="J115" s="244"/>
      <c r="K115" s="244"/>
      <c r="L115" s="249"/>
      <c r="M115" s="250"/>
      <c r="N115" s="251"/>
      <c r="O115" s="251"/>
      <c r="P115" s="251"/>
      <c r="Q115" s="251"/>
      <c r="R115" s="251"/>
      <c r="S115" s="251"/>
      <c r="T115" s="252"/>
      <c r="AT115" s="253" t="s">
        <v>147</v>
      </c>
      <c r="AU115" s="253" t="s">
        <v>91</v>
      </c>
      <c r="AV115" s="12" t="s">
        <v>143</v>
      </c>
      <c r="AW115" s="12" t="s">
        <v>44</v>
      </c>
      <c r="AX115" s="12" t="s">
        <v>89</v>
      </c>
      <c r="AY115" s="253" t="s">
        <v>136</v>
      </c>
    </row>
    <row r="116" s="1" customFormat="1" ht="38.25" customHeight="1">
      <c r="B116" s="46"/>
      <c r="C116" s="217" t="s">
        <v>183</v>
      </c>
      <c r="D116" s="217" t="s">
        <v>138</v>
      </c>
      <c r="E116" s="218" t="s">
        <v>184</v>
      </c>
      <c r="F116" s="219" t="s">
        <v>185</v>
      </c>
      <c r="G116" s="220" t="s">
        <v>141</v>
      </c>
      <c r="H116" s="221">
        <v>54.767000000000003</v>
      </c>
      <c r="I116" s="222"/>
      <c r="J116" s="223">
        <f>ROUND(I116*H116,2)</f>
        <v>0</v>
      </c>
      <c r="K116" s="219" t="s">
        <v>142</v>
      </c>
      <c r="L116" s="72"/>
      <c r="M116" s="224" t="s">
        <v>43</v>
      </c>
      <c r="N116" s="225" t="s">
        <v>52</v>
      </c>
      <c r="O116" s="47"/>
      <c r="P116" s="226">
        <f>O116*H116</f>
        <v>0</v>
      </c>
      <c r="Q116" s="226">
        <v>0.018380000000000001</v>
      </c>
      <c r="R116" s="226">
        <f>Q116*H116</f>
        <v>1.0066174600000002</v>
      </c>
      <c r="S116" s="226">
        <v>0</v>
      </c>
      <c r="T116" s="227">
        <f>S116*H116</f>
        <v>0</v>
      </c>
      <c r="AR116" s="23" t="s">
        <v>143</v>
      </c>
      <c r="AT116" s="23" t="s">
        <v>138</v>
      </c>
      <c r="AU116" s="23" t="s">
        <v>91</v>
      </c>
      <c r="AY116" s="23" t="s">
        <v>136</v>
      </c>
      <c r="BE116" s="228">
        <f>IF(N116="základní",J116,0)</f>
        <v>0</v>
      </c>
      <c r="BF116" s="228">
        <f>IF(N116="snížená",J116,0)</f>
        <v>0</v>
      </c>
      <c r="BG116" s="228">
        <f>IF(N116="zákl. přenesená",J116,0)</f>
        <v>0</v>
      </c>
      <c r="BH116" s="228">
        <f>IF(N116="sníž. přenesená",J116,0)</f>
        <v>0</v>
      </c>
      <c r="BI116" s="228">
        <f>IF(N116="nulová",J116,0)</f>
        <v>0</v>
      </c>
      <c r="BJ116" s="23" t="s">
        <v>89</v>
      </c>
      <c r="BK116" s="228">
        <f>ROUND(I116*H116,2)</f>
        <v>0</v>
      </c>
      <c r="BL116" s="23" t="s">
        <v>143</v>
      </c>
      <c r="BM116" s="23" t="s">
        <v>186</v>
      </c>
    </row>
    <row r="117" s="1" customFormat="1">
      <c r="B117" s="46"/>
      <c r="C117" s="74"/>
      <c r="D117" s="229" t="s">
        <v>145</v>
      </c>
      <c r="E117" s="74"/>
      <c r="F117" s="230" t="s">
        <v>181</v>
      </c>
      <c r="G117" s="74"/>
      <c r="H117" s="74"/>
      <c r="I117" s="187"/>
      <c r="J117" s="74"/>
      <c r="K117" s="74"/>
      <c r="L117" s="72"/>
      <c r="M117" s="231"/>
      <c r="N117" s="47"/>
      <c r="O117" s="47"/>
      <c r="P117" s="47"/>
      <c r="Q117" s="47"/>
      <c r="R117" s="47"/>
      <c r="S117" s="47"/>
      <c r="T117" s="95"/>
      <c r="AT117" s="23" t="s">
        <v>145</v>
      </c>
      <c r="AU117" s="23" t="s">
        <v>91</v>
      </c>
    </row>
    <row r="118" s="11" customFormat="1">
      <c r="B118" s="232"/>
      <c r="C118" s="233"/>
      <c r="D118" s="229" t="s">
        <v>147</v>
      </c>
      <c r="E118" s="234" t="s">
        <v>43</v>
      </c>
      <c r="F118" s="235" t="s">
        <v>187</v>
      </c>
      <c r="G118" s="233"/>
      <c r="H118" s="236">
        <v>48.593000000000004</v>
      </c>
      <c r="I118" s="237"/>
      <c r="J118" s="233"/>
      <c r="K118" s="233"/>
      <c r="L118" s="238"/>
      <c r="M118" s="239"/>
      <c r="N118" s="240"/>
      <c r="O118" s="240"/>
      <c r="P118" s="240"/>
      <c r="Q118" s="240"/>
      <c r="R118" s="240"/>
      <c r="S118" s="240"/>
      <c r="T118" s="241"/>
      <c r="AT118" s="242" t="s">
        <v>147</v>
      </c>
      <c r="AU118" s="242" t="s">
        <v>91</v>
      </c>
      <c r="AV118" s="11" t="s">
        <v>91</v>
      </c>
      <c r="AW118" s="11" t="s">
        <v>44</v>
      </c>
      <c r="AX118" s="11" t="s">
        <v>81</v>
      </c>
      <c r="AY118" s="242" t="s">
        <v>136</v>
      </c>
    </row>
    <row r="119" s="11" customFormat="1">
      <c r="B119" s="232"/>
      <c r="C119" s="233"/>
      <c r="D119" s="229" t="s">
        <v>147</v>
      </c>
      <c r="E119" s="234" t="s">
        <v>43</v>
      </c>
      <c r="F119" s="235" t="s">
        <v>188</v>
      </c>
      <c r="G119" s="233"/>
      <c r="H119" s="236">
        <v>6.1740000000000004</v>
      </c>
      <c r="I119" s="237"/>
      <c r="J119" s="233"/>
      <c r="K119" s="233"/>
      <c r="L119" s="238"/>
      <c r="M119" s="239"/>
      <c r="N119" s="240"/>
      <c r="O119" s="240"/>
      <c r="P119" s="240"/>
      <c r="Q119" s="240"/>
      <c r="R119" s="240"/>
      <c r="S119" s="240"/>
      <c r="T119" s="241"/>
      <c r="AT119" s="242" t="s">
        <v>147</v>
      </c>
      <c r="AU119" s="242" t="s">
        <v>91</v>
      </c>
      <c r="AV119" s="11" t="s">
        <v>91</v>
      </c>
      <c r="AW119" s="11" t="s">
        <v>44</v>
      </c>
      <c r="AX119" s="11" t="s">
        <v>81</v>
      </c>
      <c r="AY119" s="242" t="s">
        <v>136</v>
      </c>
    </row>
    <row r="120" s="12" customFormat="1">
      <c r="B120" s="243"/>
      <c r="C120" s="244"/>
      <c r="D120" s="229" t="s">
        <v>147</v>
      </c>
      <c r="E120" s="245" t="s">
        <v>43</v>
      </c>
      <c r="F120" s="246" t="s">
        <v>149</v>
      </c>
      <c r="G120" s="244"/>
      <c r="H120" s="247">
        <v>54.767000000000003</v>
      </c>
      <c r="I120" s="248"/>
      <c r="J120" s="244"/>
      <c r="K120" s="244"/>
      <c r="L120" s="249"/>
      <c r="M120" s="250"/>
      <c r="N120" s="251"/>
      <c r="O120" s="251"/>
      <c r="P120" s="251"/>
      <c r="Q120" s="251"/>
      <c r="R120" s="251"/>
      <c r="S120" s="251"/>
      <c r="T120" s="252"/>
      <c r="AT120" s="253" t="s">
        <v>147</v>
      </c>
      <c r="AU120" s="253" t="s">
        <v>91</v>
      </c>
      <c r="AV120" s="12" t="s">
        <v>143</v>
      </c>
      <c r="AW120" s="12" t="s">
        <v>44</v>
      </c>
      <c r="AX120" s="12" t="s">
        <v>89</v>
      </c>
      <c r="AY120" s="253" t="s">
        <v>136</v>
      </c>
    </row>
    <row r="121" s="1" customFormat="1" ht="25.5" customHeight="1">
      <c r="B121" s="46"/>
      <c r="C121" s="217" t="s">
        <v>161</v>
      </c>
      <c r="D121" s="217" t="s">
        <v>138</v>
      </c>
      <c r="E121" s="218" t="s">
        <v>189</v>
      </c>
      <c r="F121" s="219" t="s">
        <v>190</v>
      </c>
      <c r="G121" s="220" t="s">
        <v>141</v>
      </c>
      <c r="H121" s="221">
        <v>30.443000000000001</v>
      </c>
      <c r="I121" s="222"/>
      <c r="J121" s="223">
        <f>ROUND(I121*H121,2)</f>
        <v>0</v>
      </c>
      <c r="K121" s="219" t="s">
        <v>142</v>
      </c>
      <c r="L121" s="72"/>
      <c r="M121" s="224" t="s">
        <v>43</v>
      </c>
      <c r="N121" s="225" t="s">
        <v>52</v>
      </c>
      <c r="O121" s="47"/>
      <c r="P121" s="226">
        <f>O121*H121</f>
        <v>0</v>
      </c>
      <c r="Q121" s="226">
        <v>0.026360000000000001</v>
      </c>
      <c r="R121" s="226">
        <f>Q121*H121</f>
        <v>0.80247748000000008</v>
      </c>
      <c r="S121" s="226">
        <v>0</v>
      </c>
      <c r="T121" s="227">
        <f>S121*H121</f>
        <v>0</v>
      </c>
      <c r="AR121" s="23" t="s">
        <v>143</v>
      </c>
      <c r="AT121" s="23" t="s">
        <v>138</v>
      </c>
      <c r="AU121" s="23" t="s">
        <v>91</v>
      </c>
      <c r="AY121" s="23" t="s">
        <v>136</v>
      </c>
      <c r="BE121" s="228">
        <f>IF(N121="základní",J121,0)</f>
        <v>0</v>
      </c>
      <c r="BF121" s="228">
        <f>IF(N121="snížená",J121,0)</f>
        <v>0</v>
      </c>
      <c r="BG121" s="228">
        <f>IF(N121="zákl. přenesená",J121,0)</f>
        <v>0</v>
      </c>
      <c r="BH121" s="228">
        <f>IF(N121="sníž. přenesená",J121,0)</f>
        <v>0</v>
      </c>
      <c r="BI121" s="228">
        <f>IF(N121="nulová",J121,0)</f>
        <v>0</v>
      </c>
      <c r="BJ121" s="23" t="s">
        <v>89</v>
      </c>
      <c r="BK121" s="228">
        <f>ROUND(I121*H121,2)</f>
        <v>0</v>
      </c>
      <c r="BL121" s="23" t="s">
        <v>143</v>
      </c>
      <c r="BM121" s="23" t="s">
        <v>191</v>
      </c>
    </row>
    <row r="122" s="1" customFormat="1">
      <c r="B122" s="46"/>
      <c r="C122" s="74"/>
      <c r="D122" s="229" t="s">
        <v>145</v>
      </c>
      <c r="E122" s="74"/>
      <c r="F122" s="230" t="s">
        <v>192</v>
      </c>
      <c r="G122" s="74"/>
      <c r="H122" s="74"/>
      <c r="I122" s="187"/>
      <c r="J122" s="74"/>
      <c r="K122" s="74"/>
      <c r="L122" s="72"/>
      <c r="M122" s="231"/>
      <c r="N122" s="47"/>
      <c r="O122" s="47"/>
      <c r="P122" s="47"/>
      <c r="Q122" s="47"/>
      <c r="R122" s="47"/>
      <c r="S122" s="47"/>
      <c r="T122" s="95"/>
      <c r="AT122" s="23" t="s">
        <v>145</v>
      </c>
      <c r="AU122" s="23" t="s">
        <v>91</v>
      </c>
    </row>
    <row r="123" s="11" customFormat="1">
      <c r="B123" s="232"/>
      <c r="C123" s="233"/>
      <c r="D123" s="229" t="s">
        <v>147</v>
      </c>
      <c r="E123" s="234" t="s">
        <v>43</v>
      </c>
      <c r="F123" s="235" t="s">
        <v>193</v>
      </c>
      <c r="G123" s="233"/>
      <c r="H123" s="236">
        <v>30.443000000000001</v>
      </c>
      <c r="I123" s="237"/>
      <c r="J123" s="233"/>
      <c r="K123" s="233"/>
      <c r="L123" s="238"/>
      <c r="M123" s="239"/>
      <c r="N123" s="240"/>
      <c r="O123" s="240"/>
      <c r="P123" s="240"/>
      <c r="Q123" s="240"/>
      <c r="R123" s="240"/>
      <c r="S123" s="240"/>
      <c r="T123" s="241"/>
      <c r="AT123" s="242" t="s">
        <v>147</v>
      </c>
      <c r="AU123" s="242" t="s">
        <v>91</v>
      </c>
      <c r="AV123" s="11" t="s">
        <v>91</v>
      </c>
      <c r="AW123" s="11" t="s">
        <v>44</v>
      </c>
      <c r="AX123" s="11" t="s">
        <v>89</v>
      </c>
      <c r="AY123" s="242" t="s">
        <v>136</v>
      </c>
    </row>
    <row r="124" s="1" customFormat="1" ht="38.25" customHeight="1">
      <c r="B124" s="46"/>
      <c r="C124" s="217" t="s">
        <v>194</v>
      </c>
      <c r="D124" s="217" t="s">
        <v>138</v>
      </c>
      <c r="E124" s="218" t="s">
        <v>195</v>
      </c>
      <c r="F124" s="219" t="s">
        <v>196</v>
      </c>
      <c r="G124" s="220" t="s">
        <v>141</v>
      </c>
      <c r="H124" s="221">
        <v>3.395</v>
      </c>
      <c r="I124" s="222"/>
      <c r="J124" s="223">
        <f>ROUND(I124*H124,2)</f>
        <v>0</v>
      </c>
      <c r="K124" s="219" t="s">
        <v>142</v>
      </c>
      <c r="L124" s="72"/>
      <c r="M124" s="224" t="s">
        <v>43</v>
      </c>
      <c r="N124" s="225" t="s">
        <v>52</v>
      </c>
      <c r="O124" s="47"/>
      <c r="P124" s="226">
        <f>O124*H124</f>
        <v>0</v>
      </c>
      <c r="Q124" s="226">
        <v>0.010500000000000001</v>
      </c>
      <c r="R124" s="226">
        <f>Q124*H124</f>
        <v>0.035647500000000006</v>
      </c>
      <c r="S124" s="226">
        <v>0</v>
      </c>
      <c r="T124" s="227">
        <f>S124*H124</f>
        <v>0</v>
      </c>
      <c r="AR124" s="23" t="s">
        <v>143</v>
      </c>
      <c r="AT124" s="23" t="s">
        <v>138</v>
      </c>
      <c r="AU124" s="23" t="s">
        <v>91</v>
      </c>
      <c r="AY124" s="23" t="s">
        <v>136</v>
      </c>
      <c r="BE124" s="228">
        <f>IF(N124="základní",J124,0)</f>
        <v>0</v>
      </c>
      <c r="BF124" s="228">
        <f>IF(N124="snížená",J124,0)</f>
        <v>0</v>
      </c>
      <c r="BG124" s="228">
        <f>IF(N124="zákl. přenesená",J124,0)</f>
        <v>0</v>
      </c>
      <c r="BH124" s="228">
        <f>IF(N124="sníž. přenesená",J124,0)</f>
        <v>0</v>
      </c>
      <c r="BI124" s="228">
        <f>IF(N124="nulová",J124,0)</f>
        <v>0</v>
      </c>
      <c r="BJ124" s="23" t="s">
        <v>89</v>
      </c>
      <c r="BK124" s="228">
        <f>ROUND(I124*H124,2)</f>
        <v>0</v>
      </c>
      <c r="BL124" s="23" t="s">
        <v>143</v>
      </c>
      <c r="BM124" s="23" t="s">
        <v>197</v>
      </c>
    </row>
    <row r="125" s="1" customFormat="1">
      <c r="B125" s="46"/>
      <c r="C125" s="74"/>
      <c r="D125" s="229" t="s">
        <v>145</v>
      </c>
      <c r="E125" s="74"/>
      <c r="F125" s="230" t="s">
        <v>198</v>
      </c>
      <c r="G125" s="74"/>
      <c r="H125" s="74"/>
      <c r="I125" s="187"/>
      <c r="J125" s="74"/>
      <c r="K125" s="74"/>
      <c r="L125" s="72"/>
      <c r="M125" s="231"/>
      <c r="N125" s="47"/>
      <c r="O125" s="47"/>
      <c r="P125" s="47"/>
      <c r="Q125" s="47"/>
      <c r="R125" s="47"/>
      <c r="S125" s="47"/>
      <c r="T125" s="95"/>
      <c r="AT125" s="23" t="s">
        <v>145</v>
      </c>
      <c r="AU125" s="23" t="s">
        <v>91</v>
      </c>
    </row>
    <row r="126" s="11" customFormat="1">
      <c r="B126" s="232"/>
      <c r="C126" s="233"/>
      <c r="D126" s="229" t="s">
        <v>147</v>
      </c>
      <c r="E126" s="234" t="s">
        <v>43</v>
      </c>
      <c r="F126" s="235" t="s">
        <v>199</v>
      </c>
      <c r="G126" s="233"/>
      <c r="H126" s="236">
        <v>3.395</v>
      </c>
      <c r="I126" s="237"/>
      <c r="J126" s="233"/>
      <c r="K126" s="233"/>
      <c r="L126" s="238"/>
      <c r="M126" s="239"/>
      <c r="N126" s="240"/>
      <c r="O126" s="240"/>
      <c r="P126" s="240"/>
      <c r="Q126" s="240"/>
      <c r="R126" s="240"/>
      <c r="S126" s="240"/>
      <c r="T126" s="241"/>
      <c r="AT126" s="242" t="s">
        <v>147</v>
      </c>
      <c r="AU126" s="242" t="s">
        <v>91</v>
      </c>
      <c r="AV126" s="11" t="s">
        <v>91</v>
      </c>
      <c r="AW126" s="11" t="s">
        <v>44</v>
      </c>
      <c r="AX126" s="11" t="s">
        <v>89</v>
      </c>
      <c r="AY126" s="242" t="s">
        <v>136</v>
      </c>
    </row>
    <row r="127" s="1" customFormat="1" ht="25.5" customHeight="1">
      <c r="B127" s="46"/>
      <c r="C127" s="217" t="s">
        <v>200</v>
      </c>
      <c r="D127" s="217" t="s">
        <v>138</v>
      </c>
      <c r="E127" s="218" t="s">
        <v>201</v>
      </c>
      <c r="F127" s="219" t="s">
        <v>202</v>
      </c>
      <c r="G127" s="220" t="s">
        <v>141</v>
      </c>
      <c r="H127" s="221">
        <v>15</v>
      </c>
      <c r="I127" s="222"/>
      <c r="J127" s="223">
        <f>ROUND(I127*H127,2)</f>
        <v>0</v>
      </c>
      <c r="K127" s="219" t="s">
        <v>142</v>
      </c>
      <c r="L127" s="72"/>
      <c r="M127" s="224" t="s">
        <v>43</v>
      </c>
      <c r="N127" s="225" t="s">
        <v>52</v>
      </c>
      <c r="O127" s="47"/>
      <c r="P127" s="226">
        <f>O127*H127</f>
        <v>0</v>
      </c>
      <c r="Q127" s="226">
        <v>0.0043800000000000002</v>
      </c>
      <c r="R127" s="226">
        <f>Q127*H127</f>
        <v>0.065700000000000008</v>
      </c>
      <c r="S127" s="226">
        <v>0</v>
      </c>
      <c r="T127" s="227">
        <f>S127*H127</f>
        <v>0</v>
      </c>
      <c r="AR127" s="23" t="s">
        <v>143</v>
      </c>
      <c r="AT127" s="23" t="s">
        <v>138</v>
      </c>
      <c r="AU127" s="23" t="s">
        <v>91</v>
      </c>
      <c r="AY127" s="23" t="s">
        <v>136</v>
      </c>
      <c r="BE127" s="228">
        <f>IF(N127="základní",J127,0)</f>
        <v>0</v>
      </c>
      <c r="BF127" s="228">
        <f>IF(N127="snížená",J127,0)</f>
        <v>0</v>
      </c>
      <c r="BG127" s="228">
        <f>IF(N127="zákl. přenesená",J127,0)</f>
        <v>0</v>
      </c>
      <c r="BH127" s="228">
        <f>IF(N127="sníž. přenesená",J127,0)</f>
        <v>0</v>
      </c>
      <c r="BI127" s="228">
        <f>IF(N127="nulová",J127,0)</f>
        <v>0</v>
      </c>
      <c r="BJ127" s="23" t="s">
        <v>89</v>
      </c>
      <c r="BK127" s="228">
        <f>ROUND(I127*H127,2)</f>
        <v>0</v>
      </c>
      <c r="BL127" s="23" t="s">
        <v>143</v>
      </c>
      <c r="BM127" s="23" t="s">
        <v>203</v>
      </c>
    </row>
    <row r="128" s="1" customFormat="1">
      <c r="B128" s="46"/>
      <c r="C128" s="74"/>
      <c r="D128" s="229" t="s">
        <v>145</v>
      </c>
      <c r="E128" s="74"/>
      <c r="F128" s="230" t="s">
        <v>204</v>
      </c>
      <c r="G128" s="74"/>
      <c r="H128" s="74"/>
      <c r="I128" s="187"/>
      <c r="J128" s="74"/>
      <c r="K128" s="74"/>
      <c r="L128" s="72"/>
      <c r="M128" s="231"/>
      <c r="N128" s="47"/>
      <c r="O128" s="47"/>
      <c r="P128" s="47"/>
      <c r="Q128" s="47"/>
      <c r="R128" s="47"/>
      <c r="S128" s="47"/>
      <c r="T128" s="95"/>
      <c r="AT128" s="23" t="s">
        <v>145</v>
      </c>
      <c r="AU128" s="23" t="s">
        <v>91</v>
      </c>
    </row>
    <row r="129" s="11" customFormat="1">
      <c r="B129" s="232"/>
      <c r="C129" s="233"/>
      <c r="D129" s="229" t="s">
        <v>147</v>
      </c>
      <c r="E129" s="234" t="s">
        <v>43</v>
      </c>
      <c r="F129" s="235" t="s">
        <v>205</v>
      </c>
      <c r="G129" s="233"/>
      <c r="H129" s="236">
        <v>15</v>
      </c>
      <c r="I129" s="237"/>
      <c r="J129" s="233"/>
      <c r="K129" s="233"/>
      <c r="L129" s="238"/>
      <c r="M129" s="239"/>
      <c r="N129" s="240"/>
      <c r="O129" s="240"/>
      <c r="P129" s="240"/>
      <c r="Q129" s="240"/>
      <c r="R129" s="240"/>
      <c r="S129" s="240"/>
      <c r="T129" s="241"/>
      <c r="AT129" s="242" t="s">
        <v>147</v>
      </c>
      <c r="AU129" s="242" t="s">
        <v>91</v>
      </c>
      <c r="AV129" s="11" t="s">
        <v>91</v>
      </c>
      <c r="AW129" s="11" t="s">
        <v>44</v>
      </c>
      <c r="AX129" s="11" t="s">
        <v>89</v>
      </c>
      <c r="AY129" s="242" t="s">
        <v>136</v>
      </c>
    </row>
    <row r="130" s="1" customFormat="1" ht="25.5" customHeight="1">
      <c r="B130" s="46"/>
      <c r="C130" s="217" t="s">
        <v>206</v>
      </c>
      <c r="D130" s="217" t="s">
        <v>138</v>
      </c>
      <c r="E130" s="218" t="s">
        <v>207</v>
      </c>
      <c r="F130" s="219" t="s">
        <v>208</v>
      </c>
      <c r="G130" s="220" t="s">
        <v>141</v>
      </c>
      <c r="H130" s="221">
        <v>3.395</v>
      </c>
      <c r="I130" s="222"/>
      <c r="J130" s="223">
        <f>ROUND(I130*H130,2)</f>
        <v>0</v>
      </c>
      <c r="K130" s="219" t="s">
        <v>142</v>
      </c>
      <c r="L130" s="72"/>
      <c r="M130" s="224" t="s">
        <v>43</v>
      </c>
      <c r="N130" s="225" t="s">
        <v>52</v>
      </c>
      <c r="O130" s="47"/>
      <c r="P130" s="226">
        <f>O130*H130</f>
        <v>0</v>
      </c>
      <c r="Q130" s="226">
        <v>0.035200000000000002</v>
      </c>
      <c r="R130" s="226">
        <f>Q130*H130</f>
        <v>0.11950400000000001</v>
      </c>
      <c r="S130" s="226">
        <v>0</v>
      </c>
      <c r="T130" s="227">
        <f>S130*H130</f>
        <v>0</v>
      </c>
      <c r="AR130" s="23" t="s">
        <v>143</v>
      </c>
      <c r="AT130" s="23" t="s">
        <v>138</v>
      </c>
      <c r="AU130" s="23" t="s">
        <v>91</v>
      </c>
      <c r="AY130" s="23" t="s">
        <v>136</v>
      </c>
      <c r="BE130" s="228">
        <f>IF(N130="základní",J130,0)</f>
        <v>0</v>
      </c>
      <c r="BF130" s="228">
        <f>IF(N130="snížená",J130,0)</f>
        <v>0</v>
      </c>
      <c r="BG130" s="228">
        <f>IF(N130="zákl. přenesená",J130,0)</f>
        <v>0</v>
      </c>
      <c r="BH130" s="228">
        <f>IF(N130="sníž. přenesená",J130,0)</f>
        <v>0</v>
      </c>
      <c r="BI130" s="228">
        <f>IF(N130="nulová",J130,0)</f>
        <v>0</v>
      </c>
      <c r="BJ130" s="23" t="s">
        <v>89</v>
      </c>
      <c r="BK130" s="228">
        <f>ROUND(I130*H130,2)</f>
        <v>0</v>
      </c>
      <c r="BL130" s="23" t="s">
        <v>143</v>
      </c>
      <c r="BM130" s="23" t="s">
        <v>209</v>
      </c>
    </row>
    <row r="131" s="1" customFormat="1">
      <c r="B131" s="46"/>
      <c r="C131" s="74"/>
      <c r="D131" s="229" t="s">
        <v>145</v>
      </c>
      <c r="E131" s="74"/>
      <c r="F131" s="230" t="s">
        <v>192</v>
      </c>
      <c r="G131" s="74"/>
      <c r="H131" s="74"/>
      <c r="I131" s="187"/>
      <c r="J131" s="74"/>
      <c r="K131" s="74"/>
      <c r="L131" s="72"/>
      <c r="M131" s="231"/>
      <c r="N131" s="47"/>
      <c r="O131" s="47"/>
      <c r="P131" s="47"/>
      <c r="Q131" s="47"/>
      <c r="R131" s="47"/>
      <c r="S131" s="47"/>
      <c r="T131" s="95"/>
      <c r="AT131" s="23" t="s">
        <v>145</v>
      </c>
      <c r="AU131" s="23" t="s">
        <v>91</v>
      </c>
    </row>
    <row r="132" s="11" customFormat="1">
      <c r="B132" s="232"/>
      <c r="C132" s="233"/>
      <c r="D132" s="229" t="s">
        <v>147</v>
      </c>
      <c r="E132" s="234" t="s">
        <v>43</v>
      </c>
      <c r="F132" s="235" t="s">
        <v>199</v>
      </c>
      <c r="G132" s="233"/>
      <c r="H132" s="236">
        <v>3.395</v>
      </c>
      <c r="I132" s="237"/>
      <c r="J132" s="233"/>
      <c r="K132" s="233"/>
      <c r="L132" s="238"/>
      <c r="M132" s="239"/>
      <c r="N132" s="240"/>
      <c r="O132" s="240"/>
      <c r="P132" s="240"/>
      <c r="Q132" s="240"/>
      <c r="R132" s="240"/>
      <c r="S132" s="240"/>
      <c r="T132" s="241"/>
      <c r="AT132" s="242" t="s">
        <v>147</v>
      </c>
      <c r="AU132" s="242" t="s">
        <v>91</v>
      </c>
      <c r="AV132" s="11" t="s">
        <v>91</v>
      </c>
      <c r="AW132" s="11" t="s">
        <v>44</v>
      </c>
      <c r="AX132" s="11" t="s">
        <v>89</v>
      </c>
      <c r="AY132" s="242" t="s">
        <v>136</v>
      </c>
    </row>
    <row r="133" s="1" customFormat="1" ht="25.5" customHeight="1">
      <c r="B133" s="46"/>
      <c r="C133" s="217" t="s">
        <v>210</v>
      </c>
      <c r="D133" s="217" t="s">
        <v>138</v>
      </c>
      <c r="E133" s="218" t="s">
        <v>211</v>
      </c>
      <c r="F133" s="219" t="s">
        <v>212</v>
      </c>
      <c r="G133" s="220" t="s">
        <v>141</v>
      </c>
      <c r="H133" s="221">
        <v>3.395</v>
      </c>
      <c r="I133" s="222"/>
      <c r="J133" s="223">
        <f>ROUND(I133*H133,2)</f>
        <v>0</v>
      </c>
      <c r="K133" s="219" t="s">
        <v>142</v>
      </c>
      <c r="L133" s="72"/>
      <c r="M133" s="224" t="s">
        <v>43</v>
      </c>
      <c r="N133" s="225" t="s">
        <v>52</v>
      </c>
      <c r="O133" s="47"/>
      <c r="P133" s="226">
        <f>O133*H133</f>
        <v>0</v>
      </c>
      <c r="Q133" s="226">
        <v>0.010500000000000001</v>
      </c>
      <c r="R133" s="226">
        <f>Q133*H133</f>
        <v>0.035647500000000006</v>
      </c>
      <c r="S133" s="226">
        <v>0</v>
      </c>
      <c r="T133" s="227">
        <f>S133*H133</f>
        <v>0</v>
      </c>
      <c r="AR133" s="23" t="s">
        <v>143</v>
      </c>
      <c r="AT133" s="23" t="s">
        <v>138</v>
      </c>
      <c r="AU133" s="23" t="s">
        <v>91</v>
      </c>
      <c r="AY133" s="23" t="s">
        <v>136</v>
      </c>
      <c r="BE133" s="228">
        <f>IF(N133="základní",J133,0)</f>
        <v>0</v>
      </c>
      <c r="BF133" s="228">
        <f>IF(N133="snížená",J133,0)</f>
        <v>0</v>
      </c>
      <c r="BG133" s="228">
        <f>IF(N133="zákl. přenesená",J133,0)</f>
        <v>0</v>
      </c>
      <c r="BH133" s="228">
        <f>IF(N133="sníž. přenesená",J133,0)</f>
        <v>0</v>
      </c>
      <c r="BI133" s="228">
        <f>IF(N133="nulová",J133,0)</f>
        <v>0</v>
      </c>
      <c r="BJ133" s="23" t="s">
        <v>89</v>
      </c>
      <c r="BK133" s="228">
        <f>ROUND(I133*H133,2)</f>
        <v>0</v>
      </c>
      <c r="BL133" s="23" t="s">
        <v>143</v>
      </c>
      <c r="BM133" s="23" t="s">
        <v>213</v>
      </c>
    </row>
    <row r="134" s="1" customFormat="1">
      <c r="B134" s="46"/>
      <c r="C134" s="74"/>
      <c r="D134" s="229" t="s">
        <v>145</v>
      </c>
      <c r="E134" s="74"/>
      <c r="F134" s="230" t="s">
        <v>192</v>
      </c>
      <c r="G134" s="74"/>
      <c r="H134" s="74"/>
      <c r="I134" s="187"/>
      <c r="J134" s="74"/>
      <c r="K134" s="74"/>
      <c r="L134" s="72"/>
      <c r="M134" s="231"/>
      <c r="N134" s="47"/>
      <c r="O134" s="47"/>
      <c r="P134" s="47"/>
      <c r="Q134" s="47"/>
      <c r="R134" s="47"/>
      <c r="S134" s="47"/>
      <c r="T134" s="95"/>
      <c r="AT134" s="23" t="s">
        <v>145</v>
      </c>
      <c r="AU134" s="23" t="s">
        <v>91</v>
      </c>
    </row>
    <row r="135" s="11" customFormat="1">
      <c r="B135" s="232"/>
      <c r="C135" s="233"/>
      <c r="D135" s="229" t="s">
        <v>147</v>
      </c>
      <c r="E135" s="234" t="s">
        <v>43</v>
      </c>
      <c r="F135" s="235" t="s">
        <v>199</v>
      </c>
      <c r="G135" s="233"/>
      <c r="H135" s="236">
        <v>3.395</v>
      </c>
      <c r="I135" s="237"/>
      <c r="J135" s="233"/>
      <c r="K135" s="233"/>
      <c r="L135" s="238"/>
      <c r="M135" s="239"/>
      <c r="N135" s="240"/>
      <c r="O135" s="240"/>
      <c r="P135" s="240"/>
      <c r="Q135" s="240"/>
      <c r="R135" s="240"/>
      <c r="S135" s="240"/>
      <c r="T135" s="241"/>
      <c r="AT135" s="242" t="s">
        <v>147</v>
      </c>
      <c r="AU135" s="242" t="s">
        <v>91</v>
      </c>
      <c r="AV135" s="11" t="s">
        <v>91</v>
      </c>
      <c r="AW135" s="11" t="s">
        <v>44</v>
      </c>
      <c r="AX135" s="11" t="s">
        <v>89</v>
      </c>
      <c r="AY135" s="242" t="s">
        <v>136</v>
      </c>
    </row>
    <row r="136" s="1" customFormat="1" ht="25.5" customHeight="1">
      <c r="B136" s="46"/>
      <c r="C136" s="217" t="s">
        <v>214</v>
      </c>
      <c r="D136" s="217" t="s">
        <v>138</v>
      </c>
      <c r="E136" s="218" t="s">
        <v>215</v>
      </c>
      <c r="F136" s="219" t="s">
        <v>216</v>
      </c>
      <c r="G136" s="220" t="s">
        <v>141</v>
      </c>
      <c r="H136" s="221">
        <v>31.817</v>
      </c>
      <c r="I136" s="222"/>
      <c r="J136" s="223">
        <f>ROUND(I136*H136,2)</f>
        <v>0</v>
      </c>
      <c r="K136" s="219" t="s">
        <v>142</v>
      </c>
      <c r="L136" s="72"/>
      <c r="M136" s="224" t="s">
        <v>43</v>
      </c>
      <c r="N136" s="225" t="s">
        <v>52</v>
      </c>
      <c r="O136" s="47"/>
      <c r="P136" s="226">
        <f>O136*H136</f>
        <v>0</v>
      </c>
      <c r="Q136" s="226">
        <v>0.026360000000000001</v>
      </c>
      <c r="R136" s="226">
        <f>Q136*H136</f>
        <v>0.83869612000000004</v>
      </c>
      <c r="S136" s="226">
        <v>0</v>
      </c>
      <c r="T136" s="227">
        <f>S136*H136</f>
        <v>0</v>
      </c>
      <c r="AR136" s="23" t="s">
        <v>143</v>
      </c>
      <c r="AT136" s="23" t="s">
        <v>138</v>
      </c>
      <c r="AU136" s="23" t="s">
        <v>91</v>
      </c>
      <c r="AY136" s="23" t="s">
        <v>136</v>
      </c>
      <c r="BE136" s="228">
        <f>IF(N136="základní",J136,0)</f>
        <v>0</v>
      </c>
      <c r="BF136" s="228">
        <f>IF(N136="snížená",J136,0)</f>
        <v>0</v>
      </c>
      <c r="BG136" s="228">
        <f>IF(N136="zákl. přenesená",J136,0)</f>
        <v>0</v>
      </c>
      <c r="BH136" s="228">
        <f>IF(N136="sníž. přenesená",J136,0)</f>
        <v>0</v>
      </c>
      <c r="BI136" s="228">
        <f>IF(N136="nulová",J136,0)</f>
        <v>0</v>
      </c>
      <c r="BJ136" s="23" t="s">
        <v>89</v>
      </c>
      <c r="BK136" s="228">
        <f>ROUND(I136*H136,2)</f>
        <v>0</v>
      </c>
      <c r="BL136" s="23" t="s">
        <v>143</v>
      </c>
      <c r="BM136" s="23" t="s">
        <v>217</v>
      </c>
    </row>
    <row r="137" s="1" customFormat="1">
      <c r="B137" s="46"/>
      <c r="C137" s="74"/>
      <c r="D137" s="229" t="s">
        <v>145</v>
      </c>
      <c r="E137" s="74"/>
      <c r="F137" s="230" t="s">
        <v>192</v>
      </c>
      <c r="G137" s="74"/>
      <c r="H137" s="74"/>
      <c r="I137" s="187"/>
      <c r="J137" s="74"/>
      <c r="K137" s="74"/>
      <c r="L137" s="72"/>
      <c r="M137" s="231"/>
      <c r="N137" s="47"/>
      <c r="O137" s="47"/>
      <c r="P137" s="47"/>
      <c r="Q137" s="47"/>
      <c r="R137" s="47"/>
      <c r="S137" s="47"/>
      <c r="T137" s="95"/>
      <c r="AT137" s="23" t="s">
        <v>145</v>
      </c>
      <c r="AU137" s="23" t="s">
        <v>91</v>
      </c>
    </row>
    <row r="138" s="11" customFormat="1">
      <c r="B138" s="232"/>
      <c r="C138" s="233"/>
      <c r="D138" s="229" t="s">
        <v>147</v>
      </c>
      <c r="E138" s="234" t="s">
        <v>43</v>
      </c>
      <c r="F138" s="235" t="s">
        <v>218</v>
      </c>
      <c r="G138" s="233"/>
      <c r="H138" s="236">
        <v>31.817</v>
      </c>
      <c r="I138" s="237"/>
      <c r="J138" s="233"/>
      <c r="K138" s="233"/>
      <c r="L138" s="238"/>
      <c r="M138" s="239"/>
      <c r="N138" s="240"/>
      <c r="O138" s="240"/>
      <c r="P138" s="240"/>
      <c r="Q138" s="240"/>
      <c r="R138" s="240"/>
      <c r="S138" s="240"/>
      <c r="T138" s="241"/>
      <c r="AT138" s="242" t="s">
        <v>147</v>
      </c>
      <c r="AU138" s="242" t="s">
        <v>91</v>
      </c>
      <c r="AV138" s="11" t="s">
        <v>91</v>
      </c>
      <c r="AW138" s="11" t="s">
        <v>44</v>
      </c>
      <c r="AX138" s="11" t="s">
        <v>89</v>
      </c>
      <c r="AY138" s="242" t="s">
        <v>136</v>
      </c>
    </row>
    <row r="139" s="1" customFormat="1" ht="25.5" customHeight="1">
      <c r="B139" s="46"/>
      <c r="C139" s="217" t="s">
        <v>219</v>
      </c>
      <c r="D139" s="217" t="s">
        <v>138</v>
      </c>
      <c r="E139" s="218" t="s">
        <v>220</v>
      </c>
      <c r="F139" s="219" t="s">
        <v>221</v>
      </c>
      <c r="G139" s="220" t="s">
        <v>141</v>
      </c>
      <c r="H139" s="221">
        <v>112.351</v>
      </c>
      <c r="I139" s="222"/>
      <c r="J139" s="223">
        <f>ROUND(I139*H139,2)</f>
        <v>0</v>
      </c>
      <c r="K139" s="219" t="s">
        <v>142</v>
      </c>
      <c r="L139" s="72"/>
      <c r="M139" s="224" t="s">
        <v>43</v>
      </c>
      <c r="N139" s="225" t="s">
        <v>52</v>
      </c>
      <c r="O139" s="47"/>
      <c r="P139" s="226">
        <f>O139*H139</f>
        <v>0</v>
      </c>
      <c r="Q139" s="226">
        <v>0.041599999999999998</v>
      </c>
      <c r="R139" s="226">
        <f>Q139*H139</f>
        <v>4.6738016</v>
      </c>
      <c r="S139" s="226">
        <v>0</v>
      </c>
      <c r="T139" s="227">
        <f>S139*H139</f>
        <v>0</v>
      </c>
      <c r="AR139" s="23" t="s">
        <v>143</v>
      </c>
      <c r="AT139" s="23" t="s">
        <v>138</v>
      </c>
      <c r="AU139" s="23" t="s">
        <v>91</v>
      </c>
      <c r="AY139" s="23" t="s">
        <v>136</v>
      </c>
      <c r="BE139" s="228">
        <f>IF(N139="základní",J139,0)</f>
        <v>0</v>
      </c>
      <c r="BF139" s="228">
        <f>IF(N139="snížená",J139,0)</f>
        <v>0</v>
      </c>
      <c r="BG139" s="228">
        <f>IF(N139="zákl. přenesená",J139,0)</f>
        <v>0</v>
      </c>
      <c r="BH139" s="228">
        <f>IF(N139="sníž. přenesená",J139,0)</f>
        <v>0</v>
      </c>
      <c r="BI139" s="228">
        <f>IF(N139="nulová",J139,0)</f>
        <v>0</v>
      </c>
      <c r="BJ139" s="23" t="s">
        <v>89</v>
      </c>
      <c r="BK139" s="228">
        <f>ROUND(I139*H139,2)</f>
        <v>0</v>
      </c>
      <c r="BL139" s="23" t="s">
        <v>143</v>
      </c>
      <c r="BM139" s="23" t="s">
        <v>222</v>
      </c>
    </row>
    <row r="140" s="1" customFormat="1">
      <c r="B140" s="46"/>
      <c r="C140" s="74"/>
      <c r="D140" s="229" t="s">
        <v>145</v>
      </c>
      <c r="E140" s="74"/>
      <c r="F140" s="230" t="s">
        <v>223</v>
      </c>
      <c r="G140" s="74"/>
      <c r="H140" s="74"/>
      <c r="I140" s="187"/>
      <c r="J140" s="74"/>
      <c r="K140" s="74"/>
      <c r="L140" s="72"/>
      <c r="M140" s="231"/>
      <c r="N140" s="47"/>
      <c r="O140" s="47"/>
      <c r="P140" s="47"/>
      <c r="Q140" s="47"/>
      <c r="R140" s="47"/>
      <c r="S140" s="47"/>
      <c r="T140" s="95"/>
      <c r="AT140" s="23" t="s">
        <v>145</v>
      </c>
      <c r="AU140" s="23" t="s">
        <v>91</v>
      </c>
    </row>
    <row r="141" s="11" customFormat="1">
      <c r="B141" s="232"/>
      <c r="C141" s="233"/>
      <c r="D141" s="229" t="s">
        <v>147</v>
      </c>
      <c r="E141" s="234" t="s">
        <v>43</v>
      </c>
      <c r="F141" s="235" t="s">
        <v>224</v>
      </c>
      <c r="G141" s="233"/>
      <c r="H141" s="236">
        <v>122.56999999999999</v>
      </c>
      <c r="I141" s="237"/>
      <c r="J141" s="233"/>
      <c r="K141" s="233"/>
      <c r="L141" s="238"/>
      <c r="M141" s="239"/>
      <c r="N141" s="240"/>
      <c r="O141" s="240"/>
      <c r="P141" s="240"/>
      <c r="Q141" s="240"/>
      <c r="R141" s="240"/>
      <c r="S141" s="240"/>
      <c r="T141" s="241"/>
      <c r="AT141" s="242" t="s">
        <v>147</v>
      </c>
      <c r="AU141" s="242" t="s">
        <v>91</v>
      </c>
      <c r="AV141" s="11" t="s">
        <v>91</v>
      </c>
      <c r="AW141" s="11" t="s">
        <v>44</v>
      </c>
      <c r="AX141" s="11" t="s">
        <v>81</v>
      </c>
      <c r="AY141" s="242" t="s">
        <v>136</v>
      </c>
    </row>
    <row r="142" s="11" customFormat="1">
      <c r="B142" s="232"/>
      <c r="C142" s="233"/>
      <c r="D142" s="229" t="s">
        <v>147</v>
      </c>
      <c r="E142" s="234" t="s">
        <v>43</v>
      </c>
      <c r="F142" s="235" t="s">
        <v>225</v>
      </c>
      <c r="G142" s="233"/>
      <c r="H142" s="236">
        <v>5.7000000000000002</v>
      </c>
      <c r="I142" s="237"/>
      <c r="J142" s="233"/>
      <c r="K142" s="233"/>
      <c r="L142" s="238"/>
      <c r="M142" s="239"/>
      <c r="N142" s="240"/>
      <c r="O142" s="240"/>
      <c r="P142" s="240"/>
      <c r="Q142" s="240"/>
      <c r="R142" s="240"/>
      <c r="S142" s="240"/>
      <c r="T142" s="241"/>
      <c r="AT142" s="242" t="s">
        <v>147</v>
      </c>
      <c r="AU142" s="242" t="s">
        <v>91</v>
      </c>
      <c r="AV142" s="11" t="s">
        <v>91</v>
      </c>
      <c r="AW142" s="11" t="s">
        <v>44</v>
      </c>
      <c r="AX142" s="11" t="s">
        <v>81</v>
      </c>
      <c r="AY142" s="242" t="s">
        <v>136</v>
      </c>
    </row>
    <row r="143" s="11" customFormat="1">
      <c r="B143" s="232"/>
      <c r="C143" s="233"/>
      <c r="D143" s="229" t="s">
        <v>147</v>
      </c>
      <c r="E143" s="234" t="s">
        <v>43</v>
      </c>
      <c r="F143" s="235" t="s">
        <v>226</v>
      </c>
      <c r="G143" s="233"/>
      <c r="H143" s="236">
        <v>-15.919000000000001</v>
      </c>
      <c r="I143" s="237"/>
      <c r="J143" s="233"/>
      <c r="K143" s="233"/>
      <c r="L143" s="238"/>
      <c r="M143" s="239"/>
      <c r="N143" s="240"/>
      <c r="O143" s="240"/>
      <c r="P143" s="240"/>
      <c r="Q143" s="240"/>
      <c r="R143" s="240"/>
      <c r="S143" s="240"/>
      <c r="T143" s="241"/>
      <c r="AT143" s="242" t="s">
        <v>147</v>
      </c>
      <c r="AU143" s="242" t="s">
        <v>91</v>
      </c>
      <c r="AV143" s="11" t="s">
        <v>91</v>
      </c>
      <c r="AW143" s="11" t="s">
        <v>44</v>
      </c>
      <c r="AX143" s="11" t="s">
        <v>81</v>
      </c>
      <c r="AY143" s="242" t="s">
        <v>136</v>
      </c>
    </row>
    <row r="144" s="12" customFormat="1">
      <c r="B144" s="243"/>
      <c r="C144" s="244"/>
      <c r="D144" s="229" t="s">
        <v>147</v>
      </c>
      <c r="E144" s="245" t="s">
        <v>43</v>
      </c>
      <c r="F144" s="246" t="s">
        <v>149</v>
      </c>
      <c r="G144" s="244"/>
      <c r="H144" s="247">
        <v>112.351</v>
      </c>
      <c r="I144" s="248"/>
      <c r="J144" s="244"/>
      <c r="K144" s="244"/>
      <c r="L144" s="249"/>
      <c r="M144" s="250"/>
      <c r="N144" s="251"/>
      <c r="O144" s="251"/>
      <c r="P144" s="251"/>
      <c r="Q144" s="251"/>
      <c r="R144" s="251"/>
      <c r="S144" s="251"/>
      <c r="T144" s="252"/>
      <c r="AT144" s="253" t="s">
        <v>147</v>
      </c>
      <c r="AU144" s="253" t="s">
        <v>91</v>
      </c>
      <c r="AV144" s="12" t="s">
        <v>143</v>
      </c>
      <c r="AW144" s="12" t="s">
        <v>44</v>
      </c>
      <c r="AX144" s="12" t="s">
        <v>89</v>
      </c>
      <c r="AY144" s="253" t="s">
        <v>136</v>
      </c>
    </row>
    <row r="145" s="1" customFormat="1" ht="25.5" customHeight="1">
      <c r="B145" s="46"/>
      <c r="C145" s="217" t="s">
        <v>10</v>
      </c>
      <c r="D145" s="217" t="s">
        <v>138</v>
      </c>
      <c r="E145" s="218" t="s">
        <v>227</v>
      </c>
      <c r="F145" s="219" t="s">
        <v>228</v>
      </c>
      <c r="G145" s="220" t="s">
        <v>141</v>
      </c>
      <c r="H145" s="221">
        <v>4.4800000000000004</v>
      </c>
      <c r="I145" s="222"/>
      <c r="J145" s="223">
        <f>ROUND(I145*H145,2)</f>
        <v>0</v>
      </c>
      <c r="K145" s="219" t="s">
        <v>142</v>
      </c>
      <c r="L145" s="72"/>
      <c r="M145" s="224" t="s">
        <v>43</v>
      </c>
      <c r="N145" s="225" t="s">
        <v>52</v>
      </c>
      <c r="O145" s="47"/>
      <c r="P145" s="226">
        <f>O145*H145</f>
        <v>0</v>
      </c>
      <c r="Q145" s="226">
        <v>0.041599999999999998</v>
      </c>
      <c r="R145" s="226">
        <f>Q145*H145</f>
        <v>0.18636800000000001</v>
      </c>
      <c r="S145" s="226">
        <v>0</v>
      </c>
      <c r="T145" s="227">
        <f>S145*H145</f>
        <v>0</v>
      </c>
      <c r="AR145" s="23" t="s">
        <v>143</v>
      </c>
      <c r="AT145" s="23" t="s">
        <v>138</v>
      </c>
      <c r="AU145" s="23" t="s">
        <v>91</v>
      </c>
      <c r="AY145" s="23" t="s">
        <v>136</v>
      </c>
      <c r="BE145" s="228">
        <f>IF(N145="základní",J145,0)</f>
        <v>0</v>
      </c>
      <c r="BF145" s="228">
        <f>IF(N145="snížená",J145,0)</f>
        <v>0</v>
      </c>
      <c r="BG145" s="228">
        <f>IF(N145="zákl. přenesená",J145,0)</f>
        <v>0</v>
      </c>
      <c r="BH145" s="228">
        <f>IF(N145="sníž. přenesená",J145,0)</f>
        <v>0</v>
      </c>
      <c r="BI145" s="228">
        <f>IF(N145="nulová",J145,0)</f>
        <v>0</v>
      </c>
      <c r="BJ145" s="23" t="s">
        <v>89</v>
      </c>
      <c r="BK145" s="228">
        <f>ROUND(I145*H145,2)</f>
        <v>0</v>
      </c>
      <c r="BL145" s="23" t="s">
        <v>143</v>
      </c>
      <c r="BM145" s="23" t="s">
        <v>229</v>
      </c>
    </row>
    <row r="146" s="1" customFormat="1">
      <c r="B146" s="46"/>
      <c r="C146" s="74"/>
      <c r="D146" s="229" t="s">
        <v>145</v>
      </c>
      <c r="E146" s="74"/>
      <c r="F146" s="230" t="s">
        <v>223</v>
      </c>
      <c r="G146" s="74"/>
      <c r="H146" s="74"/>
      <c r="I146" s="187"/>
      <c r="J146" s="74"/>
      <c r="K146" s="74"/>
      <c r="L146" s="72"/>
      <c r="M146" s="231"/>
      <c r="N146" s="47"/>
      <c r="O146" s="47"/>
      <c r="P146" s="47"/>
      <c r="Q146" s="47"/>
      <c r="R146" s="47"/>
      <c r="S146" s="47"/>
      <c r="T146" s="95"/>
      <c r="AT146" s="23" t="s">
        <v>145</v>
      </c>
      <c r="AU146" s="23" t="s">
        <v>91</v>
      </c>
    </row>
    <row r="147" s="11" customFormat="1">
      <c r="B147" s="232"/>
      <c r="C147" s="233"/>
      <c r="D147" s="229" t="s">
        <v>147</v>
      </c>
      <c r="E147" s="234" t="s">
        <v>43</v>
      </c>
      <c r="F147" s="235" t="s">
        <v>230</v>
      </c>
      <c r="G147" s="233"/>
      <c r="H147" s="236">
        <v>4.4800000000000004</v>
      </c>
      <c r="I147" s="237"/>
      <c r="J147" s="233"/>
      <c r="K147" s="233"/>
      <c r="L147" s="238"/>
      <c r="M147" s="239"/>
      <c r="N147" s="240"/>
      <c r="O147" s="240"/>
      <c r="P147" s="240"/>
      <c r="Q147" s="240"/>
      <c r="R147" s="240"/>
      <c r="S147" s="240"/>
      <c r="T147" s="241"/>
      <c r="AT147" s="242" t="s">
        <v>147</v>
      </c>
      <c r="AU147" s="242" t="s">
        <v>91</v>
      </c>
      <c r="AV147" s="11" t="s">
        <v>91</v>
      </c>
      <c r="AW147" s="11" t="s">
        <v>44</v>
      </c>
      <c r="AX147" s="11" t="s">
        <v>89</v>
      </c>
      <c r="AY147" s="242" t="s">
        <v>136</v>
      </c>
    </row>
    <row r="148" s="1" customFormat="1" ht="16.5" customHeight="1">
      <c r="B148" s="46"/>
      <c r="C148" s="217" t="s">
        <v>231</v>
      </c>
      <c r="D148" s="217" t="s">
        <v>138</v>
      </c>
      <c r="E148" s="218" t="s">
        <v>232</v>
      </c>
      <c r="F148" s="219" t="s">
        <v>233</v>
      </c>
      <c r="G148" s="220" t="s">
        <v>234</v>
      </c>
      <c r="H148" s="221">
        <v>1</v>
      </c>
      <c r="I148" s="222"/>
      <c r="J148" s="223">
        <f>ROUND(I148*H148,2)</f>
        <v>0</v>
      </c>
      <c r="K148" s="219" t="s">
        <v>43</v>
      </c>
      <c r="L148" s="72"/>
      <c r="M148" s="224" t="s">
        <v>43</v>
      </c>
      <c r="N148" s="225" t="s">
        <v>52</v>
      </c>
      <c r="O148" s="47"/>
      <c r="P148" s="226">
        <f>O148*H148</f>
        <v>0</v>
      </c>
      <c r="Q148" s="226">
        <v>0</v>
      </c>
      <c r="R148" s="226">
        <f>Q148*H148</f>
        <v>0</v>
      </c>
      <c r="S148" s="226">
        <v>0</v>
      </c>
      <c r="T148" s="227">
        <f>S148*H148</f>
        <v>0</v>
      </c>
      <c r="AR148" s="23" t="s">
        <v>143</v>
      </c>
      <c r="AT148" s="23" t="s">
        <v>138</v>
      </c>
      <c r="AU148" s="23" t="s">
        <v>91</v>
      </c>
      <c r="AY148" s="23" t="s">
        <v>136</v>
      </c>
      <c r="BE148" s="228">
        <f>IF(N148="základní",J148,0)</f>
        <v>0</v>
      </c>
      <c r="BF148" s="228">
        <f>IF(N148="snížená",J148,0)</f>
        <v>0</v>
      </c>
      <c r="BG148" s="228">
        <f>IF(N148="zákl. přenesená",J148,0)</f>
        <v>0</v>
      </c>
      <c r="BH148" s="228">
        <f>IF(N148="sníž. přenesená",J148,0)</f>
        <v>0</v>
      </c>
      <c r="BI148" s="228">
        <f>IF(N148="nulová",J148,0)</f>
        <v>0</v>
      </c>
      <c r="BJ148" s="23" t="s">
        <v>89</v>
      </c>
      <c r="BK148" s="228">
        <f>ROUND(I148*H148,2)</f>
        <v>0</v>
      </c>
      <c r="BL148" s="23" t="s">
        <v>143</v>
      </c>
      <c r="BM148" s="23" t="s">
        <v>235</v>
      </c>
    </row>
    <row r="149" s="1" customFormat="1">
      <c r="B149" s="46"/>
      <c r="C149" s="74"/>
      <c r="D149" s="229" t="s">
        <v>236</v>
      </c>
      <c r="E149" s="74"/>
      <c r="F149" s="230" t="s">
        <v>237</v>
      </c>
      <c r="G149" s="74"/>
      <c r="H149" s="74"/>
      <c r="I149" s="187"/>
      <c r="J149" s="74"/>
      <c r="K149" s="74"/>
      <c r="L149" s="72"/>
      <c r="M149" s="231"/>
      <c r="N149" s="47"/>
      <c r="O149" s="47"/>
      <c r="P149" s="47"/>
      <c r="Q149" s="47"/>
      <c r="R149" s="47"/>
      <c r="S149" s="47"/>
      <c r="T149" s="95"/>
      <c r="AT149" s="23" t="s">
        <v>236</v>
      </c>
      <c r="AU149" s="23" t="s">
        <v>91</v>
      </c>
    </row>
    <row r="150" s="1" customFormat="1" ht="25.5" customHeight="1">
      <c r="B150" s="46"/>
      <c r="C150" s="217" t="s">
        <v>238</v>
      </c>
      <c r="D150" s="217" t="s">
        <v>138</v>
      </c>
      <c r="E150" s="218" t="s">
        <v>239</v>
      </c>
      <c r="F150" s="219" t="s">
        <v>240</v>
      </c>
      <c r="G150" s="220" t="s">
        <v>141</v>
      </c>
      <c r="H150" s="221">
        <v>160.107</v>
      </c>
      <c r="I150" s="222"/>
      <c r="J150" s="223">
        <f>ROUND(I150*H150,2)</f>
        <v>0</v>
      </c>
      <c r="K150" s="219" t="s">
        <v>142</v>
      </c>
      <c r="L150" s="72"/>
      <c r="M150" s="224" t="s">
        <v>43</v>
      </c>
      <c r="N150" s="225" t="s">
        <v>52</v>
      </c>
      <c r="O150" s="47"/>
      <c r="P150" s="226">
        <f>O150*H150</f>
        <v>0</v>
      </c>
      <c r="Q150" s="226">
        <v>0</v>
      </c>
      <c r="R150" s="226">
        <f>Q150*H150</f>
        <v>0</v>
      </c>
      <c r="S150" s="226">
        <v>0</v>
      </c>
      <c r="T150" s="227">
        <f>S150*H150</f>
        <v>0</v>
      </c>
      <c r="AR150" s="23" t="s">
        <v>143</v>
      </c>
      <c r="AT150" s="23" t="s">
        <v>138</v>
      </c>
      <c r="AU150" s="23" t="s">
        <v>91</v>
      </c>
      <c r="AY150" s="23" t="s">
        <v>136</v>
      </c>
      <c r="BE150" s="228">
        <f>IF(N150="základní",J150,0)</f>
        <v>0</v>
      </c>
      <c r="BF150" s="228">
        <f>IF(N150="snížená",J150,0)</f>
        <v>0</v>
      </c>
      <c r="BG150" s="228">
        <f>IF(N150="zákl. přenesená",J150,0)</f>
        <v>0</v>
      </c>
      <c r="BH150" s="228">
        <f>IF(N150="sníž. přenesená",J150,0)</f>
        <v>0</v>
      </c>
      <c r="BI150" s="228">
        <f>IF(N150="nulová",J150,0)</f>
        <v>0</v>
      </c>
      <c r="BJ150" s="23" t="s">
        <v>89</v>
      </c>
      <c r="BK150" s="228">
        <f>ROUND(I150*H150,2)</f>
        <v>0</v>
      </c>
      <c r="BL150" s="23" t="s">
        <v>143</v>
      </c>
      <c r="BM150" s="23" t="s">
        <v>241</v>
      </c>
    </row>
    <row r="151" s="1" customFormat="1">
      <c r="B151" s="46"/>
      <c r="C151" s="74"/>
      <c r="D151" s="229" t="s">
        <v>145</v>
      </c>
      <c r="E151" s="74"/>
      <c r="F151" s="230" t="s">
        <v>242</v>
      </c>
      <c r="G151" s="74"/>
      <c r="H151" s="74"/>
      <c r="I151" s="187"/>
      <c r="J151" s="74"/>
      <c r="K151" s="74"/>
      <c r="L151" s="72"/>
      <c r="M151" s="231"/>
      <c r="N151" s="47"/>
      <c r="O151" s="47"/>
      <c r="P151" s="47"/>
      <c r="Q151" s="47"/>
      <c r="R151" s="47"/>
      <c r="S151" s="47"/>
      <c r="T151" s="95"/>
      <c r="AT151" s="23" t="s">
        <v>145</v>
      </c>
      <c r="AU151" s="23" t="s">
        <v>91</v>
      </c>
    </row>
    <row r="152" s="11" customFormat="1">
      <c r="B152" s="232"/>
      <c r="C152" s="233"/>
      <c r="D152" s="229" t="s">
        <v>147</v>
      </c>
      <c r="E152" s="234" t="s">
        <v>43</v>
      </c>
      <c r="F152" s="235" t="s">
        <v>224</v>
      </c>
      <c r="G152" s="233"/>
      <c r="H152" s="236">
        <v>122.56999999999999</v>
      </c>
      <c r="I152" s="237"/>
      <c r="J152" s="233"/>
      <c r="K152" s="233"/>
      <c r="L152" s="238"/>
      <c r="M152" s="239"/>
      <c r="N152" s="240"/>
      <c r="O152" s="240"/>
      <c r="P152" s="240"/>
      <c r="Q152" s="240"/>
      <c r="R152" s="240"/>
      <c r="S152" s="240"/>
      <c r="T152" s="241"/>
      <c r="AT152" s="242" t="s">
        <v>147</v>
      </c>
      <c r="AU152" s="242" t="s">
        <v>91</v>
      </c>
      <c r="AV152" s="11" t="s">
        <v>91</v>
      </c>
      <c r="AW152" s="11" t="s">
        <v>44</v>
      </c>
      <c r="AX152" s="11" t="s">
        <v>81</v>
      </c>
      <c r="AY152" s="242" t="s">
        <v>136</v>
      </c>
    </row>
    <row r="153" s="11" customFormat="1">
      <c r="B153" s="232"/>
      <c r="C153" s="233"/>
      <c r="D153" s="229" t="s">
        <v>147</v>
      </c>
      <c r="E153" s="234" t="s">
        <v>43</v>
      </c>
      <c r="F153" s="235" t="s">
        <v>225</v>
      </c>
      <c r="G153" s="233"/>
      <c r="H153" s="236">
        <v>5.7000000000000002</v>
      </c>
      <c r="I153" s="237"/>
      <c r="J153" s="233"/>
      <c r="K153" s="233"/>
      <c r="L153" s="238"/>
      <c r="M153" s="239"/>
      <c r="N153" s="240"/>
      <c r="O153" s="240"/>
      <c r="P153" s="240"/>
      <c r="Q153" s="240"/>
      <c r="R153" s="240"/>
      <c r="S153" s="240"/>
      <c r="T153" s="241"/>
      <c r="AT153" s="242" t="s">
        <v>147</v>
      </c>
      <c r="AU153" s="242" t="s">
        <v>91</v>
      </c>
      <c r="AV153" s="11" t="s">
        <v>91</v>
      </c>
      <c r="AW153" s="11" t="s">
        <v>44</v>
      </c>
      <c r="AX153" s="11" t="s">
        <v>81</v>
      </c>
      <c r="AY153" s="242" t="s">
        <v>136</v>
      </c>
    </row>
    <row r="154" s="11" customFormat="1">
      <c r="B154" s="232"/>
      <c r="C154" s="233"/>
      <c r="D154" s="229" t="s">
        <v>147</v>
      </c>
      <c r="E154" s="234" t="s">
        <v>43</v>
      </c>
      <c r="F154" s="235" t="s">
        <v>243</v>
      </c>
      <c r="G154" s="233"/>
      <c r="H154" s="236">
        <v>31.837</v>
      </c>
      <c r="I154" s="237"/>
      <c r="J154" s="233"/>
      <c r="K154" s="233"/>
      <c r="L154" s="238"/>
      <c r="M154" s="239"/>
      <c r="N154" s="240"/>
      <c r="O154" s="240"/>
      <c r="P154" s="240"/>
      <c r="Q154" s="240"/>
      <c r="R154" s="240"/>
      <c r="S154" s="240"/>
      <c r="T154" s="241"/>
      <c r="AT154" s="242" t="s">
        <v>147</v>
      </c>
      <c r="AU154" s="242" t="s">
        <v>91</v>
      </c>
      <c r="AV154" s="11" t="s">
        <v>91</v>
      </c>
      <c r="AW154" s="11" t="s">
        <v>44</v>
      </c>
      <c r="AX154" s="11" t="s">
        <v>81</v>
      </c>
      <c r="AY154" s="242" t="s">
        <v>136</v>
      </c>
    </row>
    <row r="155" s="12" customFormat="1">
      <c r="B155" s="243"/>
      <c r="C155" s="244"/>
      <c r="D155" s="229" t="s">
        <v>147</v>
      </c>
      <c r="E155" s="245" t="s">
        <v>43</v>
      </c>
      <c r="F155" s="246" t="s">
        <v>149</v>
      </c>
      <c r="G155" s="244"/>
      <c r="H155" s="247">
        <v>160.107</v>
      </c>
      <c r="I155" s="248"/>
      <c r="J155" s="244"/>
      <c r="K155" s="244"/>
      <c r="L155" s="249"/>
      <c r="M155" s="250"/>
      <c r="N155" s="251"/>
      <c r="O155" s="251"/>
      <c r="P155" s="251"/>
      <c r="Q155" s="251"/>
      <c r="R155" s="251"/>
      <c r="S155" s="251"/>
      <c r="T155" s="252"/>
      <c r="AT155" s="253" t="s">
        <v>147</v>
      </c>
      <c r="AU155" s="253" t="s">
        <v>91</v>
      </c>
      <c r="AV155" s="12" t="s">
        <v>143</v>
      </c>
      <c r="AW155" s="12" t="s">
        <v>44</v>
      </c>
      <c r="AX155" s="12" t="s">
        <v>89</v>
      </c>
      <c r="AY155" s="253" t="s">
        <v>136</v>
      </c>
    </row>
    <row r="156" s="1" customFormat="1" ht="25.5" customHeight="1">
      <c r="B156" s="46"/>
      <c r="C156" s="217" t="s">
        <v>150</v>
      </c>
      <c r="D156" s="217" t="s">
        <v>138</v>
      </c>
      <c r="E156" s="218" t="s">
        <v>244</v>
      </c>
      <c r="F156" s="219" t="s">
        <v>245</v>
      </c>
      <c r="G156" s="220" t="s">
        <v>167</v>
      </c>
      <c r="H156" s="221">
        <v>1.4199999999999999</v>
      </c>
      <c r="I156" s="222"/>
      <c r="J156" s="223">
        <f>ROUND(I156*H156,2)</f>
        <v>0</v>
      </c>
      <c r="K156" s="219" t="s">
        <v>142</v>
      </c>
      <c r="L156" s="72"/>
      <c r="M156" s="224" t="s">
        <v>43</v>
      </c>
      <c r="N156" s="225" t="s">
        <v>52</v>
      </c>
      <c r="O156" s="47"/>
      <c r="P156" s="226">
        <f>O156*H156</f>
        <v>0</v>
      </c>
      <c r="Q156" s="226">
        <v>2.2563399999999998</v>
      </c>
      <c r="R156" s="226">
        <f>Q156*H156</f>
        <v>3.2040027999999996</v>
      </c>
      <c r="S156" s="226">
        <v>0</v>
      </c>
      <c r="T156" s="227">
        <f>S156*H156</f>
        <v>0</v>
      </c>
      <c r="AR156" s="23" t="s">
        <v>143</v>
      </c>
      <c r="AT156" s="23" t="s">
        <v>138</v>
      </c>
      <c r="AU156" s="23" t="s">
        <v>91</v>
      </c>
      <c r="AY156" s="23" t="s">
        <v>136</v>
      </c>
      <c r="BE156" s="228">
        <f>IF(N156="základní",J156,0)</f>
        <v>0</v>
      </c>
      <c r="BF156" s="228">
        <f>IF(N156="snížená",J156,0)</f>
        <v>0</v>
      </c>
      <c r="BG156" s="228">
        <f>IF(N156="zákl. přenesená",J156,0)</f>
        <v>0</v>
      </c>
      <c r="BH156" s="228">
        <f>IF(N156="sníž. přenesená",J156,0)</f>
        <v>0</v>
      </c>
      <c r="BI156" s="228">
        <f>IF(N156="nulová",J156,0)</f>
        <v>0</v>
      </c>
      <c r="BJ156" s="23" t="s">
        <v>89</v>
      </c>
      <c r="BK156" s="228">
        <f>ROUND(I156*H156,2)</f>
        <v>0</v>
      </c>
      <c r="BL156" s="23" t="s">
        <v>143</v>
      </c>
      <c r="BM156" s="23" t="s">
        <v>246</v>
      </c>
    </row>
    <row r="157" s="1" customFormat="1">
      <c r="B157" s="46"/>
      <c r="C157" s="74"/>
      <c r="D157" s="229" t="s">
        <v>145</v>
      </c>
      <c r="E157" s="74"/>
      <c r="F157" s="230" t="s">
        <v>247</v>
      </c>
      <c r="G157" s="74"/>
      <c r="H157" s="74"/>
      <c r="I157" s="187"/>
      <c r="J157" s="74"/>
      <c r="K157" s="74"/>
      <c r="L157" s="72"/>
      <c r="M157" s="231"/>
      <c r="N157" s="47"/>
      <c r="O157" s="47"/>
      <c r="P157" s="47"/>
      <c r="Q157" s="47"/>
      <c r="R157" s="47"/>
      <c r="S157" s="47"/>
      <c r="T157" s="95"/>
      <c r="AT157" s="23" t="s">
        <v>145</v>
      </c>
      <c r="AU157" s="23" t="s">
        <v>91</v>
      </c>
    </row>
    <row r="158" s="13" customFormat="1">
      <c r="B158" s="264"/>
      <c r="C158" s="265"/>
      <c r="D158" s="229" t="s">
        <v>147</v>
      </c>
      <c r="E158" s="266" t="s">
        <v>43</v>
      </c>
      <c r="F158" s="267" t="s">
        <v>248</v>
      </c>
      <c r="G158" s="265"/>
      <c r="H158" s="266" t="s">
        <v>43</v>
      </c>
      <c r="I158" s="268"/>
      <c r="J158" s="265"/>
      <c r="K158" s="265"/>
      <c r="L158" s="269"/>
      <c r="M158" s="270"/>
      <c r="N158" s="271"/>
      <c r="O158" s="271"/>
      <c r="P158" s="271"/>
      <c r="Q158" s="271"/>
      <c r="R158" s="271"/>
      <c r="S158" s="271"/>
      <c r="T158" s="272"/>
      <c r="AT158" s="273" t="s">
        <v>147</v>
      </c>
      <c r="AU158" s="273" t="s">
        <v>91</v>
      </c>
      <c r="AV158" s="13" t="s">
        <v>89</v>
      </c>
      <c r="AW158" s="13" t="s">
        <v>44</v>
      </c>
      <c r="AX158" s="13" t="s">
        <v>81</v>
      </c>
      <c r="AY158" s="273" t="s">
        <v>136</v>
      </c>
    </row>
    <row r="159" s="11" customFormat="1">
      <c r="B159" s="232"/>
      <c r="C159" s="233"/>
      <c r="D159" s="229" t="s">
        <v>147</v>
      </c>
      <c r="E159" s="234" t="s">
        <v>43</v>
      </c>
      <c r="F159" s="235" t="s">
        <v>249</v>
      </c>
      <c r="G159" s="233"/>
      <c r="H159" s="236">
        <v>1.4199999999999999</v>
      </c>
      <c r="I159" s="237"/>
      <c r="J159" s="233"/>
      <c r="K159" s="233"/>
      <c r="L159" s="238"/>
      <c r="M159" s="239"/>
      <c r="N159" s="240"/>
      <c r="O159" s="240"/>
      <c r="P159" s="240"/>
      <c r="Q159" s="240"/>
      <c r="R159" s="240"/>
      <c r="S159" s="240"/>
      <c r="T159" s="241"/>
      <c r="AT159" s="242" t="s">
        <v>147</v>
      </c>
      <c r="AU159" s="242" t="s">
        <v>91</v>
      </c>
      <c r="AV159" s="11" t="s">
        <v>91</v>
      </c>
      <c r="AW159" s="11" t="s">
        <v>44</v>
      </c>
      <c r="AX159" s="11" t="s">
        <v>81</v>
      </c>
      <c r="AY159" s="242" t="s">
        <v>136</v>
      </c>
    </row>
    <row r="160" s="12" customFormat="1">
      <c r="B160" s="243"/>
      <c r="C160" s="244"/>
      <c r="D160" s="229" t="s">
        <v>147</v>
      </c>
      <c r="E160" s="245" t="s">
        <v>43</v>
      </c>
      <c r="F160" s="246" t="s">
        <v>149</v>
      </c>
      <c r="G160" s="244"/>
      <c r="H160" s="247">
        <v>1.4199999999999999</v>
      </c>
      <c r="I160" s="248"/>
      <c r="J160" s="244"/>
      <c r="K160" s="244"/>
      <c r="L160" s="249"/>
      <c r="M160" s="250"/>
      <c r="N160" s="251"/>
      <c r="O160" s="251"/>
      <c r="P160" s="251"/>
      <c r="Q160" s="251"/>
      <c r="R160" s="251"/>
      <c r="S160" s="251"/>
      <c r="T160" s="252"/>
      <c r="AT160" s="253" t="s">
        <v>147</v>
      </c>
      <c r="AU160" s="253" t="s">
        <v>91</v>
      </c>
      <c r="AV160" s="12" t="s">
        <v>143</v>
      </c>
      <c r="AW160" s="12" t="s">
        <v>44</v>
      </c>
      <c r="AX160" s="12" t="s">
        <v>89</v>
      </c>
      <c r="AY160" s="253" t="s">
        <v>136</v>
      </c>
    </row>
    <row r="161" s="1" customFormat="1" ht="25.5" customHeight="1">
      <c r="B161" s="46"/>
      <c r="C161" s="217" t="s">
        <v>250</v>
      </c>
      <c r="D161" s="217" t="s">
        <v>138</v>
      </c>
      <c r="E161" s="218" t="s">
        <v>251</v>
      </c>
      <c r="F161" s="219" t="s">
        <v>252</v>
      </c>
      <c r="G161" s="220" t="s">
        <v>167</v>
      </c>
      <c r="H161" s="221">
        <v>4.2599999999999998</v>
      </c>
      <c r="I161" s="222"/>
      <c r="J161" s="223">
        <f>ROUND(I161*H161,2)</f>
        <v>0</v>
      </c>
      <c r="K161" s="219" t="s">
        <v>142</v>
      </c>
      <c r="L161" s="72"/>
      <c r="M161" s="224" t="s">
        <v>43</v>
      </c>
      <c r="N161" s="225" t="s">
        <v>52</v>
      </c>
      <c r="O161" s="47"/>
      <c r="P161" s="226">
        <f>O161*H161</f>
        <v>0</v>
      </c>
      <c r="Q161" s="226">
        <v>2.45329</v>
      </c>
      <c r="R161" s="226">
        <f>Q161*H161</f>
        <v>10.451015399999999</v>
      </c>
      <c r="S161" s="226">
        <v>0</v>
      </c>
      <c r="T161" s="227">
        <f>S161*H161</f>
        <v>0</v>
      </c>
      <c r="AR161" s="23" t="s">
        <v>143</v>
      </c>
      <c r="AT161" s="23" t="s">
        <v>138</v>
      </c>
      <c r="AU161" s="23" t="s">
        <v>91</v>
      </c>
      <c r="AY161" s="23" t="s">
        <v>136</v>
      </c>
      <c r="BE161" s="228">
        <f>IF(N161="základní",J161,0)</f>
        <v>0</v>
      </c>
      <c r="BF161" s="228">
        <f>IF(N161="snížená",J161,0)</f>
        <v>0</v>
      </c>
      <c r="BG161" s="228">
        <f>IF(N161="zákl. přenesená",J161,0)</f>
        <v>0</v>
      </c>
      <c r="BH161" s="228">
        <f>IF(N161="sníž. přenesená",J161,0)</f>
        <v>0</v>
      </c>
      <c r="BI161" s="228">
        <f>IF(N161="nulová",J161,0)</f>
        <v>0</v>
      </c>
      <c r="BJ161" s="23" t="s">
        <v>89</v>
      </c>
      <c r="BK161" s="228">
        <f>ROUND(I161*H161,2)</f>
        <v>0</v>
      </c>
      <c r="BL161" s="23" t="s">
        <v>143</v>
      </c>
      <c r="BM161" s="23" t="s">
        <v>253</v>
      </c>
    </row>
    <row r="162" s="1" customFormat="1">
      <c r="B162" s="46"/>
      <c r="C162" s="74"/>
      <c r="D162" s="229" t="s">
        <v>145</v>
      </c>
      <c r="E162" s="74"/>
      <c r="F162" s="230" t="s">
        <v>247</v>
      </c>
      <c r="G162" s="74"/>
      <c r="H162" s="74"/>
      <c r="I162" s="187"/>
      <c r="J162" s="74"/>
      <c r="K162" s="74"/>
      <c r="L162" s="72"/>
      <c r="M162" s="231"/>
      <c r="N162" s="47"/>
      <c r="O162" s="47"/>
      <c r="P162" s="47"/>
      <c r="Q162" s="47"/>
      <c r="R162" s="47"/>
      <c r="S162" s="47"/>
      <c r="T162" s="95"/>
      <c r="AT162" s="23" t="s">
        <v>145</v>
      </c>
      <c r="AU162" s="23" t="s">
        <v>91</v>
      </c>
    </row>
    <row r="163" s="13" customFormat="1">
      <c r="B163" s="264"/>
      <c r="C163" s="265"/>
      <c r="D163" s="229" t="s">
        <v>147</v>
      </c>
      <c r="E163" s="266" t="s">
        <v>43</v>
      </c>
      <c r="F163" s="267" t="s">
        <v>254</v>
      </c>
      <c r="G163" s="265"/>
      <c r="H163" s="266" t="s">
        <v>43</v>
      </c>
      <c r="I163" s="268"/>
      <c r="J163" s="265"/>
      <c r="K163" s="265"/>
      <c r="L163" s="269"/>
      <c r="M163" s="270"/>
      <c r="N163" s="271"/>
      <c r="O163" s="271"/>
      <c r="P163" s="271"/>
      <c r="Q163" s="271"/>
      <c r="R163" s="271"/>
      <c r="S163" s="271"/>
      <c r="T163" s="272"/>
      <c r="AT163" s="273" t="s">
        <v>147</v>
      </c>
      <c r="AU163" s="273" t="s">
        <v>91</v>
      </c>
      <c r="AV163" s="13" t="s">
        <v>89</v>
      </c>
      <c r="AW163" s="13" t="s">
        <v>44</v>
      </c>
      <c r="AX163" s="13" t="s">
        <v>81</v>
      </c>
      <c r="AY163" s="273" t="s">
        <v>136</v>
      </c>
    </row>
    <row r="164" s="11" customFormat="1">
      <c r="B164" s="232"/>
      <c r="C164" s="233"/>
      <c r="D164" s="229" t="s">
        <v>147</v>
      </c>
      <c r="E164" s="234" t="s">
        <v>43</v>
      </c>
      <c r="F164" s="235" t="s">
        <v>255</v>
      </c>
      <c r="G164" s="233"/>
      <c r="H164" s="236">
        <v>4.2599999999999998</v>
      </c>
      <c r="I164" s="237"/>
      <c r="J164" s="233"/>
      <c r="K164" s="233"/>
      <c r="L164" s="238"/>
      <c r="M164" s="239"/>
      <c r="N164" s="240"/>
      <c r="O164" s="240"/>
      <c r="P164" s="240"/>
      <c r="Q164" s="240"/>
      <c r="R164" s="240"/>
      <c r="S164" s="240"/>
      <c r="T164" s="241"/>
      <c r="AT164" s="242" t="s">
        <v>147</v>
      </c>
      <c r="AU164" s="242" t="s">
        <v>91</v>
      </c>
      <c r="AV164" s="11" t="s">
        <v>91</v>
      </c>
      <c r="AW164" s="11" t="s">
        <v>44</v>
      </c>
      <c r="AX164" s="11" t="s">
        <v>81</v>
      </c>
      <c r="AY164" s="242" t="s">
        <v>136</v>
      </c>
    </row>
    <row r="165" s="12" customFormat="1">
      <c r="B165" s="243"/>
      <c r="C165" s="244"/>
      <c r="D165" s="229" t="s">
        <v>147</v>
      </c>
      <c r="E165" s="245" t="s">
        <v>43</v>
      </c>
      <c r="F165" s="246" t="s">
        <v>149</v>
      </c>
      <c r="G165" s="244"/>
      <c r="H165" s="247">
        <v>4.2599999999999998</v>
      </c>
      <c r="I165" s="248"/>
      <c r="J165" s="244"/>
      <c r="K165" s="244"/>
      <c r="L165" s="249"/>
      <c r="M165" s="250"/>
      <c r="N165" s="251"/>
      <c r="O165" s="251"/>
      <c r="P165" s="251"/>
      <c r="Q165" s="251"/>
      <c r="R165" s="251"/>
      <c r="S165" s="251"/>
      <c r="T165" s="252"/>
      <c r="AT165" s="253" t="s">
        <v>147</v>
      </c>
      <c r="AU165" s="253" t="s">
        <v>91</v>
      </c>
      <c r="AV165" s="12" t="s">
        <v>143</v>
      </c>
      <c r="AW165" s="12" t="s">
        <v>44</v>
      </c>
      <c r="AX165" s="12" t="s">
        <v>89</v>
      </c>
      <c r="AY165" s="253" t="s">
        <v>136</v>
      </c>
    </row>
    <row r="166" s="1" customFormat="1" ht="25.5" customHeight="1">
      <c r="B166" s="46"/>
      <c r="C166" s="217" t="s">
        <v>256</v>
      </c>
      <c r="D166" s="217" t="s">
        <v>138</v>
      </c>
      <c r="E166" s="218" t="s">
        <v>257</v>
      </c>
      <c r="F166" s="219" t="s">
        <v>258</v>
      </c>
      <c r="G166" s="220" t="s">
        <v>167</v>
      </c>
      <c r="H166" s="221">
        <v>1</v>
      </c>
      <c r="I166" s="222"/>
      <c r="J166" s="223">
        <f>ROUND(I166*H166,2)</f>
        <v>0</v>
      </c>
      <c r="K166" s="219" t="s">
        <v>142</v>
      </c>
      <c r="L166" s="72"/>
      <c r="M166" s="224" t="s">
        <v>43</v>
      </c>
      <c r="N166" s="225" t="s">
        <v>52</v>
      </c>
      <c r="O166" s="47"/>
      <c r="P166" s="226">
        <f>O166*H166</f>
        <v>0</v>
      </c>
      <c r="Q166" s="226">
        <v>1.3999999999999999</v>
      </c>
      <c r="R166" s="226">
        <f>Q166*H166</f>
        <v>1.3999999999999999</v>
      </c>
      <c r="S166" s="226">
        <v>0</v>
      </c>
      <c r="T166" s="227">
        <f>S166*H166</f>
        <v>0</v>
      </c>
      <c r="AR166" s="23" t="s">
        <v>143</v>
      </c>
      <c r="AT166" s="23" t="s">
        <v>138</v>
      </c>
      <c r="AU166" s="23" t="s">
        <v>91</v>
      </c>
      <c r="AY166" s="23" t="s">
        <v>136</v>
      </c>
      <c r="BE166" s="228">
        <f>IF(N166="základní",J166,0)</f>
        <v>0</v>
      </c>
      <c r="BF166" s="228">
        <f>IF(N166="snížená",J166,0)</f>
        <v>0</v>
      </c>
      <c r="BG166" s="228">
        <f>IF(N166="zákl. přenesená",J166,0)</f>
        <v>0</v>
      </c>
      <c r="BH166" s="228">
        <f>IF(N166="sníž. přenesená",J166,0)</f>
        <v>0</v>
      </c>
      <c r="BI166" s="228">
        <f>IF(N166="nulová",J166,0)</f>
        <v>0</v>
      </c>
      <c r="BJ166" s="23" t="s">
        <v>89</v>
      </c>
      <c r="BK166" s="228">
        <f>ROUND(I166*H166,2)</f>
        <v>0</v>
      </c>
      <c r="BL166" s="23" t="s">
        <v>143</v>
      </c>
      <c r="BM166" s="23" t="s">
        <v>259</v>
      </c>
    </row>
    <row r="167" s="11" customFormat="1">
      <c r="B167" s="232"/>
      <c r="C167" s="233"/>
      <c r="D167" s="229" t="s">
        <v>147</v>
      </c>
      <c r="E167" s="234" t="s">
        <v>43</v>
      </c>
      <c r="F167" s="235" t="s">
        <v>260</v>
      </c>
      <c r="G167" s="233"/>
      <c r="H167" s="236">
        <v>1</v>
      </c>
      <c r="I167" s="237"/>
      <c r="J167" s="233"/>
      <c r="K167" s="233"/>
      <c r="L167" s="238"/>
      <c r="M167" s="239"/>
      <c r="N167" s="240"/>
      <c r="O167" s="240"/>
      <c r="P167" s="240"/>
      <c r="Q167" s="240"/>
      <c r="R167" s="240"/>
      <c r="S167" s="240"/>
      <c r="T167" s="241"/>
      <c r="AT167" s="242" t="s">
        <v>147</v>
      </c>
      <c r="AU167" s="242" t="s">
        <v>91</v>
      </c>
      <c r="AV167" s="11" t="s">
        <v>91</v>
      </c>
      <c r="AW167" s="11" t="s">
        <v>44</v>
      </c>
      <c r="AX167" s="11" t="s">
        <v>89</v>
      </c>
      <c r="AY167" s="242" t="s">
        <v>136</v>
      </c>
    </row>
    <row r="168" s="1" customFormat="1" ht="16.5" customHeight="1">
      <c r="B168" s="46"/>
      <c r="C168" s="217" t="s">
        <v>9</v>
      </c>
      <c r="D168" s="217" t="s">
        <v>138</v>
      </c>
      <c r="E168" s="218" t="s">
        <v>261</v>
      </c>
      <c r="F168" s="219" t="s">
        <v>262</v>
      </c>
      <c r="G168" s="220" t="s">
        <v>263</v>
      </c>
      <c r="H168" s="221">
        <v>0.17199999999999999</v>
      </c>
      <c r="I168" s="222"/>
      <c r="J168" s="223">
        <f>ROUND(I168*H168,2)</f>
        <v>0</v>
      </c>
      <c r="K168" s="219" t="s">
        <v>142</v>
      </c>
      <c r="L168" s="72"/>
      <c r="M168" s="224" t="s">
        <v>43</v>
      </c>
      <c r="N168" s="225" t="s">
        <v>52</v>
      </c>
      <c r="O168" s="47"/>
      <c r="P168" s="226">
        <f>O168*H168</f>
        <v>0</v>
      </c>
      <c r="Q168" s="226">
        <v>1.06277</v>
      </c>
      <c r="R168" s="226">
        <f>Q168*H168</f>
        <v>0.18279643999999998</v>
      </c>
      <c r="S168" s="226">
        <v>0</v>
      </c>
      <c r="T168" s="227">
        <f>S168*H168</f>
        <v>0</v>
      </c>
      <c r="AR168" s="23" t="s">
        <v>143</v>
      </c>
      <c r="AT168" s="23" t="s">
        <v>138</v>
      </c>
      <c r="AU168" s="23" t="s">
        <v>91</v>
      </c>
      <c r="AY168" s="23" t="s">
        <v>136</v>
      </c>
      <c r="BE168" s="228">
        <f>IF(N168="základní",J168,0)</f>
        <v>0</v>
      </c>
      <c r="BF168" s="228">
        <f>IF(N168="snížená",J168,0)</f>
        <v>0</v>
      </c>
      <c r="BG168" s="228">
        <f>IF(N168="zákl. přenesená",J168,0)</f>
        <v>0</v>
      </c>
      <c r="BH168" s="228">
        <f>IF(N168="sníž. přenesená",J168,0)</f>
        <v>0</v>
      </c>
      <c r="BI168" s="228">
        <f>IF(N168="nulová",J168,0)</f>
        <v>0</v>
      </c>
      <c r="BJ168" s="23" t="s">
        <v>89</v>
      </c>
      <c r="BK168" s="228">
        <f>ROUND(I168*H168,2)</f>
        <v>0</v>
      </c>
      <c r="BL168" s="23" t="s">
        <v>143</v>
      </c>
      <c r="BM168" s="23" t="s">
        <v>264</v>
      </c>
    </row>
    <row r="169" s="13" customFormat="1">
      <c r="B169" s="264"/>
      <c r="C169" s="265"/>
      <c r="D169" s="229" t="s">
        <v>147</v>
      </c>
      <c r="E169" s="266" t="s">
        <v>43</v>
      </c>
      <c r="F169" s="267" t="s">
        <v>265</v>
      </c>
      <c r="G169" s="265"/>
      <c r="H169" s="266" t="s">
        <v>43</v>
      </c>
      <c r="I169" s="268"/>
      <c r="J169" s="265"/>
      <c r="K169" s="265"/>
      <c r="L169" s="269"/>
      <c r="M169" s="270"/>
      <c r="N169" s="271"/>
      <c r="O169" s="271"/>
      <c r="P169" s="271"/>
      <c r="Q169" s="271"/>
      <c r="R169" s="271"/>
      <c r="S169" s="271"/>
      <c r="T169" s="272"/>
      <c r="AT169" s="273" t="s">
        <v>147</v>
      </c>
      <c r="AU169" s="273" t="s">
        <v>91</v>
      </c>
      <c r="AV169" s="13" t="s">
        <v>89</v>
      </c>
      <c r="AW169" s="13" t="s">
        <v>44</v>
      </c>
      <c r="AX169" s="13" t="s">
        <v>81</v>
      </c>
      <c r="AY169" s="273" t="s">
        <v>136</v>
      </c>
    </row>
    <row r="170" s="11" customFormat="1">
      <c r="B170" s="232"/>
      <c r="C170" s="233"/>
      <c r="D170" s="229" t="s">
        <v>147</v>
      </c>
      <c r="E170" s="234" t="s">
        <v>43</v>
      </c>
      <c r="F170" s="235" t="s">
        <v>266</v>
      </c>
      <c r="G170" s="233"/>
      <c r="H170" s="236">
        <v>0.17199999999999999</v>
      </c>
      <c r="I170" s="237"/>
      <c r="J170" s="233"/>
      <c r="K170" s="233"/>
      <c r="L170" s="238"/>
      <c r="M170" s="239"/>
      <c r="N170" s="240"/>
      <c r="O170" s="240"/>
      <c r="P170" s="240"/>
      <c r="Q170" s="240"/>
      <c r="R170" s="240"/>
      <c r="S170" s="240"/>
      <c r="T170" s="241"/>
      <c r="AT170" s="242" t="s">
        <v>147</v>
      </c>
      <c r="AU170" s="242" t="s">
        <v>91</v>
      </c>
      <c r="AV170" s="11" t="s">
        <v>91</v>
      </c>
      <c r="AW170" s="11" t="s">
        <v>44</v>
      </c>
      <c r="AX170" s="11" t="s">
        <v>81</v>
      </c>
      <c r="AY170" s="242" t="s">
        <v>136</v>
      </c>
    </row>
    <row r="171" s="12" customFormat="1">
      <c r="B171" s="243"/>
      <c r="C171" s="244"/>
      <c r="D171" s="229" t="s">
        <v>147</v>
      </c>
      <c r="E171" s="245" t="s">
        <v>43</v>
      </c>
      <c r="F171" s="246" t="s">
        <v>149</v>
      </c>
      <c r="G171" s="244"/>
      <c r="H171" s="247">
        <v>0.17199999999999999</v>
      </c>
      <c r="I171" s="248"/>
      <c r="J171" s="244"/>
      <c r="K171" s="244"/>
      <c r="L171" s="249"/>
      <c r="M171" s="250"/>
      <c r="N171" s="251"/>
      <c r="O171" s="251"/>
      <c r="P171" s="251"/>
      <c r="Q171" s="251"/>
      <c r="R171" s="251"/>
      <c r="S171" s="251"/>
      <c r="T171" s="252"/>
      <c r="AT171" s="253" t="s">
        <v>147</v>
      </c>
      <c r="AU171" s="253" t="s">
        <v>91</v>
      </c>
      <c r="AV171" s="12" t="s">
        <v>143</v>
      </c>
      <c r="AW171" s="12" t="s">
        <v>44</v>
      </c>
      <c r="AX171" s="12" t="s">
        <v>89</v>
      </c>
      <c r="AY171" s="253" t="s">
        <v>136</v>
      </c>
    </row>
    <row r="172" s="1" customFormat="1" ht="25.5" customHeight="1">
      <c r="B172" s="46"/>
      <c r="C172" s="217" t="s">
        <v>267</v>
      </c>
      <c r="D172" s="217" t="s">
        <v>138</v>
      </c>
      <c r="E172" s="218" t="s">
        <v>268</v>
      </c>
      <c r="F172" s="219" t="s">
        <v>269</v>
      </c>
      <c r="G172" s="220" t="s">
        <v>167</v>
      </c>
      <c r="H172" s="221">
        <v>2.8399999999999999</v>
      </c>
      <c r="I172" s="222"/>
      <c r="J172" s="223">
        <f>ROUND(I172*H172,2)</f>
        <v>0</v>
      </c>
      <c r="K172" s="219" t="s">
        <v>142</v>
      </c>
      <c r="L172" s="72"/>
      <c r="M172" s="224" t="s">
        <v>43</v>
      </c>
      <c r="N172" s="225" t="s">
        <v>52</v>
      </c>
      <c r="O172" s="47"/>
      <c r="P172" s="226">
        <f>O172*H172</f>
        <v>0</v>
      </c>
      <c r="Q172" s="226">
        <v>2.1600000000000001</v>
      </c>
      <c r="R172" s="226">
        <f>Q172*H172</f>
        <v>6.1344000000000003</v>
      </c>
      <c r="S172" s="226">
        <v>0</v>
      </c>
      <c r="T172" s="227">
        <f>S172*H172</f>
        <v>0</v>
      </c>
      <c r="AR172" s="23" t="s">
        <v>143</v>
      </c>
      <c r="AT172" s="23" t="s">
        <v>138</v>
      </c>
      <c r="AU172" s="23" t="s">
        <v>91</v>
      </c>
      <c r="AY172" s="23" t="s">
        <v>136</v>
      </c>
      <c r="BE172" s="228">
        <f>IF(N172="základní",J172,0)</f>
        <v>0</v>
      </c>
      <c r="BF172" s="228">
        <f>IF(N172="snížená",J172,0)</f>
        <v>0</v>
      </c>
      <c r="BG172" s="228">
        <f>IF(N172="zákl. přenesená",J172,0)</f>
        <v>0</v>
      </c>
      <c r="BH172" s="228">
        <f>IF(N172="sníž. přenesená",J172,0)</f>
        <v>0</v>
      </c>
      <c r="BI172" s="228">
        <f>IF(N172="nulová",J172,0)</f>
        <v>0</v>
      </c>
      <c r="BJ172" s="23" t="s">
        <v>89</v>
      </c>
      <c r="BK172" s="228">
        <f>ROUND(I172*H172,2)</f>
        <v>0</v>
      </c>
      <c r="BL172" s="23" t="s">
        <v>143</v>
      </c>
      <c r="BM172" s="23" t="s">
        <v>270</v>
      </c>
    </row>
    <row r="173" s="1" customFormat="1">
      <c r="B173" s="46"/>
      <c r="C173" s="74"/>
      <c r="D173" s="229" t="s">
        <v>145</v>
      </c>
      <c r="E173" s="74"/>
      <c r="F173" s="230" t="s">
        <v>271</v>
      </c>
      <c r="G173" s="74"/>
      <c r="H173" s="74"/>
      <c r="I173" s="187"/>
      <c r="J173" s="74"/>
      <c r="K173" s="74"/>
      <c r="L173" s="72"/>
      <c r="M173" s="231"/>
      <c r="N173" s="47"/>
      <c r="O173" s="47"/>
      <c r="P173" s="47"/>
      <c r="Q173" s="47"/>
      <c r="R173" s="47"/>
      <c r="S173" s="47"/>
      <c r="T173" s="95"/>
      <c r="AT173" s="23" t="s">
        <v>145</v>
      </c>
      <c r="AU173" s="23" t="s">
        <v>91</v>
      </c>
    </row>
    <row r="174" s="13" customFormat="1">
      <c r="B174" s="264"/>
      <c r="C174" s="265"/>
      <c r="D174" s="229" t="s">
        <v>147</v>
      </c>
      <c r="E174" s="266" t="s">
        <v>43</v>
      </c>
      <c r="F174" s="267" t="s">
        <v>272</v>
      </c>
      <c r="G174" s="265"/>
      <c r="H174" s="266" t="s">
        <v>43</v>
      </c>
      <c r="I174" s="268"/>
      <c r="J174" s="265"/>
      <c r="K174" s="265"/>
      <c r="L174" s="269"/>
      <c r="M174" s="270"/>
      <c r="N174" s="271"/>
      <c r="O174" s="271"/>
      <c r="P174" s="271"/>
      <c r="Q174" s="271"/>
      <c r="R174" s="271"/>
      <c r="S174" s="271"/>
      <c r="T174" s="272"/>
      <c r="AT174" s="273" t="s">
        <v>147</v>
      </c>
      <c r="AU174" s="273" t="s">
        <v>91</v>
      </c>
      <c r="AV174" s="13" t="s">
        <v>89</v>
      </c>
      <c r="AW174" s="13" t="s">
        <v>44</v>
      </c>
      <c r="AX174" s="13" t="s">
        <v>81</v>
      </c>
      <c r="AY174" s="273" t="s">
        <v>136</v>
      </c>
    </row>
    <row r="175" s="11" customFormat="1">
      <c r="B175" s="232"/>
      <c r="C175" s="233"/>
      <c r="D175" s="229" t="s">
        <v>147</v>
      </c>
      <c r="E175" s="234" t="s">
        <v>43</v>
      </c>
      <c r="F175" s="235" t="s">
        <v>273</v>
      </c>
      <c r="G175" s="233"/>
      <c r="H175" s="236">
        <v>2.8399999999999999</v>
      </c>
      <c r="I175" s="237"/>
      <c r="J175" s="233"/>
      <c r="K175" s="233"/>
      <c r="L175" s="238"/>
      <c r="M175" s="239"/>
      <c r="N175" s="240"/>
      <c r="O175" s="240"/>
      <c r="P175" s="240"/>
      <c r="Q175" s="240"/>
      <c r="R175" s="240"/>
      <c r="S175" s="240"/>
      <c r="T175" s="241"/>
      <c r="AT175" s="242" t="s">
        <v>147</v>
      </c>
      <c r="AU175" s="242" t="s">
        <v>91</v>
      </c>
      <c r="AV175" s="11" t="s">
        <v>91</v>
      </c>
      <c r="AW175" s="11" t="s">
        <v>44</v>
      </c>
      <c r="AX175" s="11" t="s">
        <v>81</v>
      </c>
      <c r="AY175" s="242" t="s">
        <v>136</v>
      </c>
    </row>
    <row r="176" s="12" customFormat="1">
      <c r="B176" s="243"/>
      <c r="C176" s="244"/>
      <c r="D176" s="229" t="s">
        <v>147</v>
      </c>
      <c r="E176" s="245" t="s">
        <v>43</v>
      </c>
      <c r="F176" s="246" t="s">
        <v>149</v>
      </c>
      <c r="G176" s="244"/>
      <c r="H176" s="247">
        <v>2.8399999999999999</v>
      </c>
      <c r="I176" s="248"/>
      <c r="J176" s="244"/>
      <c r="K176" s="244"/>
      <c r="L176" s="249"/>
      <c r="M176" s="250"/>
      <c r="N176" s="251"/>
      <c r="O176" s="251"/>
      <c r="P176" s="251"/>
      <c r="Q176" s="251"/>
      <c r="R176" s="251"/>
      <c r="S176" s="251"/>
      <c r="T176" s="252"/>
      <c r="AT176" s="253" t="s">
        <v>147</v>
      </c>
      <c r="AU176" s="253" t="s">
        <v>91</v>
      </c>
      <c r="AV176" s="12" t="s">
        <v>143</v>
      </c>
      <c r="AW176" s="12" t="s">
        <v>44</v>
      </c>
      <c r="AX176" s="12" t="s">
        <v>89</v>
      </c>
      <c r="AY176" s="253" t="s">
        <v>136</v>
      </c>
    </row>
    <row r="177" s="10" customFormat="1" ht="29.88" customHeight="1">
      <c r="B177" s="201"/>
      <c r="C177" s="202"/>
      <c r="D177" s="203" t="s">
        <v>80</v>
      </c>
      <c r="E177" s="215" t="s">
        <v>194</v>
      </c>
      <c r="F177" s="215" t="s">
        <v>274</v>
      </c>
      <c r="G177" s="202"/>
      <c r="H177" s="202"/>
      <c r="I177" s="205"/>
      <c r="J177" s="216">
        <f>BK177</f>
        <v>0</v>
      </c>
      <c r="K177" s="202"/>
      <c r="L177" s="207"/>
      <c r="M177" s="208"/>
      <c r="N177" s="209"/>
      <c r="O177" s="209"/>
      <c r="P177" s="210">
        <f>SUM(P178:P278)</f>
        <v>0</v>
      </c>
      <c r="Q177" s="209"/>
      <c r="R177" s="210">
        <f>SUM(R178:R278)</f>
        <v>0.50401989999999997</v>
      </c>
      <c r="S177" s="209"/>
      <c r="T177" s="211">
        <f>SUM(T178:T278)</f>
        <v>32.748610999999997</v>
      </c>
      <c r="AR177" s="212" t="s">
        <v>89</v>
      </c>
      <c r="AT177" s="213" t="s">
        <v>80</v>
      </c>
      <c r="AU177" s="213" t="s">
        <v>89</v>
      </c>
      <c r="AY177" s="212" t="s">
        <v>136</v>
      </c>
      <c r="BK177" s="214">
        <f>SUM(BK178:BK278)</f>
        <v>0</v>
      </c>
    </row>
    <row r="178" s="1" customFormat="1" ht="38.25" customHeight="1">
      <c r="B178" s="46"/>
      <c r="C178" s="217" t="s">
        <v>275</v>
      </c>
      <c r="D178" s="217" t="s">
        <v>138</v>
      </c>
      <c r="E178" s="218" t="s">
        <v>276</v>
      </c>
      <c r="F178" s="219" t="s">
        <v>277</v>
      </c>
      <c r="G178" s="220" t="s">
        <v>141</v>
      </c>
      <c r="H178" s="221">
        <v>255.66</v>
      </c>
      <c r="I178" s="222"/>
      <c r="J178" s="223">
        <f>ROUND(I178*H178,2)</f>
        <v>0</v>
      </c>
      <c r="K178" s="219" t="s">
        <v>142</v>
      </c>
      <c r="L178" s="72"/>
      <c r="M178" s="224" t="s">
        <v>43</v>
      </c>
      <c r="N178" s="225" t="s">
        <v>52</v>
      </c>
      <c r="O178" s="47"/>
      <c r="P178" s="226">
        <f>O178*H178</f>
        <v>0</v>
      </c>
      <c r="Q178" s="226">
        <v>0</v>
      </c>
      <c r="R178" s="226">
        <f>Q178*H178</f>
        <v>0</v>
      </c>
      <c r="S178" s="226">
        <v>0</v>
      </c>
      <c r="T178" s="227">
        <f>S178*H178</f>
        <v>0</v>
      </c>
      <c r="AR178" s="23" t="s">
        <v>143</v>
      </c>
      <c r="AT178" s="23" t="s">
        <v>138</v>
      </c>
      <c r="AU178" s="23" t="s">
        <v>91</v>
      </c>
      <c r="AY178" s="23" t="s">
        <v>136</v>
      </c>
      <c r="BE178" s="228">
        <f>IF(N178="základní",J178,0)</f>
        <v>0</v>
      </c>
      <c r="BF178" s="228">
        <f>IF(N178="snížená",J178,0)</f>
        <v>0</v>
      </c>
      <c r="BG178" s="228">
        <f>IF(N178="zákl. přenesená",J178,0)</f>
        <v>0</v>
      </c>
      <c r="BH178" s="228">
        <f>IF(N178="sníž. přenesená",J178,0)</f>
        <v>0</v>
      </c>
      <c r="BI178" s="228">
        <f>IF(N178="nulová",J178,0)</f>
        <v>0</v>
      </c>
      <c r="BJ178" s="23" t="s">
        <v>89</v>
      </c>
      <c r="BK178" s="228">
        <f>ROUND(I178*H178,2)</f>
        <v>0</v>
      </c>
      <c r="BL178" s="23" t="s">
        <v>143</v>
      </c>
      <c r="BM178" s="23" t="s">
        <v>278</v>
      </c>
    </row>
    <row r="179" s="1" customFormat="1">
      <c r="B179" s="46"/>
      <c r="C179" s="74"/>
      <c r="D179" s="229" t="s">
        <v>145</v>
      </c>
      <c r="E179" s="74"/>
      <c r="F179" s="230" t="s">
        <v>279</v>
      </c>
      <c r="G179" s="74"/>
      <c r="H179" s="74"/>
      <c r="I179" s="187"/>
      <c r="J179" s="74"/>
      <c r="K179" s="74"/>
      <c r="L179" s="72"/>
      <c r="M179" s="231"/>
      <c r="N179" s="47"/>
      <c r="O179" s="47"/>
      <c r="P179" s="47"/>
      <c r="Q179" s="47"/>
      <c r="R179" s="47"/>
      <c r="S179" s="47"/>
      <c r="T179" s="95"/>
      <c r="AT179" s="23" t="s">
        <v>145</v>
      </c>
      <c r="AU179" s="23" t="s">
        <v>91</v>
      </c>
    </row>
    <row r="180" s="11" customFormat="1">
      <c r="B180" s="232"/>
      <c r="C180" s="233"/>
      <c r="D180" s="229" t="s">
        <v>147</v>
      </c>
      <c r="E180" s="234" t="s">
        <v>43</v>
      </c>
      <c r="F180" s="235" t="s">
        <v>280</v>
      </c>
      <c r="G180" s="233"/>
      <c r="H180" s="236">
        <v>135.96000000000001</v>
      </c>
      <c r="I180" s="237"/>
      <c r="J180" s="233"/>
      <c r="K180" s="233"/>
      <c r="L180" s="238"/>
      <c r="M180" s="239"/>
      <c r="N180" s="240"/>
      <c r="O180" s="240"/>
      <c r="P180" s="240"/>
      <c r="Q180" s="240"/>
      <c r="R180" s="240"/>
      <c r="S180" s="240"/>
      <c r="T180" s="241"/>
      <c r="AT180" s="242" t="s">
        <v>147</v>
      </c>
      <c r="AU180" s="242" t="s">
        <v>91</v>
      </c>
      <c r="AV180" s="11" t="s">
        <v>91</v>
      </c>
      <c r="AW180" s="11" t="s">
        <v>44</v>
      </c>
      <c r="AX180" s="11" t="s">
        <v>81</v>
      </c>
      <c r="AY180" s="242" t="s">
        <v>136</v>
      </c>
    </row>
    <row r="181" s="11" customFormat="1">
      <c r="B181" s="232"/>
      <c r="C181" s="233"/>
      <c r="D181" s="229" t="s">
        <v>147</v>
      </c>
      <c r="E181" s="234" t="s">
        <v>43</v>
      </c>
      <c r="F181" s="235" t="s">
        <v>281</v>
      </c>
      <c r="G181" s="233"/>
      <c r="H181" s="236">
        <v>119.7</v>
      </c>
      <c r="I181" s="237"/>
      <c r="J181" s="233"/>
      <c r="K181" s="233"/>
      <c r="L181" s="238"/>
      <c r="M181" s="239"/>
      <c r="N181" s="240"/>
      <c r="O181" s="240"/>
      <c r="P181" s="240"/>
      <c r="Q181" s="240"/>
      <c r="R181" s="240"/>
      <c r="S181" s="240"/>
      <c r="T181" s="241"/>
      <c r="AT181" s="242" t="s">
        <v>147</v>
      </c>
      <c r="AU181" s="242" t="s">
        <v>91</v>
      </c>
      <c r="AV181" s="11" t="s">
        <v>91</v>
      </c>
      <c r="AW181" s="11" t="s">
        <v>44</v>
      </c>
      <c r="AX181" s="11" t="s">
        <v>81</v>
      </c>
      <c r="AY181" s="242" t="s">
        <v>136</v>
      </c>
    </row>
    <row r="182" s="11" customFormat="1">
      <c r="B182" s="232"/>
      <c r="C182" s="233"/>
      <c r="D182" s="229" t="s">
        <v>147</v>
      </c>
      <c r="E182" s="234" t="s">
        <v>43</v>
      </c>
      <c r="F182" s="235" t="s">
        <v>43</v>
      </c>
      <c r="G182" s="233"/>
      <c r="H182" s="236">
        <v>0</v>
      </c>
      <c r="I182" s="237"/>
      <c r="J182" s="233"/>
      <c r="K182" s="233"/>
      <c r="L182" s="238"/>
      <c r="M182" s="239"/>
      <c r="N182" s="240"/>
      <c r="O182" s="240"/>
      <c r="P182" s="240"/>
      <c r="Q182" s="240"/>
      <c r="R182" s="240"/>
      <c r="S182" s="240"/>
      <c r="T182" s="241"/>
      <c r="AT182" s="242" t="s">
        <v>147</v>
      </c>
      <c r="AU182" s="242" t="s">
        <v>91</v>
      </c>
      <c r="AV182" s="11" t="s">
        <v>91</v>
      </c>
      <c r="AW182" s="11" t="s">
        <v>44</v>
      </c>
      <c r="AX182" s="11" t="s">
        <v>81</v>
      </c>
      <c r="AY182" s="242" t="s">
        <v>136</v>
      </c>
    </row>
    <row r="183" s="12" customFormat="1">
      <c r="B183" s="243"/>
      <c r="C183" s="244"/>
      <c r="D183" s="229" t="s">
        <v>147</v>
      </c>
      <c r="E183" s="245" t="s">
        <v>43</v>
      </c>
      <c r="F183" s="246" t="s">
        <v>149</v>
      </c>
      <c r="G183" s="244"/>
      <c r="H183" s="247">
        <v>255.66</v>
      </c>
      <c r="I183" s="248"/>
      <c r="J183" s="244"/>
      <c r="K183" s="244"/>
      <c r="L183" s="249"/>
      <c r="M183" s="250"/>
      <c r="N183" s="251"/>
      <c r="O183" s="251"/>
      <c r="P183" s="251"/>
      <c r="Q183" s="251"/>
      <c r="R183" s="251"/>
      <c r="S183" s="251"/>
      <c r="T183" s="252"/>
      <c r="AT183" s="253" t="s">
        <v>147</v>
      </c>
      <c r="AU183" s="253" t="s">
        <v>91</v>
      </c>
      <c r="AV183" s="12" t="s">
        <v>143</v>
      </c>
      <c r="AW183" s="12" t="s">
        <v>44</v>
      </c>
      <c r="AX183" s="12" t="s">
        <v>89</v>
      </c>
      <c r="AY183" s="253" t="s">
        <v>136</v>
      </c>
    </row>
    <row r="184" s="1" customFormat="1" ht="38.25" customHeight="1">
      <c r="B184" s="46"/>
      <c r="C184" s="217" t="s">
        <v>282</v>
      </c>
      <c r="D184" s="217" t="s">
        <v>138</v>
      </c>
      <c r="E184" s="218" t="s">
        <v>283</v>
      </c>
      <c r="F184" s="219" t="s">
        <v>284</v>
      </c>
      <c r="G184" s="220" t="s">
        <v>141</v>
      </c>
      <c r="H184" s="221">
        <v>511.31999999999999</v>
      </c>
      <c r="I184" s="222"/>
      <c r="J184" s="223">
        <f>ROUND(I184*H184,2)</f>
        <v>0</v>
      </c>
      <c r="K184" s="219" t="s">
        <v>142</v>
      </c>
      <c r="L184" s="72"/>
      <c r="M184" s="224" t="s">
        <v>43</v>
      </c>
      <c r="N184" s="225" t="s">
        <v>52</v>
      </c>
      <c r="O184" s="47"/>
      <c r="P184" s="226">
        <f>O184*H184</f>
        <v>0</v>
      </c>
      <c r="Q184" s="226">
        <v>0</v>
      </c>
      <c r="R184" s="226">
        <f>Q184*H184</f>
        <v>0</v>
      </c>
      <c r="S184" s="226">
        <v>0</v>
      </c>
      <c r="T184" s="227">
        <f>S184*H184</f>
        <v>0</v>
      </c>
      <c r="AR184" s="23" t="s">
        <v>143</v>
      </c>
      <c r="AT184" s="23" t="s">
        <v>138</v>
      </c>
      <c r="AU184" s="23" t="s">
        <v>91</v>
      </c>
      <c r="AY184" s="23" t="s">
        <v>136</v>
      </c>
      <c r="BE184" s="228">
        <f>IF(N184="základní",J184,0)</f>
        <v>0</v>
      </c>
      <c r="BF184" s="228">
        <f>IF(N184="snížená",J184,0)</f>
        <v>0</v>
      </c>
      <c r="BG184" s="228">
        <f>IF(N184="zákl. přenesená",J184,0)</f>
        <v>0</v>
      </c>
      <c r="BH184" s="228">
        <f>IF(N184="sníž. přenesená",J184,0)</f>
        <v>0</v>
      </c>
      <c r="BI184" s="228">
        <f>IF(N184="nulová",J184,0)</f>
        <v>0</v>
      </c>
      <c r="BJ184" s="23" t="s">
        <v>89</v>
      </c>
      <c r="BK184" s="228">
        <f>ROUND(I184*H184,2)</f>
        <v>0</v>
      </c>
      <c r="BL184" s="23" t="s">
        <v>143</v>
      </c>
      <c r="BM184" s="23" t="s">
        <v>285</v>
      </c>
    </row>
    <row r="185" s="1" customFormat="1">
      <c r="B185" s="46"/>
      <c r="C185" s="74"/>
      <c r="D185" s="229" t="s">
        <v>145</v>
      </c>
      <c r="E185" s="74"/>
      <c r="F185" s="230" t="s">
        <v>279</v>
      </c>
      <c r="G185" s="74"/>
      <c r="H185" s="74"/>
      <c r="I185" s="187"/>
      <c r="J185" s="74"/>
      <c r="K185" s="74"/>
      <c r="L185" s="72"/>
      <c r="M185" s="231"/>
      <c r="N185" s="47"/>
      <c r="O185" s="47"/>
      <c r="P185" s="47"/>
      <c r="Q185" s="47"/>
      <c r="R185" s="47"/>
      <c r="S185" s="47"/>
      <c r="T185" s="95"/>
      <c r="AT185" s="23" t="s">
        <v>145</v>
      </c>
      <c r="AU185" s="23" t="s">
        <v>91</v>
      </c>
    </row>
    <row r="186" s="11" customFormat="1">
      <c r="B186" s="232"/>
      <c r="C186" s="233"/>
      <c r="D186" s="229" t="s">
        <v>147</v>
      </c>
      <c r="E186" s="234" t="s">
        <v>43</v>
      </c>
      <c r="F186" s="235" t="s">
        <v>286</v>
      </c>
      <c r="G186" s="233"/>
      <c r="H186" s="236">
        <v>511.31999999999999</v>
      </c>
      <c r="I186" s="237"/>
      <c r="J186" s="233"/>
      <c r="K186" s="233"/>
      <c r="L186" s="238"/>
      <c r="M186" s="239"/>
      <c r="N186" s="240"/>
      <c r="O186" s="240"/>
      <c r="P186" s="240"/>
      <c r="Q186" s="240"/>
      <c r="R186" s="240"/>
      <c r="S186" s="240"/>
      <c r="T186" s="241"/>
      <c r="AT186" s="242" t="s">
        <v>147</v>
      </c>
      <c r="AU186" s="242" t="s">
        <v>91</v>
      </c>
      <c r="AV186" s="11" t="s">
        <v>91</v>
      </c>
      <c r="AW186" s="11" t="s">
        <v>44</v>
      </c>
      <c r="AX186" s="11" t="s">
        <v>89</v>
      </c>
      <c r="AY186" s="242" t="s">
        <v>136</v>
      </c>
    </row>
    <row r="187" s="1" customFormat="1" ht="38.25" customHeight="1">
      <c r="B187" s="46"/>
      <c r="C187" s="217" t="s">
        <v>287</v>
      </c>
      <c r="D187" s="217" t="s">
        <v>138</v>
      </c>
      <c r="E187" s="218" t="s">
        <v>288</v>
      </c>
      <c r="F187" s="219" t="s">
        <v>289</v>
      </c>
      <c r="G187" s="220" t="s">
        <v>141</v>
      </c>
      <c r="H187" s="221">
        <v>255.66</v>
      </c>
      <c r="I187" s="222"/>
      <c r="J187" s="223">
        <f>ROUND(I187*H187,2)</f>
        <v>0</v>
      </c>
      <c r="K187" s="219" t="s">
        <v>142</v>
      </c>
      <c r="L187" s="72"/>
      <c r="M187" s="224" t="s">
        <v>43</v>
      </c>
      <c r="N187" s="225" t="s">
        <v>52</v>
      </c>
      <c r="O187" s="47"/>
      <c r="P187" s="226">
        <f>O187*H187</f>
        <v>0</v>
      </c>
      <c r="Q187" s="226">
        <v>0</v>
      </c>
      <c r="R187" s="226">
        <f>Q187*H187</f>
        <v>0</v>
      </c>
      <c r="S187" s="226">
        <v>0</v>
      </c>
      <c r="T187" s="227">
        <f>S187*H187</f>
        <v>0</v>
      </c>
      <c r="AR187" s="23" t="s">
        <v>143</v>
      </c>
      <c r="AT187" s="23" t="s">
        <v>138</v>
      </c>
      <c r="AU187" s="23" t="s">
        <v>91</v>
      </c>
      <c r="AY187" s="23" t="s">
        <v>136</v>
      </c>
      <c r="BE187" s="228">
        <f>IF(N187="základní",J187,0)</f>
        <v>0</v>
      </c>
      <c r="BF187" s="228">
        <f>IF(N187="snížená",J187,0)</f>
        <v>0</v>
      </c>
      <c r="BG187" s="228">
        <f>IF(N187="zákl. přenesená",J187,0)</f>
        <v>0</v>
      </c>
      <c r="BH187" s="228">
        <f>IF(N187="sníž. přenesená",J187,0)</f>
        <v>0</v>
      </c>
      <c r="BI187" s="228">
        <f>IF(N187="nulová",J187,0)</f>
        <v>0</v>
      </c>
      <c r="BJ187" s="23" t="s">
        <v>89</v>
      </c>
      <c r="BK187" s="228">
        <f>ROUND(I187*H187,2)</f>
        <v>0</v>
      </c>
      <c r="BL187" s="23" t="s">
        <v>143</v>
      </c>
      <c r="BM187" s="23" t="s">
        <v>290</v>
      </c>
    </row>
    <row r="188" s="1" customFormat="1">
      <c r="B188" s="46"/>
      <c r="C188" s="74"/>
      <c r="D188" s="229" t="s">
        <v>145</v>
      </c>
      <c r="E188" s="74"/>
      <c r="F188" s="230" t="s">
        <v>291</v>
      </c>
      <c r="G188" s="74"/>
      <c r="H188" s="74"/>
      <c r="I188" s="187"/>
      <c r="J188" s="74"/>
      <c r="K188" s="74"/>
      <c r="L188" s="72"/>
      <c r="M188" s="231"/>
      <c r="N188" s="47"/>
      <c r="O188" s="47"/>
      <c r="P188" s="47"/>
      <c r="Q188" s="47"/>
      <c r="R188" s="47"/>
      <c r="S188" s="47"/>
      <c r="T188" s="95"/>
      <c r="AT188" s="23" t="s">
        <v>145</v>
      </c>
      <c r="AU188" s="23" t="s">
        <v>91</v>
      </c>
    </row>
    <row r="189" s="11" customFormat="1">
      <c r="B189" s="232"/>
      <c r="C189" s="233"/>
      <c r="D189" s="229" t="s">
        <v>147</v>
      </c>
      <c r="E189" s="234" t="s">
        <v>43</v>
      </c>
      <c r="F189" s="235" t="s">
        <v>280</v>
      </c>
      <c r="G189" s="233"/>
      <c r="H189" s="236">
        <v>135.96000000000001</v>
      </c>
      <c r="I189" s="237"/>
      <c r="J189" s="233"/>
      <c r="K189" s="233"/>
      <c r="L189" s="238"/>
      <c r="M189" s="239"/>
      <c r="N189" s="240"/>
      <c r="O189" s="240"/>
      <c r="P189" s="240"/>
      <c r="Q189" s="240"/>
      <c r="R189" s="240"/>
      <c r="S189" s="240"/>
      <c r="T189" s="241"/>
      <c r="AT189" s="242" t="s">
        <v>147</v>
      </c>
      <c r="AU189" s="242" t="s">
        <v>91</v>
      </c>
      <c r="AV189" s="11" t="s">
        <v>91</v>
      </c>
      <c r="AW189" s="11" t="s">
        <v>44</v>
      </c>
      <c r="AX189" s="11" t="s">
        <v>81</v>
      </c>
      <c r="AY189" s="242" t="s">
        <v>136</v>
      </c>
    </row>
    <row r="190" s="11" customFormat="1">
      <c r="B190" s="232"/>
      <c r="C190" s="233"/>
      <c r="D190" s="229" t="s">
        <v>147</v>
      </c>
      <c r="E190" s="234" t="s">
        <v>43</v>
      </c>
      <c r="F190" s="235" t="s">
        <v>281</v>
      </c>
      <c r="G190" s="233"/>
      <c r="H190" s="236">
        <v>119.7</v>
      </c>
      <c r="I190" s="237"/>
      <c r="J190" s="233"/>
      <c r="K190" s="233"/>
      <c r="L190" s="238"/>
      <c r="M190" s="239"/>
      <c r="N190" s="240"/>
      <c r="O190" s="240"/>
      <c r="P190" s="240"/>
      <c r="Q190" s="240"/>
      <c r="R190" s="240"/>
      <c r="S190" s="240"/>
      <c r="T190" s="241"/>
      <c r="AT190" s="242" t="s">
        <v>147</v>
      </c>
      <c r="AU190" s="242" t="s">
        <v>91</v>
      </c>
      <c r="AV190" s="11" t="s">
        <v>91</v>
      </c>
      <c r="AW190" s="11" t="s">
        <v>44</v>
      </c>
      <c r="AX190" s="11" t="s">
        <v>81</v>
      </c>
      <c r="AY190" s="242" t="s">
        <v>136</v>
      </c>
    </row>
    <row r="191" s="11" customFormat="1">
      <c r="B191" s="232"/>
      <c r="C191" s="233"/>
      <c r="D191" s="229" t="s">
        <v>147</v>
      </c>
      <c r="E191" s="234" t="s">
        <v>43</v>
      </c>
      <c r="F191" s="235" t="s">
        <v>43</v>
      </c>
      <c r="G191" s="233"/>
      <c r="H191" s="236">
        <v>0</v>
      </c>
      <c r="I191" s="237"/>
      <c r="J191" s="233"/>
      <c r="K191" s="233"/>
      <c r="L191" s="238"/>
      <c r="M191" s="239"/>
      <c r="N191" s="240"/>
      <c r="O191" s="240"/>
      <c r="P191" s="240"/>
      <c r="Q191" s="240"/>
      <c r="R191" s="240"/>
      <c r="S191" s="240"/>
      <c r="T191" s="241"/>
      <c r="AT191" s="242" t="s">
        <v>147</v>
      </c>
      <c r="AU191" s="242" t="s">
        <v>91</v>
      </c>
      <c r="AV191" s="11" t="s">
        <v>91</v>
      </c>
      <c r="AW191" s="11" t="s">
        <v>44</v>
      </c>
      <c r="AX191" s="11" t="s">
        <v>81</v>
      </c>
      <c r="AY191" s="242" t="s">
        <v>136</v>
      </c>
    </row>
    <row r="192" s="12" customFormat="1">
      <c r="B192" s="243"/>
      <c r="C192" s="244"/>
      <c r="D192" s="229" t="s">
        <v>147</v>
      </c>
      <c r="E192" s="245" t="s">
        <v>43</v>
      </c>
      <c r="F192" s="246" t="s">
        <v>149</v>
      </c>
      <c r="G192" s="244"/>
      <c r="H192" s="247">
        <v>255.66</v>
      </c>
      <c r="I192" s="248"/>
      <c r="J192" s="244"/>
      <c r="K192" s="244"/>
      <c r="L192" s="249"/>
      <c r="M192" s="250"/>
      <c r="N192" s="251"/>
      <c r="O192" s="251"/>
      <c r="P192" s="251"/>
      <c r="Q192" s="251"/>
      <c r="R192" s="251"/>
      <c r="S192" s="251"/>
      <c r="T192" s="252"/>
      <c r="AT192" s="253" t="s">
        <v>147</v>
      </c>
      <c r="AU192" s="253" t="s">
        <v>91</v>
      </c>
      <c r="AV192" s="12" t="s">
        <v>143</v>
      </c>
      <c r="AW192" s="12" t="s">
        <v>44</v>
      </c>
      <c r="AX192" s="12" t="s">
        <v>89</v>
      </c>
      <c r="AY192" s="253" t="s">
        <v>136</v>
      </c>
    </row>
    <row r="193" s="1" customFormat="1" ht="25.5" customHeight="1">
      <c r="B193" s="46"/>
      <c r="C193" s="217" t="s">
        <v>292</v>
      </c>
      <c r="D193" s="217" t="s">
        <v>138</v>
      </c>
      <c r="E193" s="218" t="s">
        <v>293</v>
      </c>
      <c r="F193" s="219" t="s">
        <v>294</v>
      </c>
      <c r="G193" s="220" t="s">
        <v>141</v>
      </c>
      <c r="H193" s="221">
        <v>255.66</v>
      </c>
      <c r="I193" s="222"/>
      <c r="J193" s="223">
        <f>ROUND(I193*H193,2)</f>
        <v>0</v>
      </c>
      <c r="K193" s="219" t="s">
        <v>142</v>
      </c>
      <c r="L193" s="72"/>
      <c r="M193" s="224" t="s">
        <v>43</v>
      </c>
      <c r="N193" s="225" t="s">
        <v>52</v>
      </c>
      <c r="O193" s="47"/>
      <c r="P193" s="226">
        <f>O193*H193</f>
        <v>0</v>
      </c>
      <c r="Q193" s="226">
        <v>0</v>
      </c>
      <c r="R193" s="226">
        <f>Q193*H193</f>
        <v>0</v>
      </c>
      <c r="S193" s="226">
        <v>0</v>
      </c>
      <c r="T193" s="227">
        <f>S193*H193</f>
        <v>0</v>
      </c>
      <c r="AR193" s="23" t="s">
        <v>143</v>
      </c>
      <c r="AT193" s="23" t="s">
        <v>138</v>
      </c>
      <c r="AU193" s="23" t="s">
        <v>91</v>
      </c>
      <c r="AY193" s="23" t="s">
        <v>136</v>
      </c>
      <c r="BE193" s="228">
        <f>IF(N193="základní",J193,0)</f>
        <v>0</v>
      </c>
      <c r="BF193" s="228">
        <f>IF(N193="snížená",J193,0)</f>
        <v>0</v>
      </c>
      <c r="BG193" s="228">
        <f>IF(N193="zákl. přenesená",J193,0)</f>
        <v>0</v>
      </c>
      <c r="BH193" s="228">
        <f>IF(N193="sníž. přenesená",J193,0)</f>
        <v>0</v>
      </c>
      <c r="BI193" s="228">
        <f>IF(N193="nulová",J193,0)</f>
        <v>0</v>
      </c>
      <c r="BJ193" s="23" t="s">
        <v>89</v>
      </c>
      <c r="BK193" s="228">
        <f>ROUND(I193*H193,2)</f>
        <v>0</v>
      </c>
      <c r="BL193" s="23" t="s">
        <v>143</v>
      </c>
      <c r="BM193" s="23" t="s">
        <v>295</v>
      </c>
    </row>
    <row r="194" s="1" customFormat="1">
      <c r="B194" s="46"/>
      <c r="C194" s="74"/>
      <c r="D194" s="229" t="s">
        <v>145</v>
      </c>
      <c r="E194" s="74"/>
      <c r="F194" s="230" t="s">
        <v>296</v>
      </c>
      <c r="G194" s="74"/>
      <c r="H194" s="74"/>
      <c r="I194" s="187"/>
      <c r="J194" s="74"/>
      <c r="K194" s="74"/>
      <c r="L194" s="72"/>
      <c r="M194" s="231"/>
      <c r="N194" s="47"/>
      <c r="O194" s="47"/>
      <c r="P194" s="47"/>
      <c r="Q194" s="47"/>
      <c r="R194" s="47"/>
      <c r="S194" s="47"/>
      <c r="T194" s="95"/>
      <c r="AT194" s="23" t="s">
        <v>145</v>
      </c>
      <c r="AU194" s="23" t="s">
        <v>91</v>
      </c>
    </row>
    <row r="195" s="11" customFormat="1">
      <c r="B195" s="232"/>
      <c r="C195" s="233"/>
      <c r="D195" s="229" t="s">
        <v>147</v>
      </c>
      <c r="E195" s="234" t="s">
        <v>43</v>
      </c>
      <c r="F195" s="235" t="s">
        <v>280</v>
      </c>
      <c r="G195" s="233"/>
      <c r="H195" s="236">
        <v>135.96000000000001</v>
      </c>
      <c r="I195" s="237"/>
      <c r="J195" s="233"/>
      <c r="K195" s="233"/>
      <c r="L195" s="238"/>
      <c r="M195" s="239"/>
      <c r="N195" s="240"/>
      <c r="O195" s="240"/>
      <c r="P195" s="240"/>
      <c r="Q195" s="240"/>
      <c r="R195" s="240"/>
      <c r="S195" s="240"/>
      <c r="T195" s="241"/>
      <c r="AT195" s="242" t="s">
        <v>147</v>
      </c>
      <c r="AU195" s="242" t="s">
        <v>91</v>
      </c>
      <c r="AV195" s="11" t="s">
        <v>91</v>
      </c>
      <c r="AW195" s="11" t="s">
        <v>44</v>
      </c>
      <c r="AX195" s="11" t="s">
        <v>81</v>
      </c>
      <c r="AY195" s="242" t="s">
        <v>136</v>
      </c>
    </row>
    <row r="196" s="11" customFormat="1">
      <c r="B196" s="232"/>
      <c r="C196" s="233"/>
      <c r="D196" s="229" t="s">
        <v>147</v>
      </c>
      <c r="E196" s="234" t="s">
        <v>43</v>
      </c>
      <c r="F196" s="235" t="s">
        <v>281</v>
      </c>
      <c r="G196" s="233"/>
      <c r="H196" s="236">
        <v>119.7</v>
      </c>
      <c r="I196" s="237"/>
      <c r="J196" s="233"/>
      <c r="K196" s="233"/>
      <c r="L196" s="238"/>
      <c r="M196" s="239"/>
      <c r="N196" s="240"/>
      <c r="O196" s="240"/>
      <c r="P196" s="240"/>
      <c r="Q196" s="240"/>
      <c r="R196" s="240"/>
      <c r="S196" s="240"/>
      <c r="T196" s="241"/>
      <c r="AT196" s="242" t="s">
        <v>147</v>
      </c>
      <c r="AU196" s="242" t="s">
        <v>91</v>
      </c>
      <c r="AV196" s="11" t="s">
        <v>91</v>
      </c>
      <c r="AW196" s="11" t="s">
        <v>44</v>
      </c>
      <c r="AX196" s="11" t="s">
        <v>81</v>
      </c>
      <c r="AY196" s="242" t="s">
        <v>136</v>
      </c>
    </row>
    <row r="197" s="11" customFormat="1">
      <c r="B197" s="232"/>
      <c r="C197" s="233"/>
      <c r="D197" s="229" t="s">
        <v>147</v>
      </c>
      <c r="E197" s="234" t="s">
        <v>43</v>
      </c>
      <c r="F197" s="235" t="s">
        <v>43</v>
      </c>
      <c r="G197" s="233"/>
      <c r="H197" s="236">
        <v>0</v>
      </c>
      <c r="I197" s="237"/>
      <c r="J197" s="233"/>
      <c r="K197" s="233"/>
      <c r="L197" s="238"/>
      <c r="M197" s="239"/>
      <c r="N197" s="240"/>
      <c r="O197" s="240"/>
      <c r="P197" s="240"/>
      <c r="Q197" s="240"/>
      <c r="R197" s="240"/>
      <c r="S197" s="240"/>
      <c r="T197" s="241"/>
      <c r="AT197" s="242" t="s">
        <v>147</v>
      </c>
      <c r="AU197" s="242" t="s">
        <v>91</v>
      </c>
      <c r="AV197" s="11" t="s">
        <v>91</v>
      </c>
      <c r="AW197" s="11" t="s">
        <v>44</v>
      </c>
      <c r="AX197" s="11" t="s">
        <v>81</v>
      </c>
      <c r="AY197" s="242" t="s">
        <v>136</v>
      </c>
    </row>
    <row r="198" s="12" customFormat="1">
      <c r="B198" s="243"/>
      <c r="C198" s="244"/>
      <c r="D198" s="229" t="s">
        <v>147</v>
      </c>
      <c r="E198" s="245" t="s">
        <v>43</v>
      </c>
      <c r="F198" s="246" t="s">
        <v>149</v>
      </c>
      <c r="G198" s="244"/>
      <c r="H198" s="247">
        <v>255.66</v>
      </c>
      <c r="I198" s="248"/>
      <c r="J198" s="244"/>
      <c r="K198" s="244"/>
      <c r="L198" s="249"/>
      <c r="M198" s="250"/>
      <c r="N198" s="251"/>
      <c r="O198" s="251"/>
      <c r="P198" s="251"/>
      <c r="Q198" s="251"/>
      <c r="R198" s="251"/>
      <c r="S198" s="251"/>
      <c r="T198" s="252"/>
      <c r="AT198" s="253" t="s">
        <v>147</v>
      </c>
      <c r="AU198" s="253" t="s">
        <v>91</v>
      </c>
      <c r="AV198" s="12" t="s">
        <v>143</v>
      </c>
      <c r="AW198" s="12" t="s">
        <v>44</v>
      </c>
      <c r="AX198" s="12" t="s">
        <v>89</v>
      </c>
      <c r="AY198" s="253" t="s">
        <v>136</v>
      </c>
    </row>
    <row r="199" s="1" customFormat="1" ht="25.5" customHeight="1">
      <c r="B199" s="46"/>
      <c r="C199" s="217" t="s">
        <v>297</v>
      </c>
      <c r="D199" s="217" t="s">
        <v>138</v>
      </c>
      <c r="E199" s="218" t="s">
        <v>298</v>
      </c>
      <c r="F199" s="219" t="s">
        <v>299</v>
      </c>
      <c r="G199" s="220" t="s">
        <v>141</v>
      </c>
      <c r="H199" s="221">
        <v>511.31999999999999</v>
      </c>
      <c r="I199" s="222"/>
      <c r="J199" s="223">
        <f>ROUND(I199*H199,2)</f>
        <v>0</v>
      </c>
      <c r="K199" s="219" t="s">
        <v>142</v>
      </c>
      <c r="L199" s="72"/>
      <c r="M199" s="224" t="s">
        <v>43</v>
      </c>
      <c r="N199" s="225" t="s">
        <v>52</v>
      </c>
      <c r="O199" s="47"/>
      <c r="P199" s="226">
        <f>O199*H199</f>
        <v>0</v>
      </c>
      <c r="Q199" s="226">
        <v>0</v>
      </c>
      <c r="R199" s="226">
        <f>Q199*H199</f>
        <v>0</v>
      </c>
      <c r="S199" s="226">
        <v>0</v>
      </c>
      <c r="T199" s="227">
        <f>S199*H199</f>
        <v>0</v>
      </c>
      <c r="AR199" s="23" t="s">
        <v>143</v>
      </c>
      <c r="AT199" s="23" t="s">
        <v>138</v>
      </c>
      <c r="AU199" s="23" t="s">
        <v>91</v>
      </c>
      <c r="AY199" s="23" t="s">
        <v>136</v>
      </c>
      <c r="BE199" s="228">
        <f>IF(N199="základní",J199,0)</f>
        <v>0</v>
      </c>
      <c r="BF199" s="228">
        <f>IF(N199="snížená",J199,0)</f>
        <v>0</v>
      </c>
      <c r="BG199" s="228">
        <f>IF(N199="zákl. přenesená",J199,0)</f>
        <v>0</v>
      </c>
      <c r="BH199" s="228">
        <f>IF(N199="sníž. přenesená",J199,0)</f>
        <v>0</v>
      </c>
      <c r="BI199" s="228">
        <f>IF(N199="nulová",J199,0)</f>
        <v>0</v>
      </c>
      <c r="BJ199" s="23" t="s">
        <v>89</v>
      </c>
      <c r="BK199" s="228">
        <f>ROUND(I199*H199,2)</f>
        <v>0</v>
      </c>
      <c r="BL199" s="23" t="s">
        <v>143</v>
      </c>
      <c r="BM199" s="23" t="s">
        <v>300</v>
      </c>
    </row>
    <row r="200" s="1" customFormat="1">
      <c r="B200" s="46"/>
      <c r="C200" s="74"/>
      <c r="D200" s="229" t="s">
        <v>145</v>
      </c>
      <c r="E200" s="74"/>
      <c r="F200" s="230" t="s">
        <v>296</v>
      </c>
      <c r="G200" s="74"/>
      <c r="H200" s="74"/>
      <c r="I200" s="187"/>
      <c r="J200" s="74"/>
      <c r="K200" s="74"/>
      <c r="L200" s="72"/>
      <c r="M200" s="231"/>
      <c r="N200" s="47"/>
      <c r="O200" s="47"/>
      <c r="P200" s="47"/>
      <c r="Q200" s="47"/>
      <c r="R200" s="47"/>
      <c r="S200" s="47"/>
      <c r="T200" s="95"/>
      <c r="AT200" s="23" t="s">
        <v>145</v>
      </c>
      <c r="AU200" s="23" t="s">
        <v>91</v>
      </c>
    </row>
    <row r="201" s="11" customFormat="1">
      <c r="B201" s="232"/>
      <c r="C201" s="233"/>
      <c r="D201" s="229" t="s">
        <v>147</v>
      </c>
      <c r="E201" s="234" t="s">
        <v>43</v>
      </c>
      <c r="F201" s="235" t="s">
        <v>286</v>
      </c>
      <c r="G201" s="233"/>
      <c r="H201" s="236">
        <v>511.31999999999999</v>
      </c>
      <c r="I201" s="237"/>
      <c r="J201" s="233"/>
      <c r="K201" s="233"/>
      <c r="L201" s="238"/>
      <c r="M201" s="239"/>
      <c r="N201" s="240"/>
      <c r="O201" s="240"/>
      <c r="P201" s="240"/>
      <c r="Q201" s="240"/>
      <c r="R201" s="240"/>
      <c r="S201" s="240"/>
      <c r="T201" s="241"/>
      <c r="AT201" s="242" t="s">
        <v>147</v>
      </c>
      <c r="AU201" s="242" t="s">
        <v>91</v>
      </c>
      <c r="AV201" s="11" t="s">
        <v>91</v>
      </c>
      <c r="AW201" s="11" t="s">
        <v>44</v>
      </c>
      <c r="AX201" s="11" t="s">
        <v>89</v>
      </c>
      <c r="AY201" s="242" t="s">
        <v>136</v>
      </c>
    </row>
    <row r="202" s="1" customFormat="1" ht="25.5" customHeight="1">
      <c r="B202" s="46"/>
      <c r="C202" s="217" t="s">
        <v>301</v>
      </c>
      <c r="D202" s="217" t="s">
        <v>138</v>
      </c>
      <c r="E202" s="218" t="s">
        <v>302</v>
      </c>
      <c r="F202" s="219" t="s">
        <v>303</v>
      </c>
      <c r="G202" s="220" t="s">
        <v>141</v>
      </c>
      <c r="H202" s="221">
        <v>255.66</v>
      </c>
      <c r="I202" s="222"/>
      <c r="J202" s="223">
        <f>ROUND(I202*H202,2)</f>
        <v>0</v>
      </c>
      <c r="K202" s="219" t="s">
        <v>142</v>
      </c>
      <c r="L202" s="72"/>
      <c r="M202" s="224" t="s">
        <v>43</v>
      </c>
      <c r="N202" s="225" t="s">
        <v>52</v>
      </c>
      <c r="O202" s="47"/>
      <c r="P202" s="226">
        <f>O202*H202</f>
        <v>0</v>
      </c>
      <c r="Q202" s="226">
        <v>0</v>
      </c>
      <c r="R202" s="226">
        <f>Q202*H202</f>
        <v>0</v>
      </c>
      <c r="S202" s="226">
        <v>0</v>
      </c>
      <c r="T202" s="227">
        <f>S202*H202</f>
        <v>0</v>
      </c>
      <c r="AR202" s="23" t="s">
        <v>143</v>
      </c>
      <c r="AT202" s="23" t="s">
        <v>138</v>
      </c>
      <c r="AU202" s="23" t="s">
        <v>91</v>
      </c>
      <c r="AY202" s="23" t="s">
        <v>136</v>
      </c>
      <c r="BE202" s="228">
        <f>IF(N202="základní",J202,0)</f>
        <v>0</v>
      </c>
      <c r="BF202" s="228">
        <f>IF(N202="snížená",J202,0)</f>
        <v>0</v>
      </c>
      <c r="BG202" s="228">
        <f>IF(N202="zákl. přenesená",J202,0)</f>
        <v>0</v>
      </c>
      <c r="BH202" s="228">
        <f>IF(N202="sníž. přenesená",J202,0)</f>
        <v>0</v>
      </c>
      <c r="BI202" s="228">
        <f>IF(N202="nulová",J202,0)</f>
        <v>0</v>
      </c>
      <c r="BJ202" s="23" t="s">
        <v>89</v>
      </c>
      <c r="BK202" s="228">
        <f>ROUND(I202*H202,2)</f>
        <v>0</v>
      </c>
      <c r="BL202" s="23" t="s">
        <v>143</v>
      </c>
      <c r="BM202" s="23" t="s">
        <v>304</v>
      </c>
    </row>
    <row r="203" s="11" customFormat="1">
      <c r="B203" s="232"/>
      <c r="C203" s="233"/>
      <c r="D203" s="229" t="s">
        <v>147</v>
      </c>
      <c r="E203" s="234" t="s">
        <v>43</v>
      </c>
      <c r="F203" s="235" t="s">
        <v>280</v>
      </c>
      <c r="G203" s="233"/>
      <c r="H203" s="236">
        <v>135.96000000000001</v>
      </c>
      <c r="I203" s="237"/>
      <c r="J203" s="233"/>
      <c r="K203" s="233"/>
      <c r="L203" s="238"/>
      <c r="M203" s="239"/>
      <c r="N203" s="240"/>
      <c r="O203" s="240"/>
      <c r="P203" s="240"/>
      <c r="Q203" s="240"/>
      <c r="R203" s="240"/>
      <c r="S203" s="240"/>
      <c r="T203" s="241"/>
      <c r="AT203" s="242" t="s">
        <v>147</v>
      </c>
      <c r="AU203" s="242" t="s">
        <v>91</v>
      </c>
      <c r="AV203" s="11" t="s">
        <v>91</v>
      </c>
      <c r="AW203" s="11" t="s">
        <v>44</v>
      </c>
      <c r="AX203" s="11" t="s">
        <v>81</v>
      </c>
      <c r="AY203" s="242" t="s">
        <v>136</v>
      </c>
    </row>
    <row r="204" s="11" customFormat="1">
      <c r="B204" s="232"/>
      <c r="C204" s="233"/>
      <c r="D204" s="229" t="s">
        <v>147</v>
      </c>
      <c r="E204" s="234" t="s">
        <v>43</v>
      </c>
      <c r="F204" s="235" t="s">
        <v>281</v>
      </c>
      <c r="G204" s="233"/>
      <c r="H204" s="236">
        <v>119.7</v>
      </c>
      <c r="I204" s="237"/>
      <c r="J204" s="233"/>
      <c r="K204" s="233"/>
      <c r="L204" s="238"/>
      <c r="M204" s="239"/>
      <c r="N204" s="240"/>
      <c r="O204" s="240"/>
      <c r="P204" s="240"/>
      <c r="Q204" s="240"/>
      <c r="R204" s="240"/>
      <c r="S204" s="240"/>
      <c r="T204" s="241"/>
      <c r="AT204" s="242" t="s">
        <v>147</v>
      </c>
      <c r="AU204" s="242" t="s">
        <v>91</v>
      </c>
      <c r="AV204" s="11" t="s">
        <v>91</v>
      </c>
      <c r="AW204" s="11" t="s">
        <v>44</v>
      </c>
      <c r="AX204" s="11" t="s">
        <v>81</v>
      </c>
      <c r="AY204" s="242" t="s">
        <v>136</v>
      </c>
    </row>
    <row r="205" s="11" customFormat="1">
      <c r="B205" s="232"/>
      <c r="C205" s="233"/>
      <c r="D205" s="229" t="s">
        <v>147</v>
      </c>
      <c r="E205" s="234" t="s">
        <v>43</v>
      </c>
      <c r="F205" s="235" t="s">
        <v>43</v>
      </c>
      <c r="G205" s="233"/>
      <c r="H205" s="236">
        <v>0</v>
      </c>
      <c r="I205" s="237"/>
      <c r="J205" s="233"/>
      <c r="K205" s="233"/>
      <c r="L205" s="238"/>
      <c r="M205" s="239"/>
      <c r="N205" s="240"/>
      <c r="O205" s="240"/>
      <c r="P205" s="240"/>
      <c r="Q205" s="240"/>
      <c r="R205" s="240"/>
      <c r="S205" s="240"/>
      <c r="T205" s="241"/>
      <c r="AT205" s="242" t="s">
        <v>147</v>
      </c>
      <c r="AU205" s="242" t="s">
        <v>91</v>
      </c>
      <c r="AV205" s="11" t="s">
        <v>91</v>
      </c>
      <c r="AW205" s="11" t="s">
        <v>44</v>
      </c>
      <c r="AX205" s="11" t="s">
        <v>81</v>
      </c>
      <c r="AY205" s="242" t="s">
        <v>136</v>
      </c>
    </row>
    <row r="206" s="12" customFormat="1">
      <c r="B206" s="243"/>
      <c r="C206" s="244"/>
      <c r="D206" s="229" t="s">
        <v>147</v>
      </c>
      <c r="E206" s="245" t="s">
        <v>43</v>
      </c>
      <c r="F206" s="246" t="s">
        <v>149</v>
      </c>
      <c r="G206" s="244"/>
      <c r="H206" s="247">
        <v>255.66</v>
      </c>
      <c r="I206" s="248"/>
      <c r="J206" s="244"/>
      <c r="K206" s="244"/>
      <c r="L206" s="249"/>
      <c r="M206" s="250"/>
      <c r="N206" s="251"/>
      <c r="O206" s="251"/>
      <c r="P206" s="251"/>
      <c r="Q206" s="251"/>
      <c r="R206" s="251"/>
      <c r="S206" s="251"/>
      <c r="T206" s="252"/>
      <c r="AT206" s="253" t="s">
        <v>147</v>
      </c>
      <c r="AU206" s="253" t="s">
        <v>91</v>
      </c>
      <c r="AV206" s="12" t="s">
        <v>143</v>
      </c>
      <c r="AW206" s="12" t="s">
        <v>44</v>
      </c>
      <c r="AX206" s="12" t="s">
        <v>89</v>
      </c>
      <c r="AY206" s="253" t="s">
        <v>136</v>
      </c>
    </row>
    <row r="207" s="1" customFormat="1" ht="25.5" customHeight="1">
      <c r="B207" s="46"/>
      <c r="C207" s="217" t="s">
        <v>305</v>
      </c>
      <c r="D207" s="217" t="s">
        <v>138</v>
      </c>
      <c r="E207" s="218" t="s">
        <v>306</v>
      </c>
      <c r="F207" s="219" t="s">
        <v>307</v>
      </c>
      <c r="G207" s="220" t="s">
        <v>308</v>
      </c>
      <c r="H207" s="221">
        <v>2</v>
      </c>
      <c r="I207" s="222"/>
      <c r="J207" s="223">
        <f>ROUND(I207*H207,2)</f>
        <v>0</v>
      </c>
      <c r="K207" s="219" t="s">
        <v>142</v>
      </c>
      <c r="L207" s="72"/>
      <c r="M207" s="224" t="s">
        <v>43</v>
      </c>
      <c r="N207" s="225" t="s">
        <v>52</v>
      </c>
      <c r="O207" s="47"/>
      <c r="P207" s="226">
        <f>O207*H207</f>
        <v>0</v>
      </c>
      <c r="Q207" s="226">
        <v>0</v>
      </c>
      <c r="R207" s="226">
        <f>Q207*H207</f>
        <v>0</v>
      </c>
      <c r="S207" s="226">
        <v>0</v>
      </c>
      <c r="T207" s="227">
        <f>S207*H207</f>
        <v>0</v>
      </c>
      <c r="AR207" s="23" t="s">
        <v>143</v>
      </c>
      <c r="AT207" s="23" t="s">
        <v>138</v>
      </c>
      <c r="AU207" s="23" t="s">
        <v>91</v>
      </c>
      <c r="AY207" s="23" t="s">
        <v>136</v>
      </c>
      <c r="BE207" s="228">
        <f>IF(N207="základní",J207,0)</f>
        <v>0</v>
      </c>
      <c r="BF207" s="228">
        <f>IF(N207="snížená",J207,0)</f>
        <v>0</v>
      </c>
      <c r="BG207" s="228">
        <f>IF(N207="zákl. přenesená",J207,0)</f>
        <v>0</v>
      </c>
      <c r="BH207" s="228">
        <f>IF(N207="sníž. přenesená",J207,0)</f>
        <v>0</v>
      </c>
      <c r="BI207" s="228">
        <f>IF(N207="nulová",J207,0)</f>
        <v>0</v>
      </c>
      <c r="BJ207" s="23" t="s">
        <v>89</v>
      </c>
      <c r="BK207" s="228">
        <f>ROUND(I207*H207,2)</f>
        <v>0</v>
      </c>
      <c r="BL207" s="23" t="s">
        <v>143</v>
      </c>
      <c r="BM207" s="23" t="s">
        <v>309</v>
      </c>
    </row>
    <row r="208" s="1" customFormat="1">
      <c r="B208" s="46"/>
      <c r="C208" s="74"/>
      <c r="D208" s="229" t="s">
        <v>145</v>
      </c>
      <c r="E208" s="74"/>
      <c r="F208" s="230" t="s">
        <v>310</v>
      </c>
      <c r="G208" s="74"/>
      <c r="H208" s="74"/>
      <c r="I208" s="187"/>
      <c r="J208" s="74"/>
      <c r="K208" s="74"/>
      <c r="L208" s="72"/>
      <c r="M208" s="231"/>
      <c r="N208" s="47"/>
      <c r="O208" s="47"/>
      <c r="P208" s="47"/>
      <c r="Q208" s="47"/>
      <c r="R208" s="47"/>
      <c r="S208" s="47"/>
      <c r="T208" s="95"/>
      <c r="AT208" s="23" t="s">
        <v>145</v>
      </c>
      <c r="AU208" s="23" t="s">
        <v>91</v>
      </c>
    </row>
    <row r="209" s="11" customFormat="1">
      <c r="B209" s="232"/>
      <c r="C209" s="233"/>
      <c r="D209" s="229" t="s">
        <v>147</v>
      </c>
      <c r="E209" s="234" t="s">
        <v>43</v>
      </c>
      <c r="F209" s="235" t="s">
        <v>91</v>
      </c>
      <c r="G209" s="233"/>
      <c r="H209" s="236">
        <v>2</v>
      </c>
      <c r="I209" s="237"/>
      <c r="J209" s="233"/>
      <c r="K209" s="233"/>
      <c r="L209" s="238"/>
      <c r="M209" s="239"/>
      <c r="N209" s="240"/>
      <c r="O209" s="240"/>
      <c r="P209" s="240"/>
      <c r="Q209" s="240"/>
      <c r="R209" s="240"/>
      <c r="S209" s="240"/>
      <c r="T209" s="241"/>
      <c r="AT209" s="242" t="s">
        <v>147</v>
      </c>
      <c r="AU209" s="242" t="s">
        <v>91</v>
      </c>
      <c r="AV209" s="11" t="s">
        <v>91</v>
      </c>
      <c r="AW209" s="11" t="s">
        <v>44</v>
      </c>
      <c r="AX209" s="11" t="s">
        <v>89</v>
      </c>
      <c r="AY209" s="242" t="s">
        <v>136</v>
      </c>
    </row>
    <row r="210" s="1" customFormat="1" ht="25.5" customHeight="1">
      <c r="B210" s="46"/>
      <c r="C210" s="217" t="s">
        <v>311</v>
      </c>
      <c r="D210" s="217" t="s">
        <v>138</v>
      </c>
      <c r="E210" s="218" t="s">
        <v>312</v>
      </c>
      <c r="F210" s="219" t="s">
        <v>313</v>
      </c>
      <c r="G210" s="220" t="s">
        <v>308</v>
      </c>
      <c r="H210" s="221">
        <v>2</v>
      </c>
      <c r="I210" s="222"/>
      <c r="J210" s="223">
        <f>ROUND(I210*H210,2)</f>
        <v>0</v>
      </c>
      <c r="K210" s="219" t="s">
        <v>142</v>
      </c>
      <c r="L210" s="72"/>
      <c r="M210" s="224" t="s">
        <v>43</v>
      </c>
      <c r="N210" s="225" t="s">
        <v>52</v>
      </c>
      <c r="O210" s="47"/>
      <c r="P210" s="226">
        <f>O210*H210</f>
        <v>0</v>
      </c>
      <c r="Q210" s="226">
        <v>0</v>
      </c>
      <c r="R210" s="226">
        <f>Q210*H210</f>
        <v>0</v>
      </c>
      <c r="S210" s="226">
        <v>0</v>
      </c>
      <c r="T210" s="227">
        <f>S210*H210</f>
        <v>0</v>
      </c>
      <c r="AR210" s="23" t="s">
        <v>143</v>
      </c>
      <c r="AT210" s="23" t="s">
        <v>138</v>
      </c>
      <c r="AU210" s="23" t="s">
        <v>91</v>
      </c>
      <c r="AY210" s="23" t="s">
        <v>136</v>
      </c>
      <c r="BE210" s="228">
        <f>IF(N210="základní",J210,0)</f>
        <v>0</v>
      </c>
      <c r="BF210" s="228">
        <f>IF(N210="snížená",J210,0)</f>
        <v>0</v>
      </c>
      <c r="BG210" s="228">
        <f>IF(N210="zákl. přenesená",J210,0)</f>
        <v>0</v>
      </c>
      <c r="BH210" s="228">
        <f>IF(N210="sníž. přenesená",J210,0)</f>
        <v>0</v>
      </c>
      <c r="BI210" s="228">
        <f>IF(N210="nulová",J210,0)</f>
        <v>0</v>
      </c>
      <c r="BJ210" s="23" t="s">
        <v>89</v>
      </c>
      <c r="BK210" s="228">
        <f>ROUND(I210*H210,2)</f>
        <v>0</v>
      </c>
      <c r="BL210" s="23" t="s">
        <v>143</v>
      </c>
      <c r="BM210" s="23" t="s">
        <v>314</v>
      </c>
    </row>
    <row r="211" s="1" customFormat="1">
      <c r="B211" s="46"/>
      <c r="C211" s="74"/>
      <c r="D211" s="229" t="s">
        <v>145</v>
      </c>
      <c r="E211" s="74"/>
      <c r="F211" s="230" t="s">
        <v>315</v>
      </c>
      <c r="G211" s="74"/>
      <c r="H211" s="74"/>
      <c r="I211" s="187"/>
      <c r="J211" s="74"/>
      <c r="K211" s="74"/>
      <c r="L211" s="72"/>
      <c r="M211" s="231"/>
      <c r="N211" s="47"/>
      <c r="O211" s="47"/>
      <c r="P211" s="47"/>
      <c r="Q211" s="47"/>
      <c r="R211" s="47"/>
      <c r="S211" s="47"/>
      <c r="T211" s="95"/>
      <c r="AT211" s="23" t="s">
        <v>145</v>
      </c>
      <c r="AU211" s="23" t="s">
        <v>91</v>
      </c>
    </row>
    <row r="212" s="11" customFormat="1">
      <c r="B212" s="232"/>
      <c r="C212" s="233"/>
      <c r="D212" s="229" t="s">
        <v>147</v>
      </c>
      <c r="E212" s="234" t="s">
        <v>43</v>
      </c>
      <c r="F212" s="235" t="s">
        <v>91</v>
      </c>
      <c r="G212" s="233"/>
      <c r="H212" s="236">
        <v>2</v>
      </c>
      <c r="I212" s="237"/>
      <c r="J212" s="233"/>
      <c r="K212" s="233"/>
      <c r="L212" s="238"/>
      <c r="M212" s="239"/>
      <c r="N212" s="240"/>
      <c r="O212" s="240"/>
      <c r="P212" s="240"/>
      <c r="Q212" s="240"/>
      <c r="R212" s="240"/>
      <c r="S212" s="240"/>
      <c r="T212" s="241"/>
      <c r="AT212" s="242" t="s">
        <v>147</v>
      </c>
      <c r="AU212" s="242" t="s">
        <v>91</v>
      </c>
      <c r="AV212" s="11" t="s">
        <v>91</v>
      </c>
      <c r="AW212" s="11" t="s">
        <v>44</v>
      </c>
      <c r="AX212" s="11" t="s">
        <v>89</v>
      </c>
      <c r="AY212" s="242" t="s">
        <v>136</v>
      </c>
    </row>
    <row r="213" s="1" customFormat="1" ht="25.5" customHeight="1">
      <c r="B213" s="46"/>
      <c r="C213" s="217" t="s">
        <v>316</v>
      </c>
      <c r="D213" s="217" t="s">
        <v>138</v>
      </c>
      <c r="E213" s="218" t="s">
        <v>317</v>
      </c>
      <c r="F213" s="219" t="s">
        <v>318</v>
      </c>
      <c r="G213" s="220" t="s">
        <v>141</v>
      </c>
      <c r="H213" s="221">
        <v>58.200000000000003</v>
      </c>
      <c r="I213" s="222"/>
      <c r="J213" s="223">
        <f>ROUND(I213*H213,2)</f>
        <v>0</v>
      </c>
      <c r="K213" s="219" t="s">
        <v>142</v>
      </c>
      <c r="L213" s="72"/>
      <c r="M213" s="224" t="s">
        <v>43</v>
      </c>
      <c r="N213" s="225" t="s">
        <v>52</v>
      </c>
      <c r="O213" s="47"/>
      <c r="P213" s="226">
        <f>O213*H213</f>
        <v>0</v>
      </c>
      <c r="Q213" s="226">
        <v>3.9499999999999998E-05</v>
      </c>
      <c r="R213" s="226">
        <f>Q213*H213</f>
        <v>0.0022989</v>
      </c>
      <c r="S213" s="226">
        <v>0</v>
      </c>
      <c r="T213" s="227">
        <f>S213*H213</f>
        <v>0</v>
      </c>
      <c r="AR213" s="23" t="s">
        <v>143</v>
      </c>
      <c r="AT213" s="23" t="s">
        <v>138</v>
      </c>
      <c r="AU213" s="23" t="s">
        <v>91</v>
      </c>
      <c r="AY213" s="23" t="s">
        <v>136</v>
      </c>
      <c r="BE213" s="228">
        <f>IF(N213="základní",J213,0)</f>
        <v>0</v>
      </c>
      <c r="BF213" s="228">
        <f>IF(N213="snížená",J213,0)</f>
        <v>0</v>
      </c>
      <c r="BG213" s="228">
        <f>IF(N213="zákl. přenesená",J213,0)</f>
        <v>0</v>
      </c>
      <c r="BH213" s="228">
        <f>IF(N213="sníž. přenesená",J213,0)</f>
        <v>0</v>
      </c>
      <c r="BI213" s="228">
        <f>IF(N213="nulová",J213,0)</f>
        <v>0</v>
      </c>
      <c r="BJ213" s="23" t="s">
        <v>89</v>
      </c>
      <c r="BK213" s="228">
        <f>ROUND(I213*H213,2)</f>
        <v>0</v>
      </c>
      <c r="BL213" s="23" t="s">
        <v>143</v>
      </c>
      <c r="BM213" s="23" t="s">
        <v>319</v>
      </c>
    </row>
    <row r="214" s="1" customFormat="1">
      <c r="B214" s="46"/>
      <c r="C214" s="74"/>
      <c r="D214" s="229" t="s">
        <v>145</v>
      </c>
      <c r="E214" s="74"/>
      <c r="F214" s="230" t="s">
        <v>320</v>
      </c>
      <c r="G214" s="74"/>
      <c r="H214" s="74"/>
      <c r="I214" s="187"/>
      <c r="J214" s="74"/>
      <c r="K214" s="74"/>
      <c r="L214" s="72"/>
      <c r="M214" s="231"/>
      <c r="N214" s="47"/>
      <c r="O214" s="47"/>
      <c r="P214" s="47"/>
      <c r="Q214" s="47"/>
      <c r="R214" s="47"/>
      <c r="S214" s="47"/>
      <c r="T214" s="95"/>
      <c r="AT214" s="23" t="s">
        <v>145</v>
      </c>
      <c r="AU214" s="23" t="s">
        <v>91</v>
      </c>
    </row>
    <row r="215" s="11" customFormat="1">
      <c r="B215" s="232"/>
      <c r="C215" s="233"/>
      <c r="D215" s="229" t="s">
        <v>147</v>
      </c>
      <c r="E215" s="234" t="s">
        <v>43</v>
      </c>
      <c r="F215" s="235" t="s">
        <v>182</v>
      </c>
      <c r="G215" s="233"/>
      <c r="H215" s="236">
        <v>29.800000000000001</v>
      </c>
      <c r="I215" s="237"/>
      <c r="J215" s="233"/>
      <c r="K215" s="233"/>
      <c r="L215" s="238"/>
      <c r="M215" s="239"/>
      <c r="N215" s="240"/>
      <c r="O215" s="240"/>
      <c r="P215" s="240"/>
      <c r="Q215" s="240"/>
      <c r="R215" s="240"/>
      <c r="S215" s="240"/>
      <c r="T215" s="241"/>
      <c r="AT215" s="242" t="s">
        <v>147</v>
      </c>
      <c r="AU215" s="242" t="s">
        <v>91</v>
      </c>
      <c r="AV215" s="11" t="s">
        <v>91</v>
      </c>
      <c r="AW215" s="11" t="s">
        <v>44</v>
      </c>
      <c r="AX215" s="11" t="s">
        <v>81</v>
      </c>
      <c r="AY215" s="242" t="s">
        <v>136</v>
      </c>
    </row>
    <row r="216" s="11" customFormat="1">
      <c r="B216" s="232"/>
      <c r="C216" s="233"/>
      <c r="D216" s="229" t="s">
        <v>147</v>
      </c>
      <c r="E216" s="234" t="s">
        <v>43</v>
      </c>
      <c r="F216" s="235" t="s">
        <v>321</v>
      </c>
      <c r="G216" s="233"/>
      <c r="H216" s="236">
        <v>28.399999999999999</v>
      </c>
      <c r="I216" s="237"/>
      <c r="J216" s="233"/>
      <c r="K216" s="233"/>
      <c r="L216" s="238"/>
      <c r="M216" s="239"/>
      <c r="N216" s="240"/>
      <c r="O216" s="240"/>
      <c r="P216" s="240"/>
      <c r="Q216" s="240"/>
      <c r="R216" s="240"/>
      <c r="S216" s="240"/>
      <c r="T216" s="241"/>
      <c r="AT216" s="242" t="s">
        <v>147</v>
      </c>
      <c r="AU216" s="242" t="s">
        <v>91</v>
      </c>
      <c r="AV216" s="11" t="s">
        <v>91</v>
      </c>
      <c r="AW216" s="11" t="s">
        <v>44</v>
      </c>
      <c r="AX216" s="11" t="s">
        <v>81</v>
      </c>
      <c r="AY216" s="242" t="s">
        <v>136</v>
      </c>
    </row>
    <row r="217" s="12" customFormat="1">
      <c r="B217" s="243"/>
      <c r="C217" s="244"/>
      <c r="D217" s="229" t="s">
        <v>147</v>
      </c>
      <c r="E217" s="245" t="s">
        <v>43</v>
      </c>
      <c r="F217" s="246" t="s">
        <v>149</v>
      </c>
      <c r="G217" s="244"/>
      <c r="H217" s="247">
        <v>58.200000000000003</v>
      </c>
      <c r="I217" s="248"/>
      <c r="J217" s="244"/>
      <c r="K217" s="244"/>
      <c r="L217" s="249"/>
      <c r="M217" s="250"/>
      <c r="N217" s="251"/>
      <c r="O217" s="251"/>
      <c r="P217" s="251"/>
      <c r="Q217" s="251"/>
      <c r="R217" s="251"/>
      <c r="S217" s="251"/>
      <c r="T217" s="252"/>
      <c r="AT217" s="253" t="s">
        <v>147</v>
      </c>
      <c r="AU217" s="253" t="s">
        <v>91</v>
      </c>
      <c r="AV217" s="12" t="s">
        <v>143</v>
      </c>
      <c r="AW217" s="12" t="s">
        <v>44</v>
      </c>
      <c r="AX217" s="12" t="s">
        <v>89</v>
      </c>
      <c r="AY217" s="253" t="s">
        <v>136</v>
      </c>
    </row>
    <row r="218" s="1" customFormat="1" ht="38.25" customHeight="1">
      <c r="B218" s="46"/>
      <c r="C218" s="217" t="s">
        <v>322</v>
      </c>
      <c r="D218" s="217" t="s">
        <v>138</v>
      </c>
      <c r="E218" s="218" t="s">
        <v>323</v>
      </c>
      <c r="F218" s="219" t="s">
        <v>324</v>
      </c>
      <c r="G218" s="220" t="s">
        <v>167</v>
      </c>
      <c r="H218" s="221">
        <v>0.35999999999999999</v>
      </c>
      <c r="I218" s="222"/>
      <c r="J218" s="223">
        <f>ROUND(I218*H218,2)</f>
        <v>0</v>
      </c>
      <c r="K218" s="219" t="s">
        <v>142</v>
      </c>
      <c r="L218" s="72"/>
      <c r="M218" s="224" t="s">
        <v>43</v>
      </c>
      <c r="N218" s="225" t="s">
        <v>52</v>
      </c>
      <c r="O218" s="47"/>
      <c r="P218" s="226">
        <f>O218*H218</f>
        <v>0</v>
      </c>
      <c r="Q218" s="226">
        <v>0</v>
      </c>
      <c r="R218" s="226">
        <f>Q218*H218</f>
        <v>0</v>
      </c>
      <c r="S218" s="226">
        <v>1.8</v>
      </c>
      <c r="T218" s="227">
        <f>S218*H218</f>
        <v>0.64800000000000002</v>
      </c>
      <c r="AR218" s="23" t="s">
        <v>143</v>
      </c>
      <c r="AT218" s="23" t="s">
        <v>138</v>
      </c>
      <c r="AU218" s="23" t="s">
        <v>91</v>
      </c>
      <c r="AY218" s="23" t="s">
        <v>136</v>
      </c>
      <c r="BE218" s="228">
        <f>IF(N218="základní",J218,0)</f>
        <v>0</v>
      </c>
      <c r="BF218" s="228">
        <f>IF(N218="snížená",J218,0)</f>
        <v>0</v>
      </c>
      <c r="BG218" s="228">
        <f>IF(N218="zákl. přenesená",J218,0)</f>
        <v>0</v>
      </c>
      <c r="BH218" s="228">
        <f>IF(N218="sníž. přenesená",J218,0)</f>
        <v>0</v>
      </c>
      <c r="BI218" s="228">
        <f>IF(N218="nulová",J218,0)</f>
        <v>0</v>
      </c>
      <c r="BJ218" s="23" t="s">
        <v>89</v>
      </c>
      <c r="BK218" s="228">
        <f>ROUND(I218*H218,2)</f>
        <v>0</v>
      </c>
      <c r="BL218" s="23" t="s">
        <v>143</v>
      </c>
      <c r="BM218" s="23" t="s">
        <v>325</v>
      </c>
    </row>
    <row r="219" s="1" customFormat="1">
      <c r="B219" s="46"/>
      <c r="C219" s="74"/>
      <c r="D219" s="229" t="s">
        <v>145</v>
      </c>
      <c r="E219" s="74"/>
      <c r="F219" s="230" t="s">
        <v>326</v>
      </c>
      <c r="G219" s="74"/>
      <c r="H219" s="74"/>
      <c r="I219" s="187"/>
      <c r="J219" s="74"/>
      <c r="K219" s="74"/>
      <c r="L219" s="72"/>
      <c r="M219" s="231"/>
      <c r="N219" s="47"/>
      <c r="O219" s="47"/>
      <c r="P219" s="47"/>
      <c r="Q219" s="47"/>
      <c r="R219" s="47"/>
      <c r="S219" s="47"/>
      <c r="T219" s="95"/>
      <c r="AT219" s="23" t="s">
        <v>145</v>
      </c>
      <c r="AU219" s="23" t="s">
        <v>91</v>
      </c>
    </row>
    <row r="220" s="11" customFormat="1">
      <c r="B220" s="232"/>
      <c r="C220" s="233"/>
      <c r="D220" s="229" t="s">
        <v>147</v>
      </c>
      <c r="E220" s="234" t="s">
        <v>43</v>
      </c>
      <c r="F220" s="235" t="s">
        <v>170</v>
      </c>
      <c r="G220" s="233"/>
      <c r="H220" s="236">
        <v>0.35999999999999999</v>
      </c>
      <c r="I220" s="237"/>
      <c r="J220" s="233"/>
      <c r="K220" s="233"/>
      <c r="L220" s="238"/>
      <c r="M220" s="239"/>
      <c r="N220" s="240"/>
      <c r="O220" s="240"/>
      <c r="P220" s="240"/>
      <c r="Q220" s="240"/>
      <c r="R220" s="240"/>
      <c r="S220" s="240"/>
      <c r="T220" s="241"/>
      <c r="AT220" s="242" t="s">
        <v>147</v>
      </c>
      <c r="AU220" s="242" t="s">
        <v>91</v>
      </c>
      <c r="AV220" s="11" t="s">
        <v>91</v>
      </c>
      <c r="AW220" s="11" t="s">
        <v>44</v>
      </c>
      <c r="AX220" s="11" t="s">
        <v>89</v>
      </c>
      <c r="AY220" s="242" t="s">
        <v>136</v>
      </c>
    </row>
    <row r="221" s="1" customFormat="1" ht="38.25" customHeight="1">
      <c r="B221" s="46"/>
      <c r="C221" s="217" t="s">
        <v>327</v>
      </c>
      <c r="D221" s="217" t="s">
        <v>138</v>
      </c>
      <c r="E221" s="218" t="s">
        <v>328</v>
      </c>
      <c r="F221" s="219" t="s">
        <v>329</v>
      </c>
      <c r="G221" s="220" t="s">
        <v>167</v>
      </c>
      <c r="H221" s="221">
        <v>0.5</v>
      </c>
      <c r="I221" s="222"/>
      <c r="J221" s="223">
        <f>ROUND(I221*H221,2)</f>
        <v>0</v>
      </c>
      <c r="K221" s="219" t="s">
        <v>142</v>
      </c>
      <c r="L221" s="72"/>
      <c r="M221" s="224" t="s">
        <v>43</v>
      </c>
      <c r="N221" s="225" t="s">
        <v>52</v>
      </c>
      <c r="O221" s="47"/>
      <c r="P221" s="226">
        <f>O221*H221</f>
        <v>0</v>
      </c>
      <c r="Q221" s="226">
        <v>0</v>
      </c>
      <c r="R221" s="226">
        <f>Q221*H221</f>
        <v>0</v>
      </c>
      <c r="S221" s="226">
        <v>1.671</v>
      </c>
      <c r="T221" s="227">
        <f>S221*H221</f>
        <v>0.83550000000000002</v>
      </c>
      <c r="AR221" s="23" t="s">
        <v>143</v>
      </c>
      <c r="AT221" s="23" t="s">
        <v>138</v>
      </c>
      <c r="AU221" s="23" t="s">
        <v>91</v>
      </c>
      <c r="AY221" s="23" t="s">
        <v>136</v>
      </c>
      <c r="BE221" s="228">
        <f>IF(N221="základní",J221,0)</f>
        <v>0</v>
      </c>
      <c r="BF221" s="228">
        <f>IF(N221="snížená",J221,0)</f>
        <v>0</v>
      </c>
      <c r="BG221" s="228">
        <f>IF(N221="zákl. přenesená",J221,0)</f>
        <v>0</v>
      </c>
      <c r="BH221" s="228">
        <f>IF(N221="sníž. přenesená",J221,0)</f>
        <v>0</v>
      </c>
      <c r="BI221" s="228">
        <f>IF(N221="nulová",J221,0)</f>
        <v>0</v>
      </c>
      <c r="BJ221" s="23" t="s">
        <v>89</v>
      </c>
      <c r="BK221" s="228">
        <f>ROUND(I221*H221,2)</f>
        <v>0</v>
      </c>
      <c r="BL221" s="23" t="s">
        <v>143</v>
      </c>
      <c r="BM221" s="23" t="s">
        <v>330</v>
      </c>
    </row>
    <row r="222" s="1" customFormat="1">
      <c r="B222" s="46"/>
      <c r="C222" s="74"/>
      <c r="D222" s="229" t="s">
        <v>145</v>
      </c>
      <c r="E222" s="74"/>
      <c r="F222" s="230" t="s">
        <v>326</v>
      </c>
      <c r="G222" s="74"/>
      <c r="H222" s="74"/>
      <c r="I222" s="187"/>
      <c r="J222" s="74"/>
      <c r="K222" s="74"/>
      <c r="L222" s="72"/>
      <c r="M222" s="231"/>
      <c r="N222" s="47"/>
      <c r="O222" s="47"/>
      <c r="P222" s="47"/>
      <c r="Q222" s="47"/>
      <c r="R222" s="47"/>
      <c r="S222" s="47"/>
      <c r="T222" s="95"/>
      <c r="AT222" s="23" t="s">
        <v>145</v>
      </c>
      <c r="AU222" s="23" t="s">
        <v>91</v>
      </c>
    </row>
    <row r="223" s="11" customFormat="1">
      <c r="B223" s="232"/>
      <c r="C223" s="233"/>
      <c r="D223" s="229" t="s">
        <v>147</v>
      </c>
      <c r="E223" s="234" t="s">
        <v>43</v>
      </c>
      <c r="F223" s="235" t="s">
        <v>331</v>
      </c>
      <c r="G223" s="233"/>
      <c r="H223" s="236">
        <v>0.5</v>
      </c>
      <c r="I223" s="237"/>
      <c r="J223" s="233"/>
      <c r="K223" s="233"/>
      <c r="L223" s="238"/>
      <c r="M223" s="239"/>
      <c r="N223" s="240"/>
      <c r="O223" s="240"/>
      <c r="P223" s="240"/>
      <c r="Q223" s="240"/>
      <c r="R223" s="240"/>
      <c r="S223" s="240"/>
      <c r="T223" s="241"/>
      <c r="AT223" s="242" t="s">
        <v>147</v>
      </c>
      <c r="AU223" s="242" t="s">
        <v>91</v>
      </c>
      <c r="AV223" s="11" t="s">
        <v>91</v>
      </c>
      <c r="AW223" s="11" t="s">
        <v>44</v>
      </c>
      <c r="AX223" s="11" t="s">
        <v>89</v>
      </c>
      <c r="AY223" s="242" t="s">
        <v>136</v>
      </c>
    </row>
    <row r="224" s="1" customFormat="1" ht="25.5" customHeight="1">
      <c r="B224" s="46"/>
      <c r="C224" s="217" t="s">
        <v>332</v>
      </c>
      <c r="D224" s="217" t="s">
        <v>138</v>
      </c>
      <c r="E224" s="218" t="s">
        <v>333</v>
      </c>
      <c r="F224" s="219" t="s">
        <v>334</v>
      </c>
      <c r="G224" s="220" t="s">
        <v>167</v>
      </c>
      <c r="H224" s="221">
        <v>4.2599999999999998</v>
      </c>
      <c r="I224" s="222"/>
      <c r="J224" s="223">
        <f>ROUND(I224*H224,2)</f>
        <v>0</v>
      </c>
      <c r="K224" s="219" t="s">
        <v>142</v>
      </c>
      <c r="L224" s="72"/>
      <c r="M224" s="224" t="s">
        <v>43</v>
      </c>
      <c r="N224" s="225" t="s">
        <v>52</v>
      </c>
      <c r="O224" s="47"/>
      <c r="P224" s="226">
        <f>O224*H224</f>
        <v>0</v>
      </c>
      <c r="Q224" s="226">
        <v>0</v>
      </c>
      <c r="R224" s="226">
        <f>Q224*H224</f>
        <v>0</v>
      </c>
      <c r="S224" s="226">
        <v>2.2000000000000002</v>
      </c>
      <c r="T224" s="227">
        <f>S224*H224</f>
        <v>9.3719999999999999</v>
      </c>
      <c r="AR224" s="23" t="s">
        <v>143</v>
      </c>
      <c r="AT224" s="23" t="s">
        <v>138</v>
      </c>
      <c r="AU224" s="23" t="s">
        <v>91</v>
      </c>
      <c r="AY224" s="23" t="s">
        <v>136</v>
      </c>
      <c r="BE224" s="228">
        <f>IF(N224="základní",J224,0)</f>
        <v>0</v>
      </c>
      <c r="BF224" s="228">
        <f>IF(N224="snížená",J224,0)</f>
        <v>0</v>
      </c>
      <c r="BG224" s="228">
        <f>IF(N224="zákl. přenesená",J224,0)</f>
        <v>0</v>
      </c>
      <c r="BH224" s="228">
        <f>IF(N224="sníž. přenesená",J224,0)</f>
        <v>0</v>
      </c>
      <c r="BI224" s="228">
        <f>IF(N224="nulová",J224,0)</f>
        <v>0</v>
      </c>
      <c r="BJ224" s="23" t="s">
        <v>89</v>
      </c>
      <c r="BK224" s="228">
        <f>ROUND(I224*H224,2)</f>
        <v>0</v>
      </c>
      <c r="BL224" s="23" t="s">
        <v>143</v>
      </c>
      <c r="BM224" s="23" t="s">
        <v>335</v>
      </c>
    </row>
    <row r="225" s="13" customFormat="1">
      <c r="B225" s="264"/>
      <c r="C225" s="265"/>
      <c r="D225" s="229" t="s">
        <v>147</v>
      </c>
      <c r="E225" s="266" t="s">
        <v>43</v>
      </c>
      <c r="F225" s="267" t="s">
        <v>336</v>
      </c>
      <c r="G225" s="265"/>
      <c r="H225" s="266" t="s">
        <v>43</v>
      </c>
      <c r="I225" s="268"/>
      <c r="J225" s="265"/>
      <c r="K225" s="265"/>
      <c r="L225" s="269"/>
      <c r="M225" s="270"/>
      <c r="N225" s="271"/>
      <c r="O225" s="271"/>
      <c r="P225" s="271"/>
      <c r="Q225" s="271"/>
      <c r="R225" s="271"/>
      <c r="S225" s="271"/>
      <c r="T225" s="272"/>
      <c r="AT225" s="273" t="s">
        <v>147</v>
      </c>
      <c r="AU225" s="273" t="s">
        <v>91</v>
      </c>
      <c r="AV225" s="13" t="s">
        <v>89</v>
      </c>
      <c r="AW225" s="13" t="s">
        <v>44</v>
      </c>
      <c r="AX225" s="13" t="s">
        <v>81</v>
      </c>
      <c r="AY225" s="273" t="s">
        <v>136</v>
      </c>
    </row>
    <row r="226" s="11" customFormat="1">
      <c r="B226" s="232"/>
      <c r="C226" s="233"/>
      <c r="D226" s="229" t="s">
        <v>147</v>
      </c>
      <c r="E226" s="234" t="s">
        <v>43</v>
      </c>
      <c r="F226" s="235" t="s">
        <v>255</v>
      </c>
      <c r="G226" s="233"/>
      <c r="H226" s="236">
        <v>4.2599999999999998</v>
      </c>
      <c r="I226" s="237"/>
      <c r="J226" s="233"/>
      <c r="K226" s="233"/>
      <c r="L226" s="238"/>
      <c r="M226" s="239"/>
      <c r="N226" s="240"/>
      <c r="O226" s="240"/>
      <c r="P226" s="240"/>
      <c r="Q226" s="240"/>
      <c r="R226" s="240"/>
      <c r="S226" s="240"/>
      <c r="T226" s="241"/>
      <c r="AT226" s="242" t="s">
        <v>147</v>
      </c>
      <c r="AU226" s="242" t="s">
        <v>91</v>
      </c>
      <c r="AV226" s="11" t="s">
        <v>91</v>
      </c>
      <c r="AW226" s="11" t="s">
        <v>44</v>
      </c>
      <c r="AX226" s="11" t="s">
        <v>81</v>
      </c>
      <c r="AY226" s="242" t="s">
        <v>136</v>
      </c>
    </row>
    <row r="227" s="12" customFormat="1">
      <c r="B227" s="243"/>
      <c r="C227" s="244"/>
      <c r="D227" s="229" t="s">
        <v>147</v>
      </c>
      <c r="E227" s="245" t="s">
        <v>43</v>
      </c>
      <c r="F227" s="246" t="s">
        <v>149</v>
      </c>
      <c r="G227" s="244"/>
      <c r="H227" s="247">
        <v>4.2599999999999998</v>
      </c>
      <c r="I227" s="248"/>
      <c r="J227" s="244"/>
      <c r="K227" s="244"/>
      <c r="L227" s="249"/>
      <c r="M227" s="250"/>
      <c r="N227" s="251"/>
      <c r="O227" s="251"/>
      <c r="P227" s="251"/>
      <c r="Q227" s="251"/>
      <c r="R227" s="251"/>
      <c r="S227" s="251"/>
      <c r="T227" s="252"/>
      <c r="AT227" s="253" t="s">
        <v>147</v>
      </c>
      <c r="AU227" s="253" t="s">
        <v>91</v>
      </c>
      <c r="AV227" s="12" t="s">
        <v>143</v>
      </c>
      <c r="AW227" s="12" t="s">
        <v>44</v>
      </c>
      <c r="AX227" s="12" t="s">
        <v>89</v>
      </c>
      <c r="AY227" s="253" t="s">
        <v>136</v>
      </c>
    </row>
    <row r="228" s="1" customFormat="1" ht="25.5" customHeight="1">
      <c r="B228" s="46"/>
      <c r="C228" s="217" t="s">
        <v>337</v>
      </c>
      <c r="D228" s="217" t="s">
        <v>138</v>
      </c>
      <c r="E228" s="218" t="s">
        <v>338</v>
      </c>
      <c r="F228" s="219" t="s">
        <v>339</v>
      </c>
      <c r="G228" s="220" t="s">
        <v>141</v>
      </c>
      <c r="H228" s="221">
        <v>28.399999999999999</v>
      </c>
      <c r="I228" s="222"/>
      <c r="J228" s="223">
        <f>ROUND(I228*H228,2)</f>
        <v>0</v>
      </c>
      <c r="K228" s="219" t="s">
        <v>142</v>
      </c>
      <c r="L228" s="72"/>
      <c r="M228" s="224" t="s">
        <v>43</v>
      </c>
      <c r="N228" s="225" t="s">
        <v>52</v>
      </c>
      <c r="O228" s="47"/>
      <c r="P228" s="226">
        <f>O228*H228</f>
        <v>0</v>
      </c>
      <c r="Q228" s="226">
        <v>0</v>
      </c>
      <c r="R228" s="226">
        <f>Q228*H228</f>
        <v>0</v>
      </c>
      <c r="S228" s="226">
        <v>0.057000000000000002</v>
      </c>
      <c r="T228" s="227">
        <f>S228*H228</f>
        <v>1.6188</v>
      </c>
      <c r="AR228" s="23" t="s">
        <v>143</v>
      </c>
      <c r="AT228" s="23" t="s">
        <v>138</v>
      </c>
      <c r="AU228" s="23" t="s">
        <v>91</v>
      </c>
      <c r="AY228" s="23" t="s">
        <v>136</v>
      </c>
      <c r="BE228" s="228">
        <f>IF(N228="základní",J228,0)</f>
        <v>0</v>
      </c>
      <c r="BF228" s="228">
        <f>IF(N228="snížená",J228,0)</f>
        <v>0</v>
      </c>
      <c r="BG228" s="228">
        <f>IF(N228="zákl. přenesená",J228,0)</f>
        <v>0</v>
      </c>
      <c r="BH228" s="228">
        <f>IF(N228="sníž. přenesená",J228,0)</f>
        <v>0</v>
      </c>
      <c r="BI228" s="228">
        <f>IF(N228="nulová",J228,0)</f>
        <v>0</v>
      </c>
      <c r="BJ228" s="23" t="s">
        <v>89</v>
      </c>
      <c r="BK228" s="228">
        <f>ROUND(I228*H228,2)</f>
        <v>0</v>
      </c>
      <c r="BL228" s="23" t="s">
        <v>143</v>
      </c>
      <c r="BM228" s="23" t="s">
        <v>340</v>
      </c>
    </row>
    <row r="229" s="1" customFormat="1">
      <c r="B229" s="46"/>
      <c r="C229" s="74"/>
      <c r="D229" s="229" t="s">
        <v>145</v>
      </c>
      <c r="E229" s="74"/>
      <c r="F229" s="230" t="s">
        <v>341</v>
      </c>
      <c r="G229" s="74"/>
      <c r="H229" s="74"/>
      <c r="I229" s="187"/>
      <c r="J229" s="74"/>
      <c r="K229" s="74"/>
      <c r="L229" s="72"/>
      <c r="M229" s="231"/>
      <c r="N229" s="47"/>
      <c r="O229" s="47"/>
      <c r="P229" s="47"/>
      <c r="Q229" s="47"/>
      <c r="R229" s="47"/>
      <c r="S229" s="47"/>
      <c r="T229" s="95"/>
      <c r="AT229" s="23" t="s">
        <v>145</v>
      </c>
      <c r="AU229" s="23" t="s">
        <v>91</v>
      </c>
    </row>
    <row r="230" s="11" customFormat="1">
      <c r="B230" s="232"/>
      <c r="C230" s="233"/>
      <c r="D230" s="229" t="s">
        <v>147</v>
      </c>
      <c r="E230" s="234" t="s">
        <v>43</v>
      </c>
      <c r="F230" s="235" t="s">
        <v>342</v>
      </c>
      <c r="G230" s="233"/>
      <c r="H230" s="236">
        <v>28.399999999999999</v>
      </c>
      <c r="I230" s="237"/>
      <c r="J230" s="233"/>
      <c r="K230" s="233"/>
      <c r="L230" s="238"/>
      <c r="M230" s="239"/>
      <c r="N230" s="240"/>
      <c r="O230" s="240"/>
      <c r="P230" s="240"/>
      <c r="Q230" s="240"/>
      <c r="R230" s="240"/>
      <c r="S230" s="240"/>
      <c r="T230" s="241"/>
      <c r="AT230" s="242" t="s">
        <v>147</v>
      </c>
      <c r="AU230" s="242" t="s">
        <v>91</v>
      </c>
      <c r="AV230" s="11" t="s">
        <v>91</v>
      </c>
      <c r="AW230" s="11" t="s">
        <v>44</v>
      </c>
      <c r="AX230" s="11" t="s">
        <v>81</v>
      </c>
      <c r="AY230" s="242" t="s">
        <v>136</v>
      </c>
    </row>
    <row r="231" s="12" customFormat="1">
      <c r="B231" s="243"/>
      <c r="C231" s="244"/>
      <c r="D231" s="229" t="s">
        <v>147</v>
      </c>
      <c r="E231" s="245" t="s">
        <v>43</v>
      </c>
      <c r="F231" s="246" t="s">
        <v>149</v>
      </c>
      <c r="G231" s="244"/>
      <c r="H231" s="247">
        <v>28.399999999999999</v>
      </c>
      <c r="I231" s="248"/>
      <c r="J231" s="244"/>
      <c r="K231" s="244"/>
      <c r="L231" s="249"/>
      <c r="M231" s="250"/>
      <c r="N231" s="251"/>
      <c r="O231" s="251"/>
      <c r="P231" s="251"/>
      <c r="Q231" s="251"/>
      <c r="R231" s="251"/>
      <c r="S231" s="251"/>
      <c r="T231" s="252"/>
      <c r="AT231" s="253" t="s">
        <v>147</v>
      </c>
      <c r="AU231" s="253" t="s">
        <v>91</v>
      </c>
      <c r="AV231" s="12" t="s">
        <v>143</v>
      </c>
      <c r="AW231" s="12" t="s">
        <v>44</v>
      </c>
      <c r="AX231" s="12" t="s">
        <v>89</v>
      </c>
      <c r="AY231" s="253" t="s">
        <v>136</v>
      </c>
    </row>
    <row r="232" s="1" customFormat="1" ht="25.5" customHeight="1">
      <c r="B232" s="46"/>
      <c r="C232" s="217" t="s">
        <v>343</v>
      </c>
      <c r="D232" s="217" t="s">
        <v>138</v>
      </c>
      <c r="E232" s="218" t="s">
        <v>344</v>
      </c>
      <c r="F232" s="219" t="s">
        <v>345</v>
      </c>
      <c r="G232" s="220" t="s">
        <v>167</v>
      </c>
      <c r="H232" s="221">
        <v>5.6799999999999997</v>
      </c>
      <c r="I232" s="222"/>
      <c r="J232" s="223">
        <f>ROUND(I232*H232,2)</f>
        <v>0</v>
      </c>
      <c r="K232" s="219" t="s">
        <v>142</v>
      </c>
      <c r="L232" s="72"/>
      <c r="M232" s="224" t="s">
        <v>43</v>
      </c>
      <c r="N232" s="225" t="s">
        <v>52</v>
      </c>
      <c r="O232" s="47"/>
      <c r="P232" s="226">
        <f>O232*H232</f>
        <v>0</v>
      </c>
      <c r="Q232" s="226">
        <v>0</v>
      </c>
      <c r="R232" s="226">
        <f>Q232*H232</f>
        <v>0</v>
      </c>
      <c r="S232" s="226">
        <v>1.3999999999999999</v>
      </c>
      <c r="T232" s="227">
        <f>S232*H232</f>
        <v>7.9519999999999991</v>
      </c>
      <c r="AR232" s="23" t="s">
        <v>143</v>
      </c>
      <c r="AT232" s="23" t="s">
        <v>138</v>
      </c>
      <c r="AU232" s="23" t="s">
        <v>91</v>
      </c>
      <c r="AY232" s="23" t="s">
        <v>136</v>
      </c>
      <c r="BE232" s="228">
        <f>IF(N232="základní",J232,0)</f>
        <v>0</v>
      </c>
      <c r="BF232" s="228">
        <f>IF(N232="snížená",J232,0)</f>
        <v>0</v>
      </c>
      <c r="BG232" s="228">
        <f>IF(N232="zákl. přenesená",J232,0)</f>
        <v>0</v>
      </c>
      <c r="BH232" s="228">
        <f>IF(N232="sníž. přenesená",J232,0)</f>
        <v>0</v>
      </c>
      <c r="BI232" s="228">
        <f>IF(N232="nulová",J232,0)</f>
        <v>0</v>
      </c>
      <c r="BJ232" s="23" t="s">
        <v>89</v>
      </c>
      <c r="BK232" s="228">
        <f>ROUND(I232*H232,2)</f>
        <v>0</v>
      </c>
      <c r="BL232" s="23" t="s">
        <v>143</v>
      </c>
      <c r="BM232" s="23" t="s">
        <v>346</v>
      </c>
    </row>
    <row r="233" s="13" customFormat="1">
      <c r="B233" s="264"/>
      <c r="C233" s="265"/>
      <c r="D233" s="229" t="s">
        <v>147</v>
      </c>
      <c r="E233" s="266" t="s">
        <v>43</v>
      </c>
      <c r="F233" s="267" t="s">
        <v>347</v>
      </c>
      <c r="G233" s="265"/>
      <c r="H233" s="266" t="s">
        <v>43</v>
      </c>
      <c r="I233" s="268"/>
      <c r="J233" s="265"/>
      <c r="K233" s="265"/>
      <c r="L233" s="269"/>
      <c r="M233" s="270"/>
      <c r="N233" s="271"/>
      <c r="O233" s="271"/>
      <c r="P233" s="271"/>
      <c r="Q233" s="271"/>
      <c r="R233" s="271"/>
      <c r="S233" s="271"/>
      <c r="T233" s="272"/>
      <c r="AT233" s="273" t="s">
        <v>147</v>
      </c>
      <c r="AU233" s="273" t="s">
        <v>91</v>
      </c>
      <c r="AV233" s="13" t="s">
        <v>89</v>
      </c>
      <c r="AW233" s="13" t="s">
        <v>44</v>
      </c>
      <c r="AX233" s="13" t="s">
        <v>81</v>
      </c>
      <c r="AY233" s="273" t="s">
        <v>136</v>
      </c>
    </row>
    <row r="234" s="11" customFormat="1">
      <c r="B234" s="232"/>
      <c r="C234" s="233"/>
      <c r="D234" s="229" t="s">
        <v>147</v>
      </c>
      <c r="E234" s="234" t="s">
        <v>43</v>
      </c>
      <c r="F234" s="235" t="s">
        <v>348</v>
      </c>
      <c r="G234" s="233"/>
      <c r="H234" s="236">
        <v>5.6799999999999997</v>
      </c>
      <c r="I234" s="237"/>
      <c r="J234" s="233"/>
      <c r="K234" s="233"/>
      <c r="L234" s="238"/>
      <c r="M234" s="239"/>
      <c r="N234" s="240"/>
      <c r="O234" s="240"/>
      <c r="P234" s="240"/>
      <c r="Q234" s="240"/>
      <c r="R234" s="240"/>
      <c r="S234" s="240"/>
      <c r="T234" s="241"/>
      <c r="AT234" s="242" t="s">
        <v>147</v>
      </c>
      <c r="AU234" s="242" t="s">
        <v>91</v>
      </c>
      <c r="AV234" s="11" t="s">
        <v>91</v>
      </c>
      <c r="AW234" s="11" t="s">
        <v>44</v>
      </c>
      <c r="AX234" s="11" t="s">
        <v>81</v>
      </c>
      <c r="AY234" s="242" t="s">
        <v>136</v>
      </c>
    </row>
    <row r="235" s="12" customFormat="1">
      <c r="B235" s="243"/>
      <c r="C235" s="244"/>
      <c r="D235" s="229" t="s">
        <v>147</v>
      </c>
      <c r="E235" s="245" t="s">
        <v>43</v>
      </c>
      <c r="F235" s="246" t="s">
        <v>149</v>
      </c>
      <c r="G235" s="244"/>
      <c r="H235" s="247">
        <v>5.6799999999999997</v>
      </c>
      <c r="I235" s="248"/>
      <c r="J235" s="244"/>
      <c r="K235" s="244"/>
      <c r="L235" s="249"/>
      <c r="M235" s="250"/>
      <c r="N235" s="251"/>
      <c r="O235" s="251"/>
      <c r="P235" s="251"/>
      <c r="Q235" s="251"/>
      <c r="R235" s="251"/>
      <c r="S235" s="251"/>
      <c r="T235" s="252"/>
      <c r="AT235" s="253" t="s">
        <v>147</v>
      </c>
      <c r="AU235" s="253" t="s">
        <v>91</v>
      </c>
      <c r="AV235" s="12" t="s">
        <v>143</v>
      </c>
      <c r="AW235" s="12" t="s">
        <v>44</v>
      </c>
      <c r="AX235" s="12" t="s">
        <v>89</v>
      </c>
      <c r="AY235" s="253" t="s">
        <v>136</v>
      </c>
    </row>
    <row r="236" s="1" customFormat="1" ht="25.5" customHeight="1">
      <c r="B236" s="46"/>
      <c r="C236" s="217" t="s">
        <v>349</v>
      </c>
      <c r="D236" s="217" t="s">
        <v>138</v>
      </c>
      <c r="E236" s="218" t="s">
        <v>350</v>
      </c>
      <c r="F236" s="219" t="s">
        <v>351</v>
      </c>
      <c r="G236" s="220" t="s">
        <v>141</v>
      </c>
      <c r="H236" s="221">
        <v>58.200000000000003</v>
      </c>
      <c r="I236" s="222"/>
      <c r="J236" s="223">
        <f>ROUND(I236*H236,2)</f>
        <v>0</v>
      </c>
      <c r="K236" s="219" t="s">
        <v>142</v>
      </c>
      <c r="L236" s="72"/>
      <c r="M236" s="224" t="s">
        <v>43</v>
      </c>
      <c r="N236" s="225" t="s">
        <v>52</v>
      </c>
      <c r="O236" s="47"/>
      <c r="P236" s="226">
        <f>O236*H236</f>
        <v>0</v>
      </c>
      <c r="Q236" s="226">
        <v>0</v>
      </c>
      <c r="R236" s="226">
        <f>Q236*H236</f>
        <v>0</v>
      </c>
      <c r="S236" s="226">
        <v>0.050000000000000003</v>
      </c>
      <c r="T236" s="227">
        <f>S236*H236</f>
        <v>2.9100000000000001</v>
      </c>
      <c r="AR236" s="23" t="s">
        <v>143</v>
      </c>
      <c r="AT236" s="23" t="s">
        <v>138</v>
      </c>
      <c r="AU236" s="23" t="s">
        <v>91</v>
      </c>
      <c r="AY236" s="23" t="s">
        <v>136</v>
      </c>
      <c r="BE236" s="228">
        <f>IF(N236="základní",J236,0)</f>
        <v>0</v>
      </c>
      <c r="BF236" s="228">
        <f>IF(N236="snížená",J236,0)</f>
        <v>0</v>
      </c>
      <c r="BG236" s="228">
        <f>IF(N236="zákl. přenesená",J236,0)</f>
        <v>0</v>
      </c>
      <c r="BH236" s="228">
        <f>IF(N236="sníž. přenesená",J236,0)</f>
        <v>0</v>
      </c>
      <c r="BI236" s="228">
        <f>IF(N236="nulová",J236,0)</f>
        <v>0</v>
      </c>
      <c r="BJ236" s="23" t="s">
        <v>89</v>
      </c>
      <c r="BK236" s="228">
        <f>ROUND(I236*H236,2)</f>
        <v>0</v>
      </c>
      <c r="BL236" s="23" t="s">
        <v>143</v>
      </c>
      <c r="BM236" s="23" t="s">
        <v>352</v>
      </c>
    </row>
    <row r="237" s="1" customFormat="1">
      <c r="B237" s="46"/>
      <c r="C237" s="74"/>
      <c r="D237" s="229" t="s">
        <v>145</v>
      </c>
      <c r="E237" s="74"/>
      <c r="F237" s="230" t="s">
        <v>353</v>
      </c>
      <c r="G237" s="74"/>
      <c r="H237" s="74"/>
      <c r="I237" s="187"/>
      <c r="J237" s="74"/>
      <c r="K237" s="74"/>
      <c r="L237" s="72"/>
      <c r="M237" s="231"/>
      <c r="N237" s="47"/>
      <c r="O237" s="47"/>
      <c r="P237" s="47"/>
      <c r="Q237" s="47"/>
      <c r="R237" s="47"/>
      <c r="S237" s="47"/>
      <c r="T237" s="95"/>
      <c r="AT237" s="23" t="s">
        <v>145</v>
      </c>
      <c r="AU237" s="23" t="s">
        <v>91</v>
      </c>
    </row>
    <row r="238" s="11" customFormat="1">
      <c r="B238" s="232"/>
      <c r="C238" s="233"/>
      <c r="D238" s="229" t="s">
        <v>147</v>
      </c>
      <c r="E238" s="234" t="s">
        <v>43</v>
      </c>
      <c r="F238" s="235" t="s">
        <v>182</v>
      </c>
      <c r="G238" s="233"/>
      <c r="H238" s="236">
        <v>29.800000000000001</v>
      </c>
      <c r="I238" s="237"/>
      <c r="J238" s="233"/>
      <c r="K238" s="233"/>
      <c r="L238" s="238"/>
      <c r="M238" s="239"/>
      <c r="N238" s="240"/>
      <c r="O238" s="240"/>
      <c r="P238" s="240"/>
      <c r="Q238" s="240"/>
      <c r="R238" s="240"/>
      <c r="S238" s="240"/>
      <c r="T238" s="241"/>
      <c r="AT238" s="242" t="s">
        <v>147</v>
      </c>
      <c r="AU238" s="242" t="s">
        <v>91</v>
      </c>
      <c r="AV238" s="11" t="s">
        <v>91</v>
      </c>
      <c r="AW238" s="11" t="s">
        <v>44</v>
      </c>
      <c r="AX238" s="11" t="s">
        <v>81</v>
      </c>
      <c r="AY238" s="242" t="s">
        <v>136</v>
      </c>
    </row>
    <row r="239" s="11" customFormat="1">
      <c r="B239" s="232"/>
      <c r="C239" s="233"/>
      <c r="D239" s="229" t="s">
        <v>147</v>
      </c>
      <c r="E239" s="234" t="s">
        <v>43</v>
      </c>
      <c r="F239" s="235" t="s">
        <v>321</v>
      </c>
      <c r="G239" s="233"/>
      <c r="H239" s="236">
        <v>28.399999999999999</v>
      </c>
      <c r="I239" s="237"/>
      <c r="J239" s="233"/>
      <c r="K239" s="233"/>
      <c r="L239" s="238"/>
      <c r="M239" s="239"/>
      <c r="N239" s="240"/>
      <c r="O239" s="240"/>
      <c r="P239" s="240"/>
      <c r="Q239" s="240"/>
      <c r="R239" s="240"/>
      <c r="S239" s="240"/>
      <c r="T239" s="241"/>
      <c r="AT239" s="242" t="s">
        <v>147</v>
      </c>
      <c r="AU239" s="242" t="s">
        <v>91</v>
      </c>
      <c r="AV239" s="11" t="s">
        <v>91</v>
      </c>
      <c r="AW239" s="11" t="s">
        <v>44</v>
      </c>
      <c r="AX239" s="11" t="s">
        <v>81</v>
      </c>
      <c r="AY239" s="242" t="s">
        <v>136</v>
      </c>
    </row>
    <row r="240" s="12" customFormat="1">
      <c r="B240" s="243"/>
      <c r="C240" s="244"/>
      <c r="D240" s="229" t="s">
        <v>147</v>
      </c>
      <c r="E240" s="245" t="s">
        <v>43</v>
      </c>
      <c r="F240" s="246" t="s">
        <v>149</v>
      </c>
      <c r="G240" s="244"/>
      <c r="H240" s="247">
        <v>58.200000000000003</v>
      </c>
      <c r="I240" s="248"/>
      <c r="J240" s="244"/>
      <c r="K240" s="244"/>
      <c r="L240" s="249"/>
      <c r="M240" s="250"/>
      <c r="N240" s="251"/>
      <c r="O240" s="251"/>
      <c r="P240" s="251"/>
      <c r="Q240" s="251"/>
      <c r="R240" s="251"/>
      <c r="S240" s="251"/>
      <c r="T240" s="252"/>
      <c r="AT240" s="253" t="s">
        <v>147</v>
      </c>
      <c r="AU240" s="253" t="s">
        <v>91</v>
      </c>
      <c r="AV240" s="12" t="s">
        <v>143</v>
      </c>
      <c r="AW240" s="12" t="s">
        <v>44</v>
      </c>
      <c r="AX240" s="12" t="s">
        <v>89</v>
      </c>
      <c r="AY240" s="253" t="s">
        <v>136</v>
      </c>
    </row>
    <row r="241" s="1" customFormat="1" ht="25.5" customHeight="1">
      <c r="B241" s="46"/>
      <c r="C241" s="217" t="s">
        <v>354</v>
      </c>
      <c r="D241" s="217" t="s">
        <v>138</v>
      </c>
      <c r="E241" s="218" t="s">
        <v>355</v>
      </c>
      <c r="F241" s="219" t="s">
        <v>356</v>
      </c>
      <c r="G241" s="220" t="s">
        <v>141</v>
      </c>
      <c r="H241" s="221">
        <v>54.767000000000003</v>
      </c>
      <c r="I241" s="222"/>
      <c r="J241" s="223">
        <f>ROUND(I241*H241,2)</f>
        <v>0</v>
      </c>
      <c r="K241" s="219" t="s">
        <v>142</v>
      </c>
      <c r="L241" s="72"/>
      <c r="M241" s="224" t="s">
        <v>43</v>
      </c>
      <c r="N241" s="225" t="s">
        <v>52</v>
      </c>
      <c r="O241" s="47"/>
      <c r="P241" s="226">
        <f>O241*H241</f>
        <v>0</v>
      </c>
      <c r="Q241" s="226">
        <v>0</v>
      </c>
      <c r="R241" s="226">
        <f>Q241*H241</f>
        <v>0</v>
      </c>
      <c r="S241" s="226">
        <v>0.045999999999999999</v>
      </c>
      <c r="T241" s="227">
        <f>S241*H241</f>
        <v>2.519282</v>
      </c>
      <c r="AR241" s="23" t="s">
        <v>143</v>
      </c>
      <c r="AT241" s="23" t="s">
        <v>138</v>
      </c>
      <c r="AU241" s="23" t="s">
        <v>91</v>
      </c>
      <c r="AY241" s="23" t="s">
        <v>136</v>
      </c>
      <c r="BE241" s="228">
        <f>IF(N241="základní",J241,0)</f>
        <v>0</v>
      </c>
      <c r="BF241" s="228">
        <f>IF(N241="snížená",J241,0)</f>
        <v>0</v>
      </c>
      <c r="BG241" s="228">
        <f>IF(N241="zákl. přenesená",J241,0)</f>
        <v>0</v>
      </c>
      <c r="BH241" s="228">
        <f>IF(N241="sníž. přenesená",J241,0)</f>
        <v>0</v>
      </c>
      <c r="BI241" s="228">
        <f>IF(N241="nulová",J241,0)</f>
        <v>0</v>
      </c>
      <c r="BJ241" s="23" t="s">
        <v>89</v>
      </c>
      <c r="BK241" s="228">
        <f>ROUND(I241*H241,2)</f>
        <v>0</v>
      </c>
      <c r="BL241" s="23" t="s">
        <v>143</v>
      </c>
      <c r="BM241" s="23" t="s">
        <v>357</v>
      </c>
    </row>
    <row r="242" s="1" customFormat="1">
      <c r="B242" s="46"/>
      <c r="C242" s="74"/>
      <c r="D242" s="229" t="s">
        <v>145</v>
      </c>
      <c r="E242" s="74"/>
      <c r="F242" s="230" t="s">
        <v>353</v>
      </c>
      <c r="G242" s="74"/>
      <c r="H242" s="74"/>
      <c r="I242" s="187"/>
      <c r="J242" s="74"/>
      <c r="K242" s="74"/>
      <c r="L242" s="72"/>
      <c r="M242" s="231"/>
      <c r="N242" s="47"/>
      <c r="O242" s="47"/>
      <c r="P242" s="47"/>
      <c r="Q242" s="47"/>
      <c r="R242" s="47"/>
      <c r="S242" s="47"/>
      <c r="T242" s="95"/>
      <c r="AT242" s="23" t="s">
        <v>145</v>
      </c>
      <c r="AU242" s="23" t="s">
        <v>91</v>
      </c>
    </row>
    <row r="243" s="11" customFormat="1">
      <c r="B243" s="232"/>
      <c r="C243" s="233"/>
      <c r="D243" s="229" t="s">
        <v>147</v>
      </c>
      <c r="E243" s="234" t="s">
        <v>43</v>
      </c>
      <c r="F243" s="235" t="s">
        <v>187</v>
      </c>
      <c r="G243" s="233"/>
      <c r="H243" s="236">
        <v>48.593000000000004</v>
      </c>
      <c r="I243" s="237"/>
      <c r="J243" s="233"/>
      <c r="K243" s="233"/>
      <c r="L243" s="238"/>
      <c r="M243" s="239"/>
      <c r="N243" s="240"/>
      <c r="O243" s="240"/>
      <c r="P243" s="240"/>
      <c r="Q243" s="240"/>
      <c r="R243" s="240"/>
      <c r="S243" s="240"/>
      <c r="T243" s="241"/>
      <c r="AT243" s="242" t="s">
        <v>147</v>
      </c>
      <c r="AU243" s="242" t="s">
        <v>91</v>
      </c>
      <c r="AV243" s="11" t="s">
        <v>91</v>
      </c>
      <c r="AW243" s="11" t="s">
        <v>44</v>
      </c>
      <c r="AX243" s="11" t="s">
        <v>81</v>
      </c>
      <c r="AY243" s="242" t="s">
        <v>136</v>
      </c>
    </row>
    <row r="244" s="11" customFormat="1">
      <c r="B244" s="232"/>
      <c r="C244" s="233"/>
      <c r="D244" s="229" t="s">
        <v>147</v>
      </c>
      <c r="E244" s="234" t="s">
        <v>43</v>
      </c>
      <c r="F244" s="235" t="s">
        <v>188</v>
      </c>
      <c r="G244" s="233"/>
      <c r="H244" s="236">
        <v>6.1740000000000004</v>
      </c>
      <c r="I244" s="237"/>
      <c r="J244" s="233"/>
      <c r="K244" s="233"/>
      <c r="L244" s="238"/>
      <c r="M244" s="239"/>
      <c r="N244" s="240"/>
      <c r="O244" s="240"/>
      <c r="P244" s="240"/>
      <c r="Q244" s="240"/>
      <c r="R244" s="240"/>
      <c r="S244" s="240"/>
      <c r="T244" s="241"/>
      <c r="AT244" s="242" t="s">
        <v>147</v>
      </c>
      <c r="AU244" s="242" t="s">
        <v>91</v>
      </c>
      <c r="AV244" s="11" t="s">
        <v>91</v>
      </c>
      <c r="AW244" s="11" t="s">
        <v>44</v>
      </c>
      <c r="AX244" s="11" t="s">
        <v>81</v>
      </c>
      <c r="AY244" s="242" t="s">
        <v>136</v>
      </c>
    </row>
    <row r="245" s="12" customFormat="1">
      <c r="B245" s="243"/>
      <c r="C245" s="244"/>
      <c r="D245" s="229" t="s">
        <v>147</v>
      </c>
      <c r="E245" s="245" t="s">
        <v>43</v>
      </c>
      <c r="F245" s="246" t="s">
        <v>149</v>
      </c>
      <c r="G245" s="244"/>
      <c r="H245" s="247">
        <v>54.767000000000003</v>
      </c>
      <c r="I245" s="248"/>
      <c r="J245" s="244"/>
      <c r="K245" s="244"/>
      <c r="L245" s="249"/>
      <c r="M245" s="250"/>
      <c r="N245" s="251"/>
      <c r="O245" s="251"/>
      <c r="P245" s="251"/>
      <c r="Q245" s="251"/>
      <c r="R245" s="251"/>
      <c r="S245" s="251"/>
      <c r="T245" s="252"/>
      <c r="AT245" s="253" t="s">
        <v>147</v>
      </c>
      <c r="AU245" s="253" t="s">
        <v>91</v>
      </c>
      <c r="AV245" s="12" t="s">
        <v>143</v>
      </c>
      <c r="AW245" s="12" t="s">
        <v>44</v>
      </c>
      <c r="AX245" s="12" t="s">
        <v>89</v>
      </c>
      <c r="AY245" s="253" t="s">
        <v>136</v>
      </c>
    </row>
    <row r="246" s="1" customFormat="1" ht="38.25" customHeight="1">
      <c r="B246" s="46"/>
      <c r="C246" s="217" t="s">
        <v>358</v>
      </c>
      <c r="D246" s="217" t="s">
        <v>138</v>
      </c>
      <c r="E246" s="218" t="s">
        <v>359</v>
      </c>
      <c r="F246" s="219" t="s">
        <v>360</v>
      </c>
      <c r="G246" s="220" t="s">
        <v>141</v>
      </c>
      <c r="H246" s="221">
        <v>116.831</v>
      </c>
      <c r="I246" s="222"/>
      <c r="J246" s="223">
        <f>ROUND(I246*H246,2)</f>
        <v>0</v>
      </c>
      <c r="K246" s="219" t="s">
        <v>142</v>
      </c>
      <c r="L246" s="72"/>
      <c r="M246" s="224" t="s">
        <v>43</v>
      </c>
      <c r="N246" s="225" t="s">
        <v>52</v>
      </c>
      <c r="O246" s="47"/>
      <c r="P246" s="226">
        <f>O246*H246</f>
        <v>0</v>
      </c>
      <c r="Q246" s="226">
        <v>0</v>
      </c>
      <c r="R246" s="226">
        <f>Q246*H246</f>
        <v>0</v>
      </c>
      <c r="S246" s="226">
        <v>0.058999999999999997</v>
      </c>
      <c r="T246" s="227">
        <f>S246*H246</f>
        <v>6.8930289999999994</v>
      </c>
      <c r="AR246" s="23" t="s">
        <v>143</v>
      </c>
      <c r="AT246" s="23" t="s">
        <v>138</v>
      </c>
      <c r="AU246" s="23" t="s">
        <v>91</v>
      </c>
      <c r="AY246" s="23" t="s">
        <v>136</v>
      </c>
      <c r="BE246" s="228">
        <f>IF(N246="základní",J246,0)</f>
        <v>0</v>
      </c>
      <c r="BF246" s="228">
        <f>IF(N246="snížená",J246,0)</f>
        <v>0</v>
      </c>
      <c r="BG246" s="228">
        <f>IF(N246="zákl. přenesená",J246,0)</f>
        <v>0</v>
      </c>
      <c r="BH246" s="228">
        <f>IF(N246="sníž. přenesená",J246,0)</f>
        <v>0</v>
      </c>
      <c r="BI246" s="228">
        <f>IF(N246="nulová",J246,0)</f>
        <v>0</v>
      </c>
      <c r="BJ246" s="23" t="s">
        <v>89</v>
      </c>
      <c r="BK246" s="228">
        <f>ROUND(I246*H246,2)</f>
        <v>0</v>
      </c>
      <c r="BL246" s="23" t="s">
        <v>143</v>
      </c>
      <c r="BM246" s="23" t="s">
        <v>361</v>
      </c>
    </row>
    <row r="247" s="11" customFormat="1">
      <c r="B247" s="232"/>
      <c r="C247" s="233"/>
      <c r="D247" s="229" t="s">
        <v>147</v>
      </c>
      <c r="E247" s="234" t="s">
        <v>43</v>
      </c>
      <c r="F247" s="235" t="s">
        <v>224</v>
      </c>
      <c r="G247" s="233"/>
      <c r="H247" s="236">
        <v>122.56999999999999</v>
      </c>
      <c r="I247" s="237"/>
      <c r="J247" s="233"/>
      <c r="K247" s="233"/>
      <c r="L247" s="238"/>
      <c r="M247" s="239"/>
      <c r="N247" s="240"/>
      <c r="O247" s="240"/>
      <c r="P247" s="240"/>
      <c r="Q247" s="240"/>
      <c r="R247" s="240"/>
      <c r="S247" s="240"/>
      <c r="T247" s="241"/>
      <c r="AT247" s="242" t="s">
        <v>147</v>
      </c>
      <c r="AU247" s="242" t="s">
        <v>91</v>
      </c>
      <c r="AV247" s="11" t="s">
        <v>91</v>
      </c>
      <c r="AW247" s="11" t="s">
        <v>44</v>
      </c>
      <c r="AX247" s="11" t="s">
        <v>81</v>
      </c>
      <c r="AY247" s="242" t="s">
        <v>136</v>
      </c>
    </row>
    <row r="248" s="11" customFormat="1">
      <c r="B248" s="232"/>
      <c r="C248" s="233"/>
      <c r="D248" s="229" t="s">
        <v>147</v>
      </c>
      <c r="E248" s="234" t="s">
        <v>43</v>
      </c>
      <c r="F248" s="235" t="s">
        <v>230</v>
      </c>
      <c r="G248" s="233"/>
      <c r="H248" s="236">
        <v>4.4800000000000004</v>
      </c>
      <c r="I248" s="237"/>
      <c r="J248" s="233"/>
      <c r="K248" s="233"/>
      <c r="L248" s="238"/>
      <c r="M248" s="239"/>
      <c r="N248" s="240"/>
      <c r="O248" s="240"/>
      <c r="P248" s="240"/>
      <c r="Q248" s="240"/>
      <c r="R248" s="240"/>
      <c r="S248" s="240"/>
      <c r="T248" s="241"/>
      <c r="AT248" s="242" t="s">
        <v>147</v>
      </c>
      <c r="AU248" s="242" t="s">
        <v>91</v>
      </c>
      <c r="AV248" s="11" t="s">
        <v>91</v>
      </c>
      <c r="AW248" s="11" t="s">
        <v>44</v>
      </c>
      <c r="AX248" s="11" t="s">
        <v>81</v>
      </c>
      <c r="AY248" s="242" t="s">
        <v>136</v>
      </c>
    </row>
    <row r="249" s="11" customFormat="1">
      <c r="B249" s="232"/>
      <c r="C249" s="233"/>
      <c r="D249" s="229" t="s">
        <v>147</v>
      </c>
      <c r="E249" s="234" t="s">
        <v>43</v>
      </c>
      <c r="F249" s="235" t="s">
        <v>225</v>
      </c>
      <c r="G249" s="233"/>
      <c r="H249" s="236">
        <v>5.7000000000000002</v>
      </c>
      <c r="I249" s="237"/>
      <c r="J249" s="233"/>
      <c r="K249" s="233"/>
      <c r="L249" s="238"/>
      <c r="M249" s="239"/>
      <c r="N249" s="240"/>
      <c r="O249" s="240"/>
      <c r="P249" s="240"/>
      <c r="Q249" s="240"/>
      <c r="R249" s="240"/>
      <c r="S249" s="240"/>
      <c r="T249" s="241"/>
      <c r="AT249" s="242" t="s">
        <v>147</v>
      </c>
      <c r="AU249" s="242" t="s">
        <v>91</v>
      </c>
      <c r="AV249" s="11" t="s">
        <v>91</v>
      </c>
      <c r="AW249" s="11" t="s">
        <v>44</v>
      </c>
      <c r="AX249" s="11" t="s">
        <v>81</v>
      </c>
      <c r="AY249" s="242" t="s">
        <v>136</v>
      </c>
    </row>
    <row r="250" s="11" customFormat="1">
      <c r="B250" s="232"/>
      <c r="C250" s="233"/>
      <c r="D250" s="229" t="s">
        <v>147</v>
      </c>
      <c r="E250" s="234" t="s">
        <v>43</v>
      </c>
      <c r="F250" s="235" t="s">
        <v>226</v>
      </c>
      <c r="G250" s="233"/>
      <c r="H250" s="236">
        <v>-15.919000000000001</v>
      </c>
      <c r="I250" s="237"/>
      <c r="J250" s="233"/>
      <c r="K250" s="233"/>
      <c r="L250" s="238"/>
      <c r="M250" s="239"/>
      <c r="N250" s="240"/>
      <c r="O250" s="240"/>
      <c r="P250" s="240"/>
      <c r="Q250" s="240"/>
      <c r="R250" s="240"/>
      <c r="S250" s="240"/>
      <c r="T250" s="241"/>
      <c r="AT250" s="242" t="s">
        <v>147</v>
      </c>
      <c r="AU250" s="242" t="s">
        <v>91</v>
      </c>
      <c r="AV250" s="11" t="s">
        <v>91</v>
      </c>
      <c r="AW250" s="11" t="s">
        <v>44</v>
      </c>
      <c r="AX250" s="11" t="s">
        <v>81</v>
      </c>
      <c r="AY250" s="242" t="s">
        <v>136</v>
      </c>
    </row>
    <row r="251" s="12" customFormat="1">
      <c r="B251" s="243"/>
      <c r="C251" s="244"/>
      <c r="D251" s="229" t="s">
        <v>147</v>
      </c>
      <c r="E251" s="245" t="s">
        <v>43</v>
      </c>
      <c r="F251" s="246" t="s">
        <v>149</v>
      </c>
      <c r="G251" s="244"/>
      <c r="H251" s="247">
        <v>116.831</v>
      </c>
      <c r="I251" s="248"/>
      <c r="J251" s="244"/>
      <c r="K251" s="244"/>
      <c r="L251" s="249"/>
      <c r="M251" s="250"/>
      <c r="N251" s="251"/>
      <c r="O251" s="251"/>
      <c r="P251" s="251"/>
      <c r="Q251" s="251"/>
      <c r="R251" s="251"/>
      <c r="S251" s="251"/>
      <c r="T251" s="252"/>
      <c r="AT251" s="253" t="s">
        <v>147</v>
      </c>
      <c r="AU251" s="253" t="s">
        <v>91</v>
      </c>
      <c r="AV251" s="12" t="s">
        <v>143</v>
      </c>
      <c r="AW251" s="12" t="s">
        <v>44</v>
      </c>
      <c r="AX251" s="12" t="s">
        <v>89</v>
      </c>
      <c r="AY251" s="253" t="s">
        <v>136</v>
      </c>
    </row>
    <row r="252" s="1" customFormat="1" ht="16.5" customHeight="1">
      <c r="B252" s="46"/>
      <c r="C252" s="217" t="s">
        <v>362</v>
      </c>
      <c r="D252" s="217" t="s">
        <v>138</v>
      </c>
      <c r="E252" s="218" t="s">
        <v>363</v>
      </c>
      <c r="F252" s="219" t="s">
        <v>364</v>
      </c>
      <c r="G252" s="220" t="s">
        <v>141</v>
      </c>
      <c r="H252" s="221">
        <v>9.6649999999999991</v>
      </c>
      <c r="I252" s="222"/>
      <c r="J252" s="223">
        <f>ROUND(I252*H252,2)</f>
        <v>0</v>
      </c>
      <c r="K252" s="219" t="s">
        <v>142</v>
      </c>
      <c r="L252" s="72"/>
      <c r="M252" s="224" t="s">
        <v>43</v>
      </c>
      <c r="N252" s="225" t="s">
        <v>52</v>
      </c>
      <c r="O252" s="47"/>
      <c r="P252" s="226">
        <f>O252*H252</f>
        <v>0</v>
      </c>
      <c r="Q252" s="226">
        <v>0</v>
      </c>
      <c r="R252" s="226">
        <f>Q252*H252</f>
        <v>0</v>
      </c>
      <c r="S252" s="226">
        <v>0</v>
      </c>
      <c r="T252" s="227">
        <f>S252*H252</f>
        <v>0</v>
      </c>
      <c r="AR252" s="23" t="s">
        <v>143</v>
      </c>
      <c r="AT252" s="23" t="s">
        <v>138</v>
      </c>
      <c r="AU252" s="23" t="s">
        <v>91</v>
      </c>
      <c r="AY252" s="23" t="s">
        <v>136</v>
      </c>
      <c r="BE252" s="228">
        <f>IF(N252="základní",J252,0)</f>
        <v>0</v>
      </c>
      <c r="BF252" s="228">
        <f>IF(N252="snížená",J252,0)</f>
        <v>0</v>
      </c>
      <c r="BG252" s="228">
        <f>IF(N252="zákl. přenesená",J252,0)</f>
        <v>0</v>
      </c>
      <c r="BH252" s="228">
        <f>IF(N252="sníž. přenesená",J252,0)</f>
        <v>0</v>
      </c>
      <c r="BI252" s="228">
        <f>IF(N252="nulová",J252,0)</f>
        <v>0</v>
      </c>
      <c r="BJ252" s="23" t="s">
        <v>89</v>
      </c>
      <c r="BK252" s="228">
        <f>ROUND(I252*H252,2)</f>
        <v>0</v>
      </c>
      <c r="BL252" s="23" t="s">
        <v>143</v>
      </c>
      <c r="BM252" s="23" t="s">
        <v>365</v>
      </c>
    </row>
    <row r="253" s="1" customFormat="1">
      <c r="B253" s="46"/>
      <c r="C253" s="74"/>
      <c r="D253" s="229" t="s">
        <v>145</v>
      </c>
      <c r="E253" s="74"/>
      <c r="F253" s="230" t="s">
        <v>366</v>
      </c>
      <c r="G253" s="74"/>
      <c r="H253" s="74"/>
      <c r="I253" s="187"/>
      <c r="J253" s="74"/>
      <c r="K253" s="74"/>
      <c r="L253" s="72"/>
      <c r="M253" s="231"/>
      <c r="N253" s="47"/>
      <c r="O253" s="47"/>
      <c r="P253" s="47"/>
      <c r="Q253" s="47"/>
      <c r="R253" s="47"/>
      <c r="S253" s="47"/>
      <c r="T253" s="95"/>
      <c r="AT253" s="23" t="s">
        <v>145</v>
      </c>
      <c r="AU253" s="23" t="s">
        <v>91</v>
      </c>
    </row>
    <row r="254" s="11" customFormat="1">
      <c r="B254" s="232"/>
      <c r="C254" s="233"/>
      <c r="D254" s="229" t="s">
        <v>147</v>
      </c>
      <c r="E254" s="234" t="s">
        <v>43</v>
      </c>
      <c r="F254" s="235" t="s">
        <v>367</v>
      </c>
      <c r="G254" s="233"/>
      <c r="H254" s="236">
        <v>3.8900000000000001</v>
      </c>
      <c r="I254" s="237"/>
      <c r="J254" s="233"/>
      <c r="K254" s="233"/>
      <c r="L254" s="238"/>
      <c r="M254" s="239"/>
      <c r="N254" s="240"/>
      <c r="O254" s="240"/>
      <c r="P254" s="240"/>
      <c r="Q254" s="240"/>
      <c r="R254" s="240"/>
      <c r="S254" s="240"/>
      <c r="T254" s="241"/>
      <c r="AT254" s="242" t="s">
        <v>147</v>
      </c>
      <c r="AU254" s="242" t="s">
        <v>91</v>
      </c>
      <c r="AV254" s="11" t="s">
        <v>91</v>
      </c>
      <c r="AW254" s="11" t="s">
        <v>44</v>
      </c>
      <c r="AX254" s="11" t="s">
        <v>81</v>
      </c>
      <c r="AY254" s="242" t="s">
        <v>136</v>
      </c>
    </row>
    <row r="255" s="11" customFormat="1">
      <c r="B255" s="232"/>
      <c r="C255" s="233"/>
      <c r="D255" s="229" t="s">
        <v>147</v>
      </c>
      <c r="E255" s="234" t="s">
        <v>43</v>
      </c>
      <c r="F255" s="235" t="s">
        <v>368</v>
      </c>
      <c r="G255" s="233"/>
      <c r="H255" s="236">
        <v>5.7750000000000004</v>
      </c>
      <c r="I255" s="237"/>
      <c r="J255" s="233"/>
      <c r="K255" s="233"/>
      <c r="L255" s="238"/>
      <c r="M255" s="239"/>
      <c r="N255" s="240"/>
      <c r="O255" s="240"/>
      <c r="P255" s="240"/>
      <c r="Q255" s="240"/>
      <c r="R255" s="240"/>
      <c r="S255" s="240"/>
      <c r="T255" s="241"/>
      <c r="AT255" s="242" t="s">
        <v>147</v>
      </c>
      <c r="AU255" s="242" t="s">
        <v>91</v>
      </c>
      <c r="AV255" s="11" t="s">
        <v>91</v>
      </c>
      <c r="AW255" s="11" t="s">
        <v>44</v>
      </c>
      <c r="AX255" s="11" t="s">
        <v>81</v>
      </c>
      <c r="AY255" s="242" t="s">
        <v>136</v>
      </c>
    </row>
    <row r="256" s="12" customFormat="1">
      <c r="B256" s="243"/>
      <c r="C256" s="244"/>
      <c r="D256" s="229" t="s">
        <v>147</v>
      </c>
      <c r="E256" s="245" t="s">
        <v>43</v>
      </c>
      <c r="F256" s="246" t="s">
        <v>149</v>
      </c>
      <c r="G256" s="244"/>
      <c r="H256" s="247">
        <v>9.6649999999999991</v>
      </c>
      <c r="I256" s="248"/>
      <c r="J256" s="244"/>
      <c r="K256" s="244"/>
      <c r="L256" s="249"/>
      <c r="M256" s="250"/>
      <c r="N256" s="251"/>
      <c r="O256" s="251"/>
      <c r="P256" s="251"/>
      <c r="Q256" s="251"/>
      <c r="R256" s="251"/>
      <c r="S256" s="251"/>
      <c r="T256" s="252"/>
      <c r="AT256" s="253" t="s">
        <v>147</v>
      </c>
      <c r="AU256" s="253" t="s">
        <v>91</v>
      </c>
      <c r="AV256" s="12" t="s">
        <v>143</v>
      </c>
      <c r="AW256" s="12" t="s">
        <v>44</v>
      </c>
      <c r="AX256" s="12" t="s">
        <v>89</v>
      </c>
      <c r="AY256" s="253" t="s">
        <v>136</v>
      </c>
    </row>
    <row r="257" s="1" customFormat="1" ht="25.5" customHeight="1">
      <c r="B257" s="46"/>
      <c r="C257" s="217" t="s">
        <v>369</v>
      </c>
      <c r="D257" s="217" t="s">
        <v>138</v>
      </c>
      <c r="E257" s="218" t="s">
        <v>370</v>
      </c>
      <c r="F257" s="219" t="s">
        <v>371</v>
      </c>
      <c r="G257" s="220" t="s">
        <v>141</v>
      </c>
      <c r="H257" s="221">
        <v>9.6649999999999991</v>
      </c>
      <c r="I257" s="222"/>
      <c r="J257" s="223">
        <f>ROUND(I257*H257,2)</f>
        <v>0</v>
      </c>
      <c r="K257" s="219" t="s">
        <v>142</v>
      </c>
      <c r="L257" s="72"/>
      <c r="M257" s="224" t="s">
        <v>43</v>
      </c>
      <c r="N257" s="225" t="s">
        <v>52</v>
      </c>
      <c r="O257" s="47"/>
      <c r="P257" s="226">
        <f>O257*H257</f>
        <v>0</v>
      </c>
      <c r="Q257" s="226">
        <v>0.039899999999999998</v>
      </c>
      <c r="R257" s="226">
        <f>Q257*H257</f>
        <v>0.38563349999999996</v>
      </c>
      <c r="S257" s="226">
        <v>0</v>
      </c>
      <c r="T257" s="227">
        <f>S257*H257</f>
        <v>0</v>
      </c>
      <c r="AR257" s="23" t="s">
        <v>143</v>
      </c>
      <c r="AT257" s="23" t="s">
        <v>138</v>
      </c>
      <c r="AU257" s="23" t="s">
        <v>91</v>
      </c>
      <c r="AY257" s="23" t="s">
        <v>136</v>
      </c>
      <c r="BE257" s="228">
        <f>IF(N257="základní",J257,0)</f>
        <v>0</v>
      </c>
      <c r="BF257" s="228">
        <f>IF(N257="snížená",J257,0)</f>
        <v>0</v>
      </c>
      <c r="BG257" s="228">
        <f>IF(N257="zákl. přenesená",J257,0)</f>
        <v>0</v>
      </c>
      <c r="BH257" s="228">
        <f>IF(N257="sníž. přenesená",J257,0)</f>
        <v>0</v>
      </c>
      <c r="BI257" s="228">
        <f>IF(N257="nulová",J257,0)</f>
        <v>0</v>
      </c>
      <c r="BJ257" s="23" t="s">
        <v>89</v>
      </c>
      <c r="BK257" s="228">
        <f>ROUND(I257*H257,2)</f>
        <v>0</v>
      </c>
      <c r="BL257" s="23" t="s">
        <v>143</v>
      </c>
      <c r="BM257" s="23" t="s">
        <v>372</v>
      </c>
    </row>
    <row r="258" s="1" customFormat="1">
      <c r="B258" s="46"/>
      <c r="C258" s="74"/>
      <c r="D258" s="229" t="s">
        <v>145</v>
      </c>
      <c r="E258" s="74"/>
      <c r="F258" s="230" t="s">
        <v>373</v>
      </c>
      <c r="G258" s="74"/>
      <c r="H258" s="74"/>
      <c r="I258" s="187"/>
      <c r="J258" s="74"/>
      <c r="K258" s="74"/>
      <c r="L258" s="72"/>
      <c r="M258" s="231"/>
      <c r="N258" s="47"/>
      <c r="O258" s="47"/>
      <c r="P258" s="47"/>
      <c r="Q258" s="47"/>
      <c r="R258" s="47"/>
      <c r="S258" s="47"/>
      <c r="T258" s="95"/>
      <c r="AT258" s="23" t="s">
        <v>145</v>
      </c>
      <c r="AU258" s="23" t="s">
        <v>91</v>
      </c>
    </row>
    <row r="259" s="11" customFormat="1">
      <c r="B259" s="232"/>
      <c r="C259" s="233"/>
      <c r="D259" s="229" t="s">
        <v>147</v>
      </c>
      <c r="E259" s="234" t="s">
        <v>43</v>
      </c>
      <c r="F259" s="235" t="s">
        <v>367</v>
      </c>
      <c r="G259" s="233"/>
      <c r="H259" s="236">
        <v>3.8900000000000001</v>
      </c>
      <c r="I259" s="237"/>
      <c r="J259" s="233"/>
      <c r="K259" s="233"/>
      <c r="L259" s="238"/>
      <c r="M259" s="239"/>
      <c r="N259" s="240"/>
      <c r="O259" s="240"/>
      <c r="P259" s="240"/>
      <c r="Q259" s="240"/>
      <c r="R259" s="240"/>
      <c r="S259" s="240"/>
      <c r="T259" s="241"/>
      <c r="AT259" s="242" t="s">
        <v>147</v>
      </c>
      <c r="AU259" s="242" t="s">
        <v>91</v>
      </c>
      <c r="AV259" s="11" t="s">
        <v>91</v>
      </c>
      <c r="AW259" s="11" t="s">
        <v>44</v>
      </c>
      <c r="AX259" s="11" t="s">
        <v>81</v>
      </c>
      <c r="AY259" s="242" t="s">
        <v>136</v>
      </c>
    </row>
    <row r="260" s="11" customFormat="1">
      <c r="B260" s="232"/>
      <c r="C260" s="233"/>
      <c r="D260" s="229" t="s">
        <v>147</v>
      </c>
      <c r="E260" s="234" t="s">
        <v>43</v>
      </c>
      <c r="F260" s="235" t="s">
        <v>368</v>
      </c>
      <c r="G260" s="233"/>
      <c r="H260" s="236">
        <v>5.7750000000000004</v>
      </c>
      <c r="I260" s="237"/>
      <c r="J260" s="233"/>
      <c r="K260" s="233"/>
      <c r="L260" s="238"/>
      <c r="M260" s="239"/>
      <c r="N260" s="240"/>
      <c r="O260" s="240"/>
      <c r="P260" s="240"/>
      <c r="Q260" s="240"/>
      <c r="R260" s="240"/>
      <c r="S260" s="240"/>
      <c r="T260" s="241"/>
      <c r="AT260" s="242" t="s">
        <v>147</v>
      </c>
      <c r="AU260" s="242" t="s">
        <v>91</v>
      </c>
      <c r="AV260" s="11" t="s">
        <v>91</v>
      </c>
      <c r="AW260" s="11" t="s">
        <v>44</v>
      </c>
      <c r="AX260" s="11" t="s">
        <v>81</v>
      </c>
      <c r="AY260" s="242" t="s">
        <v>136</v>
      </c>
    </row>
    <row r="261" s="12" customFormat="1">
      <c r="B261" s="243"/>
      <c r="C261" s="244"/>
      <c r="D261" s="229" t="s">
        <v>147</v>
      </c>
      <c r="E261" s="245" t="s">
        <v>43</v>
      </c>
      <c r="F261" s="246" t="s">
        <v>149</v>
      </c>
      <c r="G261" s="244"/>
      <c r="H261" s="247">
        <v>9.6649999999999991</v>
      </c>
      <c r="I261" s="248"/>
      <c r="J261" s="244"/>
      <c r="K261" s="244"/>
      <c r="L261" s="249"/>
      <c r="M261" s="250"/>
      <c r="N261" s="251"/>
      <c r="O261" s="251"/>
      <c r="P261" s="251"/>
      <c r="Q261" s="251"/>
      <c r="R261" s="251"/>
      <c r="S261" s="251"/>
      <c r="T261" s="252"/>
      <c r="AT261" s="253" t="s">
        <v>147</v>
      </c>
      <c r="AU261" s="253" t="s">
        <v>91</v>
      </c>
      <c r="AV261" s="12" t="s">
        <v>143</v>
      </c>
      <c r="AW261" s="12" t="s">
        <v>44</v>
      </c>
      <c r="AX261" s="12" t="s">
        <v>89</v>
      </c>
      <c r="AY261" s="253" t="s">
        <v>136</v>
      </c>
    </row>
    <row r="262" s="1" customFormat="1" ht="25.5" customHeight="1">
      <c r="B262" s="46"/>
      <c r="C262" s="217" t="s">
        <v>374</v>
      </c>
      <c r="D262" s="217" t="s">
        <v>138</v>
      </c>
      <c r="E262" s="218" t="s">
        <v>375</v>
      </c>
      <c r="F262" s="219" t="s">
        <v>376</v>
      </c>
      <c r="G262" s="220" t="s">
        <v>141</v>
      </c>
      <c r="H262" s="221">
        <v>9.6649999999999991</v>
      </c>
      <c r="I262" s="222"/>
      <c r="J262" s="223">
        <f>ROUND(I262*H262,2)</f>
        <v>0</v>
      </c>
      <c r="K262" s="219" t="s">
        <v>142</v>
      </c>
      <c r="L262" s="72"/>
      <c r="M262" s="224" t="s">
        <v>43</v>
      </c>
      <c r="N262" s="225" t="s">
        <v>52</v>
      </c>
      <c r="O262" s="47"/>
      <c r="P262" s="226">
        <f>O262*H262</f>
        <v>0</v>
      </c>
      <c r="Q262" s="226">
        <v>0</v>
      </c>
      <c r="R262" s="226">
        <f>Q262*H262</f>
        <v>0</v>
      </c>
      <c r="S262" s="226">
        <v>0</v>
      </c>
      <c r="T262" s="227">
        <f>S262*H262</f>
        <v>0</v>
      </c>
      <c r="AR262" s="23" t="s">
        <v>143</v>
      </c>
      <c r="AT262" s="23" t="s">
        <v>138</v>
      </c>
      <c r="AU262" s="23" t="s">
        <v>91</v>
      </c>
      <c r="AY262" s="23" t="s">
        <v>136</v>
      </c>
      <c r="BE262" s="228">
        <f>IF(N262="základní",J262,0)</f>
        <v>0</v>
      </c>
      <c r="BF262" s="228">
        <f>IF(N262="snížená",J262,0)</f>
        <v>0</v>
      </c>
      <c r="BG262" s="228">
        <f>IF(N262="zákl. přenesená",J262,0)</f>
        <v>0</v>
      </c>
      <c r="BH262" s="228">
        <f>IF(N262="sníž. přenesená",J262,0)</f>
        <v>0</v>
      </c>
      <c r="BI262" s="228">
        <f>IF(N262="nulová",J262,0)</f>
        <v>0</v>
      </c>
      <c r="BJ262" s="23" t="s">
        <v>89</v>
      </c>
      <c r="BK262" s="228">
        <f>ROUND(I262*H262,2)</f>
        <v>0</v>
      </c>
      <c r="BL262" s="23" t="s">
        <v>143</v>
      </c>
      <c r="BM262" s="23" t="s">
        <v>377</v>
      </c>
    </row>
    <row r="263" s="1" customFormat="1">
      <c r="B263" s="46"/>
      <c r="C263" s="74"/>
      <c r="D263" s="229" t="s">
        <v>145</v>
      </c>
      <c r="E263" s="74"/>
      <c r="F263" s="230" t="s">
        <v>373</v>
      </c>
      <c r="G263" s="74"/>
      <c r="H263" s="74"/>
      <c r="I263" s="187"/>
      <c r="J263" s="74"/>
      <c r="K263" s="74"/>
      <c r="L263" s="72"/>
      <c r="M263" s="231"/>
      <c r="N263" s="47"/>
      <c r="O263" s="47"/>
      <c r="P263" s="47"/>
      <c r="Q263" s="47"/>
      <c r="R263" s="47"/>
      <c r="S263" s="47"/>
      <c r="T263" s="95"/>
      <c r="AT263" s="23" t="s">
        <v>145</v>
      </c>
      <c r="AU263" s="23" t="s">
        <v>91</v>
      </c>
    </row>
    <row r="264" s="11" customFormat="1">
      <c r="B264" s="232"/>
      <c r="C264" s="233"/>
      <c r="D264" s="229" t="s">
        <v>147</v>
      </c>
      <c r="E264" s="234" t="s">
        <v>43</v>
      </c>
      <c r="F264" s="235" t="s">
        <v>367</v>
      </c>
      <c r="G264" s="233"/>
      <c r="H264" s="236">
        <v>3.8900000000000001</v>
      </c>
      <c r="I264" s="237"/>
      <c r="J264" s="233"/>
      <c r="K264" s="233"/>
      <c r="L264" s="238"/>
      <c r="M264" s="239"/>
      <c r="N264" s="240"/>
      <c r="O264" s="240"/>
      <c r="P264" s="240"/>
      <c r="Q264" s="240"/>
      <c r="R264" s="240"/>
      <c r="S264" s="240"/>
      <c r="T264" s="241"/>
      <c r="AT264" s="242" t="s">
        <v>147</v>
      </c>
      <c r="AU264" s="242" t="s">
        <v>91</v>
      </c>
      <c r="AV264" s="11" t="s">
        <v>91</v>
      </c>
      <c r="AW264" s="11" t="s">
        <v>44</v>
      </c>
      <c r="AX264" s="11" t="s">
        <v>81</v>
      </c>
      <c r="AY264" s="242" t="s">
        <v>136</v>
      </c>
    </row>
    <row r="265" s="11" customFormat="1">
      <c r="B265" s="232"/>
      <c r="C265" s="233"/>
      <c r="D265" s="229" t="s">
        <v>147</v>
      </c>
      <c r="E265" s="234" t="s">
        <v>43</v>
      </c>
      <c r="F265" s="235" t="s">
        <v>368</v>
      </c>
      <c r="G265" s="233"/>
      <c r="H265" s="236">
        <v>5.7750000000000004</v>
      </c>
      <c r="I265" s="237"/>
      <c r="J265" s="233"/>
      <c r="K265" s="233"/>
      <c r="L265" s="238"/>
      <c r="M265" s="239"/>
      <c r="N265" s="240"/>
      <c r="O265" s="240"/>
      <c r="P265" s="240"/>
      <c r="Q265" s="240"/>
      <c r="R265" s="240"/>
      <c r="S265" s="240"/>
      <c r="T265" s="241"/>
      <c r="AT265" s="242" t="s">
        <v>147</v>
      </c>
      <c r="AU265" s="242" t="s">
        <v>91</v>
      </c>
      <c r="AV265" s="11" t="s">
        <v>91</v>
      </c>
      <c r="AW265" s="11" t="s">
        <v>44</v>
      </c>
      <c r="AX265" s="11" t="s">
        <v>81</v>
      </c>
      <c r="AY265" s="242" t="s">
        <v>136</v>
      </c>
    </row>
    <row r="266" s="12" customFormat="1">
      <c r="B266" s="243"/>
      <c r="C266" s="244"/>
      <c r="D266" s="229" t="s">
        <v>147</v>
      </c>
      <c r="E266" s="245" t="s">
        <v>43</v>
      </c>
      <c r="F266" s="246" t="s">
        <v>149</v>
      </c>
      <c r="G266" s="244"/>
      <c r="H266" s="247">
        <v>9.6649999999999991</v>
      </c>
      <c r="I266" s="248"/>
      <c r="J266" s="244"/>
      <c r="K266" s="244"/>
      <c r="L266" s="249"/>
      <c r="M266" s="250"/>
      <c r="N266" s="251"/>
      <c r="O266" s="251"/>
      <c r="P266" s="251"/>
      <c r="Q266" s="251"/>
      <c r="R266" s="251"/>
      <c r="S266" s="251"/>
      <c r="T266" s="252"/>
      <c r="AT266" s="253" t="s">
        <v>147</v>
      </c>
      <c r="AU266" s="253" t="s">
        <v>91</v>
      </c>
      <c r="AV266" s="12" t="s">
        <v>143</v>
      </c>
      <c r="AW266" s="12" t="s">
        <v>44</v>
      </c>
      <c r="AX266" s="12" t="s">
        <v>89</v>
      </c>
      <c r="AY266" s="253" t="s">
        <v>136</v>
      </c>
    </row>
    <row r="267" s="1" customFormat="1" ht="25.5" customHeight="1">
      <c r="B267" s="46"/>
      <c r="C267" s="217" t="s">
        <v>378</v>
      </c>
      <c r="D267" s="217" t="s">
        <v>138</v>
      </c>
      <c r="E267" s="218" t="s">
        <v>379</v>
      </c>
      <c r="F267" s="219" t="s">
        <v>380</v>
      </c>
      <c r="G267" s="220" t="s">
        <v>381</v>
      </c>
      <c r="H267" s="221">
        <v>20.649999999999999</v>
      </c>
      <c r="I267" s="222"/>
      <c r="J267" s="223">
        <f>ROUND(I267*H267,2)</f>
        <v>0</v>
      </c>
      <c r="K267" s="219" t="s">
        <v>142</v>
      </c>
      <c r="L267" s="72"/>
      <c r="M267" s="224" t="s">
        <v>43</v>
      </c>
      <c r="N267" s="225" t="s">
        <v>52</v>
      </c>
      <c r="O267" s="47"/>
      <c r="P267" s="226">
        <f>O267*H267</f>
        <v>0</v>
      </c>
      <c r="Q267" s="226">
        <v>0.00029</v>
      </c>
      <c r="R267" s="226">
        <f>Q267*H267</f>
        <v>0.0059884999999999999</v>
      </c>
      <c r="S267" s="226">
        <v>0</v>
      </c>
      <c r="T267" s="227">
        <f>S267*H267</f>
        <v>0</v>
      </c>
      <c r="AR267" s="23" t="s">
        <v>143</v>
      </c>
      <c r="AT267" s="23" t="s">
        <v>138</v>
      </c>
      <c r="AU267" s="23" t="s">
        <v>91</v>
      </c>
      <c r="AY267" s="23" t="s">
        <v>136</v>
      </c>
      <c r="BE267" s="228">
        <f>IF(N267="základní",J267,0)</f>
        <v>0</v>
      </c>
      <c r="BF267" s="228">
        <f>IF(N267="snížená",J267,0)</f>
        <v>0</v>
      </c>
      <c r="BG267" s="228">
        <f>IF(N267="zákl. přenesená",J267,0)</f>
        <v>0</v>
      </c>
      <c r="BH267" s="228">
        <f>IF(N267="sníž. přenesená",J267,0)</f>
        <v>0</v>
      </c>
      <c r="BI267" s="228">
        <f>IF(N267="nulová",J267,0)</f>
        <v>0</v>
      </c>
      <c r="BJ267" s="23" t="s">
        <v>89</v>
      </c>
      <c r="BK267" s="228">
        <f>ROUND(I267*H267,2)</f>
        <v>0</v>
      </c>
      <c r="BL267" s="23" t="s">
        <v>143</v>
      </c>
      <c r="BM267" s="23" t="s">
        <v>382</v>
      </c>
    </row>
    <row r="268" s="1" customFormat="1">
      <c r="B268" s="46"/>
      <c r="C268" s="74"/>
      <c r="D268" s="229" t="s">
        <v>145</v>
      </c>
      <c r="E268" s="74"/>
      <c r="F268" s="230" t="s">
        <v>383</v>
      </c>
      <c r="G268" s="74"/>
      <c r="H268" s="74"/>
      <c r="I268" s="187"/>
      <c r="J268" s="74"/>
      <c r="K268" s="74"/>
      <c r="L268" s="72"/>
      <c r="M268" s="231"/>
      <c r="N268" s="47"/>
      <c r="O268" s="47"/>
      <c r="P268" s="47"/>
      <c r="Q268" s="47"/>
      <c r="R268" s="47"/>
      <c r="S268" s="47"/>
      <c r="T268" s="95"/>
      <c r="AT268" s="23" t="s">
        <v>145</v>
      </c>
      <c r="AU268" s="23" t="s">
        <v>91</v>
      </c>
    </row>
    <row r="269" s="11" customFormat="1">
      <c r="B269" s="232"/>
      <c r="C269" s="233"/>
      <c r="D269" s="229" t="s">
        <v>147</v>
      </c>
      <c r="E269" s="234" t="s">
        <v>43</v>
      </c>
      <c r="F269" s="235" t="s">
        <v>384</v>
      </c>
      <c r="G269" s="233"/>
      <c r="H269" s="236">
        <v>6.6500000000000004</v>
      </c>
      <c r="I269" s="237"/>
      <c r="J269" s="233"/>
      <c r="K269" s="233"/>
      <c r="L269" s="238"/>
      <c r="M269" s="239"/>
      <c r="N269" s="240"/>
      <c r="O269" s="240"/>
      <c r="P269" s="240"/>
      <c r="Q269" s="240"/>
      <c r="R269" s="240"/>
      <c r="S269" s="240"/>
      <c r="T269" s="241"/>
      <c r="AT269" s="242" t="s">
        <v>147</v>
      </c>
      <c r="AU269" s="242" t="s">
        <v>91</v>
      </c>
      <c r="AV269" s="11" t="s">
        <v>91</v>
      </c>
      <c r="AW269" s="11" t="s">
        <v>44</v>
      </c>
      <c r="AX269" s="11" t="s">
        <v>81</v>
      </c>
      <c r="AY269" s="242" t="s">
        <v>136</v>
      </c>
    </row>
    <row r="270" s="11" customFormat="1">
      <c r="B270" s="232"/>
      <c r="C270" s="233"/>
      <c r="D270" s="229" t="s">
        <v>147</v>
      </c>
      <c r="E270" s="234" t="s">
        <v>43</v>
      </c>
      <c r="F270" s="235" t="s">
        <v>219</v>
      </c>
      <c r="G270" s="233"/>
      <c r="H270" s="236">
        <v>14</v>
      </c>
      <c r="I270" s="237"/>
      <c r="J270" s="233"/>
      <c r="K270" s="233"/>
      <c r="L270" s="238"/>
      <c r="M270" s="239"/>
      <c r="N270" s="240"/>
      <c r="O270" s="240"/>
      <c r="P270" s="240"/>
      <c r="Q270" s="240"/>
      <c r="R270" s="240"/>
      <c r="S270" s="240"/>
      <c r="T270" s="241"/>
      <c r="AT270" s="242" t="s">
        <v>147</v>
      </c>
      <c r="AU270" s="242" t="s">
        <v>91</v>
      </c>
      <c r="AV270" s="11" t="s">
        <v>91</v>
      </c>
      <c r="AW270" s="11" t="s">
        <v>44</v>
      </c>
      <c r="AX270" s="11" t="s">
        <v>81</v>
      </c>
      <c r="AY270" s="242" t="s">
        <v>136</v>
      </c>
    </row>
    <row r="271" s="12" customFormat="1">
      <c r="B271" s="243"/>
      <c r="C271" s="244"/>
      <c r="D271" s="229" t="s">
        <v>147</v>
      </c>
      <c r="E271" s="245" t="s">
        <v>43</v>
      </c>
      <c r="F271" s="246" t="s">
        <v>149</v>
      </c>
      <c r="G271" s="244"/>
      <c r="H271" s="247">
        <v>20.649999999999999</v>
      </c>
      <c r="I271" s="248"/>
      <c r="J271" s="244"/>
      <c r="K271" s="244"/>
      <c r="L271" s="249"/>
      <c r="M271" s="250"/>
      <c r="N271" s="251"/>
      <c r="O271" s="251"/>
      <c r="P271" s="251"/>
      <c r="Q271" s="251"/>
      <c r="R271" s="251"/>
      <c r="S271" s="251"/>
      <c r="T271" s="252"/>
      <c r="AT271" s="253" t="s">
        <v>147</v>
      </c>
      <c r="AU271" s="253" t="s">
        <v>91</v>
      </c>
      <c r="AV271" s="12" t="s">
        <v>143</v>
      </c>
      <c r="AW271" s="12" t="s">
        <v>44</v>
      </c>
      <c r="AX271" s="12" t="s">
        <v>89</v>
      </c>
      <c r="AY271" s="253" t="s">
        <v>136</v>
      </c>
    </row>
    <row r="272" s="1" customFormat="1" ht="16.5" customHeight="1">
      <c r="B272" s="46"/>
      <c r="C272" s="254" t="s">
        <v>385</v>
      </c>
      <c r="D272" s="254" t="s">
        <v>157</v>
      </c>
      <c r="E272" s="255" t="s">
        <v>386</v>
      </c>
      <c r="F272" s="256" t="s">
        <v>387</v>
      </c>
      <c r="G272" s="257" t="s">
        <v>263</v>
      </c>
      <c r="H272" s="258">
        <v>0.017999999999999999</v>
      </c>
      <c r="I272" s="259"/>
      <c r="J272" s="260">
        <f>ROUND(I272*H272,2)</f>
        <v>0</v>
      </c>
      <c r="K272" s="256" t="s">
        <v>142</v>
      </c>
      <c r="L272" s="261"/>
      <c r="M272" s="262" t="s">
        <v>43</v>
      </c>
      <c r="N272" s="263" t="s">
        <v>52</v>
      </c>
      <c r="O272" s="47"/>
      <c r="P272" s="226">
        <f>O272*H272</f>
        <v>0</v>
      </c>
      <c r="Q272" s="226">
        <v>1</v>
      </c>
      <c r="R272" s="226">
        <f>Q272*H272</f>
        <v>0.017999999999999999</v>
      </c>
      <c r="S272" s="226">
        <v>0</v>
      </c>
      <c r="T272" s="227">
        <f>S272*H272</f>
        <v>0</v>
      </c>
      <c r="AR272" s="23" t="s">
        <v>161</v>
      </c>
      <c r="AT272" s="23" t="s">
        <v>157</v>
      </c>
      <c r="AU272" s="23" t="s">
        <v>91</v>
      </c>
      <c r="AY272" s="23" t="s">
        <v>136</v>
      </c>
      <c r="BE272" s="228">
        <f>IF(N272="základní",J272,0)</f>
        <v>0</v>
      </c>
      <c r="BF272" s="228">
        <f>IF(N272="snížená",J272,0)</f>
        <v>0</v>
      </c>
      <c r="BG272" s="228">
        <f>IF(N272="zákl. přenesená",J272,0)</f>
        <v>0</v>
      </c>
      <c r="BH272" s="228">
        <f>IF(N272="sníž. přenesená",J272,0)</f>
        <v>0</v>
      </c>
      <c r="BI272" s="228">
        <f>IF(N272="nulová",J272,0)</f>
        <v>0</v>
      </c>
      <c r="BJ272" s="23" t="s">
        <v>89</v>
      </c>
      <c r="BK272" s="228">
        <f>ROUND(I272*H272,2)</f>
        <v>0</v>
      </c>
      <c r="BL272" s="23" t="s">
        <v>143</v>
      </c>
      <c r="BM272" s="23" t="s">
        <v>388</v>
      </c>
    </row>
    <row r="273" s="11" customFormat="1">
      <c r="B273" s="232"/>
      <c r="C273" s="233"/>
      <c r="D273" s="229" t="s">
        <v>147</v>
      </c>
      <c r="E273" s="233"/>
      <c r="F273" s="235" t="s">
        <v>389</v>
      </c>
      <c r="G273" s="233"/>
      <c r="H273" s="236">
        <v>0.017999999999999999</v>
      </c>
      <c r="I273" s="237"/>
      <c r="J273" s="233"/>
      <c r="K273" s="233"/>
      <c r="L273" s="238"/>
      <c r="M273" s="239"/>
      <c r="N273" s="240"/>
      <c r="O273" s="240"/>
      <c r="P273" s="240"/>
      <c r="Q273" s="240"/>
      <c r="R273" s="240"/>
      <c r="S273" s="240"/>
      <c r="T273" s="241"/>
      <c r="AT273" s="242" t="s">
        <v>147</v>
      </c>
      <c r="AU273" s="242" t="s">
        <v>91</v>
      </c>
      <c r="AV273" s="11" t="s">
        <v>91</v>
      </c>
      <c r="AW273" s="11" t="s">
        <v>6</v>
      </c>
      <c r="AX273" s="11" t="s">
        <v>89</v>
      </c>
      <c r="AY273" s="242" t="s">
        <v>136</v>
      </c>
    </row>
    <row r="274" s="1" customFormat="1" ht="38.25" customHeight="1">
      <c r="B274" s="46"/>
      <c r="C274" s="217" t="s">
        <v>390</v>
      </c>
      <c r="D274" s="217" t="s">
        <v>138</v>
      </c>
      <c r="E274" s="218" t="s">
        <v>391</v>
      </c>
      <c r="F274" s="219" t="s">
        <v>392</v>
      </c>
      <c r="G274" s="220" t="s">
        <v>381</v>
      </c>
      <c r="H274" s="221">
        <v>20.649999999999999</v>
      </c>
      <c r="I274" s="222"/>
      <c r="J274" s="223">
        <f>ROUND(I274*H274,2)</f>
        <v>0</v>
      </c>
      <c r="K274" s="219" t="s">
        <v>142</v>
      </c>
      <c r="L274" s="72"/>
      <c r="M274" s="224" t="s">
        <v>43</v>
      </c>
      <c r="N274" s="225" t="s">
        <v>52</v>
      </c>
      <c r="O274" s="47"/>
      <c r="P274" s="226">
        <f>O274*H274</f>
        <v>0</v>
      </c>
      <c r="Q274" s="226">
        <v>0.0044600000000000004</v>
      </c>
      <c r="R274" s="226">
        <f>Q274*H274</f>
        <v>0.092099</v>
      </c>
      <c r="S274" s="226">
        <v>0</v>
      </c>
      <c r="T274" s="227">
        <f>S274*H274</f>
        <v>0</v>
      </c>
      <c r="AR274" s="23" t="s">
        <v>143</v>
      </c>
      <c r="AT274" s="23" t="s">
        <v>138</v>
      </c>
      <c r="AU274" s="23" t="s">
        <v>91</v>
      </c>
      <c r="AY274" s="23" t="s">
        <v>136</v>
      </c>
      <c r="BE274" s="228">
        <f>IF(N274="základní",J274,0)</f>
        <v>0</v>
      </c>
      <c r="BF274" s="228">
        <f>IF(N274="snížená",J274,0)</f>
        <v>0</v>
      </c>
      <c r="BG274" s="228">
        <f>IF(N274="zákl. přenesená",J274,0)</f>
        <v>0</v>
      </c>
      <c r="BH274" s="228">
        <f>IF(N274="sníž. přenesená",J274,0)</f>
        <v>0</v>
      </c>
      <c r="BI274" s="228">
        <f>IF(N274="nulová",J274,0)</f>
        <v>0</v>
      </c>
      <c r="BJ274" s="23" t="s">
        <v>89</v>
      </c>
      <c r="BK274" s="228">
        <f>ROUND(I274*H274,2)</f>
        <v>0</v>
      </c>
      <c r="BL274" s="23" t="s">
        <v>143</v>
      </c>
      <c r="BM274" s="23" t="s">
        <v>393</v>
      </c>
    </row>
    <row r="275" s="1" customFormat="1">
      <c r="B275" s="46"/>
      <c r="C275" s="74"/>
      <c r="D275" s="229" t="s">
        <v>145</v>
      </c>
      <c r="E275" s="74"/>
      <c r="F275" s="230" t="s">
        <v>394</v>
      </c>
      <c r="G275" s="74"/>
      <c r="H275" s="74"/>
      <c r="I275" s="187"/>
      <c r="J275" s="74"/>
      <c r="K275" s="74"/>
      <c r="L275" s="72"/>
      <c r="M275" s="231"/>
      <c r="N275" s="47"/>
      <c r="O275" s="47"/>
      <c r="P275" s="47"/>
      <c r="Q275" s="47"/>
      <c r="R275" s="47"/>
      <c r="S275" s="47"/>
      <c r="T275" s="95"/>
      <c r="AT275" s="23" t="s">
        <v>145</v>
      </c>
      <c r="AU275" s="23" t="s">
        <v>91</v>
      </c>
    </row>
    <row r="276" s="11" customFormat="1">
      <c r="B276" s="232"/>
      <c r="C276" s="233"/>
      <c r="D276" s="229" t="s">
        <v>147</v>
      </c>
      <c r="E276" s="234" t="s">
        <v>43</v>
      </c>
      <c r="F276" s="235" t="s">
        <v>384</v>
      </c>
      <c r="G276" s="233"/>
      <c r="H276" s="236">
        <v>6.6500000000000004</v>
      </c>
      <c r="I276" s="237"/>
      <c r="J276" s="233"/>
      <c r="K276" s="233"/>
      <c r="L276" s="238"/>
      <c r="M276" s="239"/>
      <c r="N276" s="240"/>
      <c r="O276" s="240"/>
      <c r="P276" s="240"/>
      <c r="Q276" s="240"/>
      <c r="R276" s="240"/>
      <c r="S276" s="240"/>
      <c r="T276" s="241"/>
      <c r="AT276" s="242" t="s">
        <v>147</v>
      </c>
      <c r="AU276" s="242" t="s">
        <v>91</v>
      </c>
      <c r="AV276" s="11" t="s">
        <v>91</v>
      </c>
      <c r="AW276" s="11" t="s">
        <v>44</v>
      </c>
      <c r="AX276" s="11" t="s">
        <v>81</v>
      </c>
      <c r="AY276" s="242" t="s">
        <v>136</v>
      </c>
    </row>
    <row r="277" s="11" customFormat="1">
      <c r="B277" s="232"/>
      <c r="C277" s="233"/>
      <c r="D277" s="229" t="s">
        <v>147</v>
      </c>
      <c r="E277" s="234" t="s">
        <v>43</v>
      </c>
      <c r="F277" s="235" t="s">
        <v>219</v>
      </c>
      <c r="G277" s="233"/>
      <c r="H277" s="236">
        <v>14</v>
      </c>
      <c r="I277" s="237"/>
      <c r="J277" s="233"/>
      <c r="K277" s="233"/>
      <c r="L277" s="238"/>
      <c r="M277" s="239"/>
      <c r="N277" s="240"/>
      <c r="O277" s="240"/>
      <c r="P277" s="240"/>
      <c r="Q277" s="240"/>
      <c r="R277" s="240"/>
      <c r="S277" s="240"/>
      <c r="T277" s="241"/>
      <c r="AT277" s="242" t="s">
        <v>147</v>
      </c>
      <c r="AU277" s="242" t="s">
        <v>91</v>
      </c>
      <c r="AV277" s="11" t="s">
        <v>91</v>
      </c>
      <c r="AW277" s="11" t="s">
        <v>44</v>
      </c>
      <c r="AX277" s="11" t="s">
        <v>81</v>
      </c>
      <c r="AY277" s="242" t="s">
        <v>136</v>
      </c>
    </row>
    <row r="278" s="12" customFormat="1">
      <c r="B278" s="243"/>
      <c r="C278" s="244"/>
      <c r="D278" s="229" t="s">
        <v>147</v>
      </c>
      <c r="E278" s="245" t="s">
        <v>43</v>
      </c>
      <c r="F278" s="246" t="s">
        <v>149</v>
      </c>
      <c r="G278" s="244"/>
      <c r="H278" s="247">
        <v>20.649999999999999</v>
      </c>
      <c r="I278" s="248"/>
      <c r="J278" s="244"/>
      <c r="K278" s="244"/>
      <c r="L278" s="249"/>
      <c r="M278" s="250"/>
      <c r="N278" s="251"/>
      <c r="O278" s="251"/>
      <c r="P278" s="251"/>
      <c r="Q278" s="251"/>
      <c r="R278" s="251"/>
      <c r="S278" s="251"/>
      <c r="T278" s="252"/>
      <c r="AT278" s="253" t="s">
        <v>147</v>
      </c>
      <c r="AU278" s="253" t="s">
        <v>91</v>
      </c>
      <c r="AV278" s="12" t="s">
        <v>143</v>
      </c>
      <c r="AW278" s="12" t="s">
        <v>44</v>
      </c>
      <c r="AX278" s="12" t="s">
        <v>89</v>
      </c>
      <c r="AY278" s="253" t="s">
        <v>136</v>
      </c>
    </row>
    <row r="279" s="10" customFormat="1" ht="29.88" customHeight="1">
      <c r="B279" s="201"/>
      <c r="C279" s="202"/>
      <c r="D279" s="203" t="s">
        <v>80</v>
      </c>
      <c r="E279" s="215" t="s">
        <v>395</v>
      </c>
      <c r="F279" s="215" t="s">
        <v>396</v>
      </c>
      <c r="G279" s="202"/>
      <c r="H279" s="202"/>
      <c r="I279" s="205"/>
      <c r="J279" s="216">
        <f>BK279</f>
        <v>0</v>
      </c>
      <c r="K279" s="202"/>
      <c r="L279" s="207"/>
      <c r="M279" s="208"/>
      <c r="N279" s="209"/>
      <c r="O279" s="209"/>
      <c r="P279" s="210">
        <f>SUM(P280:P290)</f>
        <v>0</v>
      </c>
      <c r="Q279" s="209"/>
      <c r="R279" s="210">
        <f>SUM(R280:R290)</f>
        <v>0</v>
      </c>
      <c r="S279" s="209"/>
      <c r="T279" s="211">
        <f>SUM(T280:T290)</f>
        <v>0</v>
      </c>
      <c r="AR279" s="212" t="s">
        <v>89</v>
      </c>
      <c r="AT279" s="213" t="s">
        <v>80</v>
      </c>
      <c r="AU279" s="213" t="s">
        <v>89</v>
      </c>
      <c r="AY279" s="212" t="s">
        <v>136</v>
      </c>
      <c r="BK279" s="214">
        <f>SUM(BK280:BK290)</f>
        <v>0</v>
      </c>
    </row>
    <row r="280" s="1" customFormat="1" ht="25.5" customHeight="1">
      <c r="B280" s="46"/>
      <c r="C280" s="217" t="s">
        <v>397</v>
      </c>
      <c r="D280" s="217" t="s">
        <v>138</v>
      </c>
      <c r="E280" s="218" t="s">
        <v>398</v>
      </c>
      <c r="F280" s="219" t="s">
        <v>399</v>
      </c>
      <c r="G280" s="220" t="s">
        <v>263</v>
      </c>
      <c r="H280" s="221">
        <v>32.762999999999998</v>
      </c>
      <c r="I280" s="222"/>
      <c r="J280" s="223">
        <f>ROUND(I280*H280,2)</f>
        <v>0</v>
      </c>
      <c r="K280" s="219" t="s">
        <v>142</v>
      </c>
      <c r="L280" s="72"/>
      <c r="M280" s="224" t="s">
        <v>43</v>
      </c>
      <c r="N280" s="225" t="s">
        <v>52</v>
      </c>
      <c r="O280" s="47"/>
      <c r="P280" s="226">
        <f>O280*H280</f>
        <v>0</v>
      </c>
      <c r="Q280" s="226">
        <v>0</v>
      </c>
      <c r="R280" s="226">
        <f>Q280*H280</f>
        <v>0</v>
      </c>
      <c r="S280" s="226">
        <v>0</v>
      </c>
      <c r="T280" s="227">
        <f>S280*H280</f>
        <v>0</v>
      </c>
      <c r="AR280" s="23" t="s">
        <v>143</v>
      </c>
      <c r="AT280" s="23" t="s">
        <v>138</v>
      </c>
      <c r="AU280" s="23" t="s">
        <v>91</v>
      </c>
      <c r="AY280" s="23" t="s">
        <v>136</v>
      </c>
      <c r="BE280" s="228">
        <f>IF(N280="základní",J280,0)</f>
        <v>0</v>
      </c>
      <c r="BF280" s="228">
        <f>IF(N280="snížená",J280,0)</f>
        <v>0</v>
      </c>
      <c r="BG280" s="228">
        <f>IF(N280="zákl. přenesená",J280,0)</f>
        <v>0</v>
      </c>
      <c r="BH280" s="228">
        <f>IF(N280="sníž. přenesená",J280,0)</f>
        <v>0</v>
      </c>
      <c r="BI280" s="228">
        <f>IF(N280="nulová",J280,0)</f>
        <v>0</v>
      </c>
      <c r="BJ280" s="23" t="s">
        <v>89</v>
      </c>
      <c r="BK280" s="228">
        <f>ROUND(I280*H280,2)</f>
        <v>0</v>
      </c>
      <c r="BL280" s="23" t="s">
        <v>143</v>
      </c>
      <c r="BM280" s="23" t="s">
        <v>400</v>
      </c>
    </row>
    <row r="281" s="1" customFormat="1">
      <c r="B281" s="46"/>
      <c r="C281" s="74"/>
      <c r="D281" s="229" t="s">
        <v>145</v>
      </c>
      <c r="E281" s="74"/>
      <c r="F281" s="230" t="s">
        <v>401</v>
      </c>
      <c r="G281" s="74"/>
      <c r="H281" s="74"/>
      <c r="I281" s="187"/>
      <c r="J281" s="74"/>
      <c r="K281" s="74"/>
      <c r="L281" s="72"/>
      <c r="M281" s="231"/>
      <c r="N281" s="47"/>
      <c r="O281" s="47"/>
      <c r="P281" s="47"/>
      <c r="Q281" s="47"/>
      <c r="R281" s="47"/>
      <c r="S281" s="47"/>
      <c r="T281" s="95"/>
      <c r="AT281" s="23" t="s">
        <v>145</v>
      </c>
      <c r="AU281" s="23" t="s">
        <v>91</v>
      </c>
    </row>
    <row r="282" s="1" customFormat="1" ht="25.5" customHeight="1">
      <c r="B282" s="46"/>
      <c r="C282" s="217" t="s">
        <v>402</v>
      </c>
      <c r="D282" s="217" t="s">
        <v>138</v>
      </c>
      <c r="E282" s="218" t="s">
        <v>403</v>
      </c>
      <c r="F282" s="219" t="s">
        <v>404</v>
      </c>
      <c r="G282" s="220" t="s">
        <v>263</v>
      </c>
      <c r="H282" s="221">
        <v>622.49699999999996</v>
      </c>
      <c r="I282" s="222"/>
      <c r="J282" s="223">
        <f>ROUND(I282*H282,2)</f>
        <v>0</v>
      </c>
      <c r="K282" s="219" t="s">
        <v>142</v>
      </c>
      <c r="L282" s="72"/>
      <c r="M282" s="224" t="s">
        <v>43</v>
      </c>
      <c r="N282" s="225" t="s">
        <v>52</v>
      </c>
      <c r="O282" s="47"/>
      <c r="P282" s="226">
        <f>O282*H282</f>
        <v>0</v>
      </c>
      <c r="Q282" s="226">
        <v>0</v>
      </c>
      <c r="R282" s="226">
        <f>Q282*H282</f>
        <v>0</v>
      </c>
      <c r="S282" s="226">
        <v>0</v>
      </c>
      <c r="T282" s="227">
        <f>S282*H282</f>
        <v>0</v>
      </c>
      <c r="AR282" s="23" t="s">
        <v>143</v>
      </c>
      <c r="AT282" s="23" t="s">
        <v>138</v>
      </c>
      <c r="AU282" s="23" t="s">
        <v>91</v>
      </c>
      <c r="AY282" s="23" t="s">
        <v>136</v>
      </c>
      <c r="BE282" s="228">
        <f>IF(N282="základní",J282,0)</f>
        <v>0</v>
      </c>
      <c r="BF282" s="228">
        <f>IF(N282="snížená",J282,0)</f>
        <v>0</v>
      </c>
      <c r="BG282" s="228">
        <f>IF(N282="zákl. přenesená",J282,0)</f>
        <v>0</v>
      </c>
      <c r="BH282" s="228">
        <f>IF(N282="sníž. přenesená",J282,0)</f>
        <v>0</v>
      </c>
      <c r="BI282" s="228">
        <f>IF(N282="nulová",J282,0)</f>
        <v>0</v>
      </c>
      <c r="BJ282" s="23" t="s">
        <v>89</v>
      </c>
      <c r="BK282" s="228">
        <f>ROUND(I282*H282,2)</f>
        <v>0</v>
      </c>
      <c r="BL282" s="23" t="s">
        <v>143</v>
      </c>
      <c r="BM282" s="23" t="s">
        <v>405</v>
      </c>
    </row>
    <row r="283" s="1" customFormat="1">
      <c r="B283" s="46"/>
      <c r="C283" s="74"/>
      <c r="D283" s="229" t="s">
        <v>145</v>
      </c>
      <c r="E283" s="74"/>
      <c r="F283" s="230" t="s">
        <v>401</v>
      </c>
      <c r="G283" s="74"/>
      <c r="H283" s="74"/>
      <c r="I283" s="187"/>
      <c r="J283" s="74"/>
      <c r="K283" s="74"/>
      <c r="L283" s="72"/>
      <c r="M283" s="231"/>
      <c r="N283" s="47"/>
      <c r="O283" s="47"/>
      <c r="P283" s="47"/>
      <c r="Q283" s="47"/>
      <c r="R283" s="47"/>
      <c r="S283" s="47"/>
      <c r="T283" s="95"/>
      <c r="AT283" s="23" t="s">
        <v>145</v>
      </c>
      <c r="AU283" s="23" t="s">
        <v>91</v>
      </c>
    </row>
    <row r="284" s="11" customFormat="1">
      <c r="B284" s="232"/>
      <c r="C284" s="233"/>
      <c r="D284" s="229" t="s">
        <v>147</v>
      </c>
      <c r="E284" s="233"/>
      <c r="F284" s="235" t="s">
        <v>406</v>
      </c>
      <c r="G284" s="233"/>
      <c r="H284" s="236">
        <v>622.49699999999996</v>
      </c>
      <c r="I284" s="237"/>
      <c r="J284" s="233"/>
      <c r="K284" s="233"/>
      <c r="L284" s="238"/>
      <c r="M284" s="239"/>
      <c r="N284" s="240"/>
      <c r="O284" s="240"/>
      <c r="P284" s="240"/>
      <c r="Q284" s="240"/>
      <c r="R284" s="240"/>
      <c r="S284" s="240"/>
      <c r="T284" s="241"/>
      <c r="AT284" s="242" t="s">
        <v>147</v>
      </c>
      <c r="AU284" s="242" t="s">
        <v>91</v>
      </c>
      <c r="AV284" s="11" t="s">
        <v>91</v>
      </c>
      <c r="AW284" s="11" t="s">
        <v>6</v>
      </c>
      <c r="AX284" s="11" t="s">
        <v>89</v>
      </c>
      <c r="AY284" s="242" t="s">
        <v>136</v>
      </c>
    </row>
    <row r="285" s="1" customFormat="1" ht="25.5" customHeight="1">
      <c r="B285" s="46"/>
      <c r="C285" s="217" t="s">
        <v>407</v>
      </c>
      <c r="D285" s="217" t="s">
        <v>138</v>
      </c>
      <c r="E285" s="218" t="s">
        <v>408</v>
      </c>
      <c r="F285" s="219" t="s">
        <v>409</v>
      </c>
      <c r="G285" s="220" t="s">
        <v>263</v>
      </c>
      <c r="H285" s="221">
        <v>32.762999999999998</v>
      </c>
      <c r="I285" s="222"/>
      <c r="J285" s="223">
        <f>ROUND(I285*H285,2)</f>
        <v>0</v>
      </c>
      <c r="K285" s="219" t="s">
        <v>142</v>
      </c>
      <c r="L285" s="72"/>
      <c r="M285" s="224" t="s">
        <v>43</v>
      </c>
      <c r="N285" s="225" t="s">
        <v>52</v>
      </c>
      <c r="O285" s="47"/>
      <c r="P285" s="226">
        <f>O285*H285</f>
        <v>0</v>
      </c>
      <c r="Q285" s="226">
        <v>0</v>
      </c>
      <c r="R285" s="226">
        <f>Q285*H285</f>
        <v>0</v>
      </c>
      <c r="S285" s="226">
        <v>0</v>
      </c>
      <c r="T285" s="227">
        <f>S285*H285</f>
        <v>0</v>
      </c>
      <c r="AR285" s="23" t="s">
        <v>143</v>
      </c>
      <c r="AT285" s="23" t="s">
        <v>138</v>
      </c>
      <c r="AU285" s="23" t="s">
        <v>91</v>
      </c>
      <c r="AY285" s="23" t="s">
        <v>136</v>
      </c>
      <c r="BE285" s="228">
        <f>IF(N285="základní",J285,0)</f>
        <v>0</v>
      </c>
      <c r="BF285" s="228">
        <f>IF(N285="snížená",J285,0)</f>
        <v>0</v>
      </c>
      <c r="BG285" s="228">
        <f>IF(N285="zákl. přenesená",J285,0)</f>
        <v>0</v>
      </c>
      <c r="BH285" s="228">
        <f>IF(N285="sníž. přenesená",J285,0)</f>
        <v>0</v>
      </c>
      <c r="BI285" s="228">
        <f>IF(N285="nulová",J285,0)</f>
        <v>0</v>
      </c>
      <c r="BJ285" s="23" t="s">
        <v>89</v>
      </c>
      <c r="BK285" s="228">
        <f>ROUND(I285*H285,2)</f>
        <v>0</v>
      </c>
      <c r="BL285" s="23" t="s">
        <v>143</v>
      </c>
      <c r="BM285" s="23" t="s">
        <v>410</v>
      </c>
    </row>
    <row r="286" s="1" customFormat="1">
      <c r="B286" s="46"/>
      <c r="C286" s="74"/>
      <c r="D286" s="229" t="s">
        <v>145</v>
      </c>
      <c r="E286" s="74"/>
      <c r="F286" s="230" t="s">
        <v>411</v>
      </c>
      <c r="G286" s="74"/>
      <c r="H286" s="74"/>
      <c r="I286" s="187"/>
      <c r="J286" s="74"/>
      <c r="K286" s="74"/>
      <c r="L286" s="72"/>
      <c r="M286" s="231"/>
      <c r="N286" s="47"/>
      <c r="O286" s="47"/>
      <c r="P286" s="47"/>
      <c r="Q286" s="47"/>
      <c r="R286" s="47"/>
      <c r="S286" s="47"/>
      <c r="T286" s="95"/>
      <c r="AT286" s="23" t="s">
        <v>145</v>
      </c>
      <c r="AU286" s="23" t="s">
        <v>91</v>
      </c>
    </row>
    <row r="287" s="1" customFormat="1" ht="25.5" customHeight="1">
      <c r="B287" s="46"/>
      <c r="C287" s="217" t="s">
        <v>412</v>
      </c>
      <c r="D287" s="217" t="s">
        <v>138</v>
      </c>
      <c r="E287" s="218" t="s">
        <v>413</v>
      </c>
      <c r="F287" s="219" t="s">
        <v>414</v>
      </c>
      <c r="G287" s="220" t="s">
        <v>263</v>
      </c>
      <c r="H287" s="221">
        <v>32.749000000000002</v>
      </c>
      <c r="I287" s="222"/>
      <c r="J287" s="223">
        <f>ROUND(I287*H287,2)</f>
        <v>0</v>
      </c>
      <c r="K287" s="219" t="s">
        <v>142</v>
      </c>
      <c r="L287" s="72"/>
      <c r="M287" s="224" t="s">
        <v>43</v>
      </c>
      <c r="N287" s="225" t="s">
        <v>52</v>
      </c>
      <c r="O287" s="47"/>
      <c r="P287" s="226">
        <f>O287*H287</f>
        <v>0</v>
      </c>
      <c r="Q287" s="226">
        <v>0</v>
      </c>
      <c r="R287" s="226">
        <f>Q287*H287</f>
        <v>0</v>
      </c>
      <c r="S287" s="226">
        <v>0</v>
      </c>
      <c r="T287" s="227">
        <f>S287*H287</f>
        <v>0</v>
      </c>
      <c r="AR287" s="23" t="s">
        <v>143</v>
      </c>
      <c r="AT287" s="23" t="s">
        <v>138</v>
      </c>
      <c r="AU287" s="23" t="s">
        <v>91</v>
      </c>
      <c r="AY287" s="23" t="s">
        <v>136</v>
      </c>
      <c r="BE287" s="228">
        <f>IF(N287="základní",J287,0)</f>
        <v>0</v>
      </c>
      <c r="BF287" s="228">
        <f>IF(N287="snížená",J287,0)</f>
        <v>0</v>
      </c>
      <c r="BG287" s="228">
        <f>IF(N287="zákl. přenesená",J287,0)</f>
        <v>0</v>
      </c>
      <c r="BH287" s="228">
        <f>IF(N287="sníž. přenesená",J287,0)</f>
        <v>0</v>
      </c>
      <c r="BI287" s="228">
        <f>IF(N287="nulová",J287,0)</f>
        <v>0</v>
      </c>
      <c r="BJ287" s="23" t="s">
        <v>89</v>
      </c>
      <c r="BK287" s="228">
        <f>ROUND(I287*H287,2)</f>
        <v>0</v>
      </c>
      <c r="BL287" s="23" t="s">
        <v>143</v>
      </c>
      <c r="BM287" s="23" t="s">
        <v>415</v>
      </c>
    </row>
    <row r="288" s="1" customFormat="1">
      <c r="B288" s="46"/>
      <c r="C288" s="74"/>
      <c r="D288" s="229" t="s">
        <v>145</v>
      </c>
      <c r="E288" s="74"/>
      <c r="F288" s="230" t="s">
        <v>416</v>
      </c>
      <c r="G288" s="74"/>
      <c r="H288" s="74"/>
      <c r="I288" s="187"/>
      <c r="J288" s="74"/>
      <c r="K288" s="74"/>
      <c r="L288" s="72"/>
      <c r="M288" s="231"/>
      <c r="N288" s="47"/>
      <c r="O288" s="47"/>
      <c r="P288" s="47"/>
      <c r="Q288" s="47"/>
      <c r="R288" s="47"/>
      <c r="S288" s="47"/>
      <c r="T288" s="95"/>
      <c r="AT288" s="23" t="s">
        <v>145</v>
      </c>
      <c r="AU288" s="23" t="s">
        <v>91</v>
      </c>
    </row>
    <row r="289" s="1" customFormat="1" ht="25.5" customHeight="1">
      <c r="B289" s="46"/>
      <c r="C289" s="217" t="s">
        <v>417</v>
      </c>
      <c r="D289" s="217" t="s">
        <v>138</v>
      </c>
      <c r="E289" s="218" t="s">
        <v>418</v>
      </c>
      <c r="F289" s="219" t="s">
        <v>419</v>
      </c>
      <c r="G289" s="220" t="s">
        <v>263</v>
      </c>
      <c r="H289" s="221">
        <v>0.014</v>
      </c>
      <c r="I289" s="222"/>
      <c r="J289" s="223">
        <f>ROUND(I289*H289,2)</f>
        <v>0</v>
      </c>
      <c r="K289" s="219" t="s">
        <v>420</v>
      </c>
      <c r="L289" s="72"/>
      <c r="M289" s="224" t="s">
        <v>43</v>
      </c>
      <c r="N289" s="225" t="s">
        <v>52</v>
      </c>
      <c r="O289" s="47"/>
      <c r="P289" s="226">
        <f>O289*H289</f>
        <v>0</v>
      </c>
      <c r="Q289" s="226">
        <v>0</v>
      </c>
      <c r="R289" s="226">
        <f>Q289*H289</f>
        <v>0</v>
      </c>
      <c r="S289" s="226">
        <v>0</v>
      </c>
      <c r="T289" s="227">
        <f>S289*H289</f>
        <v>0</v>
      </c>
      <c r="AR289" s="23" t="s">
        <v>143</v>
      </c>
      <c r="AT289" s="23" t="s">
        <v>138</v>
      </c>
      <c r="AU289" s="23" t="s">
        <v>91</v>
      </c>
      <c r="AY289" s="23" t="s">
        <v>136</v>
      </c>
      <c r="BE289" s="228">
        <f>IF(N289="základní",J289,0)</f>
        <v>0</v>
      </c>
      <c r="BF289" s="228">
        <f>IF(N289="snížená",J289,0)</f>
        <v>0</v>
      </c>
      <c r="BG289" s="228">
        <f>IF(N289="zákl. přenesená",J289,0)</f>
        <v>0</v>
      </c>
      <c r="BH289" s="228">
        <f>IF(N289="sníž. přenesená",J289,0)</f>
        <v>0</v>
      </c>
      <c r="BI289" s="228">
        <f>IF(N289="nulová",J289,0)</f>
        <v>0</v>
      </c>
      <c r="BJ289" s="23" t="s">
        <v>89</v>
      </c>
      <c r="BK289" s="228">
        <f>ROUND(I289*H289,2)</f>
        <v>0</v>
      </c>
      <c r="BL289" s="23" t="s">
        <v>143</v>
      </c>
      <c r="BM289" s="23" t="s">
        <v>421</v>
      </c>
    </row>
    <row r="290" s="1" customFormat="1">
      <c r="B290" s="46"/>
      <c r="C290" s="74"/>
      <c r="D290" s="229" t="s">
        <v>145</v>
      </c>
      <c r="E290" s="74"/>
      <c r="F290" s="230" t="s">
        <v>416</v>
      </c>
      <c r="G290" s="74"/>
      <c r="H290" s="74"/>
      <c r="I290" s="187"/>
      <c r="J290" s="74"/>
      <c r="K290" s="74"/>
      <c r="L290" s="72"/>
      <c r="M290" s="231"/>
      <c r="N290" s="47"/>
      <c r="O290" s="47"/>
      <c r="P290" s="47"/>
      <c r="Q290" s="47"/>
      <c r="R290" s="47"/>
      <c r="S290" s="47"/>
      <c r="T290" s="95"/>
      <c r="AT290" s="23" t="s">
        <v>145</v>
      </c>
      <c r="AU290" s="23" t="s">
        <v>91</v>
      </c>
    </row>
    <row r="291" s="10" customFormat="1" ht="29.88" customHeight="1">
      <c r="B291" s="201"/>
      <c r="C291" s="202"/>
      <c r="D291" s="203" t="s">
        <v>80</v>
      </c>
      <c r="E291" s="215" t="s">
        <v>422</v>
      </c>
      <c r="F291" s="215" t="s">
        <v>423</v>
      </c>
      <c r="G291" s="202"/>
      <c r="H291" s="202"/>
      <c r="I291" s="205"/>
      <c r="J291" s="216">
        <f>BK291</f>
        <v>0</v>
      </c>
      <c r="K291" s="202"/>
      <c r="L291" s="207"/>
      <c r="M291" s="208"/>
      <c r="N291" s="209"/>
      <c r="O291" s="209"/>
      <c r="P291" s="210">
        <f>SUM(P292:P293)</f>
        <v>0</v>
      </c>
      <c r="Q291" s="209"/>
      <c r="R291" s="210">
        <f>SUM(R292:R293)</f>
        <v>0</v>
      </c>
      <c r="S291" s="209"/>
      <c r="T291" s="211">
        <f>SUM(T292:T293)</f>
        <v>0</v>
      </c>
      <c r="AR291" s="212" t="s">
        <v>89</v>
      </c>
      <c r="AT291" s="213" t="s">
        <v>80</v>
      </c>
      <c r="AU291" s="213" t="s">
        <v>89</v>
      </c>
      <c r="AY291" s="212" t="s">
        <v>136</v>
      </c>
      <c r="BK291" s="214">
        <f>SUM(BK292:BK293)</f>
        <v>0</v>
      </c>
    </row>
    <row r="292" s="1" customFormat="1" ht="38.25" customHeight="1">
      <c r="B292" s="46"/>
      <c r="C292" s="217" t="s">
        <v>424</v>
      </c>
      <c r="D292" s="217" t="s">
        <v>138</v>
      </c>
      <c r="E292" s="218" t="s">
        <v>425</v>
      </c>
      <c r="F292" s="219" t="s">
        <v>426</v>
      </c>
      <c r="G292" s="220" t="s">
        <v>263</v>
      </c>
      <c r="H292" s="221">
        <v>30.916</v>
      </c>
      <c r="I292" s="222"/>
      <c r="J292" s="223">
        <f>ROUND(I292*H292,2)</f>
        <v>0</v>
      </c>
      <c r="K292" s="219" t="s">
        <v>142</v>
      </c>
      <c r="L292" s="72"/>
      <c r="M292" s="224" t="s">
        <v>43</v>
      </c>
      <c r="N292" s="225" t="s">
        <v>52</v>
      </c>
      <c r="O292" s="47"/>
      <c r="P292" s="226">
        <f>O292*H292</f>
        <v>0</v>
      </c>
      <c r="Q292" s="226">
        <v>0</v>
      </c>
      <c r="R292" s="226">
        <f>Q292*H292</f>
        <v>0</v>
      </c>
      <c r="S292" s="226">
        <v>0</v>
      </c>
      <c r="T292" s="227">
        <f>S292*H292</f>
        <v>0</v>
      </c>
      <c r="AR292" s="23" t="s">
        <v>143</v>
      </c>
      <c r="AT292" s="23" t="s">
        <v>138</v>
      </c>
      <c r="AU292" s="23" t="s">
        <v>91</v>
      </c>
      <c r="AY292" s="23" t="s">
        <v>136</v>
      </c>
      <c r="BE292" s="228">
        <f>IF(N292="základní",J292,0)</f>
        <v>0</v>
      </c>
      <c r="BF292" s="228">
        <f>IF(N292="snížená",J292,0)</f>
        <v>0</v>
      </c>
      <c r="BG292" s="228">
        <f>IF(N292="zákl. přenesená",J292,0)</f>
        <v>0</v>
      </c>
      <c r="BH292" s="228">
        <f>IF(N292="sníž. přenesená",J292,0)</f>
        <v>0</v>
      </c>
      <c r="BI292" s="228">
        <f>IF(N292="nulová",J292,0)</f>
        <v>0</v>
      </c>
      <c r="BJ292" s="23" t="s">
        <v>89</v>
      </c>
      <c r="BK292" s="228">
        <f>ROUND(I292*H292,2)</f>
        <v>0</v>
      </c>
      <c r="BL292" s="23" t="s">
        <v>143</v>
      </c>
      <c r="BM292" s="23" t="s">
        <v>427</v>
      </c>
    </row>
    <row r="293" s="1" customFormat="1">
      <c r="B293" s="46"/>
      <c r="C293" s="74"/>
      <c r="D293" s="229" t="s">
        <v>145</v>
      </c>
      <c r="E293" s="74"/>
      <c r="F293" s="230" t="s">
        <v>428</v>
      </c>
      <c r="G293" s="74"/>
      <c r="H293" s="74"/>
      <c r="I293" s="187"/>
      <c r="J293" s="74"/>
      <c r="K293" s="74"/>
      <c r="L293" s="72"/>
      <c r="M293" s="231"/>
      <c r="N293" s="47"/>
      <c r="O293" s="47"/>
      <c r="P293" s="47"/>
      <c r="Q293" s="47"/>
      <c r="R293" s="47"/>
      <c r="S293" s="47"/>
      <c r="T293" s="95"/>
      <c r="AT293" s="23" t="s">
        <v>145</v>
      </c>
      <c r="AU293" s="23" t="s">
        <v>91</v>
      </c>
    </row>
    <row r="294" s="10" customFormat="1" ht="37.44" customHeight="1">
      <c r="B294" s="201"/>
      <c r="C294" s="202"/>
      <c r="D294" s="203" t="s">
        <v>80</v>
      </c>
      <c r="E294" s="204" t="s">
        <v>429</v>
      </c>
      <c r="F294" s="204" t="s">
        <v>430</v>
      </c>
      <c r="G294" s="202"/>
      <c r="H294" s="202"/>
      <c r="I294" s="205"/>
      <c r="J294" s="206">
        <f>BK294</f>
        <v>0</v>
      </c>
      <c r="K294" s="202"/>
      <c r="L294" s="207"/>
      <c r="M294" s="208"/>
      <c r="N294" s="209"/>
      <c r="O294" s="209"/>
      <c r="P294" s="210">
        <f>P295+P316+P325+P333+P342+P358</f>
        <v>0</v>
      </c>
      <c r="Q294" s="209"/>
      <c r="R294" s="210">
        <f>R295+R316+R325+R333+R342+R358</f>
        <v>4.0242985168000001</v>
      </c>
      <c r="S294" s="209"/>
      <c r="T294" s="211">
        <f>T295+T316+T325+T333+T342+T358</f>
        <v>0.014395399999999999</v>
      </c>
      <c r="AR294" s="212" t="s">
        <v>91</v>
      </c>
      <c r="AT294" s="213" t="s">
        <v>80</v>
      </c>
      <c r="AU294" s="213" t="s">
        <v>81</v>
      </c>
      <c r="AY294" s="212" t="s">
        <v>136</v>
      </c>
      <c r="BK294" s="214">
        <f>BK295+BK316+BK325+BK333+BK342+BK358</f>
        <v>0</v>
      </c>
    </row>
    <row r="295" s="10" customFormat="1" ht="19.92" customHeight="1">
      <c r="B295" s="201"/>
      <c r="C295" s="202"/>
      <c r="D295" s="203" t="s">
        <v>80</v>
      </c>
      <c r="E295" s="215" t="s">
        <v>431</v>
      </c>
      <c r="F295" s="215" t="s">
        <v>432</v>
      </c>
      <c r="G295" s="202"/>
      <c r="H295" s="202"/>
      <c r="I295" s="205"/>
      <c r="J295" s="216">
        <f>BK295</f>
        <v>0</v>
      </c>
      <c r="K295" s="202"/>
      <c r="L295" s="207"/>
      <c r="M295" s="208"/>
      <c r="N295" s="209"/>
      <c r="O295" s="209"/>
      <c r="P295" s="210">
        <f>SUM(P296:P315)</f>
        <v>0</v>
      </c>
      <c r="Q295" s="209"/>
      <c r="R295" s="210">
        <f>SUM(R296:R315)</f>
        <v>0.19956999999999997</v>
      </c>
      <c r="S295" s="209"/>
      <c r="T295" s="211">
        <f>SUM(T296:T315)</f>
        <v>0</v>
      </c>
      <c r="AR295" s="212" t="s">
        <v>91</v>
      </c>
      <c r="AT295" s="213" t="s">
        <v>80</v>
      </c>
      <c r="AU295" s="213" t="s">
        <v>89</v>
      </c>
      <c r="AY295" s="212" t="s">
        <v>136</v>
      </c>
      <c r="BK295" s="214">
        <f>SUM(BK296:BK315)</f>
        <v>0</v>
      </c>
    </row>
    <row r="296" s="1" customFormat="1" ht="25.5" customHeight="1">
      <c r="B296" s="46"/>
      <c r="C296" s="217" t="s">
        <v>433</v>
      </c>
      <c r="D296" s="217" t="s">
        <v>138</v>
      </c>
      <c r="E296" s="218" t="s">
        <v>434</v>
      </c>
      <c r="F296" s="219" t="s">
        <v>435</v>
      </c>
      <c r="G296" s="220" t="s">
        <v>141</v>
      </c>
      <c r="H296" s="221">
        <v>28.399999999999999</v>
      </c>
      <c r="I296" s="222"/>
      <c r="J296" s="223">
        <f>ROUND(I296*H296,2)</f>
        <v>0</v>
      </c>
      <c r="K296" s="219" t="s">
        <v>142</v>
      </c>
      <c r="L296" s="72"/>
      <c r="M296" s="224" t="s">
        <v>43</v>
      </c>
      <c r="N296" s="225" t="s">
        <v>52</v>
      </c>
      <c r="O296" s="47"/>
      <c r="P296" s="226">
        <f>O296*H296</f>
        <v>0</v>
      </c>
      <c r="Q296" s="226">
        <v>0</v>
      </c>
      <c r="R296" s="226">
        <f>Q296*H296</f>
        <v>0</v>
      </c>
      <c r="S296" s="226">
        <v>0</v>
      </c>
      <c r="T296" s="227">
        <f>S296*H296</f>
        <v>0</v>
      </c>
      <c r="AR296" s="23" t="s">
        <v>231</v>
      </c>
      <c r="AT296" s="23" t="s">
        <v>138</v>
      </c>
      <c r="AU296" s="23" t="s">
        <v>91</v>
      </c>
      <c r="AY296" s="23" t="s">
        <v>136</v>
      </c>
      <c r="BE296" s="228">
        <f>IF(N296="základní",J296,0)</f>
        <v>0</v>
      </c>
      <c r="BF296" s="228">
        <f>IF(N296="snížená",J296,0)</f>
        <v>0</v>
      </c>
      <c r="BG296" s="228">
        <f>IF(N296="zákl. přenesená",J296,0)</f>
        <v>0</v>
      </c>
      <c r="BH296" s="228">
        <f>IF(N296="sníž. přenesená",J296,0)</f>
        <v>0</v>
      </c>
      <c r="BI296" s="228">
        <f>IF(N296="nulová",J296,0)</f>
        <v>0</v>
      </c>
      <c r="BJ296" s="23" t="s">
        <v>89</v>
      </c>
      <c r="BK296" s="228">
        <f>ROUND(I296*H296,2)</f>
        <v>0</v>
      </c>
      <c r="BL296" s="23" t="s">
        <v>231</v>
      </c>
      <c r="BM296" s="23" t="s">
        <v>436</v>
      </c>
    </row>
    <row r="297" s="1" customFormat="1">
      <c r="B297" s="46"/>
      <c r="C297" s="74"/>
      <c r="D297" s="229" t="s">
        <v>145</v>
      </c>
      <c r="E297" s="74"/>
      <c r="F297" s="230" t="s">
        <v>437</v>
      </c>
      <c r="G297" s="74"/>
      <c r="H297" s="74"/>
      <c r="I297" s="187"/>
      <c r="J297" s="74"/>
      <c r="K297" s="74"/>
      <c r="L297" s="72"/>
      <c r="M297" s="231"/>
      <c r="N297" s="47"/>
      <c r="O297" s="47"/>
      <c r="P297" s="47"/>
      <c r="Q297" s="47"/>
      <c r="R297" s="47"/>
      <c r="S297" s="47"/>
      <c r="T297" s="95"/>
      <c r="AT297" s="23" t="s">
        <v>145</v>
      </c>
      <c r="AU297" s="23" t="s">
        <v>91</v>
      </c>
    </row>
    <row r="298" s="11" customFormat="1">
      <c r="B298" s="232"/>
      <c r="C298" s="233"/>
      <c r="D298" s="229" t="s">
        <v>147</v>
      </c>
      <c r="E298" s="234" t="s">
        <v>43</v>
      </c>
      <c r="F298" s="235" t="s">
        <v>321</v>
      </c>
      <c r="G298" s="233"/>
      <c r="H298" s="236">
        <v>28.399999999999999</v>
      </c>
      <c r="I298" s="237"/>
      <c r="J298" s="233"/>
      <c r="K298" s="233"/>
      <c r="L298" s="238"/>
      <c r="M298" s="239"/>
      <c r="N298" s="240"/>
      <c r="O298" s="240"/>
      <c r="P298" s="240"/>
      <c r="Q298" s="240"/>
      <c r="R298" s="240"/>
      <c r="S298" s="240"/>
      <c r="T298" s="241"/>
      <c r="AT298" s="242" t="s">
        <v>147</v>
      </c>
      <c r="AU298" s="242" t="s">
        <v>91</v>
      </c>
      <c r="AV298" s="11" t="s">
        <v>91</v>
      </c>
      <c r="AW298" s="11" t="s">
        <v>44</v>
      </c>
      <c r="AX298" s="11" t="s">
        <v>81</v>
      </c>
      <c r="AY298" s="242" t="s">
        <v>136</v>
      </c>
    </row>
    <row r="299" s="12" customFormat="1">
      <c r="B299" s="243"/>
      <c r="C299" s="244"/>
      <c r="D299" s="229" t="s">
        <v>147</v>
      </c>
      <c r="E299" s="245" t="s">
        <v>43</v>
      </c>
      <c r="F299" s="246" t="s">
        <v>149</v>
      </c>
      <c r="G299" s="244"/>
      <c r="H299" s="247">
        <v>28.399999999999999</v>
      </c>
      <c r="I299" s="248"/>
      <c r="J299" s="244"/>
      <c r="K299" s="244"/>
      <c r="L299" s="249"/>
      <c r="M299" s="250"/>
      <c r="N299" s="251"/>
      <c r="O299" s="251"/>
      <c r="P299" s="251"/>
      <c r="Q299" s="251"/>
      <c r="R299" s="251"/>
      <c r="S299" s="251"/>
      <c r="T299" s="252"/>
      <c r="AT299" s="253" t="s">
        <v>147</v>
      </c>
      <c r="AU299" s="253" t="s">
        <v>91</v>
      </c>
      <c r="AV299" s="12" t="s">
        <v>143</v>
      </c>
      <c r="AW299" s="12" t="s">
        <v>44</v>
      </c>
      <c r="AX299" s="12" t="s">
        <v>89</v>
      </c>
      <c r="AY299" s="253" t="s">
        <v>136</v>
      </c>
    </row>
    <row r="300" s="1" customFormat="1" ht="16.5" customHeight="1">
      <c r="B300" s="46"/>
      <c r="C300" s="254" t="s">
        <v>438</v>
      </c>
      <c r="D300" s="254" t="s">
        <v>157</v>
      </c>
      <c r="E300" s="255" t="s">
        <v>439</v>
      </c>
      <c r="F300" s="256" t="s">
        <v>440</v>
      </c>
      <c r="G300" s="257" t="s">
        <v>263</v>
      </c>
      <c r="H300" s="258">
        <v>0.01</v>
      </c>
      <c r="I300" s="259"/>
      <c r="J300" s="260">
        <f>ROUND(I300*H300,2)</f>
        <v>0</v>
      </c>
      <c r="K300" s="256" t="s">
        <v>142</v>
      </c>
      <c r="L300" s="261"/>
      <c r="M300" s="262" t="s">
        <v>43</v>
      </c>
      <c r="N300" s="263" t="s">
        <v>52</v>
      </c>
      <c r="O300" s="47"/>
      <c r="P300" s="226">
        <f>O300*H300</f>
        <v>0</v>
      </c>
      <c r="Q300" s="226">
        <v>1</v>
      </c>
      <c r="R300" s="226">
        <f>Q300*H300</f>
        <v>0.01</v>
      </c>
      <c r="S300" s="226">
        <v>0</v>
      </c>
      <c r="T300" s="227">
        <f>S300*H300</f>
        <v>0</v>
      </c>
      <c r="AR300" s="23" t="s">
        <v>322</v>
      </c>
      <c r="AT300" s="23" t="s">
        <v>157</v>
      </c>
      <c r="AU300" s="23" t="s">
        <v>91</v>
      </c>
      <c r="AY300" s="23" t="s">
        <v>136</v>
      </c>
      <c r="BE300" s="228">
        <f>IF(N300="základní",J300,0)</f>
        <v>0</v>
      </c>
      <c r="BF300" s="228">
        <f>IF(N300="snížená",J300,0)</f>
        <v>0</v>
      </c>
      <c r="BG300" s="228">
        <f>IF(N300="zákl. přenesená",J300,0)</f>
        <v>0</v>
      </c>
      <c r="BH300" s="228">
        <f>IF(N300="sníž. přenesená",J300,0)</f>
        <v>0</v>
      </c>
      <c r="BI300" s="228">
        <f>IF(N300="nulová",J300,0)</f>
        <v>0</v>
      </c>
      <c r="BJ300" s="23" t="s">
        <v>89</v>
      </c>
      <c r="BK300" s="228">
        <f>ROUND(I300*H300,2)</f>
        <v>0</v>
      </c>
      <c r="BL300" s="23" t="s">
        <v>231</v>
      </c>
      <c r="BM300" s="23" t="s">
        <v>441</v>
      </c>
    </row>
    <row r="301" s="11" customFormat="1">
      <c r="B301" s="232"/>
      <c r="C301" s="233"/>
      <c r="D301" s="229" t="s">
        <v>147</v>
      </c>
      <c r="E301" s="233"/>
      <c r="F301" s="235" t="s">
        <v>442</v>
      </c>
      <c r="G301" s="233"/>
      <c r="H301" s="236">
        <v>0.01</v>
      </c>
      <c r="I301" s="237"/>
      <c r="J301" s="233"/>
      <c r="K301" s="233"/>
      <c r="L301" s="238"/>
      <c r="M301" s="239"/>
      <c r="N301" s="240"/>
      <c r="O301" s="240"/>
      <c r="P301" s="240"/>
      <c r="Q301" s="240"/>
      <c r="R301" s="240"/>
      <c r="S301" s="240"/>
      <c r="T301" s="241"/>
      <c r="AT301" s="242" t="s">
        <v>147</v>
      </c>
      <c r="AU301" s="242" t="s">
        <v>91</v>
      </c>
      <c r="AV301" s="11" t="s">
        <v>91</v>
      </c>
      <c r="AW301" s="11" t="s">
        <v>6</v>
      </c>
      <c r="AX301" s="11" t="s">
        <v>89</v>
      </c>
      <c r="AY301" s="242" t="s">
        <v>136</v>
      </c>
    </row>
    <row r="302" s="1" customFormat="1" ht="25.5" customHeight="1">
      <c r="B302" s="46"/>
      <c r="C302" s="217" t="s">
        <v>443</v>
      </c>
      <c r="D302" s="217" t="s">
        <v>138</v>
      </c>
      <c r="E302" s="218" t="s">
        <v>444</v>
      </c>
      <c r="F302" s="219" t="s">
        <v>445</v>
      </c>
      <c r="G302" s="220" t="s">
        <v>141</v>
      </c>
      <c r="H302" s="221">
        <v>28.399999999999999</v>
      </c>
      <c r="I302" s="222"/>
      <c r="J302" s="223">
        <f>ROUND(I302*H302,2)</f>
        <v>0</v>
      </c>
      <c r="K302" s="219" t="s">
        <v>142</v>
      </c>
      <c r="L302" s="72"/>
      <c r="M302" s="224" t="s">
        <v>43</v>
      </c>
      <c r="N302" s="225" t="s">
        <v>52</v>
      </c>
      <c r="O302" s="47"/>
      <c r="P302" s="226">
        <f>O302*H302</f>
        <v>0</v>
      </c>
      <c r="Q302" s="226">
        <v>0.00040000000000000002</v>
      </c>
      <c r="R302" s="226">
        <f>Q302*H302</f>
        <v>0.01136</v>
      </c>
      <c r="S302" s="226">
        <v>0</v>
      </c>
      <c r="T302" s="227">
        <f>S302*H302</f>
        <v>0</v>
      </c>
      <c r="AR302" s="23" t="s">
        <v>231</v>
      </c>
      <c r="AT302" s="23" t="s">
        <v>138</v>
      </c>
      <c r="AU302" s="23" t="s">
        <v>91</v>
      </c>
      <c r="AY302" s="23" t="s">
        <v>136</v>
      </c>
      <c r="BE302" s="228">
        <f>IF(N302="základní",J302,0)</f>
        <v>0</v>
      </c>
      <c r="BF302" s="228">
        <f>IF(N302="snížená",J302,0)</f>
        <v>0</v>
      </c>
      <c r="BG302" s="228">
        <f>IF(N302="zákl. přenesená",J302,0)</f>
        <v>0</v>
      </c>
      <c r="BH302" s="228">
        <f>IF(N302="sníž. přenesená",J302,0)</f>
        <v>0</v>
      </c>
      <c r="BI302" s="228">
        <f>IF(N302="nulová",J302,0)</f>
        <v>0</v>
      </c>
      <c r="BJ302" s="23" t="s">
        <v>89</v>
      </c>
      <c r="BK302" s="228">
        <f>ROUND(I302*H302,2)</f>
        <v>0</v>
      </c>
      <c r="BL302" s="23" t="s">
        <v>231</v>
      </c>
      <c r="BM302" s="23" t="s">
        <v>446</v>
      </c>
    </row>
    <row r="303" s="1" customFormat="1">
      <c r="B303" s="46"/>
      <c r="C303" s="74"/>
      <c r="D303" s="229" t="s">
        <v>145</v>
      </c>
      <c r="E303" s="74"/>
      <c r="F303" s="230" t="s">
        <v>447</v>
      </c>
      <c r="G303" s="74"/>
      <c r="H303" s="74"/>
      <c r="I303" s="187"/>
      <c r="J303" s="74"/>
      <c r="K303" s="74"/>
      <c r="L303" s="72"/>
      <c r="M303" s="231"/>
      <c r="N303" s="47"/>
      <c r="O303" s="47"/>
      <c r="P303" s="47"/>
      <c r="Q303" s="47"/>
      <c r="R303" s="47"/>
      <c r="S303" s="47"/>
      <c r="T303" s="95"/>
      <c r="AT303" s="23" t="s">
        <v>145</v>
      </c>
      <c r="AU303" s="23" t="s">
        <v>91</v>
      </c>
    </row>
    <row r="304" s="11" customFormat="1">
      <c r="B304" s="232"/>
      <c r="C304" s="233"/>
      <c r="D304" s="229" t="s">
        <v>147</v>
      </c>
      <c r="E304" s="234" t="s">
        <v>43</v>
      </c>
      <c r="F304" s="235" t="s">
        <v>321</v>
      </c>
      <c r="G304" s="233"/>
      <c r="H304" s="236">
        <v>28.399999999999999</v>
      </c>
      <c r="I304" s="237"/>
      <c r="J304" s="233"/>
      <c r="K304" s="233"/>
      <c r="L304" s="238"/>
      <c r="M304" s="239"/>
      <c r="N304" s="240"/>
      <c r="O304" s="240"/>
      <c r="P304" s="240"/>
      <c r="Q304" s="240"/>
      <c r="R304" s="240"/>
      <c r="S304" s="240"/>
      <c r="T304" s="241"/>
      <c r="AT304" s="242" t="s">
        <v>147</v>
      </c>
      <c r="AU304" s="242" t="s">
        <v>91</v>
      </c>
      <c r="AV304" s="11" t="s">
        <v>91</v>
      </c>
      <c r="AW304" s="11" t="s">
        <v>44</v>
      </c>
      <c r="AX304" s="11" t="s">
        <v>81</v>
      </c>
      <c r="AY304" s="242" t="s">
        <v>136</v>
      </c>
    </row>
    <row r="305" s="12" customFormat="1">
      <c r="B305" s="243"/>
      <c r="C305" s="244"/>
      <c r="D305" s="229" t="s">
        <v>147</v>
      </c>
      <c r="E305" s="245" t="s">
        <v>43</v>
      </c>
      <c r="F305" s="246" t="s">
        <v>149</v>
      </c>
      <c r="G305" s="244"/>
      <c r="H305" s="247">
        <v>28.399999999999999</v>
      </c>
      <c r="I305" s="248"/>
      <c r="J305" s="244"/>
      <c r="K305" s="244"/>
      <c r="L305" s="249"/>
      <c r="M305" s="250"/>
      <c r="N305" s="251"/>
      <c r="O305" s="251"/>
      <c r="P305" s="251"/>
      <c r="Q305" s="251"/>
      <c r="R305" s="251"/>
      <c r="S305" s="251"/>
      <c r="T305" s="252"/>
      <c r="AT305" s="253" t="s">
        <v>147</v>
      </c>
      <c r="AU305" s="253" t="s">
        <v>91</v>
      </c>
      <c r="AV305" s="12" t="s">
        <v>143</v>
      </c>
      <c r="AW305" s="12" t="s">
        <v>44</v>
      </c>
      <c r="AX305" s="12" t="s">
        <v>89</v>
      </c>
      <c r="AY305" s="253" t="s">
        <v>136</v>
      </c>
    </row>
    <row r="306" s="1" customFormat="1" ht="16.5" customHeight="1">
      <c r="B306" s="46"/>
      <c r="C306" s="254" t="s">
        <v>448</v>
      </c>
      <c r="D306" s="254" t="s">
        <v>157</v>
      </c>
      <c r="E306" s="255" t="s">
        <v>449</v>
      </c>
      <c r="F306" s="256" t="s">
        <v>450</v>
      </c>
      <c r="G306" s="257" t="s">
        <v>141</v>
      </c>
      <c r="H306" s="258">
        <v>32.659999999999997</v>
      </c>
      <c r="I306" s="259"/>
      <c r="J306" s="260">
        <f>ROUND(I306*H306,2)</f>
        <v>0</v>
      </c>
      <c r="K306" s="256" t="s">
        <v>142</v>
      </c>
      <c r="L306" s="261"/>
      <c r="M306" s="262" t="s">
        <v>43</v>
      </c>
      <c r="N306" s="263" t="s">
        <v>52</v>
      </c>
      <c r="O306" s="47"/>
      <c r="P306" s="226">
        <f>O306*H306</f>
        <v>0</v>
      </c>
      <c r="Q306" s="226">
        <v>0.0050000000000000001</v>
      </c>
      <c r="R306" s="226">
        <f>Q306*H306</f>
        <v>0.16329999999999997</v>
      </c>
      <c r="S306" s="226">
        <v>0</v>
      </c>
      <c r="T306" s="227">
        <f>S306*H306</f>
        <v>0</v>
      </c>
      <c r="AR306" s="23" t="s">
        <v>322</v>
      </c>
      <c r="AT306" s="23" t="s">
        <v>157</v>
      </c>
      <c r="AU306" s="23" t="s">
        <v>91</v>
      </c>
      <c r="AY306" s="23" t="s">
        <v>136</v>
      </c>
      <c r="BE306" s="228">
        <f>IF(N306="základní",J306,0)</f>
        <v>0</v>
      </c>
      <c r="BF306" s="228">
        <f>IF(N306="snížená",J306,0)</f>
        <v>0</v>
      </c>
      <c r="BG306" s="228">
        <f>IF(N306="zákl. přenesená",J306,0)</f>
        <v>0</v>
      </c>
      <c r="BH306" s="228">
        <f>IF(N306="sníž. přenesená",J306,0)</f>
        <v>0</v>
      </c>
      <c r="BI306" s="228">
        <f>IF(N306="nulová",J306,0)</f>
        <v>0</v>
      </c>
      <c r="BJ306" s="23" t="s">
        <v>89</v>
      </c>
      <c r="BK306" s="228">
        <f>ROUND(I306*H306,2)</f>
        <v>0</v>
      </c>
      <c r="BL306" s="23" t="s">
        <v>231</v>
      </c>
      <c r="BM306" s="23" t="s">
        <v>451</v>
      </c>
    </row>
    <row r="307" s="11" customFormat="1">
      <c r="B307" s="232"/>
      <c r="C307" s="233"/>
      <c r="D307" s="229" t="s">
        <v>147</v>
      </c>
      <c r="E307" s="233"/>
      <c r="F307" s="235" t="s">
        <v>452</v>
      </c>
      <c r="G307" s="233"/>
      <c r="H307" s="236">
        <v>32.659999999999997</v>
      </c>
      <c r="I307" s="237"/>
      <c r="J307" s="233"/>
      <c r="K307" s="233"/>
      <c r="L307" s="238"/>
      <c r="M307" s="239"/>
      <c r="N307" s="240"/>
      <c r="O307" s="240"/>
      <c r="P307" s="240"/>
      <c r="Q307" s="240"/>
      <c r="R307" s="240"/>
      <c r="S307" s="240"/>
      <c r="T307" s="241"/>
      <c r="AT307" s="242" t="s">
        <v>147</v>
      </c>
      <c r="AU307" s="242" t="s">
        <v>91</v>
      </c>
      <c r="AV307" s="11" t="s">
        <v>91</v>
      </c>
      <c r="AW307" s="11" t="s">
        <v>6</v>
      </c>
      <c r="AX307" s="11" t="s">
        <v>89</v>
      </c>
      <c r="AY307" s="242" t="s">
        <v>136</v>
      </c>
    </row>
    <row r="308" s="1" customFormat="1" ht="25.5" customHeight="1">
      <c r="B308" s="46"/>
      <c r="C308" s="217" t="s">
        <v>453</v>
      </c>
      <c r="D308" s="217" t="s">
        <v>138</v>
      </c>
      <c r="E308" s="218" t="s">
        <v>454</v>
      </c>
      <c r="F308" s="219" t="s">
        <v>455</v>
      </c>
      <c r="G308" s="220" t="s">
        <v>141</v>
      </c>
      <c r="H308" s="221">
        <v>28.399999999999999</v>
      </c>
      <c r="I308" s="222"/>
      <c r="J308" s="223">
        <f>ROUND(I308*H308,2)</f>
        <v>0</v>
      </c>
      <c r="K308" s="219" t="s">
        <v>142</v>
      </c>
      <c r="L308" s="72"/>
      <c r="M308" s="224" t="s">
        <v>43</v>
      </c>
      <c r="N308" s="225" t="s">
        <v>52</v>
      </c>
      <c r="O308" s="47"/>
      <c r="P308" s="226">
        <f>O308*H308</f>
        <v>0</v>
      </c>
      <c r="Q308" s="226">
        <v>0</v>
      </c>
      <c r="R308" s="226">
        <f>Q308*H308</f>
        <v>0</v>
      </c>
      <c r="S308" s="226">
        <v>0</v>
      </c>
      <c r="T308" s="227">
        <f>S308*H308</f>
        <v>0</v>
      </c>
      <c r="AR308" s="23" t="s">
        <v>231</v>
      </c>
      <c r="AT308" s="23" t="s">
        <v>138</v>
      </c>
      <c r="AU308" s="23" t="s">
        <v>91</v>
      </c>
      <c r="AY308" s="23" t="s">
        <v>136</v>
      </c>
      <c r="BE308" s="228">
        <f>IF(N308="základní",J308,0)</f>
        <v>0</v>
      </c>
      <c r="BF308" s="228">
        <f>IF(N308="snížená",J308,0)</f>
        <v>0</v>
      </c>
      <c r="BG308" s="228">
        <f>IF(N308="zákl. přenesená",J308,0)</f>
        <v>0</v>
      </c>
      <c r="BH308" s="228">
        <f>IF(N308="sníž. přenesená",J308,0)</f>
        <v>0</v>
      </c>
      <c r="BI308" s="228">
        <f>IF(N308="nulová",J308,0)</f>
        <v>0</v>
      </c>
      <c r="BJ308" s="23" t="s">
        <v>89</v>
      </c>
      <c r="BK308" s="228">
        <f>ROUND(I308*H308,2)</f>
        <v>0</v>
      </c>
      <c r="BL308" s="23" t="s">
        <v>231</v>
      </c>
      <c r="BM308" s="23" t="s">
        <v>456</v>
      </c>
    </row>
    <row r="309" s="1" customFormat="1">
      <c r="B309" s="46"/>
      <c r="C309" s="74"/>
      <c r="D309" s="229" t="s">
        <v>145</v>
      </c>
      <c r="E309" s="74"/>
      <c r="F309" s="230" t="s">
        <v>457</v>
      </c>
      <c r="G309" s="74"/>
      <c r="H309" s="74"/>
      <c r="I309" s="187"/>
      <c r="J309" s="74"/>
      <c r="K309" s="74"/>
      <c r="L309" s="72"/>
      <c r="M309" s="231"/>
      <c r="N309" s="47"/>
      <c r="O309" s="47"/>
      <c r="P309" s="47"/>
      <c r="Q309" s="47"/>
      <c r="R309" s="47"/>
      <c r="S309" s="47"/>
      <c r="T309" s="95"/>
      <c r="AT309" s="23" t="s">
        <v>145</v>
      </c>
      <c r="AU309" s="23" t="s">
        <v>91</v>
      </c>
    </row>
    <row r="310" s="11" customFormat="1">
      <c r="B310" s="232"/>
      <c r="C310" s="233"/>
      <c r="D310" s="229" t="s">
        <v>147</v>
      </c>
      <c r="E310" s="234" t="s">
        <v>43</v>
      </c>
      <c r="F310" s="235" t="s">
        <v>321</v>
      </c>
      <c r="G310" s="233"/>
      <c r="H310" s="236">
        <v>28.399999999999999</v>
      </c>
      <c r="I310" s="237"/>
      <c r="J310" s="233"/>
      <c r="K310" s="233"/>
      <c r="L310" s="238"/>
      <c r="M310" s="239"/>
      <c r="N310" s="240"/>
      <c r="O310" s="240"/>
      <c r="P310" s="240"/>
      <c r="Q310" s="240"/>
      <c r="R310" s="240"/>
      <c r="S310" s="240"/>
      <c r="T310" s="241"/>
      <c r="AT310" s="242" t="s">
        <v>147</v>
      </c>
      <c r="AU310" s="242" t="s">
        <v>91</v>
      </c>
      <c r="AV310" s="11" t="s">
        <v>91</v>
      </c>
      <c r="AW310" s="11" t="s">
        <v>44</v>
      </c>
      <c r="AX310" s="11" t="s">
        <v>81</v>
      </c>
      <c r="AY310" s="242" t="s">
        <v>136</v>
      </c>
    </row>
    <row r="311" s="12" customFormat="1">
      <c r="B311" s="243"/>
      <c r="C311" s="244"/>
      <c r="D311" s="229" t="s">
        <v>147</v>
      </c>
      <c r="E311" s="245" t="s">
        <v>43</v>
      </c>
      <c r="F311" s="246" t="s">
        <v>149</v>
      </c>
      <c r="G311" s="244"/>
      <c r="H311" s="247">
        <v>28.399999999999999</v>
      </c>
      <c r="I311" s="248"/>
      <c r="J311" s="244"/>
      <c r="K311" s="244"/>
      <c r="L311" s="249"/>
      <c r="M311" s="250"/>
      <c r="N311" s="251"/>
      <c r="O311" s="251"/>
      <c r="P311" s="251"/>
      <c r="Q311" s="251"/>
      <c r="R311" s="251"/>
      <c r="S311" s="251"/>
      <c r="T311" s="252"/>
      <c r="AT311" s="253" t="s">
        <v>147</v>
      </c>
      <c r="AU311" s="253" t="s">
        <v>91</v>
      </c>
      <c r="AV311" s="12" t="s">
        <v>143</v>
      </c>
      <c r="AW311" s="12" t="s">
        <v>44</v>
      </c>
      <c r="AX311" s="12" t="s">
        <v>89</v>
      </c>
      <c r="AY311" s="253" t="s">
        <v>136</v>
      </c>
    </row>
    <row r="312" s="1" customFormat="1" ht="16.5" customHeight="1">
      <c r="B312" s="46"/>
      <c r="C312" s="254" t="s">
        <v>458</v>
      </c>
      <c r="D312" s="254" t="s">
        <v>157</v>
      </c>
      <c r="E312" s="255" t="s">
        <v>459</v>
      </c>
      <c r="F312" s="256" t="s">
        <v>460</v>
      </c>
      <c r="G312" s="257" t="s">
        <v>141</v>
      </c>
      <c r="H312" s="258">
        <v>29.82</v>
      </c>
      <c r="I312" s="259"/>
      <c r="J312" s="260">
        <f>ROUND(I312*H312,2)</f>
        <v>0</v>
      </c>
      <c r="K312" s="256" t="s">
        <v>142</v>
      </c>
      <c r="L312" s="261"/>
      <c r="M312" s="262" t="s">
        <v>43</v>
      </c>
      <c r="N312" s="263" t="s">
        <v>52</v>
      </c>
      <c r="O312" s="47"/>
      <c r="P312" s="226">
        <f>O312*H312</f>
        <v>0</v>
      </c>
      <c r="Q312" s="226">
        <v>0.00050000000000000001</v>
      </c>
      <c r="R312" s="226">
        <f>Q312*H312</f>
        <v>0.01491</v>
      </c>
      <c r="S312" s="226">
        <v>0</v>
      </c>
      <c r="T312" s="227">
        <f>S312*H312</f>
        <v>0</v>
      </c>
      <c r="AR312" s="23" t="s">
        <v>322</v>
      </c>
      <c r="AT312" s="23" t="s">
        <v>157</v>
      </c>
      <c r="AU312" s="23" t="s">
        <v>91</v>
      </c>
      <c r="AY312" s="23" t="s">
        <v>136</v>
      </c>
      <c r="BE312" s="228">
        <f>IF(N312="základní",J312,0)</f>
        <v>0</v>
      </c>
      <c r="BF312" s="228">
        <f>IF(N312="snížená",J312,0)</f>
        <v>0</v>
      </c>
      <c r="BG312" s="228">
        <f>IF(N312="zákl. přenesená",J312,0)</f>
        <v>0</v>
      </c>
      <c r="BH312" s="228">
        <f>IF(N312="sníž. přenesená",J312,0)</f>
        <v>0</v>
      </c>
      <c r="BI312" s="228">
        <f>IF(N312="nulová",J312,0)</f>
        <v>0</v>
      </c>
      <c r="BJ312" s="23" t="s">
        <v>89</v>
      </c>
      <c r="BK312" s="228">
        <f>ROUND(I312*H312,2)</f>
        <v>0</v>
      </c>
      <c r="BL312" s="23" t="s">
        <v>231</v>
      </c>
      <c r="BM312" s="23" t="s">
        <v>461</v>
      </c>
    </row>
    <row r="313" s="11" customFormat="1">
      <c r="B313" s="232"/>
      <c r="C313" s="233"/>
      <c r="D313" s="229" t="s">
        <v>147</v>
      </c>
      <c r="E313" s="233"/>
      <c r="F313" s="235" t="s">
        <v>462</v>
      </c>
      <c r="G313" s="233"/>
      <c r="H313" s="236">
        <v>29.82</v>
      </c>
      <c r="I313" s="237"/>
      <c r="J313" s="233"/>
      <c r="K313" s="233"/>
      <c r="L313" s="238"/>
      <c r="M313" s="239"/>
      <c r="N313" s="240"/>
      <c r="O313" s="240"/>
      <c r="P313" s="240"/>
      <c r="Q313" s="240"/>
      <c r="R313" s="240"/>
      <c r="S313" s="240"/>
      <c r="T313" s="241"/>
      <c r="AT313" s="242" t="s">
        <v>147</v>
      </c>
      <c r="AU313" s="242" t="s">
        <v>91</v>
      </c>
      <c r="AV313" s="11" t="s">
        <v>91</v>
      </c>
      <c r="AW313" s="11" t="s">
        <v>6</v>
      </c>
      <c r="AX313" s="11" t="s">
        <v>89</v>
      </c>
      <c r="AY313" s="242" t="s">
        <v>136</v>
      </c>
    </row>
    <row r="314" s="1" customFormat="1" ht="38.25" customHeight="1">
      <c r="B314" s="46"/>
      <c r="C314" s="217" t="s">
        <v>463</v>
      </c>
      <c r="D314" s="217" t="s">
        <v>138</v>
      </c>
      <c r="E314" s="218" t="s">
        <v>464</v>
      </c>
      <c r="F314" s="219" t="s">
        <v>465</v>
      </c>
      <c r="G314" s="220" t="s">
        <v>263</v>
      </c>
      <c r="H314" s="221">
        <v>0.20000000000000001</v>
      </c>
      <c r="I314" s="222"/>
      <c r="J314" s="223">
        <f>ROUND(I314*H314,2)</f>
        <v>0</v>
      </c>
      <c r="K314" s="219" t="s">
        <v>142</v>
      </c>
      <c r="L314" s="72"/>
      <c r="M314" s="224" t="s">
        <v>43</v>
      </c>
      <c r="N314" s="225" t="s">
        <v>52</v>
      </c>
      <c r="O314" s="47"/>
      <c r="P314" s="226">
        <f>O314*H314</f>
        <v>0</v>
      </c>
      <c r="Q314" s="226">
        <v>0</v>
      </c>
      <c r="R314" s="226">
        <f>Q314*H314</f>
        <v>0</v>
      </c>
      <c r="S314" s="226">
        <v>0</v>
      </c>
      <c r="T314" s="227">
        <f>S314*H314</f>
        <v>0</v>
      </c>
      <c r="AR314" s="23" t="s">
        <v>231</v>
      </c>
      <c r="AT314" s="23" t="s">
        <v>138</v>
      </c>
      <c r="AU314" s="23" t="s">
        <v>91</v>
      </c>
      <c r="AY314" s="23" t="s">
        <v>136</v>
      </c>
      <c r="BE314" s="228">
        <f>IF(N314="základní",J314,0)</f>
        <v>0</v>
      </c>
      <c r="BF314" s="228">
        <f>IF(N314="snížená",J314,0)</f>
        <v>0</v>
      </c>
      <c r="BG314" s="228">
        <f>IF(N314="zákl. přenesená",J314,0)</f>
        <v>0</v>
      </c>
      <c r="BH314" s="228">
        <f>IF(N314="sníž. přenesená",J314,0)</f>
        <v>0</v>
      </c>
      <c r="BI314" s="228">
        <f>IF(N314="nulová",J314,0)</f>
        <v>0</v>
      </c>
      <c r="BJ314" s="23" t="s">
        <v>89</v>
      </c>
      <c r="BK314" s="228">
        <f>ROUND(I314*H314,2)</f>
        <v>0</v>
      </c>
      <c r="BL314" s="23" t="s">
        <v>231</v>
      </c>
      <c r="BM314" s="23" t="s">
        <v>466</v>
      </c>
    </row>
    <row r="315" s="1" customFormat="1">
      <c r="B315" s="46"/>
      <c r="C315" s="74"/>
      <c r="D315" s="229" t="s">
        <v>145</v>
      </c>
      <c r="E315" s="74"/>
      <c r="F315" s="230" t="s">
        <v>467</v>
      </c>
      <c r="G315" s="74"/>
      <c r="H315" s="74"/>
      <c r="I315" s="187"/>
      <c r="J315" s="74"/>
      <c r="K315" s="74"/>
      <c r="L315" s="72"/>
      <c r="M315" s="231"/>
      <c r="N315" s="47"/>
      <c r="O315" s="47"/>
      <c r="P315" s="47"/>
      <c r="Q315" s="47"/>
      <c r="R315" s="47"/>
      <c r="S315" s="47"/>
      <c r="T315" s="95"/>
      <c r="AT315" s="23" t="s">
        <v>145</v>
      </c>
      <c r="AU315" s="23" t="s">
        <v>91</v>
      </c>
    </row>
    <row r="316" s="10" customFormat="1" ht="29.88" customHeight="1">
      <c r="B316" s="201"/>
      <c r="C316" s="202"/>
      <c r="D316" s="203" t="s">
        <v>80</v>
      </c>
      <c r="E316" s="215" t="s">
        <v>468</v>
      </c>
      <c r="F316" s="215" t="s">
        <v>469</v>
      </c>
      <c r="G316" s="202"/>
      <c r="H316" s="202"/>
      <c r="I316" s="205"/>
      <c r="J316" s="216">
        <f>BK316</f>
        <v>0</v>
      </c>
      <c r="K316" s="202"/>
      <c r="L316" s="207"/>
      <c r="M316" s="208"/>
      <c r="N316" s="209"/>
      <c r="O316" s="209"/>
      <c r="P316" s="210">
        <f>SUM(P317:P324)</f>
        <v>0</v>
      </c>
      <c r="Q316" s="209"/>
      <c r="R316" s="210">
        <f>SUM(R317:R324)</f>
        <v>0.014395399999999999</v>
      </c>
      <c r="S316" s="209"/>
      <c r="T316" s="211">
        <f>SUM(T317:T324)</f>
        <v>0.014395399999999999</v>
      </c>
      <c r="AR316" s="212" t="s">
        <v>91</v>
      </c>
      <c r="AT316" s="213" t="s">
        <v>80</v>
      </c>
      <c r="AU316" s="213" t="s">
        <v>89</v>
      </c>
      <c r="AY316" s="212" t="s">
        <v>136</v>
      </c>
      <c r="BK316" s="214">
        <f>SUM(BK317:BK324)</f>
        <v>0</v>
      </c>
    </row>
    <row r="317" s="1" customFormat="1" ht="16.5" customHeight="1">
      <c r="B317" s="46"/>
      <c r="C317" s="217" t="s">
        <v>470</v>
      </c>
      <c r="D317" s="217" t="s">
        <v>138</v>
      </c>
      <c r="E317" s="218" t="s">
        <v>471</v>
      </c>
      <c r="F317" s="219" t="s">
        <v>472</v>
      </c>
      <c r="G317" s="220" t="s">
        <v>381</v>
      </c>
      <c r="H317" s="221">
        <v>8.6199999999999992</v>
      </c>
      <c r="I317" s="222"/>
      <c r="J317" s="223">
        <f>ROUND(I317*H317,2)</f>
        <v>0</v>
      </c>
      <c r="K317" s="219" t="s">
        <v>142</v>
      </c>
      <c r="L317" s="72"/>
      <c r="M317" s="224" t="s">
        <v>43</v>
      </c>
      <c r="N317" s="225" t="s">
        <v>52</v>
      </c>
      <c r="O317" s="47"/>
      <c r="P317" s="226">
        <f>O317*H317</f>
        <v>0</v>
      </c>
      <c r="Q317" s="226">
        <v>0</v>
      </c>
      <c r="R317" s="226">
        <f>Q317*H317</f>
        <v>0</v>
      </c>
      <c r="S317" s="226">
        <v>0.00167</v>
      </c>
      <c r="T317" s="227">
        <f>S317*H317</f>
        <v>0.014395399999999999</v>
      </c>
      <c r="AR317" s="23" t="s">
        <v>231</v>
      </c>
      <c r="AT317" s="23" t="s">
        <v>138</v>
      </c>
      <c r="AU317" s="23" t="s">
        <v>91</v>
      </c>
      <c r="AY317" s="23" t="s">
        <v>136</v>
      </c>
      <c r="BE317" s="228">
        <f>IF(N317="základní",J317,0)</f>
        <v>0</v>
      </c>
      <c r="BF317" s="228">
        <f>IF(N317="snížená",J317,0)</f>
        <v>0</v>
      </c>
      <c r="BG317" s="228">
        <f>IF(N317="zákl. přenesená",J317,0)</f>
        <v>0</v>
      </c>
      <c r="BH317" s="228">
        <f>IF(N317="sníž. přenesená",J317,0)</f>
        <v>0</v>
      </c>
      <c r="BI317" s="228">
        <f>IF(N317="nulová",J317,0)</f>
        <v>0</v>
      </c>
      <c r="BJ317" s="23" t="s">
        <v>89</v>
      </c>
      <c r="BK317" s="228">
        <f>ROUND(I317*H317,2)</f>
        <v>0</v>
      </c>
      <c r="BL317" s="23" t="s">
        <v>231</v>
      </c>
      <c r="BM317" s="23" t="s">
        <v>473</v>
      </c>
    </row>
    <row r="318" s="11" customFormat="1">
      <c r="B318" s="232"/>
      <c r="C318" s="233"/>
      <c r="D318" s="229" t="s">
        <v>147</v>
      </c>
      <c r="E318" s="234" t="s">
        <v>43</v>
      </c>
      <c r="F318" s="235" t="s">
        <v>474</v>
      </c>
      <c r="G318" s="233"/>
      <c r="H318" s="236">
        <v>8.6199999999999992</v>
      </c>
      <c r="I318" s="237"/>
      <c r="J318" s="233"/>
      <c r="K318" s="233"/>
      <c r="L318" s="238"/>
      <c r="M318" s="239"/>
      <c r="N318" s="240"/>
      <c r="O318" s="240"/>
      <c r="P318" s="240"/>
      <c r="Q318" s="240"/>
      <c r="R318" s="240"/>
      <c r="S318" s="240"/>
      <c r="T318" s="241"/>
      <c r="AT318" s="242" t="s">
        <v>147</v>
      </c>
      <c r="AU318" s="242" t="s">
        <v>91</v>
      </c>
      <c r="AV318" s="11" t="s">
        <v>91</v>
      </c>
      <c r="AW318" s="11" t="s">
        <v>44</v>
      </c>
      <c r="AX318" s="11" t="s">
        <v>81</v>
      </c>
      <c r="AY318" s="242" t="s">
        <v>136</v>
      </c>
    </row>
    <row r="319" s="12" customFormat="1">
      <c r="B319" s="243"/>
      <c r="C319" s="244"/>
      <c r="D319" s="229" t="s">
        <v>147</v>
      </c>
      <c r="E319" s="245" t="s">
        <v>43</v>
      </c>
      <c r="F319" s="246" t="s">
        <v>149</v>
      </c>
      <c r="G319" s="244"/>
      <c r="H319" s="247">
        <v>8.6199999999999992</v>
      </c>
      <c r="I319" s="248"/>
      <c r="J319" s="244"/>
      <c r="K319" s="244"/>
      <c r="L319" s="249"/>
      <c r="M319" s="250"/>
      <c r="N319" s="251"/>
      <c r="O319" s="251"/>
      <c r="P319" s="251"/>
      <c r="Q319" s="251"/>
      <c r="R319" s="251"/>
      <c r="S319" s="251"/>
      <c r="T319" s="252"/>
      <c r="AT319" s="253" t="s">
        <v>147</v>
      </c>
      <c r="AU319" s="253" t="s">
        <v>91</v>
      </c>
      <c r="AV319" s="12" t="s">
        <v>143</v>
      </c>
      <c r="AW319" s="12" t="s">
        <v>44</v>
      </c>
      <c r="AX319" s="12" t="s">
        <v>89</v>
      </c>
      <c r="AY319" s="253" t="s">
        <v>136</v>
      </c>
    </row>
    <row r="320" s="1" customFormat="1" ht="25.5" customHeight="1">
      <c r="B320" s="46"/>
      <c r="C320" s="217" t="s">
        <v>475</v>
      </c>
      <c r="D320" s="217" t="s">
        <v>138</v>
      </c>
      <c r="E320" s="218" t="s">
        <v>476</v>
      </c>
      <c r="F320" s="219" t="s">
        <v>477</v>
      </c>
      <c r="G320" s="220" t="s">
        <v>381</v>
      </c>
      <c r="H320" s="221">
        <v>8.6199999999999992</v>
      </c>
      <c r="I320" s="222"/>
      <c r="J320" s="223">
        <f>ROUND(I320*H320,2)</f>
        <v>0</v>
      </c>
      <c r="K320" s="219" t="s">
        <v>142</v>
      </c>
      <c r="L320" s="72"/>
      <c r="M320" s="224" t="s">
        <v>43</v>
      </c>
      <c r="N320" s="225" t="s">
        <v>52</v>
      </c>
      <c r="O320" s="47"/>
      <c r="P320" s="226">
        <f>O320*H320</f>
        <v>0</v>
      </c>
      <c r="Q320" s="226">
        <v>0.00167</v>
      </c>
      <c r="R320" s="226">
        <f>Q320*H320</f>
        <v>0.014395399999999999</v>
      </c>
      <c r="S320" s="226">
        <v>0</v>
      </c>
      <c r="T320" s="227">
        <f>S320*H320</f>
        <v>0</v>
      </c>
      <c r="AR320" s="23" t="s">
        <v>231</v>
      </c>
      <c r="AT320" s="23" t="s">
        <v>138</v>
      </c>
      <c r="AU320" s="23" t="s">
        <v>91</v>
      </c>
      <c r="AY320" s="23" t="s">
        <v>136</v>
      </c>
      <c r="BE320" s="228">
        <f>IF(N320="základní",J320,0)</f>
        <v>0</v>
      </c>
      <c r="BF320" s="228">
        <f>IF(N320="snížená",J320,0)</f>
        <v>0</v>
      </c>
      <c r="BG320" s="228">
        <f>IF(N320="zákl. přenesená",J320,0)</f>
        <v>0</v>
      </c>
      <c r="BH320" s="228">
        <f>IF(N320="sníž. přenesená",J320,0)</f>
        <v>0</v>
      </c>
      <c r="BI320" s="228">
        <f>IF(N320="nulová",J320,0)</f>
        <v>0</v>
      </c>
      <c r="BJ320" s="23" t="s">
        <v>89</v>
      </c>
      <c r="BK320" s="228">
        <f>ROUND(I320*H320,2)</f>
        <v>0</v>
      </c>
      <c r="BL320" s="23" t="s">
        <v>231</v>
      </c>
      <c r="BM320" s="23" t="s">
        <v>478</v>
      </c>
    </row>
    <row r="321" s="11" customFormat="1">
      <c r="B321" s="232"/>
      <c r="C321" s="233"/>
      <c r="D321" s="229" t="s">
        <v>147</v>
      </c>
      <c r="E321" s="234" t="s">
        <v>43</v>
      </c>
      <c r="F321" s="235" t="s">
        <v>474</v>
      </c>
      <c r="G321" s="233"/>
      <c r="H321" s="236">
        <v>8.6199999999999992</v>
      </c>
      <c r="I321" s="237"/>
      <c r="J321" s="233"/>
      <c r="K321" s="233"/>
      <c r="L321" s="238"/>
      <c r="M321" s="239"/>
      <c r="N321" s="240"/>
      <c r="O321" s="240"/>
      <c r="P321" s="240"/>
      <c r="Q321" s="240"/>
      <c r="R321" s="240"/>
      <c r="S321" s="240"/>
      <c r="T321" s="241"/>
      <c r="AT321" s="242" t="s">
        <v>147</v>
      </c>
      <c r="AU321" s="242" t="s">
        <v>91</v>
      </c>
      <c r="AV321" s="11" t="s">
        <v>91</v>
      </c>
      <c r="AW321" s="11" t="s">
        <v>44</v>
      </c>
      <c r="AX321" s="11" t="s">
        <v>81</v>
      </c>
      <c r="AY321" s="242" t="s">
        <v>136</v>
      </c>
    </row>
    <row r="322" s="12" customFormat="1">
      <c r="B322" s="243"/>
      <c r="C322" s="244"/>
      <c r="D322" s="229" t="s">
        <v>147</v>
      </c>
      <c r="E322" s="245" t="s">
        <v>43</v>
      </c>
      <c r="F322" s="246" t="s">
        <v>149</v>
      </c>
      <c r="G322" s="244"/>
      <c r="H322" s="247">
        <v>8.6199999999999992</v>
      </c>
      <c r="I322" s="248"/>
      <c r="J322" s="244"/>
      <c r="K322" s="244"/>
      <c r="L322" s="249"/>
      <c r="M322" s="250"/>
      <c r="N322" s="251"/>
      <c r="O322" s="251"/>
      <c r="P322" s="251"/>
      <c r="Q322" s="251"/>
      <c r="R322" s="251"/>
      <c r="S322" s="251"/>
      <c r="T322" s="252"/>
      <c r="AT322" s="253" t="s">
        <v>147</v>
      </c>
      <c r="AU322" s="253" t="s">
        <v>91</v>
      </c>
      <c r="AV322" s="12" t="s">
        <v>143</v>
      </c>
      <c r="AW322" s="12" t="s">
        <v>44</v>
      </c>
      <c r="AX322" s="12" t="s">
        <v>89</v>
      </c>
      <c r="AY322" s="253" t="s">
        <v>136</v>
      </c>
    </row>
    <row r="323" s="1" customFormat="1" ht="38.25" customHeight="1">
      <c r="B323" s="46"/>
      <c r="C323" s="217" t="s">
        <v>479</v>
      </c>
      <c r="D323" s="217" t="s">
        <v>138</v>
      </c>
      <c r="E323" s="218" t="s">
        <v>480</v>
      </c>
      <c r="F323" s="219" t="s">
        <v>481</v>
      </c>
      <c r="G323" s="220" t="s">
        <v>263</v>
      </c>
      <c r="H323" s="221">
        <v>0.014</v>
      </c>
      <c r="I323" s="222"/>
      <c r="J323" s="223">
        <f>ROUND(I323*H323,2)</f>
        <v>0</v>
      </c>
      <c r="K323" s="219" t="s">
        <v>142</v>
      </c>
      <c r="L323" s="72"/>
      <c r="M323" s="224" t="s">
        <v>43</v>
      </c>
      <c r="N323" s="225" t="s">
        <v>52</v>
      </c>
      <c r="O323" s="47"/>
      <c r="P323" s="226">
        <f>O323*H323</f>
        <v>0</v>
      </c>
      <c r="Q323" s="226">
        <v>0</v>
      </c>
      <c r="R323" s="226">
        <f>Q323*H323</f>
        <v>0</v>
      </c>
      <c r="S323" s="226">
        <v>0</v>
      </c>
      <c r="T323" s="227">
        <f>S323*H323</f>
        <v>0</v>
      </c>
      <c r="AR323" s="23" t="s">
        <v>231</v>
      </c>
      <c r="AT323" s="23" t="s">
        <v>138</v>
      </c>
      <c r="AU323" s="23" t="s">
        <v>91</v>
      </c>
      <c r="AY323" s="23" t="s">
        <v>136</v>
      </c>
      <c r="BE323" s="228">
        <f>IF(N323="základní",J323,0)</f>
        <v>0</v>
      </c>
      <c r="BF323" s="228">
        <f>IF(N323="snížená",J323,0)</f>
        <v>0</v>
      </c>
      <c r="BG323" s="228">
        <f>IF(N323="zákl. přenesená",J323,0)</f>
        <v>0</v>
      </c>
      <c r="BH323" s="228">
        <f>IF(N323="sníž. přenesená",J323,0)</f>
        <v>0</v>
      </c>
      <c r="BI323" s="228">
        <f>IF(N323="nulová",J323,0)</f>
        <v>0</v>
      </c>
      <c r="BJ323" s="23" t="s">
        <v>89</v>
      </c>
      <c r="BK323" s="228">
        <f>ROUND(I323*H323,2)</f>
        <v>0</v>
      </c>
      <c r="BL323" s="23" t="s">
        <v>231</v>
      </c>
      <c r="BM323" s="23" t="s">
        <v>482</v>
      </c>
    </row>
    <row r="324" s="1" customFormat="1">
      <c r="B324" s="46"/>
      <c r="C324" s="74"/>
      <c r="D324" s="229" t="s">
        <v>145</v>
      </c>
      <c r="E324" s="74"/>
      <c r="F324" s="230" t="s">
        <v>483</v>
      </c>
      <c r="G324" s="74"/>
      <c r="H324" s="74"/>
      <c r="I324" s="187"/>
      <c r="J324" s="74"/>
      <c r="K324" s="74"/>
      <c r="L324" s="72"/>
      <c r="M324" s="231"/>
      <c r="N324" s="47"/>
      <c r="O324" s="47"/>
      <c r="P324" s="47"/>
      <c r="Q324" s="47"/>
      <c r="R324" s="47"/>
      <c r="S324" s="47"/>
      <c r="T324" s="95"/>
      <c r="AT324" s="23" t="s">
        <v>145</v>
      </c>
      <c r="AU324" s="23" t="s">
        <v>91</v>
      </c>
    </row>
    <row r="325" s="10" customFormat="1" ht="29.88" customHeight="1">
      <c r="B325" s="201"/>
      <c r="C325" s="202"/>
      <c r="D325" s="203" t="s">
        <v>80</v>
      </c>
      <c r="E325" s="215" t="s">
        <v>484</v>
      </c>
      <c r="F325" s="215" t="s">
        <v>485</v>
      </c>
      <c r="G325" s="202"/>
      <c r="H325" s="202"/>
      <c r="I325" s="205"/>
      <c r="J325" s="216">
        <f>BK325</f>
        <v>0</v>
      </c>
      <c r="K325" s="202"/>
      <c r="L325" s="207"/>
      <c r="M325" s="208"/>
      <c r="N325" s="209"/>
      <c r="O325" s="209"/>
      <c r="P325" s="210">
        <f>SUM(P326:P332)</f>
        <v>0</v>
      </c>
      <c r="Q325" s="209"/>
      <c r="R325" s="210">
        <f>SUM(R326:R332)</f>
        <v>0.0041389399999999998</v>
      </c>
      <c r="S325" s="209"/>
      <c r="T325" s="211">
        <f>SUM(T326:T332)</f>
        <v>0</v>
      </c>
      <c r="AR325" s="212" t="s">
        <v>91</v>
      </c>
      <c r="AT325" s="213" t="s">
        <v>80</v>
      </c>
      <c r="AU325" s="213" t="s">
        <v>89</v>
      </c>
      <c r="AY325" s="212" t="s">
        <v>136</v>
      </c>
      <c r="BK325" s="214">
        <f>SUM(BK326:BK332)</f>
        <v>0</v>
      </c>
    </row>
    <row r="326" s="1" customFormat="1" ht="25.5" customHeight="1">
      <c r="B326" s="46"/>
      <c r="C326" s="217" t="s">
        <v>486</v>
      </c>
      <c r="D326" s="217" t="s">
        <v>138</v>
      </c>
      <c r="E326" s="218" t="s">
        <v>487</v>
      </c>
      <c r="F326" s="219" t="s">
        <v>488</v>
      </c>
      <c r="G326" s="220" t="s">
        <v>234</v>
      </c>
      <c r="H326" s="221">
        <v>6</v>
      </c>
      <c r="I326" s="222"/>
      <c r="J326" s="223">
        <f>ROUND(I326*H326,2)</f>
        <v>0</v>
      </c>
      <c r="K326" s="219" t="s">
        <v>142</v>
      </c>
      <c r="L326" s="72"/>
      <c r="M326" s="224" t="s">
        <v>43</v>
      </c>
      <c r="N326" s="225" t="s">
        <v>52</v>
      </c>
      <c r="O326" s="47"/>
      <c r="P326" s="226">
        <f>O326*H326</f>
        <v>0</v>
      </c>
      <c r="Q326" s="226">
        <v>0</v>
      </c>
      <c r="R326" s="226">
        <f>Q326*H326</f>
        <v>0</v>
      </c>
      <c r="S326" s="226">
        <v>0</v>
      </c>
      <c r="T326" s="227">
        <f>S326*H326</f>
        <v>0</v>
      </c>
      <c r="AR326" s="23" t="s">
        <v>231</v>
      </c>
      <c r="AT326" s="23" t="s">
        <v>138</v>
      </c>
      <c r="AU326" s="23" t="s">
        <v>91</v>
      </c>
      <c r="AY326" s="23" t="s">
        <v>136</v>
      </c>
      <c r="BE326" s="228">
        <f>IF(N326="základní",J326,0)</f>
        <v>0</v>
      </c>
      <c r="BF326" s="228">
        <f>IF(N326="snížená",J326,0)</f>
        <v>0</v>
      </c>
      <c r="BG326" s="228">
        <f>IF(N326="zákl. přenesená",J326,0)</f>
        <v>0</v>
      </c>
      <c r="BH326" s="228">
        <f>IF(N326="sníž. přenesená",J326,0)</f>
        <v>0</v>
      </c>
      <c r="BI326" s="228">
        <f>IF(N326="nulová",J326,0)</f>
        <v>0</v>
      </c>
      <c r="BJ326" s="23" t="s">
        <v>89</v>
      </c>
      <c r="BK326" s="228">
        <f>ROUND(I326*H326,2)</f>
        <v>0</v>
      </c>
      <c r="BL326" s="23" t="s">
        <v>231</v>
      </c>
      <c r="BM326" s="23" t="s">
        <v>489</v>
      </c>
    </row>
    <row r="327" s="1" customFormat="1">
      <c r="B327" s="46"/>
      <c r="C327" s="74"/>
      <c r="D327" s="229" t="s">
        <v>145</v>
      </c>
      <c r="E327" s="74"/>
      <c r="F327" s="230" t="s">
        <v>490</v>
      </c>
      <c r="G327" s="74"/>
      <c r="H327" s="74"/>
      <c r="I327" s="187"/>
      <c r="J327" s="74"/>
      <c r="K327" s="74"/>
      <c r="L327" s="72"/>
      <c r="M327" s="231"/>
      <c r="N327" s="47"/>
      <c r="O327" s="47"/>
      <c r="P327" s="47"/>
      <c r="Q327" s="47"/>
      <c r="R327" s="47"/>
      <c r="S327" s="47"/>
      <c r="T327" s="95"/>
      <c r="AT327" s="23" t="s">
        <v>145</v>
      </c>
      <c r="AU327" s="23" t="s">
        <v>91</v>
      </c>
    </row>
    <row r="328" s="1" customFormat="1" ht="16.5" customHeight="1">
      <c r="B328" s="46"/>
      <c r="C328" s="217" t="s">
        <v>491</v>
      </c>
      <c r="D328" s="217" t="s">
        <v>138</v>
      </c>
      <c r="E328" s="218" t="s">
        <v>492</v>
      </c>
      <c r="F328" s="219" t="s">
        <v>493</v>
      </c>
      <c r="G328" s="220" t="s">
        <v>141</v>
      </c>
      <c r="H328" s="221">
        <v>15.919000000000001</v>
      </c>
      <c r="I328" s="222"/>
      <c r="J328" s="223">
        <f>ROUND(I328*H328,2)</f>
        <v>0</v>
      </c>
      <c r="K328" s="219" t="s">
        <v>142</v>
      </c>
      <c r="L328" s="72"/>
      <c r="M328" s="224" t="s">
        <v>43</v>
      </c>
      <c r="N328" s="225" t="s">
        <v>52</v>
      </c>
      <c r="O328" s="47"/>
      <c r="P328" s="226">
        <f>O328*H328</f>
        <v>0</v>
      </c>
      <c r="Q328" s="226">
        <v>0.00025999999999999998</v>
      </c>
      <c r="R328" s="226">
        <f>Q328*H328</f>
        <v>0.0041389399999999998</v>
      </c>
      <c r="S328" s="226">
        <v>0</v>
      </c>
      <c r="T328" s="227">
        <f>S328*H328</f>
        <v>0</v>
      </c>
      <c r="AR328" s="23" t="s">
        <v>231</v>
      </c>
      <c r="AT328" s="23" t="s">
        <v>138</v>
      </c>
      <c r="AU328" s="23" t="s">
        <v>91</v>
      </c>
      <c r="AY328" s="23" t="s">
        <v>136</v>
      </c>
      <c r="BE328" s="228">
        <f>IF(N328="základní",J328,0)</f>
        <v>0</v>
      </c>
      <c r="BF328" s="228">
        <f>IF(N328="snížená",J328,0)</f>
        <v>0</v>
      </c>
      <c r="BG328" s="228">
        <f>IF(N328="zákl. přenesená",J328,0)</f>
        <v>0</v>
      </c>
      <c r="BH328" s="228">
        <f>IF(N328="sníž. přenesená",J328,0)</f>
        <v>0</v>
      </c>
      <c r="BI328" s="228">
        <f>IF(N328="nulová",J328,0)</f>
        <v>0</v>
      </c>
      <c r="BJ328" s="23" t="s">
        <v>89</v>
      </c>
      <c r="BK328" s="228">
        <f>ROUND(I328*H328,2)</f>
        <v>0</v>
      </c>
      <c r="BL328" s="23" t="s">
        <v>231</v>
      </c>
      <c r="BM328" s="23" t="s">
        <v>494</v>
      </c>
    </row>
    <row r="329" s="1" customFormat="1">
      <c r="B329" s="46"/>
      <c r="C329" s="74"/>
      <c r="D329" s="229" t="s">
        <v>145</v>
      </c>
      <c r="E329" s="74"/>
      <c r="F329" s="230" t="s">
        <v>495</v>
      </c>
      <c r="G329" s="74"/>
      <c r="H329" s="74"/>
      <c r="I329" s="187"/>
      <c r="J329" s="74"/>
      <c r="K329" s="74"/>
      <c r="L329" s="72"/>
      <c r="M329" s="231"/>
      <c r="N329" s="47"/>
      <c r="O329" s="47"/>
      <c r="P329" s="47"/>
      <c r="Q329" s="47"/>
      <c r="R329" s="47"/>
      <c r="S329" s="47"/>
      <c r="T329" s="95"/>
      <c r="AT329" s="23" t="s">
        <v>145</v>
      </c>
      <c r="AU329" s="23" t="s">
        <v>91</v>
      </c>
    </row>
    <row r="330" s="1" customFormat="1">
      <c r="B330" s="46"/>
      <c r="C330" s="74"/>
      <c r="D330" s="229" t="s">
        <v>236</v>
      </c>
      <c r="E330" s="74"/>
      <c r="F330" s="230" t="s">
        <v>496</v>
      </c>
      <c r="G330" s="74"/>
      <c r="H330" s="74"/>
      <c r="I330" s="187"/>
      <c r="J330" s="74"/>
      <c r="K330" s="74"/>
      <c r="L330" s="72"/>
      <c r="M330" s="231"/>
      <c r="N330" s="47"/>
      <c r="O330" s="47"/>
      <c r="P330" s="47"/>
      <c r="Q330" s="47"/>
      <c r="R330" s="47"/>
      <c r="S330" s="47"/>
      <c r="T330" s="95"/>
      <c r="AT330" s="23" t="s">
        <v>236</v>
      </c>
      <c r="AU330" s="23" t="s">
        <v>91</v>
      </c>
    </row>
    <row r="331" s="11" customFormat="1">
      <c r="B331" s="232"/>
      <c r="C331" s="233"/>
      <c r="D331" s="229" t="s">
        <v>147</v>
      </c>
      <c r="E331" s="234" t="s">
        <v>43</v>
      </c>
      <c r="F331" s="235" t="s">
        <v>497</v>
      </c>
      <c r="G331" s="233"/>
      <c r="H331" s="236">
        <v>15.919000000000001</v>
      </c>
      <c r="I331" s="237"/>
      <c r="J331" s="233"/>
      <c r="K331" s="233"/>
      <c r="L331" s="238"/>
      <c r="M331" s="239"/>
      <c r="N331" s="240"/>
      <c r="O331" s="240"/>
      <c r="P331" s="240"/>
      <c r="Q331" s="240"/>
      <c r="R331" s="240"/>
      <c r="S331" s="240"/>
      <c r="T331" s="241"/>
      <c r="AT331" s="242" t="s">
        <v>147</v>
      </c>
      <c r="AU331" s="242" t="s">
        <v>91</v>
      </c>
      <c r="AV331" s="11" t="s">
        <v>91</v>
      </c>
      <c r="AW331" s="11" t="s">
        <v>44</v>
      </c>
      <c r="AX331" s="11" t="s">
        <v>81</v>
      </c>
      <c r="AY331" s="242" t="s">
        <v>136</v>
      </c>
    </row>
    <row r="332" s="12" customFormat="1">
      <c r="B332" s="243"/>
      <c r="C332" s="244"/>
      <c r="D332" s="229" t="s">
        <v>147</v>
      </c>
      <c r="E332" s="245" t="s">
        <v>43</v>
      </c>
      <c r="F332" s="246" t="s">
        <v>149</v>
      </c>
      <c r="G332" s="244"/>
      <c r="H332" s="247">
        <v>15.919000000000001</v>
      </c>
      <c r="I332" s="248"/>
      <c r="J332" s="244"/>
      <c r="K332" s="244"/>
      <c r="L332" s="249"/>
      <c r="M332" s="250"/>
      <c r="N332" s="251"/>
      <c r="O332" s="251"/>
      <c r="P332" s="251"/>
      <c r="Q332" s="251"/>
      <c r="R332" s="251"/>
      <c r="S332" s="251"/>
      <c r="T332" s="252"/>
      <c r="AT332" s="253" t="s">
        <v>147</v>
      </c>
      <c r="AU332" s="253" t="s">
        <v>91</v>
      </c>
      <c r="AV332" s="12" t="s">
        <v>143</v>
      </c>
      <c r="AW332" s="12" t="s">
        <v>44</v>
      </c>
      <c r="AX332" s="12" t="s">
        <v>89</v>
      </c>
      <c r="AY332" s="253" t="s">
        <v>136</v>
      </c>
    </row>
    <row r="333" s="10" customFormat="1" ht="29.88" customHeight="1">
      <c r="B333" s="201"/>
      <c r="C333" s="202"/>
      <c r="D333" s="203" t="s">
        <v>80</v>
      </c>
      <c r="E333" s="215" t="s">
        <v>498</v>
      </c>
      <c r="F333" s="215" t="s">
        <v>499</v>
      </c>
      <c r="G333" s="202"/>
      <c r="H333" s="202"/>
      <c r="I333" s="205"/>
      <c r="J333" s="216">
        <f>BK333</f>
        <v>0</v>
      </c>
      <c r="K333" s="202"/>
      <c r="L333" s="207"/>
      <c r="M333" s="208"/>
      <c r="N333" s="209"/>
      <c r="O333" s="209"/>
      <c r="P333" s="210">
        <f>SUM(P334:P341)</f>
        <v>0</v>
      </c>
      <c r="Q333" s="209"/>
      <c r="R333" s="210">
        <f>SUM(R334:R341)</f>
        <v>3.7462439999999999</v>
      </c>
      <c r="S333" s="209"/>
      <c r="T333" s="211">
        <f>SUM(T334:T341)</f>
        <v>0</v>
      </c>
      <c r="AR333" s="212" t="s">
        <v>91</v>
      </c>
      <c r="AT333" s="213" t="s">
        <v>80</v>
      </c>
      <c r="AU333" s="213" t="s">
        <v>89</v>
      </c>
      <c r="AY333" s="212" t="s">
        <v>136</v>
      </c>
      <c r="BK333" s="214">
        <f>SUM(BK334:BK341)</f>
        <v>0</v>
      </c>
    </row>
    <row r="334" s="1" customFormat="1" ht="25.5" customHeight="1">
      <c r="B334" s="46"/>
      <c r="C334" s="217" t="s">
        <v>500</v>
      </c>
      <c r="D334" s="217" t="s">
        <v>138</v>
      </c>
      <c r="E334" s="218" t="s">
        <v>501</v>
      </c>
      <c r="F334" s="219" t="s">
        <v>502</v>
      </c>
      <c r="G334" s="220" t="s">
        <v>141</v>
      </c>
      <c r="H334" s="221">
        <v>28.399999999999999</v>
      </c>
      <c r="I334" s="222"/>
      <c r="J334" s="223">
        <f>ROUND(I334*H334,2)</f>
        <v>0</v>
      </c>
      <c r="K334" s="219" t="s">
        <v>142</v>
      </c>
      <c r="L334" s="72"/>
      <c r="M334" s="224" t="s">
        <v>43</v>
      </c>
      <c r="N334" s="225" t="s">
        <v>52</v>
      </c>
      <c r="O334" s="47"/>
      <c r="P334" s="226">
        <f>O334*H334</f>
        <v>0</v>
      </c>
      <c r="Q334" s="226">
        <v>0.056410000000000002</v>
      </c>
      <c r="R334" s="226">
        <f>Q334*H334</f>
        <v>1.602044</v>
      </c>
      <c r="S334" s="226">
        <v>0</v>
      </c>
      <c r="T334" s="227">
        <f>S334*H334</f>
        <v>0</v>
      </c>
      <c r="AR334" s="23" t="s">
        <v>231</v>
      </c>
      <c r="AT334" s="23" t="s">
        <v>138</v>
      </c>
      <c r="AU334" s="23" t="s">
        <v>91</v>
      </c>
      <c r="AY334" s="23" t="s">
        <v>136</v>
      </c>
      <c r="BE334" s="228">
        <f>IF(N334="základní",J334,0)</f>
        <v>0</v>
      </c>
      <c r="BF334" s="228">
        <f>IF(N334="snížená",J334,0)</f>
        <v>0</v>
      </c>
      <c r="BG334" s="228">
        <f>IF(N334="zákl. přenesená",J334,0)</f>
        <v>0</v>
      </c>
      <c r="BH334" s="228">
        <f>IF(N334="sníž. přenesená",J334,0)</f>
        <v>0</v>
      </c>
      <c r="BI334" s="228">
        <f>IF(N334="nulová",J334,0)</f>
        <v>0</v>
      </c>
      <c r="BJ334" s="23" t="s">
        <v>89</v>
      </c>
      <c r="BK334" s="228">
        <f>ROUND(I334*H334,2)</f>
        <v>0</v>
      </c>
      <c r="BL334" s="23" t="s">
        <v>231</v>
      </c>
      <c r="BM334" s="23" t="s">
        <v>503</v>
      </c>
    </row>
    <row r="335" s="13" customFormat="1">
      <c r="B335" s="264"/>
      <c r="C335" s="265"/>
      <c r="D335" s="229" t="s">
        <v>147</v>
      </c>
      <c r="E335" s="266" t="s">
        <v>43</v>
      </c>
      <c r="F335" s="267" t="s">
        <v>504</v>
      </c>
      <c r="G335" s="265"/>
      <c r="H335" s="266" t="s">
        <v>43</v>
      </c>
      <c r="I335" s="268"/>
      <c r="J335" s="265"/>
      <c r="K335" s="265"/>
      <c r="L335" s="269"/>
      <c r="M335" s="270"/>
      <c r="N335" s="271"/>
      <c r="O335" s="271"/>
      <c r="P335" s="271"/>
      <c r="Q335" s="271"/>
      <c r="R335" s="271"/>
      <c r="S335" s="271"/>
      <c r="T335" s="272"/>
      <c r="AT335" s="273" t="s">
        <v>147</v>
      </c>
      <c r="AU335" s="273" t="s">
        <v>91</v>
      </c>
      <c r="AV335" s="13" t="s">
        <v>89</v>
      </c>
      <c r="AW335" s="13" t="s">
        <v>44</v>
      </c>
      <c r="AX335" s="13" t="s">
        <v>81</v>
      </c>
      <c r="AY335" s="273" t="s">
        <v>136</v>
      </c>
    </row>
    <row r="336" s="11" customFormat="1">
      <c r="B336" s="232"/>
      <c r="C336" s="233"/>
      <c r="D336" s="229" t="s">
        <v>147</v>
      </c>
      <c r="E336" s="234" t="s">
        <v>43</v>
      </c>
      <c r="F336" s="235" t="s">
        <v>321</v>
      </c>
      <c r="G336" s="233"/>
      <c r="H336" s="236">
        <v>28.399999999999999</v>
      </c>
      <c r="I336" s="237"/>
      <c r="J336" s="233"/>
      <c r="K336" s="233"/>
      <c r="L336" s="238"/>
      <c r="M336" s="239"/>
      <c r="N336" s="240"/>
      <c r="O336" s="240"/>
      <c r="P336" s="240"/>
      <c r="Q336" s="240"/>
      <c r="R336" s="240"/>
      <c r="S336" s="240"/>
      <c r="T336" s="241"/>
      <c r="AT336" s="242" t="s">
        <v>147</v>
      </c>
      <c r="AU336" s="242" t="s">
        <v>91</v>
      </c>
      <c r="AV336" s="11" t="s">
        <v>91</v>
      </c>
      <c r="AW336" s="11" t="s">
        <v>44</v>
      </c>
      <c r="AX336" s="11" t="s">
        <v>89</v>
      </c>
      <c r="AY336" s="242" t="s">
        <v>136</v>
      </c>
    </row>
    <row r="337" s="1" customFormat="1" ht="16.5" customHeight="1">
      <c r="B337" s="46"/>
      <c r="C337" s="254" t="s">
        <v>505</v>
      </c>
      <c r="D337" s="254" t="s">
        <v>157</v>
      </c>
      <c r="E337" s="255" t="s">
        <v>506</v>
      </c>
      <c r="F337" s="256" t="s">
        <v>507</v>
      </c>
      <c r="G337" s="257" t="s">
        <v>234</v>
      </c>
      <c r="H337" s="258">
        <v>1420</v>
      </c>
      <c r="I337" s="259"/>
      <c r="J337" s="260">
        <f>ROUND(I337*H337,2)</f>
        <v>0</v>
      </c>
      <c r="K337" s="256" t="s">
        <v>142</v>
      </c>
      <c r="L337" s="261"/>
      <c r="M337" s="262" t="s">
        <v>43</v>
      </c>
      <c r="N337" s="263" t="s">
        <v>52</v>
      </c>
      <c r="O337" s="47"/>
      <c r="P337" s="226">
        <f>O337*H337</f>
        <v>0</v>
      </c>
      <c r="Q337" s="226">
        <v>0.0015100000000000001</v>
      </c>
      <c r="R337" s="226">
        <f>Q337*H337</f>
        <v>2.1442000000000001</v>
      </c>
      <c r="S337" s="226">
        <v>0</v>
      </c>
      <c r="T337" s="227">
        <f>S337*H337</f>
        <v>0</v>
      </c>
      <c r="AR337" s="23" t="s">
        <v>322</v>
      </c>
      <c r="AT337" s="23" t="s">
        <v>157</v>
      </c>
      <c r="AU337" s="23" t="s">
        <v>91</v>
      </c>
      <c r="AY337" s="23" t="s">
        <v>136</v>
      </c>
      <c r="BE337" s="228">
        <f>IF(N337="základní",J337,0)</f>
        <v>0</v>
      </c>
      <c r="BF337" s="228">
        <f>IF(N337="snížená",J337,0)</f>
        <v>0</v>
      </c>
      <c r="BG337" s="228">
        <f>IF(N337="zákl. přenesená",J337,0)</f>
        <v>0</v>
      </c>
      <c r="BH337" s="228">
        <f>IF(N337="sníž. přenesená",J337,0)</f>
        <v>0</v>
      </c>
      <c r="BI337" s="228">
        <f>IF(N337="nulová",J337,0)</f>
        <v>0</v>
      </c>
      <c r="BJ337" s="23" t="s">
        <v>89</v>
      </c>
      <c r="BK337" s="228">
        <f>ROUND(I337*H337,2)</f>
        <v>0</v>
      </c>
      <c r="BL337" s="23" t="s">
        <v>231</v>
      </c>
      <c r="BM337" s="23" t="s">
        <v>508</v>
      </c>
    </row>
    <row r="338" s="11" customFormat="1">
      <c r="B338" s="232"/>
      <c r="C338" s="233"/>
      <c r="D338" s="229" t="s">
        <v>147</v>
      </c>
      <c r="E338" s="234" t="s">
        <v>43</v>
      </c>
      <c r="F338" s="235" t="s">
        <v>321</v>
      </c>
      <c r="G338" s="233"/>
      <c r="H338" s="236">
        <v>28.399999999999999</v>
      </c>
      <c r="I338" s="237"/>
      <c r="J338" s="233"/>
      <c r="K338" s="233"/>
      <c r="L338" s="238"/>
      <c r="M338" s="239"/>
      <c r="N338" s="240"/>
      <c r="O338" s="240"/>
      <c r="P338" s="240"/>
      <c r="Q338" s="240"/>
      <c r="R338" s="240"/>
      <c r="S338" s="240"/>
      <c r="T338" s="241"/>
      <c r="AT338" s="242" t="s">
        <v>147</v>
      </c>
      <c r="AU338" s="242" t="s">
        <v>91</v>
      </c>
      <c r="AV338" s="11" t="s">
        <v>91</v>
      </c>
      <c r="AW338" s="11" t="s">
        <v>44</v>
      </c>
      <c r="AX338" s="11" t="s">
        <v>89</v>
      </c>
      <c r="AY338" s="242" t="s">
        <v>136</v>
      </c>
    </row>
    <row r="339" s="11" customFormat="1">
      <c r="B339" s="232"/>
      <c r="C339" s="233"/>
      <c r="D339" s="229" t="s">
        <v>147</v>
      </c>
      <c r="E339" s="233"/>
      <c r="F339" s="235" t="s">
        <v>509</v>
      </c>
      <c r="G339" s="233"/>
      <c r="H339" s="236">
        <v>1420</v>
      </c>
      <c r="I339" s="237"/>
      <c r="J339" s="233"/>
      <c r="K339" s="233"/>
      <c r="L339" s="238"/>
      <c r="M339" s="239"/>
      <c r="N339" s="240"/>
      <c r="O339" s="240"/>
      <c r="P339" s="240"/>
      <c r="Q339" s="240"/>
      <c r="R339" s="240"/>
      <c r="S339" s="240"/>
      <c r="T339" s="241"/>
      <c r="AT339" s="242" t="s">
        <v>147</v>
      </c>
      <c r="AU339" s="242" t="s">
        <v>91</v>
      </c>
      <c r="AV339" s="11" t="s">
        <v>91</v>
      </c>
      <c r="AW339" s="11" t="s">
        <v>6</v>
      </c>
      <c r="AX339" s="11" t="s">
        <v>89</v>
      </c>
      <c r="AY339" s="242" t="s">
        <v>136</v>
      </c>
    </row>
    <row r="340" s="1" customFormat="1" ht="38.25" customHeight="1">
      <c r="B340" s="46"/>
      <c r="C340" s="217" t="s">
        <v>510</v>
      </c>
      <c r="D340" s="217" t="s">
        <v>138</v>
      </c>
      <c r="E340" s="218" t="s">
        <v>511</v>
      </c>
      <c r="F340" s="219" t="s">
        <v>512</v>
      </c>
      <c r="G340" s="220" t="s">
        <v>263</v>
      </c>
      <c r="H340" s="221">
        <v>3.746</v>
      </c>
      <c r="I340" s="222"/>
      <c r="J340" s="223">
        <f>ROUND(I340*H340,2)</f>
        <v>0</v>
      </c>
      <c r="K340" s="219" t="s">
        <v>142</v>
      </c>
      <c r="L340" s="72"/>
      <c r="M340" s="224" t="s">
        <v>43</v>
      </c>
      <c r="N340" s="225" t="s">
        <v>52</v>
      </c>
      <c r="O340" s="47"/>
      <c r="P340" s="226">
        <f>O340*H340</f>
        <v>0</v>
      </c>
      <c r="Q340" s="226">
        <v>0</v>
      </c>
      <c r="R340" s="226">
        <f>Q340*H340</f>
        <v>0</v>
      </c>
      <c r="S340" s="226">
        <v>0</v>
      </c>
      <c r="T340" s="227">
        <f>S340*H340</f>
        <v>0</v>
      </c>
      <c r="AR340" s="23" t="s">
        <v>231</v>
      </c>
      <c r="AT340" s="23" t="s">
        <v>138</v>
      </c>
      <c r="AU340" s="23" t="s">
        <v>91</v>
      </c>
      <c r="AY340" s="23" t="s">
        <v>136</v>
      </c>
      <c r="BE340" s="228">
        <f>IF(N340="základní",J340,0)</f>
        <v>0</v>
      </c>
      <c r="BF340" s="228">
        <f>IF(N340="snížená",J340,0)</f>
        <v>0</v>
      </c>
      <c r="BG340" s="228">
        <f>IF(N340="zákl. přenesená",J340,0)</f>
        <v>0</v>
      </c>
      <c r="BH340" s="228">
        <f>IF(N340="sníž. přenesená",J340,0)</f>
        <v>0</v>
      </c>
      <c r="BI340" s="228">
        <f>IF(N340="nulová",J340,0)</f>
        <v>0</v>
      </c>
      <c r="BJ340" s="23" t="s">
        <v>89</v>
      </c>
      <c r="BK340" s="228">
        <f>ROUND(I340*H340,2)</f>
        <v>0</v>
      </c>
      <c r="BL340" s="23" t="s">
        <v>231</v>
      </c>
      <c r="BM340" s="23" t="s">
        <v>513</v>
      </c>
    </row>
    <row r="341" s="1" customFormat="1">
      <c r="B341" s="46"/>
      <c r="C341" s="74"/>
      <c r="D341" s="229" t="s">
        <v>145</v>
      </c>
      <c r="E341" s="74"/>
      <c r="F341" s="230" t="s">
        <v>467</v>
      </c>
      <c r="G341" s="74"/>
      <c r="H341" s="74"/>
      <c r="I341" s="187"/>
      <c r="J341" s="74"/>
      <c r="K341" s="74"/>
      <c r="L341" s="72"/>
      <c r="M341" s="231"/>
      <c r="N341" s="47"/>
      <c r="O341" s="47"/>
      <c r="P341" s="47"/>
      <c r="Q341" s="47"/>
      <c r="R341" s="47"/>
      <c r="S341" s="47"/>
      <c r="T341" s="95"/>
      <c r="AT341" s="23" t="s">
        <v>145</v>
      </c>
      <c r="AU341" s="23" t="s">
        <v>91</v>
      </c>
    </row>
    <row r="342" s="10" customFormat="1" ht="29.88" customHeight="1">
      <c r="B342" s="201"/>
      <c r="C342" s="202"/>
      <c r="D342" s="203" t="s">
        <v>80</v>
      </c>
      <c r="E342" s="215" t="s">
        <v>514</v>
      </c>
      <c r="F342" s="215" t="s">
        <v>515</v>
      </c>
      <c r="G342" s="202"/>
      <c r="H342" s="202"/>
      <c r="I342" s="205"/>
      <c r="J342" s="216">
        <f>BK342</f>
        <v>0</v>
      </c>
      <c r="K342" s="202"/>
      <c r="L342" s="207"/>
      <c r="M342" s="208"/>
      <c r="N342" s="209"/>
      <c r="O342" s="209"/>
      <c r="P342" s="210">
        <f>SUM(P343:P357)</f>
        <v>0</v>
      </c>
      <c r="Q342" s="209"/>
      <c r="R342" s="210">
        <f>SUM(R343:R357)</f>
        <v>0.032009240000000001</v>
      </c>
      <c r="S342" s="209"/>
      <c r="T342" s="211">
        <f>SUM(T343:T357)</f>
        <v>0</v>
      </c>
      <c r="AR342" s="212" t="s">
        <v>91</v>
      </c>
      <c r="AT342" s="213" t="s">
        <v>80</v>
      </c>
      <c r="AU342" s="213" t="s">
        <v>89</v>
      </c>
      <c r="AY342" s="212" t="s">
        <v>136</v>
      </c>
      <c r="BK342" s="214">
        <f>SUM(BK343:BK357)</f>
        <v>0</v>
      </c>
    </row>
    <row r="343" s="1" customFormat="1" ht="25.5" customHeight="1">
      <c r="B343" s="46"/>
      <c r="C343" s="217" t="s">
        <v>516</v>
      </c>
      <c r="D343" s="217" t="s">
        <v>138</v>
      </c>
      <c r="E343" s="218" t="s">
        <v>517</v>
      </c>
      <c r="F343" s="219" t="s">
        <v>518</v>
      </c>
      <c r="G343" s="220" t="s">
        <v>141</v>
      </c>
      <c r="H343" s="221">
        <v>2.5859999999999999</v>
      </c>
      <c r="I343" s="222"/>
      <c r="J343" s="223">
        <f>ROUND(I343*H343,2)</f>
        <v>0</v>
      </c>
      <c r="K343" s="219" t="s">
        <v>142</v>
      </c>
      <c r="L343" s="72"/>
      <c r="M343" s="224" t="s">
        <v>43</v>
      </c>
      <c r="N343" s="225" t="s">
        <v>52</v>
      </c>
      <c r="O343" s="47"/>
      <c r="P343" s="226">
        <f>O343*H343</f>
        <v>0</v>
      </c>
      <c r="Q343" s="226">
        <v>6.9999999999999994E-05</v>
      </c>
      <c r="R343" s="226">
        <f>Q343*H343</f>
        <v>0.00018101999999999997</v>
      </c>
      <c r="S343" s="226">
        <v>0</v>
      </c>
      <c r="T343" s="227">
        <f>S343*H343</f>
        <v>0</v>
      </c>
      <c r="AR343" s="23" t="s">
        <v>231</v>
      </c>
      <c r="AT343" s="23" t="s">
        <v>138</v>
      </c>
      <c r="AU343" s="23" t="s">
        <v>91</v>
      </c>
      <c r="AY343" s="23" t="s">
        <v>136</v>
      </c>
      <c r="BE343" s="228">
        <f>IF(N343="základní",J343,0)</f>
        <v>0</v>
      </c>
      <c r="BF343" s="228">
        <f>IF(N343="snížená",J343,0)</f>
        <v>0</v>
      </c>
      <c r="BG343" s="228">
        <f>IF(N343="zákl. přenesená",J343,0)</f>
        <v>0</v>
      </c>
      <c r="BH343" s="228">
        <f>IF(N343="sníž. přenesená",J343,0)</f>
        <v>0</v>
      </c>
      <c r="BI343" s="228">
        <f>IF(N343="nulová",J343,0)</f>
        <v>0</v>
      </c>
      <c r="BJ343" s="23" t="s">
        <v>89</v>
      </c>
      <c r="BK343" s="228">
        <f>ROUND(I343*H343,2)</f>
        <v>0</v>
      </c>
      <c r="BL343" s="23" t="s">
        <v>231</v>
      </c>
      <c r="BM343" s="23" t="s">
        <v>519</v>
      </c>
    </row>
    <row r="344" s="11" customFormat="1">
      <c r="B344" s="232"/>
      <c r="C344" s="233"/>
      <c r="D344" s="229" t="s">
        <v>147</v>
      </c>
      <c r="E344" s="234" t="s">
        <v>43</v>
      </c>
      <c r="F344" s="235" t="s">
        <v>520</v>
      </c>
      <c r="G344" s="233"/>
      <c r="H344" s="236">
        <v>2.5859999999999999</v>
      </c>
      <c r="I344" s="237"/>
      <c r="J344" s="233"/>
      <c r="K344" s="233"/>
      <c r="L344" s="238"/>
      <c r="M344" s="239"/>
      <c r="N344" s="240"/>
      <c r="O344" s="240"/>
      <c r="P344" s="240"/>
      <c r="Q344" s="240"/>
      <c r="R344" s="240"/>
      <c r="S344" s="240"/>
      <c r="T344" s="241"/>
      <c r="AT344" s="242" t="s">
        <v>147</v>
      </c>
      <c r="AU344" s="242" t="s">
        <v>91</v>
      </c>
      <c r="AV344" s="11" t="s">
        <v>91</v>
      </c>
      <c r="AW344" s="11" t="s">
        <v>44</v>
      </c>
      <c r="AX344" s="11" t="s">
        <v>81</v>
      </c>
      <c r="AY344" s="242" t="s">
        <v>136</v>
      </c>
    </row>
    <row r="345" s="12" customFormat="1">
      <c r="B345" s="243"/>
      <c r="C345" s="244"/>
      <c r="D345" s="229" t="s">
        <v>147</v>
      </c>
      <c r="E345" s="245" t="s">
        <v>43</v>
      </c>
      <c r="F345" s="246" t="s">
        <v>149</v>
      </c>
      <c r="G345" s="244"/>
      <c r="H345" s="247">
        <v>2.5859999999999999</v>
      </c>
      <c r="I345" s="248"/>
      <c r="J345" s="244"/>
      <c r="K345" s="244"/>
      <c r="L345" s="249"/>
      <c r="M345" s="250"/>
      <c r="N345" s="251"/>
      <c r="O345" s="251"/>
      <c r="P345" s="251"/>
      <c r="Q345" s="251"/>
      <c r="R345" s="251"/>
      <c r="S345" s="251"/>
      <c r="T345" s="252"/>
      <c r="AT345" s="253" t="s">
        <v>147</v>
      </c>
      <c r="AU345" s="253" t="s">
        <v>91</v>
      </c>
      <c r="AV345" s="12" t="s">
        <v>143</v>
      </c>
      <c r="AW345" s="12" t="s">
        <v>44</v>
      </c>
      <c r="AX345" s="12" t="s">
        <v>89</v>
      </c>
      <c r="AY345" s="253" t="s">
        <v>136</v>
      </c>
    </row>
    <row r="346" s="1" customFormat="1" ht="16.5" customHeight="1">
      <c r="B346" s="46"/>
      <c r="C346" s="217" t="s">
        <v>521</v>
      </c>
      <c r="D346" s="217" t="s">
        <v>138</v>
      </c>
      <c r="E346" s="218" t="s">
        <v>522</v>
      </c>
      <c r="F346" s="219" t="s">
        <v>523</v>
      </c>
      <c r="G346" s="220" t="s">
        <v>141</v>
      </c>
      <c r="H346" s="221">
        <v>2.5859999999999999</v>
      </c>
      <c r="I346" s="222"/>
      <c r="J346" s="223">
        <f>ROUND(I346*H346,2)</f>
        <v>0</v>
      </c>
      <c r="K346" s="219" t="s">
        <v>142</v>
      </c>
      <c r="L346" s="72"/>
      <c r="M346" s="224" t="s">
        <v>43</v>
      </c>
      <c r="N346" s="225" t="s">
        <v>52</v>
      </c>
      <c r="O346" s="47"/>
      <c r="P346" s="226">
        <f>O346*H346</f>
        <v>0</v>
      </c>
      <c r="Q346" s="226">
        <v>0.00013999999999999999</v>
      </c>
      <c r="R346" s="226">
        <f>Q346*H346</f>
        <v>0.00036203999999999994</v>
      </c>
      <c r="S346" s="226">
        <v>0</v>
      </c>
      <c r="T346" s="227">
        <f>S346*H346</f>
        <v>0</v>
      </c>
      <c r="AR346" s="23" t="s">
        <v>231</v>
      </c>
      <c r="AT346" s="23" t="s">
        <v>138</v>
      </c>
      <c r="AU346" s="23" t="s">
        <v>91</v>
      </c>
      <c r="AY346" s="23" t="s">
        <v>136</v>
      </c>
      <c r="BE346" s="228">
        <f>IF(N346="základní",J346,0)</f>
        <v>0</v>
      </c>
      <c r="BF346" s="228">
        <f>IF(N346="snížená",J346,0)</f>
        <v>0</v>
      </c>
      <c r="BG346" s="228">
        <f>IF(N346="zákl. přenesená",J346,0)</f>
        <v>0</v>
      </c>
      <c r="BH346" s="228">
        <f>IF(N346="sníž. přenesená",J346,0)</f>
        <v>0</v>
      </c>
      <c r="BI346" s="228">
        <f>IF(N346="nulová",J346,0)</f>
        <v>0</v>
      </c>
      <c r="BJ346" s="23" t="s">
        <v>89</v>
      </c>
      <c r="BK346" s="228">
        <f>ROUND(I346*H346,2)</f>
        <v>0</v>
      </c>
      <c r="BL346" s="23" t="s">
        <v>231</v>
      </c>
      <c r="BM346" s="23" t="s">
        <v>524</v>
      </c>
    </row>
    <row r="347" s="11" customFormat="1">
      <c r="B347" s="232"/>
      <c r="C347" s="233"/>
      <c r="D347" s="229" t="s">
        <v>147</v>
      </c>
      <c r="E347" s="234" t="s">
        <v>43</v>
      </c>
      <c r="F347" s="235" t="s">
        <v>520</v>
      </c>
      <c r="G347" s="233"/>
      <c r="H347" s="236">
        <v>2.5859999999999999</v>
      </c>
      <c r="I347" s="237"/>
      <c r="J347" s="233"/>
      <c r="K347" s="233"/>
      <c r="L347" s="238"/>
      <c r="M347" s="239"/>
      <c r="N347" s="240"/>
      <c r="O347" s="240"/>
      <c r="P347" s="240"/>
      <c r="Q347" s="240"/>
      <c r="R347" s="240"/>
      <c r="S347" s="240"/>
      <c r="T347" s="241"/>
      <c r="AT347" s="242" t="s">
        <v>147</v>
      </c>
      <c r="AU347" s="242" t="s">
        <v>91</v>
      </c>
      <c r="AV347" s="11" t="s">
        <v>91</v>
      </c>
      <c r="AW347" s="11" t="s">
        <v>44</v>
      </c>
      <c r="AX347" s="11" t="s">
        <v>81</v>
      </c>
      <c r="AY347" s="242" t="s">
        <v>136</v>
      </c>
    </row>
    <row r="348" s="12" customFormat="1">
      <c r="B348" s="243"/>
      <c r="C348" s="244"/>
      <c r="D348" s="229" t="s">
        <v>147</v>
      </c>
      <c r="E348" s="245" t="s">
        <v>43</v>
      </c>
      <c r="F348" s="246" t="s">
        <v>149</v>
      </c>
      <c r="G348" s="244"/>
      <c r="H348" s="247">
        <v>2.5859999999999999</v>
      </c>
      <c r="I348" s="248"/>
      <c r="J348" s="244"/>
      <c r="K348" s="244"/>
      <c r="L348" s="249"/>
      <c r="M348" s="250"/>
      <c r="N348" s="251"/>
      <c r="O348" s="251"/>
      <c r="P348" s="251"/>
      <c r="Q348" s="251"/>
      <c r="R348" s="251"/>
      <c r="S348" s="251"/>
      <c r="T348" s="252"/>
      <c r="AT348" s="253" t="s">
        <v>147</v>
      </c>
      <c r="AU348" s="253" t="s">
        <v>91</v>
      </c>
      <c r="AV348" s="12" t="s">
        <v>143</v>
      </c>
      <c r="AW348" s="12" t="s">
        <v>44</v>
      </c>
      <c r="AX348" s="12" t="s">
        <v>89</v>
      </c>
      <c r="AY348" s="253" t="s">
        <v>136</v>
      </c>
    </row>
    <row r="349" s="1" customFormat="1" ht="25.5" customHeight="1">
      <c r="B349" s="46"/>
      <c r="C349" s="217" t="s">
        <v>525</v>
      </c>
      <c r="D349" s="217" t="s">
        <v>138</v>
      </c>
      <c r="E349" s="218" t="s">
        <v>526</v>
      </c>
      <c r="F349" s="219" t="s">
        <v>527</v>
      </c>
      <c r="G349" s="220" t="s">
        <v>141</v>
      </c>
      <c r="H349" s="221">
        <v>2.5859999999999999</v>
      </c>
      <c r="I349" s="222"/>
      <c r="J349" s="223">
        <f>ROUND(I349*H349,2)</f>
        <v>0</v>
      </c>
      <c r="K349" s="219" t="s">
        <v>142</v>
      </c>
      <c r="L349" s="72"/>
      <c r="M349" s="224" t="s">
        <v>43</v>
      </c>
      <c r="N349" s="225" t="s">
        <v>52</v>
      </c>
      <c r="O349" s="47"/>
      <c r="P349" s="226">
        <f>O349*H349</f>
        <v>0</v>
      </c>
      <c r="Q349" s="226">
        <v>0.00012999999999999999</v>
      </c>
      <c r="R349" s="226">
        <f>Q349*H349</f>
        <v>0.00033617999999999994</v>
      </c>
      <c r="S349" s="226">
        <v>0</v>
      </c>
      <c r="T349" s="227">
        <f>S349*H349</f>
        <v>0</v>
      </c>
      <c r="AR349" s="23" t="s">
        <v>231</v>
      </c>
      <c r="AT349" s="23" t="s">
        <v>138</v>
      </c>
      <c r="AU349" s="23" t="s">
        <v>91</v>
      </c>
      <c r="AY349" s="23" t="s">
        <v>136</v>
      </c>
      <c r="BE349" s="228">
        <f>IF(N349="základní",J349,0)</f>
        <v>0</v>
      </c>
      <c r="BF349" s="228">
        <f>IF(N349="snížená",J349,0)</f>
        <v>0</v>
      </c>
      <c r="BG349" s="228">
        <f>IF(N349="zákl. přenesená",J349,0)</f>
        <v>0</v>
      </c>
      <c r="BH349" s="228">
        <f>IF(N349="sníž. přenesená",J349,0)</f>
        <v>0</v>
      </c>
      <c r="BI349" s="228">
        <f>IF(N349="nulová",J349,0)</f>
        <v>0</v>
      </c>
      <c r="BJ349" s="23" t="s">
        <v>89</v>
      </c>
      <c r="BK349" s="228">
        <f>ROUND(I349*H349,2)</f>
        <v>0</v>
      </c>
      <c r="BL349" s="23" t="s">
        <v>231</v>
      </c>
      <c r="BM349" s="23" t="s">
        <v>528</v>
      </c>
    </row>
    <row r="350" s="11" customFormat="1">
      <c r="B350" s="232"/>
      <c r="C350" s="233"/>
      <c r="D350" s="229" t="s">
        <v>147</v>
      </c>
      <c r="E350" s="234" t="s">
        <v>43</v>
      </c>
      <c r="F350" s="235" t="s">
        <v>520</v>
      </c>
      <c r="G350" s="233"/>
      <c r="H350" s="236">
        <v>2.5859999999999999</v>
      </c>
      <c r="I350" s="237"/>
      <c r="J350" s="233"/>
      <c r="K350" s="233"/>
      <c r="L350" s="238"/>
      <c r="M350" s="239"/>
      <c r="N350" s="240"/>
      <c r="O350" s="240"/>
      <c r="P350" s="240"/>
      <c r="Q350" s="240"/>
      <c r="R350" s="240"/>
      <c r="S350" s="240"/>
      <c r="T350" s="241"/>
      <c r="AT350" s="242" t="s">
        <v>147</v>
      </c>
      <c r="AU350" s="242" t="s">
        <v>91</v>
      </c>
      <c r="AV350" s="11" t="s">
        <v>91</v>
      </c>
      <c r="AW350" s="11" t="s">
        <v>44</v>
      </c>
      <c r="AX350" s="11" t="s">
        <v>81</v>
      </c>
      <c r="AY350" s="242" t="s">
        <v>136</v>
      </c>
    </row>
    <row r="351" s="12" customFormat="1">
      <c r="B351" s="243"/>
      <c r="C351" s="244"/>
      <c r="D351" s="229" t="s">
        <v>147</v>
      </c>
      <c r="E351" s="245" t="s">
        <v>43</v>
      </c>
      <c r="F351" s="246" t="s">
        <v>149</v>
      </c>
      <c r="G351" s="244"/>
      <c r="H351" s="247">
        <v>2.5859999999999999</v>
      </c>
      <c r="I351" s="248"/>
      <c r="J351" s="244"/>
      <c r="K351" s="244"/>
      <c r="L351" s="249"/>
      <c r="M351" s="250"/>
      <c r="N351" s="251"/>
      <c r="O351" s="251"/>
      <c r="P351" s="251"/>
      <c r="Q351" s="251"/>
      <c r="R351" s="251"/>
      <c r="S351" s="251"/>
      <c r="T351" s="252"/>
      <c r="AT351" s="253" t="s">
        <v>147</v>
      </c>
      <c r="AU351" s="253" t="s">
        <v>91</v>
      </c>
      <c r="AV351" s="12" t="s">
        <v>143</v>
      </c>
      <c r="AW351" s="12" t="s">
        <v>44</v>
      </c>
      <c r="AX351" s="12" t="s">
        <v>89</v>
      </c>
      <c r="AY351" s="253" t="s">
        <v>136</v>
      </c>
    </row>
    <row r="352" s="1" customFormat="1" ht="25.5" customHeight="1">
      <c r="B352" s="46"/>
      <c r="C352" s="217" t="s">
        <v>529</v>
      </c>
      <c r="D352" s="217" t="s">
        <v>138</v>
      </c>
      <c r="E352" s="218" t="s">
        <v>530</v>
      </c>
      <c r="F352" s="219" t="s">
        <v>531</v>
      </c>
      <c r="G352" s="220" t="s">
        <v>141</v>
      </c>
      <c r="H352" s="221">
        <v>62.259999999999998</v>
      </c>
      <c r="I352" s="222"/>
      <c r="J352" s="223">
        <f>ROUND(I352*H352,2)</f>
        <v>0</v>
      </c>
      <c r="K352" s="219" t="s">
        <v>142</v>
      </c>
      <c r="L352" s="72"/>
      <c r="M352" s="224" t="s">
        <v>43</v>
      </c>
      <c r="N352" s="225" t="s">
        <v>52</v>
      </c>
      <c r="O352" s="47"/>
      <c r="P352" s="226">
        <f>O352*H352</f>
        <v>0</v>
      </c>
      <c r="Q352" s="226">
        <v>0.00013999999999999999</v>
      </c>
      <c r="R352" s="226">
        <f>Q352*H352</f>
        <v>0.0087163999999999991</v>
      </c>
      <c r="S352" s="226">
        <v>0</v>
      </c>
      <c r="T352" s="227">
        <f>S352*H352</f>
        <v>0</v>
      </c>
      <c r="AR352" s="23" t="s">
        <v>231</v>
      </c>
      <c r="AT352" s="23" t="s">
        <v>138</v>
      </c>
      <c r="AU352" s="23" t="s">
        <v>91</v>
      </c>
      <c r="AY352" s="23" t="s">
        <v>136</v>
      </c>
      <c r="BE352" s="228">
        <f>IF(N352="základní",J352,0)</f>
        <v>0</v>
      </c>
      <c r="BF352" s="228">
        <f>IF(N352="snížená",J352,0)</f>
        <v>0</v>
      </c>
      <c r="BG352" s="228">
        <f>IF(N352="zákl. přenesená",J352,0)</f>
        <v>0</v>
      </c>
      <c r="BH352" s="228">
        <f>IF(N352="sníž. přenesená",J352,0)</f>
        <v>0</v>
      </c>
      <c r="BI352" s="228">
        <f>IF(N352="nulová",J352,0)</f>
        <v>0</v>
      </c>
      <c r="BJ352" s="23" t="s">
        <v>89</v>
      </c>
      <c r="BK352" s="228">
        <f>ROUND(I352*H352,2)</f>
        <v>0</v>
      </c>
      <c r="BL352" s="23" t="s">
        <v>231</v>
      </c>
      <c r="BM352" s="23" t="s">
        <v>532</v>
      </c>
    </row>
    <row r="353" s="11" customFormat="1">
      <c r="B353" s="232"/>
      <c r="C353" s="233"/>
      <c r="D353" s="229" t="s">
        <v>147</v>
      </c>
      <c r="E353" s="234" t="s">
        <v>43</v>
      </c>
      <c r="F353" s="235" t="s">
        <v>533</v>
      </c>
      <c r="G353" s="233"/>
      <c r="H353" s="236">
        <v>62.259999999999998</v>
      </c>
      <c r="I353" s="237"/>
      <c r="J353" s="233"/>
      <c r="K353" s="233"/>
      <c r="L353" s="238"/>
      <c r="M353" s="239"/>
      <c r="N353" s="240"/>
      <c r="O353" s="240"/>
      <c r="P353" s="240"/>
      <c r="Q353" s="240"/>
      <c r="R353" s="240"/>
      <c r="S353" s="240"/>
      <c r="T353" s="241"/>
      <c r="AT353" s="242" t="s">
        <v>147</v>
      </c>
      <c r="AU353" s="242" t="s">
        <v>91</v>
      </c>
      <c r="AV353" s="11" t="s">
        <v>91</v>
      </c>
      <c r="AW353" s="11" t="s">
        <v>44</v>
      </c>
      <c r="AX353" s="11" t="s">
        <v>81</v>
      </c>
      <c r="AY353" s="242" t="s">
        <v>136</v>
      </c>
    </row>
    <row r="354" s="12" customFormat="1">
      <c r="B354" s="243"/>
      <c r="C354" s="244"/>
      <c r="D354" s="229" t="s">
        <v>147</v>
      </c>
      <c r="E354" s="245" t="s">
        <v>43</v>
      </c>
      <c r="F354" s="246" t="s">
        <v>149</v>
      </c>
      <c r="G354" s="244"/>
      <c r="H354" s="247">
        <v>62.259999999999998</v>
      </c>
      <c r="I354" s="248"/>
      <c r="J354" s="244"/>
      <c r="K354" s="244"/>
      <c r="L354" s="249"/>
      <c r="M354" s="250"/>
      <c r="N354" s="251"/>
      <c r="O354" s="251"/>
      <c r="P354" s="251"/>
      <c r="Q354" s="251"/>
      <c r="R354" s="251"/>
      <c r="S354" s="251"/>
      <c r="T354" s="252"/>
      <c r="AT354" s="253" t="s">
        <v>147</v>
      </c>
      <c r="AU354" s="253" t="s">
        <v>91</v>
      </c>
      <c r="AV354" s="12" t="s">
        <v>143</v>
      </c>
      <c r="AW354" s="12" t="s">
        <v>44</v>
      </c>
      <c r="AX354" s="12" t="s">
        <v>89</v>
      </c>
      <c r="AY354" s="253" t="s">
        <v>136</v>
      </c>
    </row>
    <row r="355" s="1" customFormat="1" ht="25.5" customHeight="1">
      <c r="B355" s="46"/>
      <c r="C355" s="217" t="s">
        <v>534</v>
      </c>
      <c r="D355" s="217" t="s">
        <v>138</v>
      </c>
      <c r="E355" s="218" t="s">
        <v>535</v>
      </c>
      <c r="F355" s="219" t="s">
        <v>536</v>
      </c>
      <c r="G355" s="220" t="s">
        <v>141</v>
      </c>
      <c r="H355" s="221">
        <v>62.259999999999998</v>
      </c>
      <c r="I355" s="222"/>
      <c r="J355" s="223">
        <f>ROUND(I355*H355,2)</f>
        <v>0</v>
      </c>
      <c r="K355" s="219" t="s">
        <v>142</v>
      </c>
      <c r="L355" s="72"/>
      <c r="M355" s="224" t="s">
        <v>43</v>
      </c>
      <c r="N355" s="225" t="s">
        <v>52</v>
      </c>
      <c r="O355" s="47"/>
      <c r="P355" s="226">
        <f>O355*H355</f>
        <v>0</v>
      </c>
      <c r="Q355" s="226">
        <v>0.00036000000000000002</v>
      </c>
      <c r="R355" s="226">
        <f>Q355*H355</f>
        <v>0.022413600000000002</v>
      </c>
      <c r="S355" s="226">
        <v>0</v>
      </c>
      <c r="T355" s="227">
        <f>S355*H355</f>
        <v>0</v>
      </c>
      <c r="AR355" s="23" t="s">
        <v>231</v>
      </c>
      <c r="AT355" s="23" t="s">
        <v>138</v>
      </c>
      <c r="AU355" s="23" t="s">
        <v>91</v>
      </c>
      <c r="AY355" s="23" t="s">
        <v>136</v>
      </c>
      <c r="BE355" s="228">
        <f>IF(N355="základní",J355,0)</f>
        <v>0</v>
      </c>
      <c r="BF355" s="228">
        <f>IF(N355="snížená",J355,0)</f>
        <v>0</v>
      </c>
      <c r="BG355" s="228">
        <f>IF(N355="zákl. přenesená",J355,0)</f>
        <v>0</v>
      </c>
      <c r="BH355" s="228">
        <f>IF(N355="sníž. přenesená",J355,0)</f>
        <v>0</v>
      </c>
      <c r="BI355" s="228">
        <f>IF(N355="nulová",J355,0)</f>
        <v>0</v>
      </c>
      <c r="BJ355" s="23" t="s">
        <v>89</v>
      </c>
      <c r="BK355" s="228">
        <f>ROUND(I355*H355,2)</f>
        <v>0</v>
      </c>
      <c r="BL355" s="23" t="s">
        <v>231</v>
      </c>
      <c r="BM355" s="23" t="s">
        <v>537</v>
      </c>
    </row>
    <row r="356" s="11" customFormat="1">
      <c r="B356" s="232"/>
      <c r="C356" s="233"/>
      <c r="D356" s="229" t="s">
        <v>147</v>
      </c>
      <c r="E356" s="234" t="s">
        <v>43</v>
      </c>
      <c r="F356" s="235" t="s">
        <v>533</v>
      </c>
      <c r="G356" s="233"/>
      <c r="H356" s="236">
        <v>62.259999999999998</v>
      </c>
      <c r="I356" s="237"/>
      <c r="J356" s="233"/>
      <c r="K356" s="233"/>
      <c r="L356" s="238"/>
      <c r="M356" s="239"/>
      <c r="N356" s="240"/>
      <c r="O356" s="240"/>
      <c r="P356" s="240"/>
      <c r="Q356" s="240"/>
      <c r="R356" s="240"/>
      <c r="S356" s="240"/>
      <c r="T356" s="241"/>
      <c r="AT356" s="242" t="s">
        <v>147</v>
      </c>
      <c r="AU356" s="242" t="s">
        <v>91</v>
      </c>
      <c r="AV356" s="11" t="s">
        <v>91</v>
      </c>
      <c r="AW356" s="11" t="s">
        <v>44</v>
      </c>
      <c r="AX356" s="11" t="s">
        <v>81</v>
      </c>
      <c r="AY356" s="242" t="s">
        <v>136</v>
      </c>
    </row>
    <row r="357" s="12" customFormat="1">
      <c r="B357" s="243"/>
      <c r="C357" s="244"/>
      <c r="D357" s="229" t="s">
        <v>147</v>
      </c>
      <c r="E357" s="245" t="s">
        <v>43</v>
      </c>
      <c r="F357" s="246" t="s">
        <v>149</v>
      </c>
      <c r="G357" s="244"/>
      <c r="H357" s="247">
        <v>62.259999999999998</v>
      </c>
      <c r="I357" s="248"/>
      <c r="J357" s="244"/>
      <c r="K357" s="244"/>
      <c r="L357" s="249"/>
      <c r="M357" s="250"/>
      <c r="N357" s="251"/>
      <c r="O357" s="251"/>
      <c r="P357" s="251"/>
      <c r="Q357" s="251"/>
      <c r="R357" s="251"/>
      <c r="S357" s="251"/>
      <c r="T357" s="252"/>
      <c r="AT357" s="253" t="s">
        <v>147</v>
      </c>
      <c r="AU357" s="253" t="s">
        <v>91</v>
      </c>
      <c r="AV357" s="12" t="s">
        <v>143</v>
      </c>
      <c r="AW357" s="12" t="s">
        <v>44</v>
      </c>
      <c r="AX357" s="12" t="s">
        <v>89</v>
      </c>
      <c r="AY357" s="253" t="s">
        <v>136</v>
      </c>
    </row>
    <row r="358" s="10" customFormat="1" ht="29.88" customHeight="1">
      <c r="B358" s="201"/>
      <c r="C358" s="202"/>
      <c r="D358" s="203" t="s">
        <v>80</v>
      </c>
      <c r="E358" s="215" t="s">
        <v>538</v>
      </c>
      <c r="F358" s="215" t="s">
        <v>539</v>
      </c>
      <c r="G358" s="202"/>
      <c r="H358" s="202"/>
      <c r="I358" s="205"/>
      <c r="J358" s="216">
        <f>BK358</f>
        <v>0</v>
      </c>
      <c r="K358" s="202"/>
      <c r="L358" s="207"/>
      <c r="M358" s="208"/>
      <c r="N358" s="209"/>
      <c r="O358" s="209"/>
      <c r="P358" s="210">
        <f>SUM(P359:P368)</f>
        <v>0</v>
      </c>
      <c r="Q358" s="209"/>
      <c r="R358" s="210">
        <f>SUM(R359:R368)</f>
        <v>0.027940936799999996</v>
      </c>
      <c r="S358" s="209"/>
      <c r="T358" s="211">
        <f>SUM(T359:T368)</f>
        <v>0</v>
      </c>
      <c r="AR358" s="212" t="s">
        <v>91</v>
      </c>
      <c r="AT358" s="213" t="s">
        <v>80</v>
      </c>
      <c r="AU358" s="213" t="s">
        <v>89</v>
      </c>
      <c r="AY358" s="212" t="s">
        <v>136</v>
      </c>
      <c r="BK358" s="214">
        <f>SUM(BK359:BK368)</f>
        <v>0</v>
      </c>
    </row>
    <row r="359" s="1" customFormat="1" ht="25.5" customHeight="1">
      <c r="B359" s="46"/>
      <c r="C359" s="217" t="s">
        <v>540</v>
      </c>
      <c r="D359" s="217" t="s">
        <v>138</v>
      </c>
      <c r="E359" s="218" t="s">
        <v>541</v>
      </c>
      <c r="F359" s="219" t="s">
        <v>542</v>
      </c>
      <c r="G359" s="220" t="s">
        <v>141</v>
      </c>
      <c r="H359" s="221">
        <v>84.566999999999993</v>
      </c>
      <c r="I359" s="222"/>
      <c r="J359" s="223">
        <f>ROUND(I359*H359,2)</f>
        <v>0</v>
      </c>
      <c r="K359" s="219" t="s">
        <v>142</v>
      </c>
      <c r="L359" s="72"/>
      <c r="M359" s="224" t="s">
        <v>43</v>
      </c>
      <c r="N359" s="225" t="s">
        <v>52</v>
      </c>
      <c r="O359" s="47"/>
      <c r="P359" s="226">
        <f>O359*H359</f>
        <v>0</v>
      </c>
      <c r="Q359" s="226">
        <v>0.00020120000000000001</v>
      </c>
      <c r="R359" s="226">
        <f>Q359*H359</f>
        <v>0.017014880399999998</v>
      </c>
      <c r="S359" s="226">
        <v>0</v>
      </c>
      <c r="T359" s="227">
        <f>S359*H359</f>
        <v>0</v>
      </c>
      <c r="AR359" s="23" t="s">
        <v>231</v>
      </c>
      <c r="AT359" s="23" t="s">
        <v>138</v>
      </c>
      <c r="AU359" s="23" t="s">
        <v>91</v>
      </c>
      <c r="AY359" s="23" t="s">
        <v>136</v>
      </c>
      <c r="BE359" s="228">
        <f>IF(N359="základní",J359,0)</f>
        <v>0</v>
      </c>
      <c r="BF359" s="228">
        <f>IF(N359="snížená",J359,0)</f>
        <v>0</v>
      </c>
      <c r="BG359" s="228">
        <f>IF(N359="zákl. přenesená",J359,0)</f>
        <v>0</v>
      </c>
      <c r="BH359" s="228">
        <f>IF(N359="sníž. přenesená",J359,0)</f>
        <v>0</v>
      </c>
      <c r="BI359" s="228">
        <f>IF(N359="nulová",J359,0)</f>
        <v>0</v>
      </c>
      <c r="BJ359" s="23" t="s">
        <v>89</v>
      </c>
      <c r="BK359" s="228">
        <f>ROUND(I359*H359,2)</f>
        <v>0</v>
      </c>
      <c r="BL359" s="23" t="s">
        <v>231</v>
      </c>
      <c r="BM359" s="23" t="s">
        <v>543</v>
      </c>
    </row>
    <row r="360" s="11" customFormat="1">
      <c r="B360" s="232"/>
      <c r="C360" s="233"/>
      <c r="D360" s="229" t="s">
        <v>147</v>
      </c>
      <c r="E360" s="234" t="s">
        <v>43</v>
      </c>
      <c r="F360" s="235" t="s">
        <v>182</v>
      </c>
      <c r="G360" s="233"/>
      <c r="H360" s="236">
        <v>29.800000000000001</v>
      </c>
      <c r="I360" s="237"/>
      <c r="J360" s="233"/>
      <c r="K360" s="233"/>
      <c r="L360" s="238"/>
      <c r="M360" s="239"/>
      <c r="N360" s="240"/>
      <c r="O360" s="240"/>
      <c r="P360" s="240"/>
      <c r="Q360" s="240"/>
      <c r="R360" s="240"/>
      <c r="S360" s="240"/>
      <c r="T360" s="241"/>
      <c r="AT360" s="242" t="s">
        <v>147</v>
      </c>
      <c r="AU360" s="242" t="s">
        <v>91</v>
      </c>
      <c r="AV360" s="11" t="s">
        <v>91</v>
      </c>
      <c r="AW360" s="11" t="s">
        <v>44</v>
      </c>
      <c r="AX360" s="11" t="s">
        <v>81</v>
      </c>
      <c r="AY360" s="242" t="s">
        <v>136</v>
      </c>
    </row>
    <row r="361" s="11" customFormat="1">
      <c r="B361" s="232"/>
      <c r="C361" s="233"/>
      <c r="D361" s="229" t="s">
        <v>147</v>
      </c>
      <c r="E361" s="234" t="s">
        <v>43</v>
      </c>
      <c r="F361" s="235" t="s">
        <v>187</v>
      </c>
      <c r="G361" s="233"/>
      <c r="H361" s="236">
        <v>48.593000000000004</v>
      </c>
      <c r="I361" s="237"/>
      <c r="J361" s="233"/>
      <c r="K361" s="233"/>
      <c r="L361" s="238"/>
      <c r="M361" s="239"/>
      <c r="N361" s="240"/>
      <c r="O361" s="240"/>
      <c r="P361" s="240"/>
      <c r="Q361" s="240"/>
      <c r="R361" s="240"/>
      <c r="S361" s="240"/>
      <c r="T361" s="241"/>
      <c r="AT361" s="242" t="s">
        <v>147</v>
      </c>
      <c r="AU361" s="242" t="s">
        <v>91</v>
      </c>
      <c r="AV361" s="11" t="s">
        <v>91</v>
      </c>
      <c r="AW361" s="11" t="s">
        <v>44</v>
      </c>
      <c r="AX361" s="11" t="s">
        <v>81</v>
      </c>
      <c r="AY361" s="242" t="s">
        <v>136</v>
      </c>
    </row>
    <row r="362" s="11" customFormat="1">
      <c r="B362" s="232"/>
      <c r="C362" s="233"/>
      <c r="D362" s="229" t="s">
        <v>147</v>
      </c>
      <c r="E362" s="234" t="s">
        <v>43</v>
      </c>
      <c r="F362" s="235" t="s">
        <v>188</v>
      </c>
      <c r="G362" s="233"/>
      <c r="H362" s="236">
        <v>6.1740000000000004</v>
      </c>
      <c r="I362" s="237"/>
      <c r="J362" s="233"/>
      <c r="K362" s="233"/>
      <c r="L362" s="238"/>
      <c r="M362" s="239"/>
      <c r="N362" s="240"/>
      <c r="O362" s="240"/>
      <c r="P362" s="240"/>
      <c r="Q362" s="240"/>
      <c r="R362" s="240"/>
      <c r="S362" s="240"/>
      <c r="T362" s="241"/>
      <c r="AT362" s="242" t="s">
        <v>147</v>
      </c>
      <c r="AU362" s="242" t="s">
        <v>91</v>
      </c>
      <c r="AV362" s="11" t="s">
        <v>91</v>
      </c>
      <c r="AW362" s="11" t="s">
        <v>44</v>
      </c>
      <c r="AX362" s="11" t="s">
        <v>81</v>
      </c>
      <c r="AY362" s="242" t="s">
        <v>136</v>
      </c>
    </row>
    <row r="363" s="12" customFormat="1">
      <c r="B363" s="243"/>
      <c r="C363" s="244"/>
      <c r="D363" s="229" t="s">
        <v>147</v>
      </c>
      <c r="E363" s="245" t="s">
        <v>43</v>
      </c>
      <c r="F363" s="246" t="s">
        <v>149</v>
      </c>
      <c r="G363" s="244"/>
      <c r="H363" s="247">
        <v>84.566999999999993</v>
      </c>
      <c r="I363" s="248"/>
      <c r="J363" s="244"/>
      <c r="K363" s="244"/>
      <c r="L363" s="249"/>
      <c r="M363" s="250"/>
      <c r="N363" s="251"/>
      <c r="O363" s="251"/>
      <c r="P363" s="251"/>
      <c r="Q363" s="251"/>
      <c r="R363" s="251"/>
      <c r="S363" s="251"/>
      <c r="T363" s="252"/>
      <c r="AT363" s="253" t="s">
        <v>147</v>
      </c>
      <c r="AU363" s="253" t="s">
        <v>91</v>
      </c>
      <c r="AV363" s="12" t="s">
        <v>143</v>
      </c>
      <c r="AW363" s="12" t="s">
        <v>44</v>
      </c>
      <c r="AX363" s="12" t="s">
        <v>89</v>
      </c>
      <c r="AY363" s="253" t="s">
        <v>136</v>
      </c>
    </row>
    <row r="364" s="1" customFormat="1" ht="25.5" customHeight="1">
      <c r="B364" s="46"/>
      <c r="C364" s="217" t="s">
        <v>544</v>
      </c>
      <c r="D364" s="217" t="s">
        <v>138</v>
      </c>
      <c r="E364" s="218" t="s">
        <v>545</v>
      </c>
      <c r="F364" s="219" t="s">
        <v>546</v>
      </c>
      <c r="G364" s="220" t="s">
        <v>141</v>
      </c>
      <c r="H364" s="221">
        <v>84.566999999999993</v>
      </c>
      <c r="I364" s="222"/>
      <c r="J364" s="223">
        <f>ROUND(I364*H364,2)</f>
        <v>0</v>
      </c>
      <c r="K364" s="219" t="s">
        <v>142</v>
      </c>
      <c r="L364" s="72"/>
      <c r="M364" s="224" t="s">
        <v>43</v>
      </c>
      <c r="N364" s="225" t="s">
        <v>52</v>
      </c>
      <c r="O364" s="47"/>
      <c r="P364" s="226">
        <f>O364*H364</f>
        <v>0</v>
      </c>
      <c r="Q364" s="226">
        <v>0.0001292</v>
      </c>
      <c r="R364" s="226">
        <f>Q364*H364</f>
        <v>0.010926056399999998</v>
      </c>
      <c r="S364" s="226">
        <v>0</v>
      </c>
      <c r="T364" s="227">
        <f>S364*H364</f>
        <v>0</v>
      </c>
      <c r="AR364" s="23" t="s">
        <v>231</v>
      </c>
      <c r="AT364" s="23" t="s">
        <v>138</v>
      </c>
      <c r="AU364" s="23" t="s">
        <v>91</v>
      </c>
      <c r="AY364" s="23" t="s">
        <v>136</v>
      </c>
      <c r="BE364" s="228">
        <f>IF(N364="základní",J364,0)</f>
        <v>0</v>
      </c>
      <c r="BF364" s="228">
        <f>IF(N364="snížená",J364,0)</f>
        <v>0</v>
      </c>
      <c r="BG364" s="228">
        <f>IF(N364="zákl. přenesená",J364,0)</f>
        <v>0</v>
      </c>
      <c r="BH364" s="228">
        <f>IF(N364="sníž. přenesená",J364,0)</f>
        <v>0</v>
      </c>
      <c r="BI364" s="228">
        <f>IF(N364="nulová",J364,0)</f>
        <v>0</v>
      </c>
      <c r="BJ364" s="23" t="s">
        <v>89</v>
      </c>
      <c r="BK364" s="228">
        <f>ROUND(I364*H364,2)</f>
        <v>0</v>
      </c>
      <c r="BL364" s="23" t="s">
        <v>231</v>
      </c>
      <c r="BM364" s="23" t="s">
        <v>547</v>
      </c>
    </row>
    <row r="365" s="11" customFormat="1">
      <c r="B365" s="232"/>
      <c r="C365" s="233"/>
      <c r="D365" s="229" t="s">
        <v>147</v>
      </c>
      <c r="E365" s="234" t="s">
        <v>43</v>
      </c>
      <c r="F365" s="235" t="s">
        <v>182</v>
      </c>
      <c r="G365" s="233"/>
      <c r="H365" s="236">
        <v>29.800000000000001</v>
      </c>
      <c r="I365" s="237"/>
      <c r="J365" s="233"/>
      <c r="K365" s="233"/>
      <c r="L365" s="238"/>
      <c r="M365" s="239"/>
      <c r="N365" s="240"/>
      <c r="O365" s="240"/>
      <c r="P365" s="240"/>
      <c r="Q365" s="240"/>
      <c r="R365" s="240"/>
      <c r="S365" s="240"/>
      <c r="T365" s="241"/>
      <c r="AT365" s="242" t="s">
        <v>147</v>
      </c>
      <c r="AU365" s="242" t="s">
        <v>91</v>
      </c>
      <c r="AV365" s="11" t="s">
        <v>91</v>
      </c>
      <c r="AW365" s="11" t="s">
        <v>44</v>
      </c>
      <c r="AX365" s="11" t="s">
        <v>81</v>
      </c>
      <c r="AY365" s="242" t="s">
        <v>136</v>
      </c>
    </row>
    <row r="366" s="11" customFormat="1">
      <c r="B366" s="232"/>
      <c r="C366" s="233"/>
      <c r="D366" s="229" t="s">
        <v>147</v>
      </c>
      <c r="E366" s="234" t="s">
        <v>43</v>
      </c>
      <c r="F366" s="235" t="s">
        <v>187</v>
      </c>
      <c r="G366" s="233"/>
      <c r="H366" s="236">
        <v>48.593000000000004</v>
      </c>
      <c r="I366" s="237"/>
      <c r="J366" s="233"/>
      <c r="K366" s="233"/>
      <c r="L366" s="238"/>
      <c r="M366" s="239"/>
      <c r="N366" s="240"/>
      <c r="O366" s="240"/>
      <c r="P366" s="240"/>
      <c r="Q366" s="240"/>
      <c r="R366" s="240"/>
      <c r="S366" s="240"/>
      <c r="T366" s="241"/>
      <c r="AT366" s="242" t="s">
        <v>147</v>
      </c>
      <c r="AU366" s="242" t="s">
        <v>91</v>
      </c>
      <c r="AV366" s="11" t="s">
        <v>91</v>
      </c>
      <c r="AW366" s="11" t="s">
        <v>44</v>
      </c>
      <c r="AX366" s="11" t="s">
        <v>81</v>
      </c>
      <c r="AY366" s="242" t="s">
        <v>136</v>
      </c>
    </row>
    <row r="367" s="11" customFormat="1">
      <c r="B367" s="232"/>
      <c r="C367" s="233"/>
      <c r="D367" s="229" t="s">
        <v>147</v>
      </c>
      <c r="E367" s="234" t="s">
        <v>43</v>
      </c>
      <c r="F367" s="235" t="s">
        <v>188</v>
      </c>
      <c r="G367" s="233"/>
      <c r="H367" s="236">
        <v>6.1740000000000004</v>
      </c>
      <c r="I367" s="237"/>
      <c r="J367" s="233"/>
      <c r="K367" s="233"/>
      <c r="L367" s="238"/>
      <c r="M367" s="239"/>
      <c r="N367" s="240"/>
      <c r="O367" s="240"/>
      <c r="P367" s="240"/>
      <c r="Q367" s="240"/>
      <c r="R367" s="240"/>
      <c r="S367" s="240"/>
      <c r="T367" s="241"/>
      <c r="AT367" s="242" t="s">
        <v>147</v>
      </c>
      <c r="AU367" s="242" t="s">
        <v>91</v>
      </c>
      <c r="AV367" s="11" t="s">
        <v>91</v>
      </c>
      <c r="AW367" s="11" t="s">
        <v>44</v>
      </c>
      <c r="AX367" s="11" t="s">
        <v>81</v>
      </c>
      <c r="AY367" s="242" t="s">
        <v>136</v>
      </c>
    </row>
    <row r="368" s="12" customFormat="1">
      <c r="B368" s="243"/>
      <c r="C368" s="244"/>
      <c r="D368" s="229" t="s">
        <v>147</v>
      </c>
      <c r="E368" s="245" t="s">
        <v>43</v>
      </c>
      <c r="F368" s="246" t="s">
        <v>149</v>
      </c>
      <c r="G368" s="244"/>
      <c r="H368" s="247">
        <v>84.566999999999993</v>
      </c>
      <c r="I368" s="248"/>
      <c r="J368" s="244"/>
      <c r="K368" s="244"/>
      <c r="L368" s="249"/>
      <c r="M368" s="274"/>
      <c r="N368" s="275"/>
      <c r="O368" s="275"/>
      <c r="P368" s="275"/>
      <c r="Q368" s="275"/>
      <c r="R368" s="275"/>
      <c r="S368" s="275"/>
      <c r="T368" s="276"/>
      <c r="AT368" s="253" t="s">
        <v>147</v>
      </c>
      <c r="AU368" s="253" t="s">
        <v>91</v>
      </c>
      <c r="AV368" s="12" t="s">
        <v>143</v>
      </c>
      <c r="AW368" s="12" t="s">
        <v>44</v>
      </c>
      <c r="AX368" s="12" t="s">
        <v>89</v>
      </c>
      <c r="AY368" s="253" t="s">
        <v>136</v>
      </c>
    </row>
    <row r="369" s="1" customFormat="1" ht="6.96" customHeight="1">
      <c r="B369" s="67"/>
      <c r="C369" s="68"/>
      <c r="D369" s="68"/>
      <c r="E369" s="68"/>
      <c r="F369" s="68"/>
      <c r="G369" s="68"/>
      <c r="H369" s="68"/>
      <c r="I369" s="162"/>
      <c r="J369" s="68"/>
      <c r="K369" s="68"/>
      <c r="L369" s="72"/>
    </row>
  </sheetData>
  <sheetProtection sheet="1" autoFilter="0" formatColumns="0" formatRows="0" objects="1" scenarios="1" spinCount="100000" saltValue="76YvquntU6fICuiOVDfzAhQFkbU8SMeYaECJarOWb6+QsOAWiTWRSf5WDJhovBLb3ojOEIRBiQsTiyJWigSPrw==" hashValue="ao1FgB1RQ8egLiiR9v+hz/HyQjMSKq2PyXpi9KXG0bdY2COkY+Qp4+1UBkvcVH3SJO1OOcvW/+DPVwY3QYH1eg==" algorithmName="SHA-512" password="CC35"/>
  <autoFilter ref="C90:K368"/>
  <mergeCells count="10">
    <mergeCell ref="E7:H7"/>
    <mergeCell ref="E9:H9"/>
    <mergeCell ref="E24:H24"/>
    <mergeCell ref="E45:H45"/>
    <mergeCell ref="E47:H47"/>
    <mergeCell ref="J51:J52"/>
    <mergeCell ref="E81:H81"/>
    <mergeCell ref="E83:H83"/>
    <mergeCell ref="G1:H1"/>
    <mergeCell ref="L2:V2"/>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7" customWidth="1"/>
    <col min="2" max="2" width="1.664063" style="277" customWidth="1"/>
    <col min="3" max="4" width="5" style="277" customWidth="1"/>
    <col min="5" max="5" width="11.67" style="277" customWidth="1"/>
    <col min="6" max="6" width="9.17" style="277" customWidth="1"/>
    <col min="7" max="7" width="5" style="277" customWidth="1"/>
    <col min="8" max="8" width="77.83" style="277" customWidth="1"/>
    <col min="9" max="10" width="20" style="277" customWidth="1"/>
    <col min="11" max="11" width="1.664063" style="277" customWidth="1"/>
  </cols>
  <sheetData>
    <row r="1" ht="37.5" customHeight="1"/>
    <row r="2" ht="7.5" customHeight="1">
      <c r="B2" s="278"/>
      <c r="C2" s="279"/>
      <c r="D2" s="279"/>
      <c r="E2" s="279"/>
      <c r="F2" s="279"/>
      <c r="G2" s="279"/>
      <c r="H2" s="279"/>
      <c r="I2" s="279"/>
      <c r="J2" s="279"/>
      <c r="K2" s="280"/>
    </row>
    <row r="3" s="14" customFormat="1" ht="45" customHeight="1">
      <c r="B3" s="281"/>
      <c r="C3" s="282" t="s">
        <v>548</v>
      </c>
      <c r="D3" s="282"/>
      <c r="E3" s="282"/>
      <c r="F3" s="282"/>
      <c r="G3" s="282"/>
      <c r="H3" s="282"/>
      <c r="I3" s="282"/>
      <c r="J3" s="282"/>
      <c r="K3" s="283"/>
    </row>
    <row r="4" ht="25.5" customHeight="1">
      <c r="B4" s="284"/>
      <c r="C4" s="285" t="s">
        <v>549</v>
      </c>
      <c r="D4" s="285"/>
      <c r="E4" s="285"/>
      <c r="F4" s="285"/>
      <c r="G4" s="285"/>
      <c r="H4" s="285"/>
      <c r="I4" s="285"/>
      <c r="J4" s="285"/>
      <c r="K4" s="286"/>
    </row>
    <row r="5" ht="5.25" customHeight="1">
      <c r="B5" s="284"/>
      <c r="C5" s="287"/>
      <c r="D5" s="287"/>
      <c r="E5" s="287"/>
      <c r="F5" s="287"/>
      <c r="G5" s="287"/>
      <c r="H5" s="287"/>
      <c r="I5" s="287"/>
      <c r="J5" s="287"/>
      <c r="K5" s="286"/>
    </row>
    <row r="6" ht="15" customHeight="1">
      <c r="B6" s="284"/>
      <c r="C6" s="288" t="s">
        <v>550</v>
      </c>
      <c r="D6" s="288"/>
      <c r="E6" s="288"/>
      <c r="F6" s="288"/>
      <c r="G6" s="288"/>
      <c r="H6" s="288"/>
      <c r="I6" s="288"/>
      <c r="J6" s="288"/>
      <c r="K6" s="286"/>
    </row>
    <row r="7" ht="15" customHeight="1">
      <c r="B7" s="289"/>
      <c r="C7" s="288" t="s">
        <v>551</v>
      </c>
      <c r="D7" s="288"/>
      <c r="E7" s="288"/>
      <c r="F7" s="288"/>
      <c r="G7" s="288"/>
      <c r="H7" s="288"/>
      <c r="I7" s="288"/>
      <c r="J7" s="288"/>
      <c r="K7" s="286"/>
    </row>
    <row r="8" ht="12.75" customHeight="1">
      <c r="B8" s="289"/>
      <c r="C8" s="288"/>
      <c r="D8" s="288"/>
      <c r="E8" s="288"/>
      <c r="F8" s="288"/>
      <c r="G8" s="288"/>
      <c r="H8" s="288"/>
      <c r="I8" s="288"/>
      <c r="J8" s="288"/>
      <c r="K8" s="286"/>
    </row>
    <row r="9" ht="15" customHeight="1">
      <c r="B9" s="289"/>
      <c r="C9" s="288" t="s">
        <v>552</v>
      </c>
      <c r="D9" s="288"/>
      <c r="E9" s="288"/>
      <c r="F9" s="288"/>
      <c r="G9" s="288"/>
      <c r="H9" s="288"/>
      <c r="I9" s="288"/>
      <c r="J9" s="288"/>
      <c r="K9" s="286"/>
    </row>
    <row r="10" ht="15" customHeight="1">
      <c r="B10" s="289"/>
      <c r="C10" s="288"/>
      <c r="D10" s="288" t="s">
        <v>553</v>
      </c>
      <c r="E10" s="288"/>
      <c r="F10" s="288"/>
      <c r="G10" s="288"/>
      <c r="H10" s="288"/>
      <c r="I10" s="288"/>
      <c r="J10" s="288"/>
      <c r="K10" s="286"/>
    </row>
    <row r="11" ht="15" customHeight="1">
      <c r="B11" s="289"/>
      <c r="C11" s="290"/>
      <c r="D11" s="288" t="s">
        <v>554</v>
      </c>
      <c r="E11" s="288"/>
      <c r="F11" s="288"/>
      <c r="G11" s="288"/>
      <c r="H11" s="288"/>
      <c r="I11" s="288"/>
      <c r="J11" s="288"/>
      <c r="K11" s="286"/>
    </row>
    <row r="12" ht="12.75" customHeight="1">
      <c r="B12" s="289"/>
      <c r="C12" s="290"/>
      <c r="D12" s="290"/>
      <c r="E12" s="290"/>
      <c r="F12" s="290"/>
      <c r="G12" s="290"/>
      <c r="H12" s="290"/>
      <c r="I12" s="290"/>
      <c r="J12" s="290"/>
      <c r="K12" s="286"/>
    </row>
    <row r="13" ht="15" customHeight="1">
      <c r="B13" s="289"/>
      <c r="C13" s="290"/>
      <c r="D13" s="288" t="s">
        <v>555</v>
      </c>
      <c r="E13" s="288"/>
      <c r="F13" s="288"/>
      <c r="G13" s="288"/>
      <c r="H13" s="288"/>
      <c r="I13" s="288"/>
      <c r="J13" s="288"/>
      <c r="K13" s="286"/>
    </row>
    <row r="14" ht="15" customHeight="1">
      <c r="B14" s="289"/>
      <c r="C14" s="290"/>
      <c r="D14" s="288" t="s">
        <v>556</v>
      </c>
      <c r="E14" s="288"/>
      <c r="F14" s="288"/>
      <c r="G14" s="288"/>
      <c r="H14" s="288"/>
      <c r="I14" s="288"/>
      <c r="J14" s="288"/>
      <c r="K14" s="286"/>
    </row>
    <row r="15" ht="15" customHeight="1">
      <c r="B15" s="289"/>
      <c r="C15" s="290"/>
      <c r="D15" s="288" t="s">
        <v>557</v>
      </c>
      <c r="E15" s="288"/>
      <c r="F15" s="288"/>
      <c r="G15" s="288"/>
      <c r="H15" s="288"/>
      <c r="I15" s="288"/>
      <c r="J15" s="288"/>
      <c r="K15" s="286"/>
    </row>
    <row r="16" ht="15" customHeight="1">
      <c r="B16" s="289"/>
      <c r="C16" s="290"/>
      <c r="D16" s="290"/>
      <c r="E16" s="291" t="s">
        <v>88</v>
      </c>
      <c r="F16" s="288" t="s">
        <v>558</v>
      </c>
      <c r="G16" s="288"/>
      <c r="H16" s="288"/>
      <c r="I16" s="288"/>
      <c r="J16" s="288"/>
      <c r="K16" s="286"/>
    </row>
    <row r="17" ht="15" customHeight="1">
      <c r="B17" s="289"/>
      <c r="C17" s="290"/>
      <c r="D17" s="290"/>
      <c r="E17" s="291" t="s">
        <v>559</v>
      </c>
      <c r="F17" s="288" t="s">
        <v>560</v>
      </c>
      <c r="G17" s="288"/>
      <c r="H17" s="288"/>
      <c r="I17" s="288"/>
      <c r="J17" s="288"/>
      <c r="K17" s="286"/>
    </row>
    <row r="18" ht="15" customHeight="1">
      <c r="B18" s="289"/>
      <c r="C18" s="290"/>
      <c r="D18" s="290"/>
      <c r="E18" s="291" t="s">
        <v>561</v>
      </c>
      <c r="F18" s="288" t="s">
        <v>562</v>
      </c>
      <c r="G18" s="288"/>
      <c r="H18" s="288"/>
      <c r="I18" s="288"/>
      <c r="J18" s="288"/>
      <c r="K18" s="286"/>
    </row>
    <row r="19" ht="15" customHeight="1">
      <c r="B19" s="289"/>
      <c r="C19" s="290"/>
      <c r="D19" s="290"/>
      <c r="E19" s="291" t="s">
        <v>563</v>
      </c>
      <c r="F19" s="288" t="s">
        <v>564</v>
      </c>
      <c r="G19" s="288"/>
      <c r="H19" s="288"/>
      <c r="I19" s="288"/>
      <c r="J19" s="288"/>
      <c r="K19" s="286"/>
    </row>
    <row r="20" ht="15" customHeight="1">
      <c r="B20" s="289"/>
      <c r="C20" s="290"/>
      <c r="D20" s="290"/>
      <c r="E20" s="291" t="s">
        <v>565</v>
      </c>
      <c r="F20" s="288" t="s">
        <v>566</v>
      </c>
      <c r="G20" s="288"/>
      <c r="H20" s="288"/>
      <c r="I20" s="288"/>
      <c r="J20" s="288"/>
      <c r="K20" s="286"/>
    </row>
    <row r="21" ht="15" customHeight="1">
      <c r="B21" s="289"/>
      <c r="C21" s="290"/>
      <c r="D21" s="290"/>
      <c r="E21" s="291" t="s">
        <v>567</v>
      </c>
      <c r="F21" s="288" t="s">
        <v>568</v>
      </c>
      <c r="G21" s="288"/>
      <c r="H21" s="288"/>
      <c r="I21" s="288"/>
      <c r="J21" s="288"/>
      <c r="K21" s="286"/>
    </row>
    <row r="22" ht="12.75" customHeight="1">
      <c r="B22" s="289"/>
      <c r="C22" s="290"/>
      <c r="D22" s="290"/>
      <c r="E22" s="290"/>
      <c r="F22" s="290"/>
      <c r="G22" s="290"/>
      <c r="H22" s="290"/>
      <c r="I22" s="290"/>
      <c r="J22" s="290"/>
      <c r="K22" s="286"/>
    </row>
    <row r="23" ht="15" customHeight="1">
      <c r="B23" s="289"/>
      <c r="C23" s="288" t="s">
        <v>569</v>
      </c>
      <c r="D23" s="288"/>
      <c r="E23" s="288"/>
      <c r="F23" s="288"/>
      <c r="G23" s="288"/>
      <c r="H23" s="288"/>
      <c r="I23" s="288"/>
      <c r="J23" s="288"/>
      <c r="K23" s="286"/>
    </row>
    <row r="24" ht="15" customHeight="1">
      <c r="B24" s="289"/>
      <c r="C24" s="288" t="s">
        <v>570</v>
      </c>
      <c r="D24" s="288"/>
      <c r="E24" s="288"/>
      <c r="F24" s="288"/>
      <c r="G24" s="288"/>
      <c r="H24" s="288"/>
      <c r="I24" s="288"/>
      <c r="J24" s="288"/>
      <c r="K24" s="286"/>
    </row>
    <row r="25" ht="15" customHeight="1">
      <c r="B25" s="289"/>
      <c r="C25" s="288"/>
      <c r="D25" s="288" t="s">
        <v>571</v>
      </c>
      <c r="E25" s="288"/>
      <c r="F25" s="288"/>
      <c r="G25" s="288"/>
      <c r="H25" s="288"/>
      <c r="I25" s="288"/>
      <c r="J25" s="288"/>
      <c r="K25" s="286"/>
    </row>
    <row r="26" ht="15" customHeight="1">
      <c r="B26" s="289"/>
      <c r="C26" s="290"/>
      <c r="D26" s="288" t="s">
        <v>572</v>
      </c>
      <c r="E26" s="288"/>
      <c r="F26" s="288"/>
      <c r="G26" s="288"/>
      <c r="H26" s="288"/>
      <c r="I26" s="288"/>
      <c r="J26" s="288"/>
      <c r="K26" s="286"/>
    </row>
    <row r="27" ht="12.75" customHeight="1">
      <c r="B27" s="289"/>
      <c r="C27" s="290"/>
      <c r="D27" s="290"/>
      <c r="E27" s="290"/>
      <c r="F27" s="290"/>
      <c r="G27" s="290"/>
      <c r="H27" s="290"/>
      <c r="I27" s="290"/>
      <c r="J27" s="290"/>
      <c r="K27" s="286"/>
    </row>
    <row r="28" ht="15" customHeight="1">
      <c r="B28" s="289"/>
      <c r="C28" s="290"/>
      <c r="D28" s="288" t="s">
        <v>573</v>
      </c>
      <c r="E28" s="288"/>
      <c r="F28" s="288"/>
      <c r="G28" s="288"/>
      <c r="H28" s="288"/>
      <c r="I28" s="288"/>
      <c r="J28" s="288"/>
      <c r="K28" s="286"/>
    </row>
    <row r="29" ht="15" customHeight="1">
      <c r="B29" s="289"/>
      <c r="C29" s="290"/>
      <c r="D29" s="288" t="s">
        <v>574</v>
      </c>
      <c r="E29" s="288"/>
      <c r="F29" s="288"/>
      <c r="G29" s="288"/>
      <c r="H29" s="288"/>
      <c r="I29" s="288"/>
      <c r="J29" s="288"/>
      <c r="K29" s="286"/>
    </row>
    <row r="30" ht="12.75" customHeight="1">
      <c r="B30" s="289"/>
      <c r="C30" s="290"/>
      <c r="D30" s="290"/>
      <c r="E30" s="290"/>
      <c r="F30" s="290"/>
      <c r="G30" s="290"/>
      <c r="H30" s="290"/>
      <c r="I30" s="290"/>
      <c r="J30" s="290"/>
      <c r="K30" s="286"/>
    </row>
    <row r="31" ht="15" customHeight="1">
      <c r="B31" s="289"/>
      <c r="C31" s="290"/>
      <c r="D31" s="288" t="s">
        <v>575</v>
      </c>
      <c r="E31" s="288"/>
      <c r="F31" s="288"/>
      <c r="G31" s="288"/>
      <c r="H31" s="288"/>
      <c r="I31" s="288"/>
      <c r="J31" s="288"/>
      <c r="K31" s="286"/>
    </row>
    <row r="32" ht="15" customHeight="1">
      <c r="B32" s="289"/>
      <c r="C32" s="290"/>
      <c r="D32" s="288" t="s">
        <v>576</v>
      </c>
      <c r="E32" s="288"/>
      <c r="F32" s="288"/>
      <c r="G32" s="288"/>
      <c r="H32" s="288"/>
      <c r="I32" s="288"/>
      <c r="J32" s="288"/>
      <c r="K32" s="286"/>
    </row>
    <row r="33" ht="15" customHeight="1">
      <c r="B33" s="289"/>
      <c r="C33" s="290"/>
      <c r="D33" s="288" t="s">
        <v>577</v>
      </c>
      <c r="E33" s="288"/>
      <c r="F33" s="288"/>
      <c r="G33" s="288"/>
      <c r="H33" s="288"/>
      <c r="I33" s="288"/>
      <c r="J33" s="288"/>
      <c r="K33" s="286"/>
    </row>
    <row r="34" ht="15" customHeight="1">
      <c r="B34" s="289"/>
      <c r="C34" s="290"/>
      <c r="D34" s="288"/>
      <c r="E34" s="292" t="s">
        <v>121</v>
      </c>
      <c r="F34" s="288"/>
      <c r="G34" s="288" t="s">
        <v>578</v>
      </c>
      <c r="H34" s="288"/>
      <c r="I34" s="288"/>
      <c r="J34" s="288"/>
      <c r="K34" s="286"/>
    </row>
    <row r="35" ht="30.75" customHeight="1">
      <c r="B35" s="289"/>
      <c r="C35" s="290"/>
      <c r="D35" s="288"/>
      <c r="E35" s="292" t="s">
        <v>579</v>
      </c>
      <c r="F35" s="288"/>
      <c r="G35" s="288" t="s">
        <v>580</v>
      </c>
      <c r="H35" s="288"/>
      <c r="I35" s="288"/>
      <c r="J35" s="288"/>
      <c r="K35" s="286"/>
    </row>
    <row r="36" ht="15" customHeight="1">
      <c r="B36" s="289"/>
      <c r="C36" s="290"/>
      <c r="D36" s="288"/>
      <c r="E36" s="292" t="s">
        <v>62</v>
      </c>
      <c r="F36" s="288"/>
      <c r="G36" s="288" t="s">
        <v>581</v>
      </c>
      <c r="H36" s="288"/>
      <c r="I36" s="288"/>
      <c r="J36" s="288"/>
      <c r="K36" s="286"/>
    </row>
    <row r="37" ht="15" customHeight="1">
      <c r="B37" s="289"/>
      <c r="C37" s="290"/>
      <c r="D37" s="288"/>
      <c r="E37" s="292" t="s">
        <v>122</v>
      </c>
      <c r="F37" s="288"/>
      <c r="G37" s="288" t="s">
        <v>582</v>
      </c>
      <c r="H37" s="288"/>
      <c r="I37" s="288"/>
      <c r="J37" s="288"/>
      <c r="K37" s="286"/>
    </row>
    <row r="38" ht="15" customHeight="1">
      <c r="B38" s="289"/>
      <c r="C38" s="290"/>
      <c r="D38" s="288"/>
      <c r="E38" s="292" t="s">
        <v>123</v>
      </c>
      <c r="F38" s="288"/>
      <c r="G38" s="288" t="s">
        <v>583</v>
      </c>
      <c r="H38" s="288"/>
      <c r="I38" s="288"/>
      <c r="J38" s="288"/>
      <c r="K38" s="286"/>
    </row>
    <row r="39" ht="15" customHeight="1">
      <c r="B39" s="289"/>
      <c r="C39" s="290"/>
      <c r="D39" s="288"/>
      <c r="E39" s="292" t="s">
        <v>124</v>
      </c>
      <c r="F39" s="288"/>
      <c r="G39" s="288" t="s">
        <v>584</v>
      </c>
      <c r="H39" s="288"/>
      <c r="I39" s="288"/>
      <c r="J39" s="288"/>
      <c r="K39" s="286"/>
    </row>
    <row r="40" ht="15" customHeight="1">
      <c r="B40" s="289"/>
      <c r="C40" s="290"/>
      <c r="D40" s="288"/>
      <c r="E40" s="292" t="s">
        <v>585</v>
      </c>
      <c r="F40" s="288"/>
      <c r="G40" s="288" t="s">
        <v>586</v>
      </c>
      <c r="H40" s="288"/>
      <c r="I40" s="288"/>
      <c r="J40" s="288"/>
      <c r="K40" s="286"/>
    </row>
    <row r="41" ht="15" customHeight="1">
      <c r="B41" s="289"/>
      <c r="C41" s="290"/>
      <c r="D41" s="288"/>
      <c r="E41" s="292"/>
      <c r="F41" s="288"/>
      <c r="G41" s="288" t="s">
        <v>587</v>
      </c>
      <c r="H41" s="288"/>
      <c r="I41" s="288"/>
      <c r="J41" s="288"/>
      <c r="K41" s="286"/>
    </row>
    <row r="42" ht="15" customHeight="1">
      <c r="B42" s="289"/>
      <c r="C42" s="290"/>
      <c r="D42" s="288"/>
      <c r="E42" s="292" t="s">
        <v>588</v>
      </c>
      <c r="F42" s="288"/>
      <c r="G42" s="288" t="s">
        <v>589</v>
      </c>
      <c r="H42" s="288"/>
      <c r="I42" s="288"/>
      <c r="J42" s="288"/>
      <c r="K42" s="286"/>
    </row>
    <row r="43" ht="15" customHeight="1">
      <c r="B43" s="289"/>
      <c r="C43" s="290"/>
      <c r="D43" s="288"/>
      <c r="E43" s="292" t="s">
        <v>126</v>
      </c>
      <c r="F43" s="288"/>
      <c r="G43" s="288" t="s">
        <v>590</v>
      </c>
      <c r="H43" s="288"/>
      <c r="I43" s="288"/>
      <c r="J43" s="288"/>
      <c r="K43" s="286"/>
    </row>
    <row r="44" ht="12.75" customHeight="1">
      <c r="B44" s="289"/>
      <c r="C44" s="290"/>
      <c r="D44" s="288"/>
      <c r="E44" s="288"/>
      <c r="F44" s="288"/>
      <c r="G44" s="288"/>
      <c r="H44" s="288"/>
      <c r="I44" s="288"/>
      <c r="J44" s="288"/>
      <c r="K44" s="286"/>
    </row>
    <row r="45" ht="15" customHeight="1">
      <c r="B45" s="289"/>
      <c r="C45" s="290"/>
      <c r="D45" s="288" t="s">
        <v>591</v>
      </c>
      <c r="E45" s="288"/>
      <c r="F45" s="288"/>
      <c r="G45" s="288"/>
      <c r="H45" s="288"/>
      <c r="I45" s="288"/>
      <c r="J45" s="288"/>
      <c r="K45" s="286"/>
    </row>
    <row r="46" ht="15" customHeight="1">
      <c r="B46" s="289"/>
      <c r="C46" s="290"/>
      <c r="D46" s="290"/>
      <c r="E46" s="288" t="s">
        <v>592</v>
      </c>
      <c r="F46" s="288"/>
      <c r="G46" s="288"/>
      <c r="H46" s="288"/>
      <c r="I46" s="288"/>
      <c r="J46" s="288"/>
      <c r="K46" s="286"/>
    </row>
    <row r="47" ht="15" customHeight="1">
      <c r="B47" s="289"/>
      <c r="C47" s="290"/>
      <c r="D47" s="290"/>
      <c r="E47" s="288" t="s">
        <v>593</v>
      </c>
      <c r="F47" s="288"/>
      <c r="G47" s="288"/>
      <c r="H47" s="288"/>
      <c r="I47" s="288"/>
      <c r="J47" s="288"/>
      <c r="K47" s="286"/>
    </row>
    <row r="48" ht="15" customHeight="1">
      <c r="B48" s="289"/>
      <c r="C48" s="290"/>
      <c r="D48" s="290"/>
      <c r="E48" s="288" t="s">
        <v>594</v>
      </c>
      <c r="F48" s="288"/>
      <c r="G48" s="288"/>
      <c r="H48" s="288"/>
      <c r="I48" s="288"/>
      <c r="J48" s="288"/>
      <c r="K48" s="286"/>
    </row>
    <row r="49" ht="15" customHeight="1">
      <c r="B49" s="289"/>
      <c r="C49" s="290"/>
      <c r="D49" s="288" t="s">
        <v>595</v>
      </c>
      <c r="E49" s="288"/>
      <c r="F49" s="288"/>
      <c r="G49" s="288"/>
      <c r="H49" s="288"/>
      <c r="I49" s="288"/>
      <c r="J49" s="288"/>
      <c r="K49" s="286"/>
    </row>
    <row r="50" ht="25.5" customHeight="1">
      <c r="B50" s="284"/>
      <c r="C50" s="285" t="s">
        <v>596</v>
      </c>
      <c r="D50" s="285"/>
      <c r="E50" s="285"/>
      <c r="F50" s="285"/>
      <c r="G50" s="285"/>
      <c r="H50" s="285"/>
      <c r="I50" s="285"/>
      <c r="J50" s="285"/>
      <c r="K50" s="286"/>
    </row>
    <row r="51" ht="5.25" customHeight="1">
      <c r="B51" s="284"/>
      <c r="C51" s="287"/>
      <c r="D51" s="287"/>
      <c r="E51" s="287"/>
      <c r="F51" s="287"/>
      <c r="G51" s="287"/>
      <c r="H51" s="287"/>
      <c r="I51" s="287"/>
      <c r="J51" s="287"/>
      <c r="K51" s="286"/>
    </row>
    <row r="52" ht="15" customHeight="1">
      <c r="B52" s="284"/>
      <c r="C52" s="288" t="s">
        <v>597</v>
      </c>
      <c r="D52" s="288"/>
      <c r="E52" s="288"/>
      <c r="F52" s="288"/>
      <c r="G52" s="288"/>
      <c r="H52" s="288"/>
      <c r="I52" s="288"/>
      <c r="J52" s="288"/>
      <c r="K52" s="286"/>
    </row>
    <row r="53" ht="15" customHeight="1">
      <c r="B53" s="284"/>
      <c r="C53" s="288" t="s">
        <v>598</v>
      </c>
      <c r="D53" s="288"/>
      <c r="E53" s="288"/>
      <c r="F53" s="288"/>
      <c r="G53" s="288"/>
      <c r="H53" s="288"/>
      <c r="I53" s="288"/>
      <c r="J53" s="288"/>
      <c r="K53" s="286"/>
    </row>
    <row r="54" ht="12.75" customHeight="1">
      <c r="B54" s="284"/>
      <c r="C54" s="288"/>
      <c r="D54" s="288"/>
      <c r="E54" s="288"/>
      <c r="F54" s="288"/>
      <c r="G54" s="288"/>
      <c r="H54" s="288"/>
      <c r="I54" s="288"/>
      <c r="J54" s="288"/>
      <c r="K54" s="286"/>
    </row>
    <row r="55" ht="15" customHeight="1">
      <c r="B55" s="284"/>
      <c r="C55" s="288" t="s">
        <v>599</v>
      </c>
      <c r="D55" s="288"/>
      <c r="E55" s="288"/>
      <c r="F55" s="288"/>
      <c r="G55" s="288"/>
      <c r="H55" s="288"/>
      <c r="I55" s="288"/>
      <c r="J55" s="288"/>
      <c r="K55" s="286"/>
    </row>
    <row r="56" ht="15" customHeight="1">
      <c r="B56" s="284"/>
      <c r="C56" s="290"/>
      <c r="D56" s="288" t="s">
        <v>600</v>
      </c>
      <c r="E56" s="288"/>
      <c r="F56" s="288"/>
      <c r="G56" s="288"/>
      <c r="H56" s="288"/>
      <c r="I56" s="288"/>
      <c r="J56" s="288"/>
      <c r="K56" s="286"/>
    </row>
    <row r="57" ht="15" customHeight="1">
      <c r="B57" s="284"/>
      <c r="C57" s="290"/>
      <c r="D57" s="288" t="s">
        <v>601</v>
      </c>
      <c r="E57" s="288"/>
      <c r="F57" s="288"/>
      <c r="G57" s="288"/>
      <c r="H57" s="288"/>
      <c r="I57" s="288"/>
      <c r="J57" s="288"/>
      <c r="K57" s="286"/>
    </row>
    <row r="58" ht="15" customHeight="1">
      <c r="B58" s="284"/>
      <c r="C58" s="290"/>
      <c r="D58" s="288" t="s">
        <v>602</v>
      </c>
      <c r="E58" s="288"/>
      <c r="F58" s="288"/>
      <c r="G58" s="288"/>
      <c r="H58" s="288"/>
      <c r="I58" s="288"/>
      <c r="J58" s="288"/>
      <c r="K58" s="286"/>
    </row>
    <row r="59" ht="15" customHeight="1">
      <c r="B59" s="284"/>
      <c r="C59" s="290"/>
      <c r="D59" s="288" t="s">
        <v>603</v>
      </c>
      <c r="E59" s="288"/>
      <c r="F59" s="288"/>
      <c r="G59" s="288"/>
      <c r="H59" s="288"/>
      <c r="I59" s="288"/>
      <c r="J59" s="288"/>
      <c r="K59" s="286"/>
    </row>
    <row r="60" ht="15" customHeight="1">
      <c r="B60" s="284"/>
      <c r="C60" s="290"/>
      <c r="D60" s="293" t="s">
        <v>604</v>
      </c>
      <c r="E60" s="293"/>
      <c r="F60" s="293"/>
      <c r="G60" s="293"/>
      <c r="H60" s="293"/>
      <c r="I60" s="293"/>
      <c r="J60" s="293"/>
      <c r="K60" s="286"/>
    </row>
    <row r="61" ht="15" customHeight="1">
      <c r="B61" s="284"/>
      <c r="C61" s="290"/>
      <c r="D61" s="288" t="s">
        <v>605</v>
      </c>
      <c r="E61" s="288"/>
      <c r="F61" s="288"/>
      <c r="G61" s="288"/>
      <c r="H61" s="288"/>
      <c r="I61" s="288"/>
      <c r="J61" s="288"/>
      <c r="K61" s="286"/>
    </row>
    <row r="62" ht="12.75" customHeight="1">
      <c r="B62" s="284"/>
      <c r="C62" s="290"/>
      <c r="D62" s="290"/>
      <c r="E62" s="294"/>
      <c r="F62" s="290"/>
      <c r="G62" s="290"/>
      <c r="H62" s="290"/>
      <c r="I62" s="290"/>
      <c r="J62" s="290"/>
      <c r="K62" s="286"/>
    </row>
    <row r="63" ht="15" customHeight="1">
      <c r="B63" s="284"/>
      <c r="C63" s="290"/>
      <c r="D63" s="288" t="s">
        <v>606</v>
      </c>
      <c r="E63" s="288"/>
      <c r="F63" s="288"/>
      <c r="G63" s="288"/>
      <c r="H63" s="288"/>
      <c r="I63" s="288"/>
      <c r="J63" s="288"/>
      <c r="K63" s="286"/>
    </row>
    <row r="64" ht="15" customHeight="1">
      <c r="B64" s="284"/>
      <c r="C64" s="290"/>
      <c r="D64" s="293" t="s">
        <v>607</v>
      </c>
      <c r="E64" s="293"/>
      <c r="F64" s="293"/>
      <c r="G64" s="293"/>
      <c r="H64" s="293"/>
      <c r="I64" s="293"/>
      <c r="J64" s="293"/>
      <c r="K64" s="286"/>
    </row>
    <row r="65" ht="15" customHeight="1">
      <c r="B65" s="284"/>
      <c r="C65" s="290"/>
      <c r="D65" s="288" t="s">
        <v>608</v>
      </c>
      <c r="E65" s="288"/>
      <c r="F65" s="288"/>
      <c r="G65" s="288"/>
      <c r="H65" s="288"/>
      <c r="I65" s="288"/>
      <c r="J65" s="288"/>
      <c r="K65" s="286"/>
    </row>
    <row r="66" ht="15" customHeight="1">
      <c r="B66" s="284"/>
      <c r="C66" s="290"/>
      <c r="D66" s="288" t="s">
        <v>609</v>
      </c>
      <c r="E66" s="288"/>
      <c r="F66" s="288"/>
      <c r="G66" s="288"/>
      <c r="H66" s="288"/>
      <c r="I66" s="288"/>
      <c r="J66" s="288"/>
      <c r="K66" s="286"/>
    </row>
    <row r="67" ht="15" customHeight="1">
      <c r="B67" s="284"/>
      <c r="C67" s="290"/>
      <c r="D67" s="288" t="s">
        <v>610</v>
      </c>
      <c r="E67" s="288"/>
      <c r="F67" s="288"/>
      <c r="G67" s="288"/>
      <c r="H67" s="288"/>
      <c r="I67" s="288"/>
      <c r="J67" s="288"/>
      <c r="K67" s="286"/>
    </row>
    <row r="68" ht="15" customHeight="1">
      <c r="B68" s="284"/>
      <c r="C68" s="290"/>
      <c r="D68" s="288" t="s">
        <v>611</v>
      </c>
      <c r="E68" s="288"/>
      <c r="F68" s="288"/>
      <c r="G68" s="288"/>
      <c r="H68" s="288"/>
      <c r="I68" s="288"/>
      <c r="J68" s="288"/>
      <c r="K68" s="286"/>
    </row>
    <row r="69" ht="12.75" customHeight="1">
      <c r="B69" s="295"/>
      <c r="C69" s="296"/>
      <c r="D69" s="296"/>
      <c r="E69" s="296"/>
      <c r="F69" s="296"/>
      <c r="G69" s="296"/>
      <c r="H69" s="296"/>
      <c r="I69" s="296"/>
      <c r="J69" s="296"/>
      <c r="K69" s="297"/>
    </row>
    <row r="70" ht="18.75" customHeight="1">
      <c r="B70" s="298"/>
      <c r="C70" s="298"/>
      <c r="D70" s="298"/>
      <c r="E70" s="298"/>
      <c r="F70" s="298"/>
      <c r="G70" s="298"/>
      <c r="H70" s="298"/>
      <c r="I70" s="298"/>
      <c r="J70" s="298"/>
      <c r="K70" s="299"/>
    </row>
    <row r="71" ht="18.75" customHeight="1">
      <c r="B71" s="299"/>
      <c r="C71" s="299"/>
      <c r="D71" s="299"/>
      <c r="E71" s="299"/>
      <c r="F71" s="299"/>
      <c r="G71" s="299"/>
      <c r="H71" s="299"/>
      <c r="I71" s="299"/>
      <c r="J71" s="299"/>
      <c r="K71" s="299"/>
    </row>
    <row r="72" ht="7.5" customHeight="1">
      <c r="B72" s="300"/>
      <c r="C72" s="301"/>
      <c r="D72" s="301"/>
      <c r="E72" s="301"/>
      <c r="F72" s="301"/>
      <c r="G72" s="301"/>
      <c r="H72" s="301"/>
      <c r="I72" s="301"/>
      <c r="J72" s="301"/>
      <c r="K72" s="302"/>
    </row>
    <row r="73" ht="45" customHeight="1">
      <c r="B73" s="303"/>
      <c r="C73" s="304" t="s">
        <v>96</v>
      </c>
      <c r="D73" s="304"/>
      <c r="E73" s="304"/>
      <c r="F73" s="304"/>
      <c r="G73" s="304"/>
      <c r="H73" s="304"/>
      <c r="I73" s="304"/>
      <c r="J73" s="304"/>
      <c r="K73" s="305"/>
    </row>
    <row r="74" ht="17.25" customHeight="1">
      <c r="B74" s="303"/>
      <c r="C74" s="306" t="s">
        <v>612</v>
      </c>
      <c r="D74" s="306"/>
      <c r="E74" s="306"/>
      <c r="F74" s="306" t="s">
        <v>613</v>
      </c>
      <c r="G74" s="307"/>
      <c r="H74" s="306" t="s">
        <v>122</v>
      </c>
      <c r="I74" s="306" t="s">
        <v>66</v>
      </c>
      <c r="J74" s="306" t="s">
        <v>614</v>
      </c>
      <c r="K74" s="305"/>
    </row>
    <row r="75" ht="17.25" customHeight="1">
      <c r="B75" s="303"/>
      <c r="C75" s="308" t="s">
        <v>615</v>
      </c>
      <c r="D75" s="308"/>
      <c r="E75" s="308"/>
      <c r="F75" s="309" t="s">
        <v>616</v>
      </c>
      <c r="G75" s="310"/>
      <c r="H75" s="308"/>
      <c r="I75" s="308"/>
      <c r="J75" s="308" t="s">
        <v>617</v>
      </c>
      <c r="K75" s="305"/>
    </row>
    <row r="76" ht="5.25" customHeight="1">
      <c r="B76" s="303"/>
      <c r="C76" s="311"/>
      <c r="D76" s="311"/>
      <c r="E76" s="311"/>
      <c r="F76" s="311"/>
      <c r="G76" s="312"/>
      <c r="H76" s="311"/>
      <c r="I76" s="311"/>
      <c r="J76" s="311"/>
      <c r="K76" s="305"/>
    </row>
    <row r="77" ht="15" customHeight="1">
      <c r="B77" s="303"/>
      <c r="C77" s="292" t="s">
        <v>62</v>
      </c>
      <c r="D77" s="311"/>
      <c r="E77" s="311"/>
      <c r="F77" s="313" t="s">
        <v>618</v>
      </c>
      <c r="G77" s="312"/>
      <c r="H77" s="292" t="s">
        <v>619</v>
      </c>
      <c r="I77" s="292" t="s">
        <v>620</v>
      </c>
      <c r="J77" s="292">
        <v>20</v>
      </c>
      <c r="K77" s="305"/>
    </row>
    <row r="78" ht="15" customHeight="1">
      <c r="B78" s="303"/>
      <c r="C78" s="292" t="s">
        <v>621</v>
      </c>
      <c r="D78" s="292"/>
      <c r="E78" s="292"/>
      <c r="F78" s="313" t="s">
        <v>618</v>
      </c>
      <c r="G78" s="312"/>
      <c r="H78" s="292" t="s">
        <v>622</v>
      </c>
      <c r="I78" s="292" t="s">
        <v>620</v>
      </c>
      <c r="J78" s="292">
        <v>120</v>
      </c>
      <c r="K78" s="305"/>
    </row>
    <row r="79" ht="15" customHeight="1">
      <c r="B79" s="314"/>
      <c r="C79" s="292" t="s">
        <v>623</v>
      </c>
      <c r="D79" s="292"/>
      <c r="E79" s="292"/>
      <c r="F79" s="313" t="s">
        <v>624</v>
      </c>
      <c r="G79" s="312"/>
      <c r="H79" s="292" t="s">
        <v>625</v>
      </c>
      <c r="I79" s="292" t="s">
        <v>620</v>
      </c>
      <c r="J79" s="292">
        <v>50</v>
      </c>
      <c r="K79" s="305"/>
    </row>
    <row r="80" ht="15" customHeight="1">
      <c r="B80" s="314"/>
      <c r="C80" s="292" t="s">
        <v>626</v>
      </c>
      <c r="D80" s="292"/>
      <c r="E80" s="292"/>
      <c r="F80" s="313" t="s">
        <v>618</v>
      </c>
      <c r="G80" s="312"/>
      <c r="H80" s="292" t="s">
        <v>627</v>
      </c>
      <c r="I80" s="292" t="s">
        <v>628</v>
      </c>
      <c r="J80" s="292"/>
      <c r="K80" s="305"/>
    </row>
    <row r="81" ht="15" customHeight="1">
      <c r="B81" s="314"/>
      <c r="C81" s="315" t="s">
        <v>629</v>
      </c>
      <c r="D81" s="315"/>
      <c r="E81" s="315"/>
      <c r="F81" s="316" t="s">
        <v>624</v>
      </c>
      <c r="G81" s="315"/>
      <c r="H81" s="315" t="s">
        <v>630</v>
      </c>
      <c r="I81" s="315" t="s">
        <v>620</v>
      </c>
      <c r="J81" s="315">
        <v>15</v>
      </c>
      <c r="K81" s="305"/>
    </row>
    <row r="82" ht="15" customHeight="1">
      <c r="B82" s="314"/>
      <c r="C82" s="315" t="s">
        <v>631</v>
      </c>
      <c r="D82" s="315"/>
      <c r="E82" s="315"/>
      <c r="F82" s="316" t="s">
        <v>624</v>
      </c>
      <c r="G82" s="315"/>
      <c r="H82" s="315" t="s">
        <v>632</v>
      </c>
      <c r="I82" s="315" t="s">
        <v>620</v>
      </c>
      <c r="J82" s="315">
        <v>15</v>
      </c>
      <c r="K82" s="305"/>
    </row>
    <row r="83" ht="15" customHeight="1">
      <c r="B83" s="314"/>
      <c r="C83" s="315" t="s">
        <v>633</v>
      </c>
      <c r="D83" s="315"/>
      <c r="E83" s="315"/>
      <c r="F83" s="316" t="s">
        <v>624</v>
      </c>
      <c r="G83" s="315"/>
      <c r="H83" s="315" t="s">
        <v>634</v>
      </c>
      <c r="I83" s="315" t="s">
        <v>620</v>
      </c>
      <c r="J83" s="315">
        <v>20</v>
      </c>
      <c r="K83" s="305"/>
    </row>
    <row r="84" ht="15" customHeight="1">
      <c r="B84" s="314"/>
      <c r="C84" s="315" t="s">
        <v>635</v>
      </c>
      <c r="D84" s="315"/>
      <c r="E84" s="315"/>
      <c r="F84" s="316" t="s">
        <v>624</v>
      </c>
      <c r="G84" s="315"/>
      <c r="H84" s="315" t="s">
        <v>636</v>
      </c>
      <c r="I84" s="315" t="s">
        <v>620</v>
      </c>
      <c r="J84" s="315">
        <v>20</v>
      </c>
      <c r="K84" s="305"/>
    </row>
    <row r="85" ht="15" customHeight="1">
      <c r="B85" s="314"/>
      <c r="C85" s="292" t="s">
        <v>637</v>
      </c>
      <c r="D85" s="292"/>
      <c r="E85" s="292"/>
      <c r="F85" s="313" t="s">
        <v>624</v>
      </c>
      <c r="G85" s="312"/>
      <c r="H85" s="292" t="s">
        <v>638</v>
      </c>
      <c r="I85" s="292" t="s">
        <v>620</v>
      </c>
      <c r="J85" s="292">
        <v>50</v>
      </c>
      <c r="K85" s="305"/>
    </row>
    <row r="86" ht="15" customHeight="1">
      <c r="B86" s="314"/>
      <c r="C86" s="292" t="s">
        <v>639</v>
      </c>
      <c r="D86" s="292"/>
      <c r="E86" s="292"/>
      <c r="F86" s="313" t="s">
        <v>624</v>
      </c>
      <c r="G86" s="312"/>
      <c r="H86" s="292" t="s">
        <v>640</v>
      </c>
      <c r="I86" s="292" t="s">
        <v>620</v>
      </c>
      <c r="J86" s="292">
        <v>20</v>
      </c>
      <c r="K86" s="305"/>
    </row>
    <row r="87" ht="15" customHeight="1">
      <c r="B87" s="314"/>
      <c r="C87" s="292" t="s">
        <v>641</v>
      </c>
      <c r="D87" s="292"/>
      <c r="E87" s="292"/>
      <c r="F87" s="313" t="s">
        <v>624</v>
      </c>
      <c r="G87" s="312"/>
      <c r="H87" s="292" t="s">
        <v>642</v>
      </c>
      <c r="I87" s="292" t="s">
        <v>620</v>
      </c>
      <c r="J87" s="292">
        <v>20</v>
      </c>
      <c r="K87" s="305"/>
    </row>
    <row r="88" ht="15" customHeight="1">
      <c r="B88" s="314"/>
      <c r="C88" s="292" t="s">
        <v>643</v>
      </c>
      <c r="D88" s="292"/>
      <c r="E88" s="292"/>
      <c r="F88" s="313" t="s">
        <v>624</v>
      </c>
      <c r="G88" s="312"/>
      <c r="H88" s="292" t="s">
        <v>644</v>
      </c>
      <c r="I88" s="292" t="s">
        <v>620</v>
      </c>
      <c r="J88" s="292">
        <v>50</v>
      </c>
      <c r="K88" s="305"/>
    </row>
    <row r="89" ht="15" customHeight="1">
      <c r="B89" s="314"/>
      <c r="C89" s="292" t="s">
        <v>645</v>
      </c>
      <c r="D89" s="292"/>
      <c r="E89" s="292"/>
      <c r="F89" s="313" t="s">
        <v>624</v>
      </c>
      <c r="G89" s="312"/>
      <c r="H89" s="292" t="s">
        <v>645</v>
      </c>
      <c r="I89" s="292" t="s">
        <v>620</v>
      </c>
      <c r="J89" s="292">
        <v>50</v>
      </c>
      <c r="K89" s="305"/>
    </row>
    <row r="90" ht="15" customHeight="1">
      <c r="B90" s="314"/>
      <c r="C90" s="292" t="s">
        <v>127</v>
      </c>
      <c r="D90" s="292"/>
      <c r="E90" s="292"/>
      <c r="F90" s="313" t="s">
        <v>624</v>
      </c>
      <c r="G90" s="312"/>
      <c r="H90" s="292" t="s">
        <v>646</v>
      </c>
      <c r="I90" s="292" t="s">
        <v>620</v>
      </c>
      <c r="J90" s="292">
        <v>255</v>
      </c>
      <c r="K90" s="305"/>
    </row>
    <row r="91" ht="15" customHeight="1">
      <c r="B91" s="314"/>
      <c r="C91" s="292" t="s">
        <v>647</v>
      </c>
      <c r="D91" s="292"/>
      <c r="E91" s="292"/>
      <c r="F91" s="313" t="s">
        <v>618</v>
      </c>
      <c r="G91" s="312"/>
      <c r="H91" s="292" t="s">
        <v>648</v>
      </c>
      <c r="I91" s="292" t="s">
        <v>649</v>
      </c>
      <c r="J91" s="292"/>
      <c r="K91" s="305"/>
    </row>
    <row r="92" ht="15" customHeight="1">
      <c r="B92" s="314"/>
      <c r="C92" s="292" t="s">
        <v>650</v>
      </c>
      <c r="D92" s="292"/>
      <c r="E92" s="292"/>
      <c r="F92" s="313" t="s">
        <v>618</v>
      </c>
      <c r="G92" s="312"/>
      <c r="H92" s="292" t="s">
        <v>651</v>
      </c>
      <c r="I92" s="292" t="s">
        <v>652</v>
      </c>
      <c r="J92" s="292"/>
      <c r="K92" s="305"/>
    </row>
    <row r="93" ht="15" customHeight="1">
      <c r="B93" s="314"/>
      <c r="C93" s="292" t="s">
        <v>653</v>
      </c>
      <c r="D93" s="292"/>
      <c r="E93" s="292"/>
      <c r="F93" s="313" t="s">
        <v>618</v>
      </c>
      <c r="G93" s="312"/>
      <c r="H93" s="292" t="s">
        <v>653</v>
      </c>
      <c r="I93" s="292" t="s">
        <v>652</v>
      </c>
      <c r="J93" s="292"/>
      <c r="K93" s="305"/>
    </row>
    <row r="94" ht="15" customHeight="1">
      <c r="B94" s="314"/>
      <c r="C94" s="292" t="s">
        <v>47</v>
      </c>
      <c r="D94" s="292"/>
      <c r="E94" s="292"/>
      <c r="F94" s="313" t="s">
        <v>618</v>
      </c>
      <c r="G94" s="312"/>
      <c r="H94" s="292" t="s">
        <v>654</v>
      </c>
      <c r="I94" s="292" t="s">
        <v>652</v>
      </c>
      <c r="J94" s="292"/>
      <c r="K94" s="305"/>
    </row>
    <row r="95" ht="15" customHeight="1">
      <c r="B95" s="314"/>
      <c r="C95" s="292" t="s">
        <v>57</v>
      </c>
      <c r="D95" s="292"/>
      <c r="E95" s="292"/>
      <c r="F95" s="313" t="s">
        <v>618</v>
      </c>
      <c r="G95" s="312"/>
      <c r="H95" s="292" t="s">
        <v>655</v>
      </c>
      <c r="I95" s="292" t="s">
        <v>652</v>
      </c>
      <c r="J95" s="292"/>
      <c r="K95" s="305"/>
    </row>
    <row r="96" ht="15" customHeight="1">
      <c r="B96" s="317"/>
      <c r="C96" s="318"/>
      <c r="D96" s="318"/>
      <c r="E96" s="318"/>
      <c r="F96" s="318"/>
      <c r="G96" s="318"/>
      <c r="H96" s="318"/>
      <c r="I96" s="318"/>
      <c r="J96" s="318"/>
      <c r="K96" s="319"/>
    </row>
    <row r="97" ht="18.75" customHeight="1">
      <c r="B97" s="320"/>
      <c r="C97" s="321"/>
      <c r="D97" s="321"/>
      <c r="E97" s="321"/>
      <c r="F97" s="321"/>
      <c r="G97" s="321"/>
      <c r="H97" s="321"/>
      <c r="I97" s="321"/>
      <c r="J97" s="321"/>
      <c r="K97" s="320"/>
    </row>
    <row r="98" ht="18.75" customHeight="1">
      <c r="B98" s="299"/>
      <c r="C98" s="299"/>
      <c r="D98" s="299"/>
      <c r="E98" s="299"/>
      <c r="F98" s="299"/>
      <c r="G98" s="299"/>
      <c r="H98" s="299"/>
      <c r="I98" s="299"/>
      <c r="J98" s="299"/>
      <c r="K98" s="299"/>
    </row>
    <row r="99" ht="7.5" customHeight="1">
      <c r="B99" s="300"/>
      <c r="C99" s="301"/>
      <c r="D99" s="301"/>
      <c r="E99" s="301"/>
      <c r="F99" s="301"/>
      <c r="G99" s="301"/>
      <c r="H99" s="301"/>
      <c r="I99" s="301"/>
      <c r="J99" s="301"/>
      <c r="K99" s="302"/>
    </row>
    <row r="100" ht="45" customHeight="1">
      <c r="B100" s="303"/>
      <c r="C100" s="304" t="s">
        <v>656</v>
      </c>
      <c r="D100" s="304"/>
      <c r="E100" s="304"/>
      <c r="F100" s="304"/>
      <c r="G100" s="304"/>
      <c r="H100" s="304"/>
      <c r="I100" s="304"/>
      <c r="J100" s="304"/>
      <c r="K100" s="305"/>
    </row>
    <row r="101" ht="17.25" customHeight="1">
      <c r="B101" s="303"/>
      <c r="C101" s="306" t="s">
        <v>612</v>
      </c>
      <c r="D101" s="306"/>
      <c r="E101" s="306"/>
      <c r="F101" s="306" t="s">
        <v>613</v>
      </c>
      <c r="G101" s="307"/>
      <c r="H101" s="306" t="s">
        <v>122</v>
      </c>
      <c r="I101" s="306" t="s">
        <v>66</v>
      </c>
      <c r="J101" s="306" t="s">
        <v>614</v>
      </c>
      <c r="K101" s="305"/>
    </row>
    <row r="102" ht="17.25" customHeight="1">
      <c r="B102" s="303"/>
      <c r="C102" s="308" t="s">
        <v>615</v>
      </c>
      <c r="D102" s="308"/>
      <c r="E102" s="308"/>
      <c r="F102" s="309" t="s">
        <v>616</v>
      </c>
      <c r="G102" s="310"/>
      <c r="H102" s="308"/>
      <c r="I102" s="308"/>
      <c r="J102" s="308" t="s">
        <v>617</v>
      </c>
      <c r="K102" s="305"/>
    </row>
    <row r="103" ht="5.25" customHeight="1">
      <c r="B103" s="303"/>
      <c r="C103" s="306"/>
      <c r="D103" s="306"/>
      <c r="E103" s="306"/>
      <c r="F103" s="306"/>
      <c r="G103" s="322"/>
      <c r="H103" s="306"/>
      <c r="I103" s="306"/>
      <c r="J103" s="306"/>
      <c r="K103" s="305"/>
    </row>
    <row r="104" ht="15" customHeight="1">
      <c r="B104" s="303"/>
      <c r="C104" s="292" t="s">
        <v>62</v>
      </c>
      <c r="D104" s="311"/>
      <c r="E104" s="311"/>
      <c r="F104" s="313" t="s">
        <v>618</v>
      </c>
      <c r="G104" s="322"/>
      <c r="H104" s="292" t="s">
        <v>657</v>
      </c>
      <c r="I104" s="292" t="s">
        <v>620</v>
      </c>
      <c r="J104" s="292">
        <v>20</v>
      </c>
      <c r="K104" s="305"/>
    </row>
    <row r="105" ht="15" customHeight="1">
      <c r="B105" s="303"/>
      <c r="C105" s="292" t="s">
        <v>621</v>
      </c>
      <c r="D105" s="292"/>
      <c r="E105" s="292"/>
      <c r="F105" s="313" t="s">
        <v>618</v>
      </c>
      <c r="G105" s="292"/>
      <c r="H105" s="292" t="s">
        <v>657</v>
      </c>
      <c r="I105" s="292" t="s">
        <v>620</v>
      </c>
      <c r="J105" s="292">
        <v>120</v>
      </c>
      <c r="K105" s="305"/>
    </row>
    <row r="106" ht="15" customHeight="1">
      <c r="B106" s="314"/>
      <c r="C106" s="292" t="s">
        <v>623</v>
      </c>
      <c r="D106" s="292"/>
      <c r="E106" s="292"/>
      <c r="F106" s="313" t="s">
        <v>624</v>
      </c>
      <c r="G106" s="292"/>
      <c r="H106" s="292" t="s">
        <v>657</v>
      </c>
      <c r="I106" s="292" t="s">
        <v>620</v>
      </c>
      <c r="J106" s="292">
        <v>50</v>
      </c>
      <c r="K106" s="305"/>
    </row>
    <row r="107" ht="15" customHeight="1">
      <c r="B107" s="314"/>
      <c r="C107" s="292" t="s">
        <v>626</v>
      </c>
      <c r="D107" s="292"/>
      <c r="E107" s="292"/>
      <c r="F107" s="313" t="s">
        <v>618</v>
      </c>
      <c r="G107" s="292"/>
      <c r="H107" s="292" t="s">
        <v>657</v>
      </c>
      <c r="I107" s="292" t="s">
        <v>628</v>
      </c>
      <c r="J107" s="292"/>
      <c r="K107" s="305"/>
    </row>
    <row r="108" ht="15" customHeight="1">
      <c r="B108" s="314"/>
      <c r="C108" s="292" t="s">
        <v>637</v>
      </c>
      <c r="D108" s="292"/>
      <c r="E108" s="292"/>
      <c r="F108" s="313" t="s">
        <v>624</v>
      </c>
      <c r="G108" s="292"/>
      <c r="H108" s="292" t="s">
        <v>657</v>
      </c>
      <c r="I108" s="292" t="s">
        <v>620</v>
      </c>
      <c r="J108" s="292">
        <v>50</v>
      </c>
      <c r="K108" s="305"/>
    </row>
    <row r="109" ht="15" customHeight="1">
      <c r="B109" s="314"/>
      <c r="C109" s="292" t="s">
        <v>645</v>
      </c>
      <c r="D109" s="292"/>
      <c r="E109" s="292"/>
      <c r="F109" s="313" t="s">
        <v>624</v>
      </c>
      <c r="G109" s="292"/>
      <c r="H109" s="292" t="s">
        <v>657</v>
      </c>
      <c r="I109" s="292" t="s">
        <v>620</v>
      </c>
      <c r="J109" s="292">
        <v>50</v>
      </c>
      <c r="K109" s="305"/>
    </row>
    <row r="110" ht="15" customHeight="1">
      <c r="B110" s="314"/>
      <c r="C110" s="292" t="s">
        <v>643</v>
      </c>
      <c r="D110" s="292"/>
      <c r="E110" s="292"/>
      <c r="F110" s="313" t="s">
        <v>624</v>
      </c>
      <c r="G110" s="292"/>
      <c r="H110" s="292" t="s">
        <v>657</v>
      </c>
      <c r="I110" s="292" t="s">
        <v>620</v>
      </c>
      <c r="J110" s="292">
        <v>50</v>
      </c>
      <c r="K110" s="305"/>
    </row>
    <row r="111" ht="15" customHeight="1">
      <c r="B111" s="314"/>
      <c r="C111" s="292" t="s">
        <v>62</v>
      </c>
      <c r="D111" s="292"/>
      <c r="E111" s="292"/>
      <c r="F111" s="313" t="s">
        <v>618</v>
      </c>
      <c r="G111" s="292"/>
      <c r="H111" s="292" t="s">
        <v>658</v>
      </c>
      <c r="I111" s="292" t="s">
        <v>620</v>
      </c>
      <c r="J111" s="292">
        <v>20</v>
      </c>
      <c r="K111" s="305"/>
    </row>
    <row r="112" ht="15" customHeight="1">
      <c r="B112" s="314"/>
      <c r="C112" s="292" t="s">
        <v>659</v>
      </c>
      <c r="D112" s="292"/>
      <c r="E112" s="292"/>
      <c r="F112" s="313" t="s">
        <v>618</v>
      </c>
      <c r="G112" s="292"/>
      <c r="H112" s="292" t="s">
        <v>660</v>
      </c>
      <c r="I112" s="292" t="s">
        <v>620</v>
      </c>
      <c r="J112" s="292">
        <v>120</v>
      </c>
      <c r="K112" s="305"/>
    </row>
    <row r="113" ht="15" customHeight="1">
      <c r="B113" s="314"/>
      <c r="C113" s="292" t="s">
        <v>47</v>
      </c>
      <c r="D113" s="292"/>
      <c r="E113" s="292"/>
      <c r="F113" s="313" t="s">
        <v>618</v>
      </c>
      <c r="G113" s="292"/>
      <c r="H113" s="292" t="s">
        <v>661</v>
      </c>
      <c r="I113" s="292" t="s">
        <v>652</v>
      </c>
      <c r="J113" s="292"/>
      <c r="K113" s="305"/>
    </row>
    <row r="114" ht="15" customHeight="1">
      <c r="B114" s="314"/>
      <c r="C114" s="292" t="s">
        <v>57</v>
      </c>
      <c r="D114" s="292"/>
      <c r="E114" s="292"/>
      <c r="F114" s="313" t="s">
        <v>618</v>
      </c>
      <c r="G114" s="292"/>
      <c r="H114" s="292" t="s">
        <v>662</v>
      </c>
      <c r="I114" s="292" t="s">
        <v>652</v>
      </c>
      <c r="J114" s="292"/>
      <c r="K114" s="305"/>
    </row>
    <row r="115" ht="15" customHeight="1">
      <c r="B115" s="314"/>
      <c r="C115" s="292" t="s">
        <v>66</v>
      </c>
      <c r="D115" s="292"/>
      <c r="E115" s="292"/>
      <c r="F115" s="313" t="s">
        <v>618</v>
      </c>
      <c r="G115" s="292"/>
      <c r="H115" s="292" t="s">
        <v>663</v>
      </c>
      <c r="I115" s="292" t="s">
        <v>664</v>
      </c>
      <c r="J115" s="292"/>
      <c r="K115" s="305"/>
    </row>
    <row r="116" ht="15" customHeight="1">
      <c r="B116" s="317"/>
      <c r="C116" s="323"/>
      <c r="D116" s="323"/>
      <c r="E116" s="323"/>
      <c r="F116" s="323"/>
      <c r="G116" s="323"/>
      <c r="H116" s="323"/>
      <c r="I116" s="323"/>
      <c r="J116" s="323"/>
      <c r="K116" s="319"/>
    </row>
    <row r="117" ht="18.75" customHeight="1">
      <c r="B117" s="324"/>
      <c r="C117" s="288"/>
      <c r="D117" s="288"/>
      <c r="E117" s="288"/>
      <c r="F117" s="325"/>
      <c r="G117" s="288"/>
      <c r="H117" s="288"/>
      <c r="I117" s="288"/>
      <c r="J117" s="288"/>
      <c r="K117" s="324"/>
    </row>
    <row r="118" ht="18.75" customHeight="1">
      <c r="B118" s="299"/>
      <c r="C118" s="299"/>
      <c r="D118" s="299"/>
      <c r="E118" s="299"/>
      <c r="F118" s="299"/>
      <c r="G118" s="299"/>
      <c r="H118" s="299"/>
      <c r="I118" s="299"/>
      <c r="J118" s="299"/>
      <c r="K118" s="299"/>
    </row>
    <row r="119" ht="7.5" customHeight="1">
      <c r="B119" s="326"/>
      <c r="C119" s="327"/>
      <c r="D119" s="327"/>
      <c r="E119" s="327"/>
      <c r="F119" s="327"/>
      <c r="G119" s="327"/>
      <c r="H119" s="327"/>
      <c r="I119" s="327"/>
      <c r="J119" s="327"/>
      <c r="K119" s="328"/>
    </row>
    <row r="120" ht="45" customHeight="1">
      <c r="B120" s="329"/>
      <c r="C120" s="282" t="s">
        <v>665</v>
      </c>
      <c r="D120" s="282"/>
      <c r="E120" s="282"/>
      <c r="F120" s="282"/>
      <c r="G120" s="282"/>
      <c r="H120" s="282"/>
      <c r="I120" s="282"/>
      <c r="J120" s="282"/>
      <c r="K120" s="330"/>
    </row>
    <row r="121" ht="17.25" customHeight="1">
      <c r="B121" s="331"/>
      <c r="C121" s="306" t="s">
        <v>612</v>
      </c>
      <c r="D121" s="306"/>
      <c r="E121" s="306"/>
      <c r="F121" s="306" t="s">
        <v>613</v>
      </c>
      <c r="G121" s="307"/>
      <c r="H121" s="306" t="s">
        <v>122</v>
      </c>
      <c r="I121" s="306" t="s">
        <v>66</v>
      </c>
      <c r="J121" s="306" t="s">
        <v>614</v>
      </c>
      <c r="K121" s="332"/>
    </row>
    <row r="122" ht="17.25" customHeight="1">
      <c r="B122" s="331"/>
      <c r="C122" s="308" t="s">
        <v>615</v>
      </c>
      <c r="D122" s="308"/>
      <c r="E122" s="308"/>
      <c r="F122" s="309" t="s">
        <v>616</v>
      </c>
      <c r="G122" s="310"/>
      <c r="H122" s="308"/>
      <c r="I122" s="308"/>
      <c r="J122" s="308" t="s">
        <v>617</v>
      </c>
      <c r="K122" s="332"/>
    </row>
    <row r="123" ht="5.25" customHeight="1">
      <c r="B123" s="333"/>
      <c r="C123" s="311"/>
      <c r="D123" s="311"/>
      <c r="E123" s="311"/>
      <c r="F123" s="311"/>
      <c r="G123" s="292"/>
      <c r="H123" s="311"/>
      <c r="I123" s="311"/>
      <c r="J123" s="311"/>
      <c r="K123" s="334"/>
    </row>
    <row r="124" ht="15" customHeight="1">
      <c r="B124" s="333"/>
      <c r="C124" s="292" t="s">
        <v>621</v>
      </c>
      <c r="D124" s="311"/>
      <c r="E124" s="311"/>
      <c r="F124" s="313" t="s">
        <v>618</v>
      </c>
      <c r="G124" s="292"/>
      <c r="H124" s="292" t="s">
        <v>657</v>
      </c>
      <c r="I124" s="292" t="s">
        <v>620</v>
      </c>
      <c r="J124" s="292">
        <v>120</v>
      </c>
      <c r="K124" s="335"/>
    </row>
    <row r="125" ht="15" customHeight="1">
      <c r="B125" s="333"/>
      <c r="C125" s="292" t="s">
        <v>666</v>
      </c>
      <c r="D125" s="292"/>
      <c r="E125" s="292"/>
      <c r="F125" s="313" t="s">
        <v>618</v>
      </c>
      <c r="G125" s="292"/>
      <c r="H125" s="292" t="s">
        <v>667</v>
      </c>
      <c r="I125" s="292" t="s">
        <v>620</v>
      </c>
      <c r="J125" s="292" t="s">
        <v>668</v>
      </c>
      <c r="K125" s="335"/>
    </row>
    <row r="126" ht="15" customHeight="1">
      <c r="B126" s="333"/>
      <c r="C126" s="292" t="s">
        <v>567</v>
      </c>
      <c r="D126" s="292"/>
      <c r="E126" s="292"/>
      <c r="F126" s="313" t="s">
        <v>618</v>
      </c>
      <c r="G126" s="292"/>
      <c r="H126" s="292" t="s">
        <v>669</v>
      </c>
      <c r="I126" s="292" t="s">
        <v>620</v>
      </c>
      <c r="J126" s="292" t="s">
        <v>668</v>
      </c>
      <c r="K126" s="335"/>
    </row>
    <row r="127" ht="15" customHeight="1">
      <c r="B127" s="333"/>
      <c r="C127" s="292" t="s">
        <v>629</v>
      </c>
      <c r="D127" s="292"/>
      <c r="E127" s="292"/>
      <c r="F127" s="313" t="s">
        <v>624</v>
      </c>
      <c r="G127" s="292"/>
      <c r="H127" s="292" t="s">
        <v>630</v>
      </c>
      <c r="I127" s="292" t="s">
        <v>620</v>
      </c>
      <c r="J127" s="292">
        <v>15</v>
      </c>
      <c r="K127" s="335"/>
    </row>
    <row r="128" ht="15" customHeight="1">
      <c r="B128" s="333"/>
      <c r="C128" s="315" t="s">
        <v>631</v>
      </c>
      <c r="D128" s="315"/>
      <c r="E128" s="315"/>
      <c r="F128" s="316" t="s">
        <v>624</v>
      </c>
      <c r="G128" s="315"/>
      <c r="H128" s="315" t="s">
        <v>632</v>
      </c>
      <c r="I128" s="315" t="s">
        <v>620</v>
      </c>
      <c r="J128" s="315">
        <v>15</v>
      </c>
      <c r="K128" s="335"/>
    </row>
    <row r="129" ht="15" customHeight="1">
      <c r="B129" s="333"/>
      <c r="C129" s="315" t="s">
        <v>633</v>
      </c>
      <c r="D129" s="315"/>
      <c r="E129" s="315"/>
      <c r="F129" s="316" t="s">
        <v>624</v>
      </c>
      <c r="G129" s="315"/>
      <c r="H129" s="315" t="s">
        <v>634</v>
      </c>
      <c r="I129" s="315" t="s">
        <v>620</v>
      </c>
      <c r="J129" s="315">
        <v>20</v>
      </c>
      <c r="K129" s="335"/>
    </row>
    <row r="130" ht="15" customHeight="1">
      <c r="B130" s="333"/>
      <c r="C130" s="315" t="s">
        <v>635</v>
      </c>
      <c r="D130" s="315"/>
      <c r="E130" s="315"/>
      <c r="F130" s="316" t="s">
        <v>624</v>
      </c>
      <c r="G130" s="315"/>
      <c r="H130" s="315" t="s">
        <v>636</v>
      </c>
      <c r="I130" s="315" t="s">
        <v>620</v>
      </c>
      <c r="J130" s="315">
        <v>20</v>
      </c>
      <c r="K130" s="335"/>
    </row>
    <row r="131" ht="15" customHeight="1">
      <c r="B131" s="333"/>
      <c r="C131" s="292" t="s">
        <v>623</v>
      </c>
      <c r="D131" s="292"/>
      <c r="E131" s="292"/>
      <c r="F131" s="313" t="s">
        <v>624</v>
      </c>
      <c r="G131" s="292"/>
      <c r="H131" s="292" t="s">
        <v>657</v>
      </c>
      <c r="I131" s="292" t="s">
        <v>620</v>
      </c>
      <c r="J131" s="292">
        <v>50</v>
      </c>
      <c r="K131" s="335"/>
    </row>
    <row r="132" ht="15" customHeight="1">
      <c r="B132" s="333"/>
      <c r="C132" s="292" t="s">
        <v>637</v>
      </c>
      <c r="D132" s="292"/>
      <c r="E132" s="292"/>
      <c r="F132" s="313" t="s">
        <v>624</v>
      </c>
      <c r="G132" s="292"/>
      <c r="H132" s="292" t="s">
        <v>657</v>
      </c>
      <c r="I132" s="292" t="s">
        <v>620</v>
      </c>
      <c r="J132" s="292">
        <v>50</v>
      </c>
      <c r="K132" s="335"/>
    </row>
    <row r="133" ht="15" customHeight="1">
      <c r="B133" s="333"/>
      <c r="C133" s="292" t="s">
        <v>643</v>
      </c>
      <c r="D133" s="292"/>
      <c r="E133" s="292"/>
      <c r="F133" s="313" t="s">
        <v>624</v>
      </c>
      <c r="G133" s="292"/>
      <c r="H133" s="292" t="s">
        <v>657</v>
      </c>
      <c r="I133" s="292" t="s">
        <v>620</v>
      </c>
      <c r="J133" s="292">
        <v>50</v>
      </c>
      <c r="K133" s="335"/>
    </row>
    <row r="134" ht="15" customHeight="1">
      <c r="B134" s="333"/>
      <c r="C134" s="292" t="s">
        <v>645</v>
      </c>
      <c r="D134" s="292"/>
      <c r="E134" s="292"/>
      <c r="F134" s="313" t="s">
        <v>624</v>
      </c>
      <c r="G134" s="292"/>
      <c r="H134" s="292" t="s">
        <v>657</v>
      </c>
      <c r="I134" s="292" t="s">
        <v>620</v>
      </c>
      <c r="J134" s="292">
        <v>50</v>
      </c>
      <c r="K134" s="335"/>
    </row>
    <row r="135" ht="15" customHeight="1">
      <c r="B135" s="333"/>
      <c r="C135" s="292" t="s">
        <v>127</v>
      </c>
      <c r="D135" s="292"/>
      <c r="E135" s="292"/>
      <c r="F135" s="313" t="s">
        <v>624</v>
      </c>
      <c r="G135" s="292"/>
      <c r="H135" s="292" t="s">
        <v>670</v>
      </c>
      <c r="I135" s="292" t="s">
        <v>620</v>
      </c>
      <c r="J135" s="292">
        <v>255</v>
      </c>
      <c r="K135" s="335"/>
    </row>
    <row r="136" ht="15" customHeight="1">
      <c r="B136" s="333"/>
      <c r="C136" s="292" t="s">
        <v>647</v>
      </c>
      <c r="D136" s="292"/>
      <c r="E136" s="292"/>
      <c r="F136" s="313" t="s">
        <v>618</v>
      </c>
      <c r="G136" s="292"/>
      <c r="H136" s="292" t="s">
        <v>671</v>
      </c>
      <c r="I136" s="292" t="s">
        <v>649</v>
      </c>
      <c r="J136" s="292"/>
      <c r="K136" s="335"/>
    </row>
    <row r="137" ht="15" customHeight="1">
      <c r="B137" s="333"/>
      <c r="C137" s="292" t="s">
        <v>650</v>
      </c>
      <c r="D137" s="292"/>
      <c r="E137" s="292"/>
      <c r="F137" s="313" t="s">
        <v>618</v>
      </c>
      <c r="G137" s="292"/>
      <c r="H137" s="292" t="s">
        <v>672</v>
      </c>
      <c r="I137" s="292" t="s">
        <v>652</v>
      </c>
      <c r="J137" s="292"/>
      <c r="K137" s="335"/>
    </row>
    <row r="138" ht="15" customHeight="1">
      <c r="B138" s="333"/>
      <c r="C138" s="292" t="s">
        <v>653</v>
      </c>
      <c r="D138" s="292"/>
      <c r="E138" s="292"/>
      <c r="F138" s="313" t="s">
        <v>618</v>
      </c>
      <c r="G138" s="292"/>
      <c r="H138" s="292" t="s">
        <v>653</v>
      </c>
      <c r="I138" s="292" t="s">
        <v>652</v>
      </c>
      <c r="J138" s="292"/>
      <c r="K138" s="335"/>
    </row>
    <row r="139" ht="15" customHeight="1">
      <c r="B139" s="333"/>
      <c r="C139" s="292" t="s">
        <v>47</v>
      </c>
      <c r="D139" s="292"/>
      <c r="E139" s="292"/>
      <c r="F139" s="313" t="s">
        <v>618</v>
      </c>
      <c r="G139" s="292"/>
      <c r="H139" s="292" t="s">
        <v>673</v>
      </c>
      <c r="I139" s="292" t="s">
        <v>652</v>
      </c>
      <c r="J139" s="292"/>
      <c r="K139" s="335"/>
    </row>
    <row r="140" ht="15" customHeight="1">
      <c r="B140" s="333"/>
      <c r="C140" s="292" t="s">
        <v>674</v>
      </c>
      <c r="D140" s="292"/>
      <c r="E140" s="292"/>
      <c r="F140" s="313" t="s">
        <v>618</v>
      </c>
      <c r="G140" s="292"/>
      <c r="H140" s="292" t="s">
        <v>675</v>
      </c>
      <c r="I140" s="292" t="s">
        <v>652</v>
      </c>
      <c r="J140" s="292"/>
      <c r="K140" s="335"/>
    </row>
    <row r="141" ht="15" customHeight="1">
      <c r="B141" s="336"/>
      <c r="C141" s="337"/>
      <c r="D141" s="337"/>
      <c r="E141" s="337"/>
      <c r="F141" s="337"/>
      <c r="G141" s="337"/>
      <c r="H141" s="337"/>
      <c r="I141" s="337"/>
      <c r="J141" s="337"/>
      <c r="K141" s="338"/>
    </row>
    <row r="142" ht="18.75" customHeight="1">
      <c r="B142" s="288"/>
      <c r="C142" s="288"/>
      <c r="D142" s="288"/>
      <c r="E142" s="288"/>
      <c r="F142" s="325"/>
      <c r="G142" s="288"/>
      <c r="H142" s="288"/>
      <c r="I142" s="288"/>
      <c r="J142" s="288"/>
      <c r="K142" s="288"/>
    </row>
    <row r="143" ht="18.75" customHeight="1">
      <c r="B143" s="299"/>
      <c r="C143" s="299"/>
      <c r="D143" s="299"/>
      <c r="E143" s="299"/>
      <c r="F143" s="299"/>
      <c r="G143" s="299"/>
      <c r="H143" s="299"/>
      <c r="I143" s="299"/>
      <c r="J143" s="299"/>
      <c r="K143" s="299"/>
    </row>
    <row r="144" ht="7.5" customHeight="1">
      <c r="B144" s="300"/>
      <c r="C144" s="301"/>
      <c r="D144" s="301"/>
      <c r="E144" s="301"/>
      <c r="F144" s="301"/>
      <c r="G144" s="301"/>
      <c r="H144" s="301"/>
      <c r="I144" s="301"/>
      <c r="J144" s="301"/>
      <c r="K144" s="302"/>
    </row>
    <row r="145" ht="45" customHeight="1">
      <c r="B145" s="303"/>
      <c r="C145" s="304" t="s">
        <v>676</v>
      </c>
      <c r="D145" s="304"/>
      <c r="E145" s="304"/>
      <c r="F145" s="304"/>
      <c r="G145" s="304"/>
      <c r="H145" s="304"/>
      <c r="I145" s="304"/>
      <c r="J145" s="304"/>
      <c r="K145" s="305"/>
    </row>
    <row r="146" ht="17.25" customHeight="1">
      <c r="B146" s="303"/>
      <c r="C146" s="306" t="s">
        <v>612</v>
      </c>
      <c r="D146" s="306"/>
      <c r="E146" s="306"/>
      <c r="F146" s="306" t="s">
        <v>613</v>
      </c>
      <c r="G146" s="307"/>
      <c r="H146" s="306" t="s">
        <v>122</v>
      </c>
      <c r="I146" s="306" t="s">
        <v>66</v>
      </c>
      <c r="J146" s="306" t="s">
        <v>614</v>
      </c>
      <c r="K146" s="305"/>
    </row>
    <row r="147" ht="17.25" customHeight="1">
      <c r="B147" s="303"/>
      <c r="C147" s="308" t="s">
        <v>615</v>
      </c>
      <c r="D147" s="308"/>
      <c r="E147" s="308"/>
      <c r="F147" s="309" t="s">
        <v>616</v>
      </c>
      <c r="G147" s="310"/>
      <c r="H147" s="308"/>
      <c r="I147" s="308"/>
      <c r="J147" s="308" t="s">
        <v>617</v>
      </c>
      <c r="K147" s="305"/>
    </row>
    <row r="148" ht="5.25" customHeight="1">
      <c r="B148" s="314"/>
      <c r="C148" s="311"/>
      <c r="D148" s="311"/>
      <c r="E148" s="311"/>
      <c r="F148" s="311"/>
      <c r="G148" s="312"/>
      <c r="H148" s="311"/>
      <c r="I148" s="311"/>
      <c r="J148" s="311"/>
      <c r="K148" s="335"/>
    </row>
    <row r="149" ht="15" customHeight="1">
      <c r="B149" s="314"/>
      <c r="C149" s="339" t="s">
        <v>621</v>
      </c>
      <c r="D149" s="292"/>
      <c r="E149" s="292"/>
      <c r="F149" s="340" t="s">
        <v>618</v>
      </c>
      <c r="G149" s="292"/>
      <c r="H149" s="339" t="s">
        <v>657</v>
      </c>
      <c r="I149" s="339" t="s">
        <v>620</v>
      </c>
      <c r="J149" s="339">
        <v>120</v>
      </c>
      <c r="K149" s="335"/>
    </row>
    <row r="150" ht="15" customHeight="1">
      <c r="B150" s="314"/>
      <c r="C150" s="339" t="s">
        <v>666</v>
      </c>
      <c r="D150" s="292"/>
      <c r="E150" s="292"/>
      <c r="F150" s="340" t="s">
        <v>618</v>
      </c>
      <c r="G150" s="292"/>
      <c r="H150" s="339" t="s">
        <v>677</v>
      </c>
      <c r="I150" s="339" t="s">
        <v>620</v>
      </c>
      <c r="J150" s="339" t="s">
        <v>668</v>
      </c>
      <c r="K150" s="335"/>
    </row>
    <row r="151" ht="15" customHeight="1">
      <c r="B151" s="314"/>
      <c r="C151" s="339" t="s">
        <v>567</v>
      </c>
      <c r="D151" s="292"/>
      <c r="E151" s="292"/>
      <c r="F151" s="340" t="s">
        <v>618</v>
      </c>
      <c r="G151" s="292"/>
      <c r="H151" s="339" t="s">
        <v>678</v>
      </c>
      <c r="I151" s="339" t="s">
        <v>620</v>
      </c>
      <c r="J151" s="339" t="s">
        <v>668</v>
      </c>
      <c r="K151" s="335"/>
    </row>
    <row r="152" ht="15" customHeight="1">
      <c r="B152" s="314"/>
      <c r="C152" s="339" t="s">
        <v>623</v>
      </c>
      <c r="D152" s="292"/>
      <c r="E152" s="292"/>
      <c r="F152" s="340" t="s">
        <v>624</v>
      </c>
      <c r="G152" s="292"/>
      <c r="H152" s="339" t="s">
        <v>657</v>
      </c>
      <c r="I152" s="339" t="s">
        <v>620</v>
      </c>
      <c r="J152" s="339">
        <v>50</v>
      </c>
      <c r="K152" s="335"/>
    </row>
    <row r="153" ht="15" customHeight="1">
      <c r="B153" s="314"/>
      <c r="C153" s="339" t="s">
        <v>626</v>
      </c>
      <c r="D153" s="292"/>
      <c r="E153" s="292"/>
      <c r="F153" s="340" t="s">
        <v>618</v>
      </c>
      <c r="G153" s="292"/>
      <c r="H153" s="339" t="s">
        <v>657</v>
      </c>
      <c r="I153" s="339" t="s">
        <v>628</v>
      </c>
      <c r="J153" s="339"/>
      <c r="K153" s="335"/>
    </row>
    <row r="154" ht="15" customHeight="1">
      <c r="B154" s="314"/>
      <c r="C154" s="339" t="s">
        <v>637</v>
      </c>
      <c r="D154" s="292"/>
      <c r="E154" s="292"/>
      <c r="F154" s="340" t="s">
        <v>624</v>
      </c>
      <c r="G154" s="292"/>
      <c r="H154" s="339" t="s">
        <v>657</v>
      </c>
      <c r="I154" s="339" t="s">
        <v>620</v>
      </c>
      <c r="J154" s="339">
        <v>50</v>
      </c>
      <c r="K154" s="335"/>
    </row>
    <row r="155" ht="15" customHeight="1">
      <c r="B155" s="314"/>
      <c r="C155" s="339" t="s">
        <v>645</v>
      </c>
      <c r="D155" s="292"/>
      <c r="E155" s="292"/>
      <c r="F155" s="340" t="s">
        <v>624</v>
      </c>
      <c r="G155" s="292"/>
      <c r="H155" s="339" t="s">
        <v>657</v>
      </c>
      <c r="I155" s="339" t="s">
        <v>620</v>
      </c>
      <c r="J155" s="339">
        <v>50</v>
      </c>
      <c r="K155" s="335"/>
    </row>
    <row r="156" ht="15" customHeight="1">
      <c r="B156" s="314"/>
      <c r="C156" s="339" t="s">
        <v>643</v>
      </c>
      <c r="D156" s="292"/>
      <c r="E156" s="292"/>
      <c r="F156" s="340" t="s">
        <v>624</v>
      </c>
      <c r="G156" s="292"/>
      <c r="H156" s="339" t="s">
        <v>657</v>
      </c>
      <c r="I156" s="339" t="s">
        <v>620</v>
      </c>
      <c r="J156" s="339">
        <v>50</v>
      </c>
      <c r="K156" s="335"/>
    </row>
    <row r="157" ht="15" customHeight="1">
      <c r="B157" s="314"/>
      <c r="C157" s="339" t="s">
        <v>101</v>
      </c>
      <c r="D157" s="292"/>
      <c r="E157" s="292"/>
      <c r="F157" s="340" t="s">
        <v>618</v>
      </c>
      <c r="G157" s="292"/>
      <c r="H157" s="339" t="s">
        <v>679</v>
      </c>
      <c r="I157" s="339" t="s">
        <v>620</v>
      </c>
      <c r="J157" s="339" t="s">
        <v>680</v>
      </c>
      <c r="K157" s="335"/>
    </row>
    <row r="158" ht="15" customHeight="1">
      <c r="B158" s="314"/>
      <c r="C158" s="339" t="s">
        <v>681</v>
      </c>
      <c r="D158" s="292"/>
      <c r="E158" s="292"/>
      <c r="F158" s="340" t="s">
        <v>618</v>
      </c>
      <c r="G158" s="292"/>
      <c r="H158" s="339" t="s">
        <v>682</v>
      </c>
      <c r="I158" s="339" t="s">
        <v>652</v>
      </c>
      <c r="J158" s="339"/>
      <c r="K158" s="335"/>
    </row>
    <row r="159" ht="15" customHeight="1">
      <c r="B159" s="341"/>
      <c r="C159" s="323"/>
      <c r="D159" s="323"/>
      <c r="E159" s="323"/>
      <c r="F159" s="323"/>
      <c r="G159" s="323"/>
      <c r="H159" s="323"/>
      <c r="I159" s="323"/>
      <c r="J159" s="323"/>
      <c r="K159" s="342"/>
    </row>
    <row r="160" ht="18.75" customHeight="1">
      <c r="B160" s="288"/>
      <c r="C160" s="292"/>
      <c r="D160" s="292"/>
      <c r="E160" s="292"/>
      <c r="F160" s="313"/>
      <c r="G160" s="292"/>
      <c r="H160" s="292"/>
      <c r="I160" s="292"/>
      <c r="J160" s="292"/>
      <c r="K160" s="288"/>
    </row>
    <row r="161" ht="18.75" customHeight="1">
      <c r="B161" s="299"/>
      <c r="C161" s="299"/>
      <c r="D161" s="299"/>
      <c r="E161" s="299"/>
      <c r="F161" s="299"/>
      <c r="G161" s="299"/>
      <c r="H161" s="299"/>
      <c r="I161" s="299"/>
      <c r="J161" s="299"/>
      <c r="K161" s="299"/>
    </row>
    <row r="162" ht="7.5" customHeight="1">
      <c r="B162" s="278"/>
      <c r="C162" s="279"/>
      <c r="D162" s="279"/>
      <c r="E162" s="279"/>
      <c r="F162" s="279"/>
      <c r="G162" s="279"/>
      <c r="H162" s="279"/>
      <c r="I162" s="279"/>
      <c r="J162" s="279"/>
      <c r="K162" s="280"/>
    </row>
    <row r="163" ht="45" customHeight="1">
      <c r="B163" s="281"/>
      <c r="C163" s="282" t="s">
        <v>683</v>
      </c>
      <c r="D163" s="282"/>
      <c r="E163" s="282"/>
      <c r="F163" s="282"/>
      <c r="G163" s="282"/>
      <c r="H163" s="282"/>
      <c r="I163" s="282"/>
      <c r="J163" s="282"/>
      <c r="K163" s="283"/>
    </row>
    <row r="164" ht="17.25" customHeight="1">
      <c r="B164" s="281"/>
      <c r="C164" s="306" t="s">
        <v>612</v>
      </c>
      <c r="D164" s="306"/>
      <c r="E164" s="306"/>
      <c r="F164" s="306" t="s">
        <v>613</v>
      </c>
      <c r="G164" s="343"/>
      <c r="H164" s="344" t="s">
        <v>122</v>
      </c>
      <c r="I164" s="344" t="s">
        <v>66</v>
      </c>
      <c r="J164" s="306" t="s">
        <v>614</v>
      </c>
      <c r="K164" s="283"/>
    </row>
    <row r="165" ht="17.25" customHeight="1">
      <c r="B165" s="284"/>
      <c r="C165" s="308" t="s">
        <v>615</v>
      </c>
      <c r="D165" s="308"/>
      <c r="E165" s="308"/>
      <c r="F165" s="309" t="s">
        <v>616</v>
      </c>
      <c r="G165" s="345"/>
      <c r="H165" s="346"/>
      <c r="I165" s="346"/>
      <c r="J165" s="308" t="s">
        <v>617</v>
      </c>
      <c r="K165" s="286"/>
    </row>
    <row r="166" ht="5.25" customHeight="1">
      <c r="B166" s="314"/>
      <c r="C166" s="311"/>
      <c r="D166" s="311"/>
      <c r="E166" s="311"/>
      <c r="F166" s="311"/>
      <c r="G166" s="312"/>
      <c r="H166" s="311"/>
      <c r="I166" s="311"/>
      <c r="J166" s="311"/>
      <c r="K166" s="335"/>
    </row>
    <row r="167" ht="15" customHeight="1">
      <c r="B167" s="314"/>
      <c r="C167" s="292" t="s">
        <v>621</v>
      </c>
      <c r="D167" s="292"/>
      <c r="E167" s="292"/>
      <c r="F167" s="313" t="s">
        <v>618</v>
      </c>
      <c r="G167" s="292"/>
      <c r="H167" s="292" t="s">
        <v>657</v>
      </c>
      <c r="I167" s="292" t="s">
        <v>620</v>
      </c>
      <c r="J167" s="292">
        <v>120</v>
      </c>
      <c r="K167" s="335"/>
    </row>
    <row r="168" ht="15" customHeight="1">
      <c r="B168" s="314"/>
      <c r="C168" s="292" t="s">
        <v>666</v>
      </c>
      <c r="D168" s="292"/>
      <c r="E168" s="292"/>
      <c r="F168" s="313" t="s">
        <v>618</v>
      </c>
      <c r="G168" s="292"/>
      <c r="H168" s="292" t="s">
        <v>667</v>
      </c>
      <c r="I168" s="292" t="s">
        <v>620</v>
      </c>
      <c r="J168" s="292" t="s">
        <v>668</v>
      </c>
      <c r="K168" s="335"/>
    </row>
    <row r="169" ht="15" customHeight="1">
      <c r="B169" s="314"/>
      <c r="C169" s="292" t="s">
        <v>567</v>
      </c>
      <c r="D169" s="292"/>
      <c r="E169" s="292"/>
      <c r="F169" s="313" t="s">
        <v>618</v>
      </c>
      <c r="G169" s="292"/>
      <c r="H169" s="292" t="s">
        <v>684</v>
      </c>
      <c r="I169" s="292" t="s">
        <v>620</v>
      </c>
      <c r="J169" s="292" t="s">
        <v>668</v>
      </c>
      <c r="K169" s="335"/>
    </row>
    <row r="170" ht="15" customHeight="1">
      <c r="B170" s="314"/>
      <c r="C170" s="292" t="s">
        <v>623</v>
      </c>
      <c r="D170" s="292"/>
      <c r="E170" s="292"/>
      <c r="F170" s="313" t="s">
        <v>624</v>
      </c>
      <c r="G170" s="292"/>
      <c r="H170" s="292" t="s">
        <v>684</v>
      </c>
      <c r="I170" s="292" t="s">
        <v>620</v>
      </c>
      <c r="J170" s="292">
        <v>50</v>
      </c>
      <c r="K170" s="335"/>
    </row>
    <row r="171" ht="15" customHeight="1">
      <c r="B171" s="314"/>
      <c r="C171" s="292" t="s">
        <v>626</v>
      </c>
      <c r="D171" s="292"/>
      <c r="E171" s="292"/>
      <c r="F171" s="313" t="s">
        <v>618</v>
      </c>
      <c r="G171" s="292"/>
      <c r="H171" s="292" t="s">
        <v>684</v>
      </c>
      <c r="I171" s="292" t="s">
        <v>628</v>
      </c>
      <c r="J171" s="292"/>
      <c r="K171" s="335"/>
    </row>
    <row r="172" ht="15" customHeight="1">
      <c r="B172" s="314"/>
      <c r="C172" s="292" t="s">
        <v>637</v>
      </c>
      <c r="D172" s="292"/>
      <c r="E172" s="292"/>
      <c r="F172" s="313" t="s">
        <v>624</v>
      </c>
      <c r="G172" s="292"/>
      <c r="H172" s="292" t="s">
        <v>684</v>
      </c>
      <c r="I172" s="292" t="s">
        <v>620</v>
      </c>
      <c r="J172" s="292">
        <v>50</v>
      </c>
      <c r="K172" s="335"/>
    </row>
    <row r="173" ht="15" customHeight="1">
      <c r="B173" s="314"/>
      <c r="C173" s="292" t="s">
        <v>645</v>
      </c>
      <c r="D173" s="292"/>
      <c r="E173" s="292"/>
      <c r="F173" s="313" t="s">
        <v>624</v>
      </c>
      <c r="G173" s="292"/>
      <c r="H173" s="292" t="s">
        <v>684</v>
      </c>
      <c r="I173" s="292" t="s">
        <v>620</v>
      </c>
      <c r="J173" s="292">
        <v>50</v>
      </c>
      <c r="K173" s="335"/>
    </row>
    <row r="174" ht="15" customHeight="1">
      <c r="B174" s="314"/>
      <c r="C174" s="292" t="s">
        <v>643</v>
      </c>
      <c r="D174" s="292"/>
      <c r="E174" s="292"/>
      <c r="F174" s="313" t="s">
        <v>624</v>
      </c>
      <c r="G174" s="292"/>
      <c r="H174" s="292" t="s">
        <v>684</v>
      </c>
      <c r="I174" s="292" t="s">
        <v>620</v>
      </c>
      <c r="J174" s="292">
        <v>50</v>
      </c>
      <c r="K174" s="335"/>
    </row>
    <row r="175" ht="15" customHeight="1">
      <c r="B175" s="314"/>
      <c r="C175" s="292" t="s">
        <v>121</v>
      </c>
      <c r="D175" s="292"/>
      <c r="E175" s="292"/>
      <c r="F175" s="313" t="s">
        <v>618</v>
      </c>
      <c r="G175" s="292"/>
      <c r="H175" s="292" t="s">
        <v>685</v>
      </c>
      <c r="I175" s="292" t="s">
        <v>686</v>
      </c>
      <c r="J175" s="292"/>
      <c r="K175" s="335"/>
    </row>
    <row r="176" ht="15" customHeight="1">
      <c r="B176" s="314"/>
      <c r="C176" s="292" t="s">
        <v>66</v>
      </c>
      <c r="D176" s="292"/>
      <c r="E176" s="292"/>
      <c r="F176" s="313" t="s">
        <v>618</v>
      </c>
      <c r="G176" s="292"/>
      <c r="H176" s="292" t="s">
        <v>687</v>
      </c>
      <c r="I176" s="292" t="s">
        <v>688</v>
      </c>
      <c r="J176" s="292">
        <v>1</v>
      </c>
      <c r="K176" s="335"/>
    </row>
    <row r="177" ht="15" customHeight="1">
      <c r="B177" s="314"/>
      <c r="C177" s="292" t="s">
        <v>62</v>
      </c>
      <c r="D177" s="292"/>
      <c r="E177" s="292"/>
      <c r="F177" s="313" t="s">
        <v>618</v>
      </c>
      <c r="G177" s="292"/>
      <c r="H177" s="292" t="s">
        <v>689</v>
      </c>
      <c r="I177" s="292" t="s">
        <v>620</v>
      </c>
      <c r="J177" s="292">
        <v>20</v>
      </c>
      <c r="K177" s="335"/>
    </row>
    <row r="178" ht="15" customHeight="1">
      <c r="B178" s="314"/>
      <c r="C178" s="292" t="s">
        <v>122</v>
      </c>
      <c r="D178" s="292"/>
      <c r="E178" s="292"/>
      <c r="F178" s="313" t="s">
        <v>618</v>
      </c>
      <c r="G178" s="292"/>
      <c r="H178" s="292" t="s">
        <v>690</v>
      </c>
      <c r="I178" s="292" t="s">
        <v>620</v>
      </c>
      <c r="J178" s="292">
        <v>255</v>
      </c>
      <c r="K178" s="335"/>
    </row>
    <row r="179" ht="15" customHeight="1">
      <c r="B179" s="314"/>
      <c r="C179" s="292" t="s">
        <v>123</v>
      </c>
      <c r="D179" s="292"/>
      <c r="E179" s="292"/>
      <c r="F179" s="313" t="s">
        <v>618</v>
      </c>
      <c r="G179" s="292"/>
      <c r="H179" s="292" t="s">
        <v>583</v>
      </c>
      <c r="I179" s="292" t="s">
        <v>620</v>
      </c>
      <c r="J179" s="292">
        <v>10</v>
      </c>
      <c r="K179" s="335"/>
    </row>
    <row r="180" ht="15" customHeight="1">
      <c r="B180" s="314"/>
      <c r="C180" s="292" t="s">
        <v>124</v>
      </c>
      <c r="D180" s="292"/>
      <c r="E180" s="292"/>
      <c r="F180" s="313" t="s">
        <v>618</v>
      </c>
      <c r="G180" s="292"/>
      <c r="H180" s="292" t="s">
        <v>691</v>
      </c>
      <c r="I180" s="292" t="s">
        <v>652</v>
      </c>
      <c r="J180" s="292"/>
      <c r="K180" s="335"/>
    </row>
    <row r="181" ht="15" customHeight="1">
      <c r="B181" s="314"/>
      <c r="C181" s="292" t="s">
        <v>692</v>
      </c>
      <c r="D181" s="292"/>
      <c r="E181" s="292"/>
      <c r="F181" s="313" t="s">
        <v>618</v>
      </c>
      <c r="G181" s="292"/>
      <c r="H181" s="292" t="s">
        <v>693</v>
      </c>
      <c r="I181" s="292" t="s">
        <v>652</v>
      </c>
      <c r="J181" s="292"/>
      <c r="K181" s="335"/>
    </row>
    <row r="182" ht="15" customHeight="1">
      <c r="B182" s="314"/>
      <c r="C182" s="292" t="s">
        <v>681</v>
      </c>
      <c r="D182" s="292"/>
      <c r="E182" s="292"/>
      <c r="F182" s="313" t="s">
        <v>618</v>
      </c>
      <c r="G182" s="292"/>
      <c r="H182" s="292" t="s">
        <v>694</v>
      </c>
      <c r="I182" s="292" t="s">
        <v>652</v>
      </c>
      <c r="J182" s="292"/>
      <c r="K182" s="335"/>
    </row>
    <row r="183" ht="15" customHeight="1">
      <c r="B183" s="314"/>
      <c r="C183" s="292" t="s">
        <v>126</v>
      </c>
      <c r="D183" s="292"/>
      <c r="E183" s="292"/>
      <c r="F183" s="313" t="s">
        <v>624</v>
      </c>
      <c r="G183" s="292"/>
      <c r="H183" s="292" t="s">
        <v>695</v>
      </c>
      <c r="I183" s="292" t="s">
        <v>620</v>
      </c>
      <c r="J183" s="292">
        <v>50</v>
      </c>
      <c r="K183" s="335"/>
    </row>
    <row r="184" ht="15" customHeight="1">
      <c r="B184" s="314"/>
      <c r="C184" s="292" t="s">
        <v>696</v>
      </c>
      <c r="D184" s="292"/>
      <c r="E184" s="292"/>
      <c r="F184" s="313" t="s">
        <v>624</v>
      </c>
      <c r="G184" s="292"/>
      <c r="H184" s="292" t="s">
        <v>697</v>
      </c>
      <c r="I184" s="292" t="s">
        <v>698</v>
      </c>
      <c r="J184" s="292"/>
      <c r="K184" s="335"/>
    </row>
    <row r="185" ht="15" customHeight="1">
      <c r="B185" s="314"/>
      <c r="C185" s="292" t="s">
        <v>699</v>
      </c>
      <c r="D185" s="292"/>
      <c r="E185" s="292"/>
      <c r="F185" s="313" t="s">
        <v>624</v>
      </c>
      <c r="G185" s="292"/>
      <c r="H185" s="292" t="s">
        <v>700</v>
      </c>
      <c r="I185" s="292" t="s">
        <v>698</v>
      </c>
      <c r="J185" s="292"/>
      <c r="K185" s="335"/>
    </row>
    <row r="186" ht="15" customHeight="1">
      <c r="B186" s="314"/>
      <c r="C186" s="292" t="s">
        <v>701</v>
      </c>
      <c r="D186" s="292"/>
      <c r="E186" s="292"/>
      <c r="F186" s="313" t="s">
        <v>624</v>
      </c>
      <c r="G186" s="292"/>
      <c r="H186" s="292" t="s">
        <v>702</v>
      </c>
      <c r="I186" s="292" t="s">
        <v>698</v>
      </c>
      <c r="J186" s="292"/>
      <c r="K186" s="335"/>
    </row>
    <row r="187" ht="15" customHeight="1">
      <c r="B187" s="314"/>
      <c r="C187" s="347" t="s">
        <v>703</v>
      </c>
      <c r="D187" s="292"/>
      <c r="E187" s="292"/>
      <c r="F187" s="313" t="s">
        <v>624</v>
      </c>
      <c r="G187" s="292"/>
      <c r="H187" s="292" t="s">
        <v>704</v>
      </c>
      <c r="I187" s="292" t="s">
        <v>705</v>
      </c>
      <c r="J187" s="348" t="s">
        <v>706</v>
      </c>
      <c r="K187" s="335"/>
    </row>
    <row r="188" ht="15" customHeight="1">
      <c r="B188" s="314"/>
      <c r="C188" s="298" t="s">
        <v>51</v>
      </c>
      <c r="D188" s="292"/>
      <c r="E188" s="292"/>
      <c r="F188" s="313" t="s">
        <v>618</v>
      </c>
      <c r="G188" s="292"/>
      <c r="H188" s="288" t="s">
        <v>707</v>
      </c>
      <c r="I188" s="292" t="s">
        <v>708</v>
      </c>
      <c r="J188" s="292"/>
      <c r="K188" s="335"/>
    </row>
    <row r="189" ht="15" customHeight="1">
      <c r="B189" s="314"/>
      <c r="C189" s="298" t="s">
        <v>709</v>
      </c>
      <c r="D189" s="292"/>
      <c r="E189" s="292"/>
      <c r="F189" s="313" t="s">
        <v>618</v>
      </c>
      <c r="G189" s="292"/>
      <c r="H189" s="292" t="s">
        <v>710</v>
      </c>
      <c r="I189" s="292" t="s">
        <v>652</v>
      </c>
      <c r="J189" s="292"/>
      <c r="K189" s="335"/>
    </row>
    <row r="190" ht="15" customHeight="1">
      <c r="B190" s="314"/>
      <c r="C190" s="298" t="s">
        <v>711</v>
      </c>
      <c r="D190" s="292"/>
      <c r="E190" s="292"/>
      <c r="F190" s="313" t="s">
        <v>618</v>
      </c>
      <c r="G190" s="292"/>
      <c r="H190" s="292" t="s">
        <v>712</v>
      </c>
      <c r="I190" s="292" t="s">
        <v>652</v>
      </c>
      <c r="J190" s="292"/>
      <c r="K190" s="335"/>
    </row>
    <row r="191" ht="15" customHeight="1">
      <c r="B191" s="314"/>
      <c r="C191" s="298" t="s">
        <v>713</v>
      </c>
      <c r="D191" s="292"/>
      <c r="E191" s="292"/>
      <c r="F191" s="313" t="s">
        <v>624</v>
      </c>
      <c r="G191" s="292"/>
      <c r="H191" s="292" t="s">
        <v>714</v>
      </c>
      <c r="I191" s="292" t="s">
        <v>652</v>
      </c>
      <c r="J191" s="292"/>
      <c r="K191" s="335"/>
    </row>
    <row r="192" ht="15" customHeight="1">
      <c r="B192" s="341"/>
      <c r="C192" s="349"/>
      <c r="D192" s="323"/>
      <c r="E192" s="323"/>
      <c r="F192" s="323"/>
      <c r="G192" s="323"/>
      <c r="H192" s="323"/>
      <c r="I192" s="323"/>
      <c r="J192" s="323"/>
      <c r="K192" s="342"/>
    </row>
    <row r="193" ht="18.75" customHeight="1">
      <c r="B193" s="288"/>
      <c r="C193" s="292"/>
      <c r="D193" s="292"/>
      <c r="E193" s="292"/>
      <c r="F193" s="313"/>
      <c r="G193" s="292"/>
      <c r="H193" s="292"/>
      <c r="I193" s="292"/>
      <c r="J193" s="292"/>
      <c r="K193" s="288"/>
    </row>
    <row r="194" ht="18.75" customHeight="1">
      <c r="B194" s="288"/>
      <c r="C194" s="292"/>
      <c r="D194" s="292"/>
      <c r="E194" s="292"/>
      <c r="F194" s="313"/>
      <c r="G194" s="292"/>
      <c r="H194" s="292"/>
      <c r="I194" s="292"/>
      <c r="J194" s="292"/>
      <c r="K194" s="288"/>
    </row>
    <row r="195" ht="18.75" customHeight="1">
      <c r="B195" s="299"/>
      <c r="C195" s="299"/>
      <c r="D195" s="299"/>
      <c r="E195" s="299"/>
      <c r="F195" s="299"/>
      <c r="G195" s="299"/>
      <c r="H195" s="299"/>
      <c r="I195" s="299"/>
      <c r="J195" s="299"/>
      <c r="K195" s="299"/>
    </row>
    <row r="196" ht="13.5">
      <c r="B196" s="278"/>
      <c r="C196" s="279"/>
      <c r="D196" s="279"/>
      <c r="E196" s="279"/>
      <c r="F196" s="279"/>
      <c r="G196" s="279"/>
      <c r="H196" s="279"/>
      <c r="I196" s="279"/>
      <c r="J196" s="279"/>
      <c r="K196" s="280"/>
    </row>
    <row r="197" ht="21">
      <c r="B197" s="281"/>
      <c r="C197" s="282" t="s">
        <v>715</v>
      </c>
      <c r="D197" s="282"/>
      <c r="E197" s="282"/>
      <c r="F197" s="282"/>
      <c r="G197" s="282"/>
      <c r="H197" s="282"/>
      <c r="I197" s="282"/>
      <c r="J197" s="282"/>
      <c r="K197" s="283"/>
    </row>
    <row r="198" ht="25.5" customHeight="1">
      <c r="B198" s="281"/>
      <c r="C198" s="350" t="s">
        <v>716</v>
      </c>
      <c r="D198" s="350"/>
      <c r="E198" s="350"/>
      <c r="F198" s="350" t="s">
        <v>717</v>
      </c>
      <c r="G198" s="351"/>
      <c r="H198" s="350" t="s">
        <v>718</v>
      </c>
      <c r="I198" s="350"/>
      <c r="J198" s="350"/>
      <c r="K198" s="283"/>
    </row>
    <row r="199" ht="5.25" customHeight="1">
      <c r="B199" s="314"/>
      <c r="C199" s="311"/>
      <c r="D199" s="311"/>
      <c r="E199" s="311"/>
      <c r="F199" s="311"/>
      <c r="G199" s="292"/>
      <c r="H199" s="311"/>
      <c r="I199" s="311"/>
      <c r="J199" s="311"/>
      <c r="K199" s="335"/>
    </row>
    <row r="200" ht="15" customHeight="1">
      <c r="B200" s="314"/>
      <c r="C200" s="292" t="s">
        <v>708</v>
      </c>
      <c r="D200" s="292"/>
      <c r="E200" s="292"/>
      <c r="F200" s="313" t="s">
        <v>52</v>
      </c>
      <c r="G200" s="292"/>
      <c r="H200" s="292" t="s">
        <v>719</v>
      </c>
      <c r="I200" s="292"/>
      <c r="J200" s="292"/>
      <c r="K200" s="335"/>
    </row>
    <row r="201" ht="15" customHeight="1">
      <c r="B201" s="314"/>
      <c r="C201" s="320"/>
      <c r="D201" s="292"/>
      <c r="E201" s="292"/>
      <c r="F201" s="313" t="s">
        <v>53</v>
      </c>
      <c r="G201" s="292"/>
      <c r="H201" s="292" t="s">
        <v>720</v>
      </c>
      <c r="I201" s="292"/>
      <c r="J201" s="292"/>
      <c r="K201" s="335"/>
    </row>
    <row r="202" ht="15" customHeight="1">
      <c r="B202" s="314"/>
      <c r="C202" s="320"/>
      <c r="D202" s="292"/>
      <c r="E202" s="292"/>
      <c r="F202" s="313" t="s">
        <v>56</v>
      </c>
      <c r="G202" s="292"/>
      <c r="H202" s="292" t="s">
        <v>721</v>
      </c>
      <c r="I202" s="292"/>
      <c r="J202" s="292"/>
      <c r="K202" s="335"/>
    </row>
    <row r="203" ht="15" customHeight="1">
      <c r="B203" s="314"/>
      <c r="C203" s="292"/>
      <c r="D203" s="292"/>
      <c r="E203" s="292"/>
      <c r="F203" s="313" t="s">
        <v>54</v>
      </c>
      <c r="G203" s="292"/>
      <c r="H203" s="292" t="s">
        <v>722</v>
      </c>
      <c r="I203" s="292"/>
      <c r="J203" s="292"/>
      <c r="K203" s="335"/>
    </row>
    <row r="204" ht="15" customHeight="1">
      <c r="B204" s="314"/>
      <c r="C204" s="292"/>
      <c r="D204" s="292"/>
      <c r="E204" s="292"/>
      <c r="F204" s="313" t="s">
        <v>55</v>
      </c>
      <c r="G204" s="292"/>
      <c r="H204" s="292" t="s">
        <v>723</v>
      </c>
      <c r="I204" s="292"/>
      <c r="J204" s="292"/>
      <c r="K204" s="335"/>
    </row>
    <row r="205" ht="15" customHeight="1">
      <c r="B205" s="314"/>
      <c r="C205" s="292"/>
      <c r="D205" s="292"/>
      <c r="E205" s="292"/>
      <c r="F205" s="313"/>
      <c r="G205" s="292"/>
      <c r="H205" s="292"/>
      <c r="I205" s="292"/>
      <c r="J205" s="292"/>
      <c r="K205" s="335"/>
    </row>
    <row r="206" ht="15" customHeight="1">
      <c r="B206" s="314"/>
      <c r="C206" s="292" t="s">
        <v>664</v>
      </c>
      <c r="D206" s="292"/>
      <c r="E206" s="292"/>
      <c r="F206" s="313" t="s">
        <v>88</v>
      </c>
      <c r="G206" s="292"/>
      <c r="H206" s="292" t="s">
        <v>724</v>
      </c>
      <c r="I206" s="292"/>
      <c r="J206" s="292"/>
      <c r="K206" s="335"/>
    </row>
    <row r="207" ht="15" customHeight="1">
      <c r="B207" s="314"/>
      <c r="C207" s="320"/>
      <c r="D207" s="292"/>
      <c r="E207" s="292"/>
      <c r="F207" s="313" t="s">
        <v>561</v>
      </c>
      <c r="G207" s="292"/>
      <c r="H207" s="292" t="s">
        <v>562</v>
      </c>
      <c r="I207" s="292"/>
      <c r="J207" s="292"/>
      <c r="K207" s="335"/>
    </row>
    <row r="208" ht="15" customHeight="1">
      <c r="B208" s="314"/>
      <c r="C208" s="292"/>
      <c r="D208" s="292"/>
      <c r="E208" s="292"/>
      <c r="F208" s="313" t="s">
        <v>559</v>
      </c>
      <c r="G208" s="292"/>
      <c r="H208" s="292" t="s">
        <v>725</v>
      </c>
      <c r="I208" s="292"/>
      <c r="J208" s="292"/>
      <c r="K208" s="335"/>
    </row>
    <row r="209" ht="15" customHeight="1">
      <c r="B209" s="352"/>
      <c r="C209" s="320"/>
      <c r="D209" s="320"/>
      <c r="E209" s="320"/>
      <c r="F209" s="313" t="s">
        <v>563</v>
      </c>
      <c r="G209" s="298"/>
      <c r="H209" s="339" t="s">
        <v>564</v>
      </c>
      <c r="I209" s="339"/>
      <c r="J209" s="339"/>
      <c r="K209" s="353"/>
    </row>
    <row r="210" ht="15" customHeight="1">
      <c r="B210" s="352"/>
      <c r="C210" s="320"/>
      <c r="D210" s="320"/>
      <c r="E210" s="320"/>
      <c r="F210" s="313" t="s">
        <v>565</v>
      </c>
      <c r="G210" s="298"/>
      <c r="H210" s="339" t="s">
        <v>726</v>
      </c>
      <c r="I210" s="339"/>
      <c r="J210" s="339"/>
      <c r="K210" s="353"/>
    </row>
    <row r="211" ht="15" customHeight="1">
      <c r="B211" s="352"/>
      <c r="C211" s="320"/>
      <c r="D211" s="320"/>
      <c r="E211" s="320"/>
      <c r="F211" s="354"/>
      <c r="G211" s="298"/>
      <c r="H211" s="355"/>
      <c r="I211" s="355"/>
      <c r="J211" s="355"/>
      <c r="K211" s="353"/>
    </row>
    <row r="212" ht="15" customHeight="1">
      <c r="B212" s="352"/>
      <c r="C212" s="292" t="s">
        <v>688</v>
      </c>
      <c r="D212" s="320"/>
      <c r="E212" s="320"/>
      <c r="F212" s="313">
        <v>1</v>
      </c>
      <c r="G212" s="298"/>
      <c r="H212" s="339" t="s">
        <v>727</v>
      </c>
      <c r="I212" s="339"/>
      <c r="J212" s="339"/>
      <c r="K212" s="353"/>
    </row>
    <row r="213" ht="15" customHeight="1">
      <c r="B213" s="352"/>
      <c r="C213" s="320"/>
      <c r="D213" s="320"/>
      <c r="E213" s="320"/>
      <c r="F213" s="313">
        <v>2</v>
      </c>
      <c r="G213" s="298"/>
      <c r="H213" s="339" t="s">
        <v>728</v>
      </c>
      <c r="I213" s="339"/>
      <c r="J213" s="339"/>
      <c r="K213" s="353"/>
    </row>
    <row r="214" ht="15" customHeight="1">
      <c r="B214" s="352"/>
      <c r="C214" s="320"/>
      <c r="D214" s="320"/>
      <c r="E214" s="320"/>
      <c r="F214" s="313">
        <v>3</v>
      </c>
      <c r="G214" s="298"/>
      <c r="H214" s="339" t="s">
        <v>729</v>
      </c>
      <c r="I214" s="339"/>
      <c r="J214" s="339"/>
      <c r="K214" s="353"/>
    </row>
    <row r="215" ht="15" customHeight="1">
      <c r="B215" s="352"/>
      <c r="C215" s="320"/>
      <c r="D215" s="320"/>
      <c r="E215" s="320"/>
      <c r="F215" s="313">
        <v>4</v>
      </c>
      <c r="G215" s="298"/>
      <c r="H215" s="339" t="s">
        <v>730</v>
      </c>
      <c r="I215" s="339"/>
      <c r="J215" s="339"/>
      <c r="K215" s="353"/>
    </row>
    <row r="216" ht="12.75" customHeight="1">
      <c r="B216" s="356"/>
      <c r="C216" s="357"/>
      <c r="D216" s="357"/>
      <c r="E216" s="357"/>
      <c r="F216" s="357"/>
      <c r="G216" s="357"/>
      <c r="H216" s="357"/>
      <c r="I216" s="357"/>
      <c r="J216" s="357"/>
      <c r="K216" s="358"/>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Petr-PC\Petr</dc:creator>
  <cp:lastModifiedBy>Petr-PC\Petr</cp:lastModifiedBy>
  <dcterms:created xsi:type="dcterms:W3CDTF">2018-06-07T14:22:23Z</dcterms:created>
  <dcterms:modified xsi:type="dcterms:W3CDTF">2018-06-07T14:22:37Z</dcterms:modified>
</cp:coreProperties>
</file>