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2"/>
  </bookViews>
  <sheets>
    <sheet name="Kryci list" sheetId="1" r:id="rId1"/>
    <sheet name="Rekapitulacia" sheetId="2" r:id="rId2"/>
    <sheet name="SO01 stav.časť" sheetId="3" r:id="rId3"/>
  </sheets>
  <externalReferences>
    <externalReference r:id="rId6"/>
  </externalReferences>
  <definedNames>
    <definedName name="Excel_BuiltIn__FilterDatabase_2">#REF!</definedName>
    <definedName name="Excel_BuiltIn_Print_Area_1_1">#REF!</definedName>
    <definedName name="Excel_BuiltIn_Print_Area_1_1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7">#REF!</definedName>
    <definedName name="Excel_BuiltIn_Print_Titles_1_1">#REF!</definedName>
    <definedName name="Excel_BuiltIn_Print_Titles_1_1_1">#REF!</definedName>
    <definedName name="Excel_BuiltIn_Print_Titles_1_1_1_1">#REF!</definedName>
    <definedName name="Excel_BuiltIn_Print_Titles_1_1_1_1_1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4">#REF!</definedName>
    <definedName name="Excel_BuiltIn_Print_Titles_4_1">#REF!</definedName>
    <definedName name="Excel_BuiltIn_Print_Titles_5">#REF!</definedName>
    <definedName name="Excel_BuiltIn_Print_Titles_5_1">#REF!</definedName>
    <definedName name="Excel_BuiltIn_Print_Titles_5_1_1">#REF!</definedName>
    <definedName name="Excel_BuiltIn_Print_Titles_5_1_1_1">#REF!</definedName>
    <definedName name="Excel_BuiltIn_Print_Titles_6">#REF!</definedName>
    <definedName name="Excel_BuiltIn_Print_Titles_6_1">#REF!</definedName>
    <definedName name="Excel_BuiltIn_Print_Titles_6_1_1">#REF!</definedName>
    <definedName name="Excel_BuiltIn_Print_Titles_7">#REF!</definedName>
    <definedName name="fakt1R">#REF!</definedName>
    <definedName name="_xlnm.Print_Titles" localSheetId="1">'Rekapitulacia'!$8:$10</definedName>
    <definedName name="_xlnm.Print_Titles" localSheetId="2">'SO01 stav.časť'!$8:$10</definedName>
    <definedName name="_xlnm.Print_Area" localSheetId="0">'Kryci list'!$A$1:$N$28</definedName>
    <definedName name="_xlnm.Print_Area" localSheetId="1">'Rekapitulacia'!$A$1:$D$19</definedName>
    <definedName name="_xlnm.Print_Area" localSheetId="2">'SO01 stav.časť'!$A$1:$I$93</definedName>
  </definedNames>
  <calcPr fullCalcOnLoad="1"/>
</workbook>
</file>

<file path=xl/sharedStrings.xml><?xml version="1.0" encoding="utf-8"?>
<sst xmlns="http://schemas.openxmlformats.org/spreadsheetml/2006/main" count="350" uniqueCount="253">
  <si>
    <t>Miesto:</t>
  </si>
  <si>
    <t>Rozpočet:</t>
  </si>
  <si>
    <t>JKSO :</t>
  </si>
  <si>
    <t>Spracoval:</t>
  </si>
  <si>
    <t xml:space="preserve"> </t>
  </si>
  <si>
    <t>Dňa:</t>
  </si>
  <si>
    <t>Zmluva č.:</t>
  </si>
  <si>
    <t xml:space="preserve">     </t>
  </si>
  <si>
    <t>IČO:</t>
  </si>
  <si>
    <t>DIČ:</t>
  </si>
  <si>
    <t xml:space="preserve"> Dodávateľ:</t>
  </si>
  <si>
    <t xml:space="preserve"> Projektant:</t>
  </si>
  <si>
    <t>M3 OP</t>
  </si>
  <si>
    <t>M2 UP</t>
  </si>
  <si>
    <t>M2 ZP</t>
  </si>
  <si>
    <t>M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</si>
  <si>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</si>
  <si>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</si>
  <si>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</si>
  <si>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</si>
  <si>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</si>
  <si>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</si>
  <si>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</si>
  <si>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>C</t>
  </si>
  <si>
    <t>NUS - náklady umiestnenia stavby</t>
  </si>
  <si>
    <t xml:space="preserve"> Práce nadčas</t>
  </si>
  <si>
    <t xml:space="preserve"> Zariadenie staveniska</t>
  </si>
  <si>
    <t xml:space="preserve"> Murárske výpomoce</t>
  </si>
  <si>
    <t xml:space="preserve"> Prevádzkové vplyvy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</si>
  <si>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</si>
  <si>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</si>
  <si>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</si>
  <si>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</si>
  <si>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</si>
  <si>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</si>
  <si>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</si>
  <si>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</si>
  <si>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</si>
  <si>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</si>
  <si>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</si>
  <si>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</si>
  <si>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</si>
  <si>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</si>
  <si>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</si>
  <si>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</si>
  <si>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 Kompletizačná činnosť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</si>
  <si>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</si>
  <si>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</si>
  <si>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</si>
  <si>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</si>
  <si>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</si>
  <si>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</si>
  <si>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</si>
  <si>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</si>
  <si>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</si>
  <si>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</si>
  <si>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>tlačivo: ODIS A10</t>
  </si>
  <si>
    <t xml:space="preserve">Spracoval:                                         </t>
  </si>
  <si>
    <t xml:space="preserve">JKSO : </t>
  </si>
  <si>
    <t xml:space="preserve">Dodávateľ: </t>
  </si>
  <si>
    <t>Konštrukcie</t>
  </si>
  <si>
    <t>Špecifikovaný</t>
  </si>
  <si>
    <t>Spolu</t>
  </si>
  <si>
    <t>a práce</t>
  </si>
  <si>
    <t>1 - ZEMNE PRÁCE</t>
  </si>
  <si>
    <t>2 - ZÁKLADY</t>
  </si>
  <si>
    <t>5 - KOMUNIKÁCIE</t>
  </si>
  <si>
    <t>9 - OSTATNÉ KONŠTRUKCIE A PRÁCE</t>
  </si>
  <si>
    <t xml:space="preserve">PRÁCE A DODÁVKY HSV  spolu: </t>
  </si>
  <si>
    <t>Za rozpočet celkom</t>
  </si>
  <si>
    <t>Por.</t>
  </si>
  <si>
    <t>Kód položky</t>
  </si>
  <si>
    <t>Popis položky, stavebného dielu, remesla,</t>
  </si>
  <si>
    <t>Množstvo</t>
  </si>
  <si>
    <t>Merná</t>
  </si>
  <si>
    <t>Jednotková</t>
  </si>
  <si>
    <t>číslo</t>
  </si>
  <si>
    <t>výkaz-výmer</t>
  </si>
  <si>
    <t>výmera</t>
  </si>
  <si>
    <t>jednotka</t>
  </si>
  <si>
    <t>cena</t>
  </si>
  <si>
    <t xml:space="preserve">1 - ZEMNE PRÁCE  spolu: </t>
  </si>
  <si>
    <t xml:space="preserve">2 - ZÁKLADY  spolu: </t>
  </si>
  <si>
    <t xml:space="preserve">5 - KOMUNIKÁCIE  spolu: </t>
  </si>
  <si>
    <t xml:space="preserve">9 - OSTATNÉ KONŠTRUKCIE A PRÁCE  spolu: </t>
  </si>
  <si>
    <t xml:space="preserve"> Odberateľ:  </t>
  </si>
  <si>
    <t xml:space="preserve">Dátum: </t>
  </si>
  <si>
    <t>m2</t>
  </si>
  <si>
    <t>m3</t>
  </si>
  <si>
    <t>m</t>
  </si>
  <si>
    <t>8 - RÚROVÉ VEDENIA</t>
  </si>
  <si>
    <t xml:space="preserve">8 - RÚROVÉ VEDENIA  spolu: </t>
  </si>
  <si>
    <t xml:space="preserve">Poznámka: </t>
  </si>
  <si>
    <t>kus</t>
  </si>
  <si>
    <t xml:space="preserve">Celkový rekapitulačný krycí list rozpočtu v EUR  </t>
  </si>
  <si>
    <t>Poplatok za skladovanie - bitúmenové zmesi, uholný decht, dechtové výrobky (17 03), ostatné</t>
  </si>
  <si>
    <t>Poplatok za skladovanie - betón, tehly, dlaždice (17 01 ), ostatné</t>
  </si>
  <si>
    <t>Vodorovná doprava sutiny so zložením a hrubým urovnaním na vzdialenosť do 1 km</t>
  </si>
  <si>
    <t>Príplatok k cene za každý ďalší aj začatý 1 km nad 1 km</t>
  </si>
  <si>
    <t>Mesto Malacky, Bernolákova 5188/1A, 901 01 Malacky</t>
  </si>
  <si>
    <t>Odberateľ:  Mesto Malacky, Bernolákova 5188/1A, 901 01 Malacky</t>
  </si>
  <si>
    <t xml:space="preserve">t  </t>
  </si>
  <si>
    <t>Podklad zo štrkodrviny s rozprestretím a zhutnením, po zhutnení hr. 200 mm</t>
  </si>
  <si>
    <t>Odkopávky a prekopávky nezapažené. Príplatok k cenám za lepivosť horniny 3</t>
  </si>
  <si>
    <t>Lôžko pod obrubníky, krajníky alebo obruby z dlažob. kociek z betónu prostého tr. C 12/15</t>
  </si>
  <si>
    <t xml:space="preserve">Príplatok za lepivosť horniny tr.3                                              </t>
  </si>
  <si>
    <t>979089012</t>
  </si>
  <si>
    <t>979089212</t>
  </si>
  <si>
    <t>564861111</t>
  </si>
  <si>
    <t>275313610</t>
  </si>
  <si>
    <t>918101111</t>
  </si>
  <si>
    <t>133201201</t>
  </si>
  <si>
    <t>133201209</t>
  </si>
  <si>
    <t>113206111</t>
  </si>
  <si>
    <t>122201109</t>
  </si>
  <si>
    <t>ks</t>
  </si>
  <si>
    <t>Projektant: Mgr. Art. Branislav Škopek</t>
  </si>
  <si>
    <t>Mgr. Art. Branislav Škopek</t>
  </si>
  <si>
    <t>Odstránenie krytu asfaltového v ploche do 200 m2, hr. nad 50 do 100 mm,  -0,18100t</t>
  </si>
  <si>
    <t>113107142</t>
  </si>
  <si>
    <t>171209002</t>
  </si>
  <si>
    <t>Poplatok za skladovanie - zemina a kamenivo (17 05) ostatné</t>
  </si>
  <si>
    <t>t</t>
  </si>
  <si>
    <t>SO 01:</t>
  </si>
  <si>
    <t>567132113</t>
  </si>
  <si>
    <t>573231111</t>
  </si>
  <si>
    <t>573231111.1</t>
  </si>
  <si>
    <t>Postrek asfaltový spojovací bez posypu kamenivom z cestnej emulzie v množstve 1,20 kg/m2</t>
  </si>
  <si>
    <t>113106611</t>
  </si>
  <si>
    <t>111630000700.1</t>
  </si>
  <si>
    <t>D+M Asfaltová zálievka modifikovaná Roadsaver 504 EN typ N2 pre výplň škár vo vozovkách za horúca</t>
  </si>
  <si>
    <t xml:space="preserve">Výkop šachty nezapaženej, hornina 3 do 100 m3          </t>
  </si>
  <si>
    <t>Odstránenie krytu v ploche do 200 m2 z betónu prostého, hr. vrstvy 150 do 300 mm,  -0,50000t</t>
  </si>
  <si>
    <t>113107132</t>
  </si>
  <si>
    <t>113307121</t>
  </si>
  <si>
    <t xml:space="preserve"> Objekt :  SO 01</t>
  </si>
  <si>
    <t xml:space="preserve">Objekt :  SO 01 </t>
  </si>
  <si>
    <t>132201109</t>
  </si>
  <si>
    <t>Príplatok k cene za lepivosť pri hĺbení rýh šírky do 600 mm zapažených i nezapažených s urovnaním dna v hornine 3</t>
  </si>
  <si>
    <t>Postrek asfaltový spojovací bez posypu kamenivom z cestnej emulzie v množstve 0,80 kg/m2</t>
  </si>
  <si>
    <t>976085311</t>
  </si>
  <si>
    <t>Vybúranie kanalizačného rámu liatinového vrátane poklopu alebo mreže,  -0,04400t</t>
  </si>
  <si>
    <t xml:space="preserve">Odstránenie podkladu v ploche do 200 m2 z kameniva hrubého drveného, hr. do 50 mm,  -0,06500t </t>
  </si>
  <si>
    <t>113307121.1</t>
  </si>
  <si>
    <t xml:space="preserve">V prípade, kde sa v rámci tohto výkazu výmer a projektovej dokumentácie nachádza technická špecifikácia, ktorá  odkazuje na konkrétneho výrobcu, výrobný postup, obchodné označenie, patent, typ, oblasť alebo miesto pôvodu alebo výroby atď., je možné použitie „ekvivalentu“  s podmienkou, že sa jeho použitím nezníži akosť prác, technické parametre vrátane presných rozmerov a vlastností materiálov, technológií, výrobkov, ako aj ich vizuálne, architektonické a dizajnové riešenie a zabezpečia  sa požiadavky uvedené v tejto dokumentácii  v plnom rozsahu.       </t>
  </si>
  <si>
    <t>917762111</t>
  </si>
  <si>
    <t>Osadenie chodník. obrubníka betónového ležatého do lôžka z betónu prosteho tr. C 12/15 s bočnou oporou</t>
  </si>
  <si>
    <t>592170002400</t>
  </si>
  <si>
    <t>596911212</t>
  </si>
  <si>
    <t>Kladenie zámkovej dlažby  hr. 8 cm pre peších nad 20 m2 so zriadením lôžka z kameniva hr. 4 cm</t>
  </si>
  <si>
    <t>919735112</t>
  </si>
  <si>
    <t>Rezanie existujúceho asfaltového krytu alebo podkladu hĺbky nad 50 do 100 mm</t>
  </si>
  <si>
    <t>Rozoberanie zámkovej dlažby všetkých druhov v ploche do 20 m2,  -0,2600 t (do sute)</t>
  </si>
  <si>
    <t>113106611.1</t>
  </si>
  <si>
    <t>Rozoberanie zámkovej dlažby všetkých druhov v ploche do 20 m2,  -0,2600 t (pre spätné použitie)</t>
  </si>
  <si>
    <t>979071121</t>
  </si>
  <si>
    <t>Očistenie vybúraných dlažbových kociek drobných, s pôvodným vyplnením škár kamenivom ťaženým</t>
  </si>
  <si>
    <t>Dlažba betónová (pôvodná dlažba z položky č.2)</t>
  </si>
  <si>
    <t>592460008400.1</t>
  </si>
  <si>
    <t>577134211</t>
  </si>
  <si>
    <t>Asfaltový betón vrstva obrusná AC 11 O v pruhu š. do 3 m z nemodifik. asfaltu tr. I, po zhutnení hr. 40 mm</t>
  </si>
  <si>
    <t xml:space="preserve">Vytrhanie obrúb betónových, s vybúraním lôžka, z krajníkov alebo obrubníkov stojatých,  -0,14500t  </t>
  </si>
  <si>
    <t>Odstránenie podkladu v ploche do 200 m2 z kameniva hrubého drveného, hr. do 100 mm,  -0,13000t</t>
  </si>
  <si>
    <t>Odstránenie podkladu v ploche do 200 m2 z kameniva hrubého drveného, hr.100 do 200 mm,  -0,23500t</t>
  </si>
  <si>
    <t>592EDZ2</t>
  </si>
  <si>
    <t>Betón základových pätiek, prostý tr. C 16/20 (zákl.pätky pre dopr.značky)</t>
  </si>
  <si>
    <t>Podklad zo štrkodrviny s rozprestretím a zhutnením, po zhutnení hr. 500 mm</t>
  </si>
  <si>
    <t>564871111</t>
  </si>
  <si>
    <t>Odstránenie krytu v ploche do 200 m2 z kameniva hrubého drveného, hr.100 do 200 mm,  -0,23500t</t>
  </si>
  <si>
    <t>113107122</t>
  </si>
  <si>
    <t>113307231</t>
  </si>
  <si>
    <t>577154311</t>
  </si>
  <si>
    <t>113153410.1</t>
  </si>
  <si>
    <t>Frézovanie asf. podkladu alebo krytu s prek., plochy cez 1000 do 10000 m2, pruh š. cez 1 m do 2 m, hr. 60 mm  0,1524 t</t>
  </si>
  <si>
    <t>Frézovanie asf. podkladu alebo krytu bez prek., plochy do 500 m2, pruh š. cez 0,5 m do 1 m, hr. 40 mm  0,102 t</t>
  </si>
  <si>
    <t>113152220</t>
  </si>
  <si>
    <t>210003430.1</t>
  </si>
  <si>
    <t>D+M Kompozit Polyfelt PGM-G 100/100 s PP geotextíliou so SAMI vrstvou, šxl 1,9x100 m, pre vystuženie asfaltových vrstiev vozoviek</t>
  </si>
  <si>
    <t>592OPOS</t>
  </si>
  <si>
    <t>Podklad zo štrkodrviny s rozprestretím a zhutnením, po zhutnení hr. 100 mm</t>
  </si>
  <si>
    <t>564831111</t>
  </si>
  <si>
    <t>577144311.1</t>
  </si>
  <si>
    <t>Asfaltový betón vrstva ložná AC 16 L v pruhu š. do 3 m z nemodifik. asfaltu tr. I, po zhutnení hr. 50 mm (vyspravenie podkladu - 10% z pôvodnej asfalt betónovej plochy)</t>
  </si>
  <si>
    <t>Presun hmôt pre pozemnú komunikáciu a letisko s krytom asfaltovým akejkoľvek dĺžky objektu</t>
  </si>
  <si>
    <t>998225111</t>
  </si>
  <si>
    <t>Podklad z kameniva stmeleného cementom s rozprestretím a zhutnením, CBGM C 8/10 (C 6/8), po zhutnení hr. 180 mm</t>
  </si>
  <si>
    <t>Odstránenie podkladu v ploche do 200 m2 z betónu prostého, hr. vrstvy do 150 mm,  -0,22500t</t>
  </si>
  <si>
    <t>Výšková úprava uličného vstupu alebo vpuste do 200 mm zvýšením mreže</t>
  </si>
  <si>
    <t>899231111</t>
  </si>
  <si>
    <t>Výšková úprava uličného vstupu alebo vpuste do 200 mm zvýšením poklopu</t>
  </si>
  <si>
    <t>899331111</t>
  </si>
  <si>
    <t>899VMD</t>
  </si>
  <si>
    <t>D+M  Vtoková mreža DRAINEX®  D 400, 500x500 mm, do novej nivelety vrátane rámu a podbetónovania</t>
  </si>
  <si>
    <t>919735124</t>
  </si>
  <si>
    <t>Rezanie existujúceho betónového krytu alebo podkladu hĺbky nad 150 do 200 mm</t>
  </si>
  <si>
    <t>Kryt cementobetónový cestných komunikácií skupiny CB III pre TDZ IV, V a VI, hr. 200 mm</t>
  </si>
  <si>
    <t>581130315</t>
  </si>
  <si>
    <t>Oceľová výstuž cementobet. krytu TEVYCED letis. plôch zo zvar. sietí KARI hmotnosť do 7,5 kg/m2</t>
  </si>
  <si>
    <t>919716111</t>
  </si>
  <si>
    <t>917862111</t>
  </si>
  <si>
    <t>Osadenie chodník. obrubníka betónového stojatého do lôžka z betónu prosteho tr. C 12/15 s bočnou oporou</t>
  </si>
  <si>
    <t>Obrubník cestný, lxšxv 1000x100x200 mm, skosenie 15/15 mm</t>
  </si>
  <si>
    <t>592170002100</t>
  </si>
  <si>
    <t>215901101</t>
  </si>
  <si>
    <t>Zhutnenie podložia z rastlej horniny 1 až 4 pod násypy, z hornín súdržných do 92 % PS a nesúdržných</t>
  </si>
  <si>
    <t>Úprava pláne v násypoch v hornine 1-4 bez zhutnenia</t>
  </si>
  <si>
    <t>181201101</t>
  </si>
  <si>
    <t>592OPBS</t>
  </si>
  <si>
    <t>Podklad zo štrkodrviny s rozprestretím a zhutnením, po zhutnení hr. 250 mm</t>
  </si>
  <si>
    <t>Kryt z betónu prostého C 25/30 komunikácií pre peších hr. 100 mm</t>
  </si>
  <si>
    <t>581114113</t>
  </si>
  <si>
    <t>Poplatok za skladovanie - drevo, sklo, plasty (17 02 ), ostatné</t>
  </si>
  <si>
    <t>Odstránenie pôvodných betónových stĺpikov 150x150x600mm</t>
  </si>
  <si>
    <t>Odstránenie pôvodných cestných plastových stĺpikov 130x80x1200mm</t>
  </si>
  <si>
    <r>
      <t xml:space="preserve">Odstránenie pôvodných oceľových stĺpikov </t>
    </r>
    <r>
      <rPr>
        <sz val="8"/>
        <rFont val="Arial"/>
        <family val="2"/>
      </rPr>
      <t>Ø</t>
    </r>
    <r>
      <rPr>
        <sz val="8"/>
        <rFont val="Arial Narrow"/>
        <family val="2"/>
      </rPr>
      <t>150, v=1200mm</t>
    </r>
  </si>
  <si>
    <t>Odkopávka a prekopávka nezapažená v hornine 3, nad 1000 do 10000 m3</t>
  </si>
  <si>
    <t>122201103</t>
  </si>
  <si>
    <t>Zásyp sypaninou so zhutnením jám, šachiet, rýh, zárezov alebo okolo objektov nad 100 do 1000 m3</t>
  </si>
  <si>
    <t>174101002</t>
  </si>
  <si>
    <t>171201203</t>
  </si>
  <si>
    <t>Vodorovné premiestnenie výkopku po spevnenej ceste z horniny tr.1-4, nad 1000 do 10000 m3, príplatok k cene za každých ďalšich a začatých 1000 m</t>
  </si>
  <si>
    <t>162501143</t>
  </si>
  <si>
    <t>Vodorovné premiestnenie výkopku po spevnenej ceste z  horniny tr.1-4, nad 1000 do 10000 m3 na vzdialenosť do 1000 m</t>
  </si>
  <si>
    <t>162301103</t>
  </si>
  <si>
    <t>Výkop ryhy do šírky 600 mm v horn.3 nad 100 m3</t>
  </si>
  <si>
    <t>132201102</t>
  </si>
  <si>
    <t>Uloženie sypaniny na skládky nad 1000 do 10000 m3</t>
  </si>
  <si>
    <t>Obrubník cestný nábehový, lxšxv 1000x200x150(100) mm</t>
  </si>
  <si>
    <t>Odstránenie podkladu v ploche do 200 m2 z kameniva hrubého drveného, hr.200 do 300 mm,  -0,40000t</t>
  </si>
  <si>
    <t>113307222</t>
  </si>
  <si>
    <t>113307223</t>
  </si>
  <si>
    <t>Asfaltový betón vrstva ložná AC 16 L v pruhu š. do 3 m z nemodifik. asfaltu tr. I, po zhutnení hr. 60 mm</t>
  </si>
  <si>
    <t>Demontáž existujúcej dopravnej značky a stĺpika vrátane vybúrania betónového základu a jej presunutie do novej pozície na vzdialenosť do 2 m</t>
  </si>
  <si>
    <t>VÝKAZ VÝMER</t>
  </si>
  <si>
    <t>V module</t>
  </si>
  <si>
    <t>Hlavička1</t>
  </si>
  <si>
    <t>Mena</t>
  </si>
  <si>
    <t>Hlavička2</t>
  </si>
  <si>
    <t>Obdobie</t>
  </si>
  <si>
    <t>Rozpočet</t>
  </si>
  <si>
    <t>Rekapitulácia rozpočtu v</t>
  </si>
  <si>
    <t>EUR</t>
  </si>
  <si>
    <t>Čerpanie</t>
  </si>
  <si>
    <t>Rekapitulácia splátky v</t>
  </si>
  <si>
    <t>SKK</t>
  </si>
  <si>
    <t>za obdobie</t>
  </si>
  <si>
    <t>Mesiac 1999</t>
  </si>
  <si>
    <t>VK</t>
  </si>
  <si>
    <t>Rekapitulácia výrobnej kalkulácie v</t>
  </si>
  <si>
    <t>VF</t>
  </si>
  <si>
    <t>Popis položky, stavebného dielu, remesla</t>
  </si>
  <si>
    <t xml:space="preserve"> Stavba :  Rekonštrukcia cestnej komunikácie na ulici Jozefa Kubinu</t>
  </si>
  <si>
    <t xml:space="preserve">Spracoval:                             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</si>
</sst>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&quot;  &quot;"/>
    <numFmt numFmtId="193" formatCode="#,##0\ &quot;Sk&quot;"/>
    <numFmt numFmtId="194" formatCode="#,##0\ _S_k"/>
    <numFmt numFmtId="195" formatCode="#,##0.00&quot; Sk&quot;;[Red]&quot;-&quot;#,##0.00&quot; Sk&quot;"/>
    <numFmt numFmtId="196" formatCode="#,##0&quot; Sk&quot;;&quot;-&quot;#,##0&quot; Sk&quot;"/>
    <numFmt numFmtId="197" formatCode="#,##0&quot; Sk&quot;;[Red]&quot;-&quot;#,##0&quot; Sk&quot;"/>
    <numFmt numFmtId="198" formatCode="#,##0.00&quot; Sk&quot;;&quot;-&quot;#,##0.00&quot; Sk&quot;"/>
    <numFmt numFmtId="199" formatCode="\ "/>
    <numFmt numFmtId="200" formatCode="0;0;"/>
    <numFmt numFmtId="201" formatCode="0.00;0;0"/>
    <numFmt numFmtId="202" formatCode="0.0%"/>
    <numFmt numFmtId="203" formatCode="###,###,###,###.###"/>
    <numFmt numFmtId="204" formatCode="0.000"/>
    <numFmt numFmtId="205" formatCode="#,##0.0000"/>
    <numFmt numFmtId="206" formatCode="#,##0.000000"/>
    <numFmt numFmtId="207" formatCode="#,##0.000;\-#,##0.000"/>
    <numFmt numFmtId="208" formatCode="#,##0.00;\-#,##0.00"/>
    <numFmt numFmtId="209" formatCode="0.0"/>
    <numFmt numFmtId="210" formatCode="[$-41B]d\.\ mmmm\ yyyy"/>
    <numFmt numFmtId="211" formatCode="0.00000"/>
    <numFmt numFmtId="212" formatCode="0.0000"/>
    <numFmt numFmtId="213" formatCode="_-* #,##0.00&quot; Sk&quot;_-;\-* #,##0.00&quot; Sk&quot;_-;_-* \-??&quot; Sk&quot;_-;_-@_-"/>
    <numFmt numFmtId="214" formatCode="#,##0.00\ [$€-41B];[Red]\-#,##0.00\ [$€-41B]"/>
    <numFmt numFmtId="215" formatCode="#,##0.0"/>
    <numFmt numFmtId="216" formatCode="#,##0;\-#,##0"/>
    <numFmt numFmtId="217" formatCode="#,##0.0000000"/>
    <numFmt numFmtId="218" formatCode="#,##0.00000000"/>
    <numFmt numFmtId="219" formatCode="#,##0.000000000"/>
    <numFmt numFmtId="220" formatCode="0.00000000"/>
    <numFmt numFmtId="221" formatCode="0.0000000"/>
    <numFmt numFmtId="222" formatCode="0.000000"/>
    <numFmt numFmtId="223" formatCode="0.00%;\-0.00%"/>
    <numFmt numFmtId="224" formatCode="dd\.mm\.yyyy"/>
    <numFmt numFmtId="225" formatCode="#,##0.00000;\-#,##0.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 Narrow"/>
      <family val="2"/>
    </font>
    <font>
      <sz val="8"/>
      <name val="MS Sans Serif"/>
      <family val="2"/>
    </font>
    <font>
      <sz val="7.5"/>
      <name val="Arial Narrow"/>
      <family val="2"/>
    </font>
    <font>
      <i/>
      <sz val="8"/>
      <color indexed="12"/>
      <name val="Arial Narrow"/>
      <family val="2"/>
    </font>
    <font>
      <b/>
      <sz val="20"/>
      <color indexed="10"/>
      <name val="Arial Narrow"/>
      <family val="2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1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  <border>
      <left style="hair"/>
      <right style="double"/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</borders>
  <cellStyleXfs count="1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7" fontId="8" fillId="0" borderId="1">
      <alignment/>
      <protection/>
    </xf>
    <xf numFmtId="0" fontId="8" fillId="0" borderId="1" applyFont="0" applyFill="0">
      <alignment/>
      <protection/>
    </xf>
    <xf numFmtId="184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22" borderId="0" applyNumberFormat="0" applyBorder="0" applyAlignment="0" applyProtection="0"/>
    <xf numFmtId="0" fontId="11" fillId="6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25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87" fontId="0" fillId="0" borderId="0" applyNumberFormat="0" applyFill="0" applyBorder="0" applyAlignment="0" applyProtection="0"/>
    <xf numFmtId="185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34" fillId="0" borderId="0" applyNumberFormat="0" applyFill="0" applyBorder="0" applyProtection="0">
      <alignment horizontal="left"/>
    </xf>
    <xf numFmtId="0" fontId="14" fillId="27" borderId="3" applyNumberFormat="0" applyAlignment="0" applyProtection="0"/>
    <xf numFmtId="0" fontId="14" fillId="28" borderId="3" applyNumberFormat="0" applyAlignment="0" applyProtection="0"/>
    <xf numFmtId="0" fontId="14" fillId="27" borderId="3" applyNumberFormat="0" applyAlignment="0" applyProtection="0"/>
    <xf numFmtId="0" fontId="14" fillId="27" borderId="3" applyNumberFormat="0" applyAlignment="0" applyProtection="0"/>
    <xf numFmtId="186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213" fontId="0" fillId="0" borderId="0" applyFill="0" applyBorder="0" applyAlignment="0" applyProtection="0"/>
    <xf numFmtId="213" fontId="10" fillId="0" borderId="0" applyFill="0" applyBorder="0" applyAlignment="0" applyProtection="0"/>
    <xf numFmtId="0" fontId="15" fillId="0" borderId="4" applyNumberFormat="0" applyFill="0" applyAlignment="0" applyProtection="0"/>
    <xf numFmtId="0" fontId="35" fillId="0" borderId="5" applyNumberFormat="0" applyFill="0" applyAlignment="0" applyProtection="0"/>
    <xf numFmtId="0" fontId="16" fillId="0" borderId="6" applyNumberFormat="0" applyFill="0" applyAlignment="0" applyProtection="0"/>
    <xf numFmtId="0" fontId="36" fillId="0" borderId="7" applyNumberFormat="0" applyFill="0" applyAlignment="0" applyProtection="0"/>
    <xf numFmtId="0" fontId="17" fillId="0" borderId="8" applyNumberFormat="0" applyFill="0" applyAlignment="0" applyProtection="0"/>
    <xf numFmtId="0" fontId="3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38" fillId="29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30" fillId="0" borderId="0" applyAlignment="0">
      <protection locked="0"/>
    </xf>
    <xf numFmtId="0" fontId="0" fillId="0" borderId="0" applyAlignment="0"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" borderId="10" applyNumberFormat="0" applyFont="0" applyAlignment="0" applyProtection="0"/>
    <xf numFmtId="0" fontId="10" fillId="30" borderId="10" applyNumberFormat="0" applyAlignment="0" applyProtection="0"/>
    <xf numFmtId="0" fontId="20" fillId="0" borderId="11" applyNumberFormat="0" applyFill="0" applyAlignment="0" applyProtection="0"/>
    <xf numFmtId="0" fontId="39" fillId="0" borderId="12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2" fillId="0" borderId="13" applyNumberFormat="0" applyFill="0" applyAlignment="0" applyProtection="0"/>
    <xf numFmtId="0" fontId="12" fillId="0" borderId="2" applyNumberFormat="0" applyFill="0" applyAlignment="0" applyProtection="0"/>
    <xf numFmtId="0" fontId="21" fillId="6" borderId="0" applyNumberFormat="0" applyBorder="0" applyAlignment="0" applyProtection="0"/>
    <xf numFmtId="0" fontId="13" fillId="26" borderId="0" applyNumberFormat="0" applyBorder="0" applyAlignment="0" applyProtection="0"/>
    <xf numFmtId="0" fontId="8" fillId="0" borderId="14" applyBorder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4">
      <alignment vertical="center"/>
      <protection/>
    </xf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14" borderId="15" applyNumberFormat="0" applyAlignment="0" applyProtection="0"/>
    <xf numFmtId="0" fontId="22" fillId="13" borderId="15" applyNumberFormat="0" applyAlignment="0" applyProtection="0"/>
    <xf numFmtId="0" fontId="23" fillId="31" borderId="15" applyNumberFormat="0" applyAlignment="0" applyProtection="0"/>
    <xf numFmtId="0" fontId="41" fillId="32" borderId="15" applyNumberFormat="0" applyAlignment="0" applyProtection="0"/>
    <xf numFmtId="0" fontId="1" fillId="0" borderId="0" applyNumberFormat="0" applyFill="0" applyBorder="0" applyAlignment="0" applyProtection="0"/>
    <xf numFmtId="0" fontId="24" fillId="31" borderId="16" applyNumberFormat="0" applyAlignment="0" applyProtection="0"/>
    <xf numFmtId="0" fontId="24" fillId="32" borderId="16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3" borderId="0" applyNumberFormat="0" applyBorder="0" applyAlignment="0" applyProtection="0"/>
    <xf numFmtId="0" fontId="11" fillId="37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3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39" borderId="0" applyNumberFormat="0" applyBorder="0" applyAlignment="0" applyProtection="0"/>
    <xf numFmtId="0" fontId="11" fillId="21" borderId="0" applyNumberFormat="0" applyBorder="0" applyAlignment="0" applyProtection="0"/>
    <xf numFmtId="0" fontId="11" fillId="34" borderId="0" applyNumberFormat="0" applyBorder="0" applyAlignment="0" applyProtection="0"/>
    <xf numFmtId="0" fontId="11" fillId="2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2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40" borderId="0" applyNumberFormat="0" applyBorder="0" applyAlignment="0" applyProtection="0"/>
    <xf numFmtId="0" fontId="11" fillId="3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132" applyFont="1" applyAlignment="1">
      <alignment horizontal="left" vertical="center"/>
      <protection/>
    </xf>
    <xf numFmtId="0" fontId="4" fillId="0" borderId="0" xfId="132" applyFont="1">
      <alignment/>
      <protection/>
    </xf>
    <xf numFmtId="0" fontId="4" fillId="0" borderId="17" xfId="132" applyFont="1" applyBorder="1" applyAlignment="1">
      <alignment horizontal="left" vertical="center"/>
      <protection/>
    </xf>
    <xf numFmtId="0" fontId="4" fillId="0" borderId="18" xfId="132" applyFont="1" applyBorder="1" applyAlignment="1">
      <alignment horizontal="left" vertical="center"/>
      <protection/>
    </xf>
    <xf numFmtId="0" fontId="4" fillId="0" borderId="18" xfId="132" applyFont="1" applyBorder="1" applyAlignment="1">
      <alignment horizontal="right" vertical="center"/>
      <protection/>
    </xf>
    <xf numFmtId="0" fontId="4" fillId="0" borderId="19" xfId="132" applyFont="1" applyBorder="1" applyAlignment="1">
      <alignment horizontal="left" vertical="center"/>
      <protection/>
    </xf>
    <xf numFmtId="0" fontId="4" fillId="0" borderId="20" xfId="132" applyFont="1" applyBorder="1" applyAlignment="1">
      <alignment horizontal="left" vertical="center"/>
      <protection/>
    </xf>
    <xf numFmtId="0" fontId="4" fillId="0" borderId="21" xfId="132" applyFont="1" applyBorder="1" applyAlignment="1">
      <alignment horizontal="left" vertical="center"/>
      <protection/>
    </xf>
    <xf numFmtId="0" fontId="4" fillId="0" borderId="21" xfId="132" applyFont="1" applyBorder="1" applyAlignment="1">
      <alignment horizontal="right" vertical="center"/>
      <protection/>
    </xf>
    <xf numFmtId="0" fontId="4" fillId="0" borderId="22" xfId="132" applyFont="1" applyBorder="1" applyAlignment="1">
      <alignment horizontal="left" vertical="center"/>
      <protection/>
    </xf>
    <xf numFmtId="0" fontId="4" fillId="0" borderId="23" xfId="132" applyFont="1" applyBorder="1" applyAlignment="1">
      <alignment horizontal="left" vertical="center"/>
      <protection/>
    </xf>
    <xf numFmtId="0" fontId="4" fillId="0" borderId="24" xfId="132" applyFont="1" applyBorder="1" applyAlignment="1">
      <alignment horizontal="left" vertical="center"/>
      <protection/>
    </xf>
    <xf numFmtId="0" fontId="4" fillId="0" borderId="24" xfId="132" applyFont="1" applyBorder="1" applyAlignment="1">
      <alignment horizontal="right" vertical="center"/>
      <protection/>
    </xf>
    <xf numFmtId="0" fontId="4" fillId="0" borderId="25" xfId="132" applyFont="1" applyBorder="1" applyAlignment="1">
      <alignment horizontal="left" vertical="center"/>
      <protection/>
    </xf>
    <xf numFmtId="0" fontId="4" fillId="0" borderId="26" xfId="132" applyFont="1" applyBorder="1" applyAlignment="1">
      <alignment horizontal="left" vertical="center"/>
      <protection/>
    </xf>
    <xf numFmtId="0" fontId="4" fillId="0" borderId="27" xfId="132" applyFont="1" applyBorder="1" applyAlignment="1">
      <alignment horizontal="left" vertical="center"/>
      <protection/>
    </xf>
    <xf numFmtId="0" fontId="4" fillId="0" borderId="27" xfId="132" applyFont="1" applyBorder="1" applyAlignment="1">
      <alignment horizontal="center" vertical="center"/>
      <protection/>
    </xf>
    <xf numFmtId="0" fontId="4" fillId="0" borderId="28" xfId="132" applyFont="1" applyBorder="1" applyAlignment="1">
      <alignment horizontal="center" vertical="center"/>
      <protection/>
    </xf>
    <xf numFmtId="0" fontId="4" fillId="0" borderId="29" xfId="132" applyFont="1" applyBorder="1" applyAlignment="1">
      <alignment horizontal="centerContinuous" vertical="center"/>
      <protection/>
    </xf>
    <xf numFmtId="0" fontId="4" fillId="0" borderId="30" xfId="132" applyFont="1" applyBorder="1" applyAlignment="1">
      <alignment horizontal="centerContinuous" vertical="center"/>
      <protection/>
    </xf>
    <xf numFmtId="0" fontId="4" fillId="0" borderId="31" xfId="132" applyFont="1" applyBorder="1" applyAlignment="1">
      <alignment horizontal="centerContinuous" vertical="center"/>
      <protection/>
    </xf>
    <xf numFmtId="0" fontId="4" fillId="0" borderId="32" xfId="132" applyFont="1" applyBorder="1" applyAlignment="1">
      <alignment horizontal="center" vertical="center"/>
      <protection/>
    </xf>
    <xf numFmtId="0" fontId="4" fillId="0" borderId="33" xfId="132" applyFont="1" applyBorder="1" applyAlignment="1">
      <alignment horizontal="left" vertical="center"/>
      <protection/>
    </xf>
    <xf numFmtId="0" fontId="4" fillId="0" borderId="34" xfId="132" applyFont="1" applyBorder="1" applyAlignment="1">
      <alignment horizontal="left" vertical="center"/>
      <protection/>
    </xf>
    <xf numFmtId="10" fontId="4" fillId="0" borderId="35" xfId="132" applyNumberFormat="1" applyFont="1" applyBorder="1" applyAlignment="1">
      <alignment horizontal="right" vertical="center"/>
      <protection/>
    </xf>
    <xf numFmtId="0" fontId="4" fillId="0" borderId="36" xfId="132" applyFont="1" applyBorder="1" applyAlignment="1">
      <alignment horizontal="center" vertical="center"/>
      <protection/>
    </xf>
    <xf numFmtId="0" fontId="4" fillId="0" borderId="14" xfId="132" applyFont="1" applyBorder="1" applyAlignment="1">
      <alignment horizontal="left" vertical="center"/>
      <protection/>
    </xf>
    <xf numFmtId="0" fontId="4" fillId="0" borderId="37" xfId="132" applyFont="1" applyBorder="1" applyAlignment="1">
      <alignment horizontal="left" vertical="center"/>
      <protection/>
    </xf>
    <xf numFmtId="10" fontId="4" fillId="0" borderId="38" xfId="132" applyNumberFormat="1" applyFont="1" applyBorder="1" applyAlignment="1">
      <alignment horizontal="right" vertical="center"/>
      <protection/>
    </xf>
    <xf numFmtId="0" fontId="4" fillId="0" borderId="39" xfId="132" applyFont="1" applyBorder="1" applyAlignment="1">
      <alignment horizontal="center" vertical="center"/>
      <protection/>
    </xf>
    <xf numFmtId="0" fontId="4" fillId="0" borderId="40" xfId="132" applyFont="1" applyBorder="1" applyAlignment="1">
      <alignment horizontal="left" vertical="center"/>
      <protection/>
    </xf>
    <xf numFmtId="0" fontId="4" fillId="0" borderId="41" xfId="132" applyFont="1" applyBorder="1" applyAlignment="1">
      <alignment horizontal="center" vertical="center"/>
      <protection/>
    </xf>
    <xf numFmtId="0" fontId="4" fillId="0" borderId="40" xfId="132" applyFont="1" applyBorder="1" applyAlignment="1">
      <alignment horizontal="right" vertical="center"/>
      <protection/>
    </xf>
    <xf numFmtId="0" fontId="4" fillId="0" borderId="42" xfId="132" applyFont="1" applyBorder="1" applyAlignment="1">
      <alignment horizontal="left" vertical="center"/>
      <protection/>
    </xf>
    <xf numFmtId="0" fontId="4" fillId="0" borderId="41" xfId="132" applyFont="1" applyBorder="1" applyAlignment="1">
      <alignment horizontal="right" vertical="center"/>
      <protection/>
    </xf>
    <xf numFmtId="0" fontId="4" fillId="0" borderId="43" xfId="132" applyFont="1" applyBorder="1" applyAlignment="1">
      <alignment horizontal="centerContinuous" vertical="center"/>
      <protection/>
    </xf>
    <xf numFmtId="0" fontId="4" fillId="0" borderId="44" xfId="132" applyFont="1" applyBorder="1" applyAlignment="1">
      <alignment horizontal="centerContinuous" vertical="center"/>
      <protection/>
    </xf>
    <xf numFmtId="0" fontId="4" fillId="0" borderId="44" xfId="132" applyFont="1" applyBorder="1" applyAlignment="1">
      <alignment horizontal="center" vertical="center"/>
      <protection/>
    </xf>
    <xf numFmtId="0" fontId="4" fillId="0" borderId="45" xfId="132" applyFont="1" applyBorder="1" applyAlignment="1">
      <alignment horizontal="centerContinuous" vertical="center"/>
      <protection/>
    </xf>
    <xf numFmtId="0" fontId="4" fillId="0" borderId="46" xfId="132" applyFont="1" applyBorder="1" applyAlignment="1">
      <alignment horizontal="left" vertical="center"/>
      <protection/>
    </xf>
    <xf numFmtId="0" fontId="4" fillId="0" borderId="47" xfId="132" applyFont="1" applyBorder="1" applyAlignment="1">
      <alignment horizontal="left" vertical="center"/>
      <protection/>
    </xf>
    <xf numFmtId="0" fontId="4" fillId="0" borderId="48" xfId="132" applyFont="1" applyBorder="1" applyAlignment="1">
      <alignment horizontal="left" vertical="center"/>
      <protection/>
    </xf>
    <xf numFmtId="0" fontId="4" fillId="0" borderId="0" xfId="132" applyFont="1" applyBorder="1" applyAlignment="1">
      <alignment horizontal="left" vertical="center"/>
      <protection/>
    </xf>
    <xf numFmtId="0" fontId="4" fillId="0" borderId="49" xfId="132" applyFont="1" applyBorder="1" applyAlignment="1">
      <alignment horizontal="left" vertical="center"/>
      <protection/>
    </xf>
    <xf numFmtId="0" fontId="4" fillId="0" borderId="38" xfId="132" applyFont="1" applyBorder="1" applyAlignment="1">
      <alignment horizontal="left" vertical="center"/>
      <protection/>
    </xf>
    <xf numFmtId="0" fontId="4" fillId="0" borderId="46" xfId="132" applyFont="1" applyBorder="1" applyAlignment="1">
      <alignment horizontal="right" vertical="center"/>
      <protection/>
    </xf>
    <xf numFmtId="0" fontId="4" fillId="0" borderId="0" xfId="132" applyFont="1" applyBorder="1" applyAlignment="1">
      <alignment horizontal="right" vertical="center"/>
      <protection/>
    </xf>
    <xf numFmtId="0" fontId="4" fillId="0" borderId="50" xfId="132" applyFont="1" applyBorder="1" applyAlignment="1">
      <alignment horizontal="left" vertical="center"/>
      <protection/>
    </xf>
    <xf numFmtId="0" fontId="4" fillId="0" borderId="35" xfId="132" applyFont="1" applyBorder="1" applyAlignment="1">
      <alignment horizontal="right" vertical="center"/>
      <protection/>
    </xf>
    <xf numFmtId="0" fontId="4" fillId="0" borderId="51" xfId="132" applyFont="1" applyBorder="1" applyAlignment="1">
      <alignment horizontal="left" vertical="center"/>
      <protection/>
    </xf>
    <xf numFmtId="0" fontId="4" fillId="0" borderId="52" xfId="132" applyFont="1" applyBorder="1" applyAlignment="1">
      <alignment horizontal="left" vertical="center"/>
      <protection/>
    </xf>
    <xf numFmtId="0" fontId="4" fillId="0" borderId="53" xfId="132" applyFont="1" applyBorder="1" applyAlignment="1">
      <alignment horizontal="left" vertical="center"/>
      <protection/>
    </xf>
    <xf numFmtId="0" fontId="5" fillId="0" borderId="0" xfId="132" applyFont="1" applyAlignment="1">
      <alignment horizontal="left" vertical="center"/>
      <protection/>
    </xf>
    <xf numFmtId="190" fontId="4" fillId="0" borderId="30" xfId="132" applyNumberFormat="1" applyFont="1" applyBorder="1" applyAlignment="1">
      <alignment horizontal="centerContinuous" vertical="center"/>
      <protection/>
    </xf>
    <xf numFmtId="190" fontId="4" fillId="0" borderId="54" xfId="132" applyNumberFormat="1" applyFont="1" applyBorder="1" applyAlignment="1">
      <alignment horizontal="right" vertical="center"/>
      <protection/>
    </xf>
    <xf numFmtId="0" fontId="6" fillId="0" borderId="55" xfId="132" applyFont="1" applyBorder="1" applyAlignment="1">
      <alignment horizontal="center" vertical="center"/>
      <protection/>
    </xf>
    <xf numFmtId="0" fontId="6" fillId="0" borderId="56" xfId="132" applyFont="1" applyBorder="1" applyAlignment="1">
      <alignment horizontal="center" vertical="center"/>
      <protection/>
    </xf>
    <xf numFmtId="0" fontId="4" fillId="0" borderId="57" xfId="132" applyFont="1" applyBorder="1" applyAlignment="1">
      <alignment horizontal="left" vertical="center"/>
      <protection/>
    </xf>
    <xf numFmtId="49" fontId="4" fillId="0" borderId="18" xfId="132" applyNumberFormat="1" applyFont="1" applyBorder="1" applyAlignment="1">
      <alignment horizontal="right" vertical="center"/>
      <protection/>
    </xf>
    <xf numFmtId="49" fontId="4" fillId="0" borderId="21" xfId="132" applyNumberFormat="1" applyFont="1" applyBorder="1" applyAlignment="1">
      <alignment horizontal="right" vertical="center"/>
      <protection/>
    </xf>
    <xf numFmtId="49" fontId="4" fillId="0" borderId="24" xfId="132" applyNumberFormat="1" applyFont="1" applyBorder="1" applyAlignment="1">
      <alignment horizontal="right" vertical="center"/>
      <protection/>
    </xf>
    <xf numFmtId="0" fontId="4" fillId="0" borderId="17" xfId="132" applyFont="1" applyBorder="1" applyAlignment="1">
      <alignment horizontal="right" vertical="center"/>
      <protection/>
    </xf>
    <xf numFmtId="0" fontId="4" fillId="0" borderId="18" xfId="132" applyFont="1" applyBorder="1" applyAlignment="1">
      <alignment vertical="center"/>
      <protection/>
    </xf>
    <xf numFmtId="194" fontId="4" fillId="0" borderId="18" xfId="132" applyNumberFormat="1" applyFont="1" applyBorder="1" applyAlignment="1">
      <alignment horizontal="left" vertical="center"/>
      <protection/>
    </xf>
    <xf numFmtId="193" fontId="4" fillId="0" borderId="18" xfId="132" applyNumberFormat="1" applyFont="1" applyBorder="1" applyAlignment="1">
      <alignment horizontal="right" vertical="center"/>
      <protection/>
    </xf>
    <xf numFmtId="0" fontId="4" fillId="0" borderId="51" xfId="132" applyFont="1" applyBorder="1" applyAlignment="1">
      <alignment horizontal="right" vertical="center"/>
      <protection/>
    </xf>
    <xf numFmtId="0" fontId="4" fillId="0" borderId="52" xfId="132" applyFont="1" applyBorder="1" applyAlignment="1">
      <alignment vertical="center"/>
      <protection/>
    </xf>
    <xf numFmtId="194" fontId="4" fillId="0" borderId="52" xfId="132" applyNumberFormat="1" applyFont="1" applyBorder="1" applyAlignment="1">
      <alignment horizontal="left" vertical="center"/>
      <protection/>
    </xf>
    <xf numFmtId="193" fontId="4" fillId="0" borderId="52" xfId="132" applyNumberFormat="1" applyFont="1" applyBorder="1" applyAlignment="1">
      <alignment horizontal="right" vertical="center"/>
      <protection/>
    </xf>
    <xf numFmtId="0" fontId="4" fillId="0" borderId="52" xfId="132" applyFont="1" applyBorder="1" applyAlignment="1">
      <alignment horizontal="right" vertical="center"/>
      <protection/>
    </xf>
    <xf numFmtId="0" fontId="6" fillId="0" borderId="0" xfId="132" applyFont="1">
      <alignment/>
      <protection/>
    </xf>
    <xf numFmtId="49" fontId="6" fillId="0" borderId="0" xfId="132" applyNumberFormat="1" applyFont="1">
      <alignment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188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191" fontId="4" fillId="0" borderId="33" xfId="132" applyNumberFormat="1" applyFont="1" applyBorder="1" applyAlignment="1">
      <alignment horizontal="right" vertical="center"/>
      <protection/>
    </xf>
    <xf numFmtId="191" fontId="4" fillId="0" borderId="58" xfId="132" applyNumberFormat="1" applyFont="1" applyBorder="1" applyAlignment="1">
      <alignment horizontal="right" vertical="center"/>
      <protection/>
    </xf>
    <xf numFmtId="191" fontId="4" fillId="0" borderId="14" xfId="132" applyNumberFormat="1" applyFont="1" applyBorder="1" applyAlignment="1">
      <alignment horizontal="right" vertical="center"/>
      <protection/>
    </xf>
    <xf numFmtId="191" fontId="4" fillId="0" borderId="59" xfId="132" applyNumberFormat="1" applyFont="1" applyBorder="1" applyAlignment="1">
      <alignment horizontal="right" vertical="center"/>
      <protection/>
    </xf>
    <xf numFmtId="191" fontId="4" fillId="0" borderId="40" xfId="132" applyNumberFormat="1" applyFont="1" applyBorder="1" applyAlignment="1">
      <alignment horizontal="right" vertical="center"/>
      <protection/>
    </xf>
    <xf numFmtId="191" fontId="4" fillId="0" borderId="42" xfId="132" applyNumberFormat="1" applyFont="1" applyBorder="1" applyAlignment="1">
      <alignment horizontal="right" vertical="center"/>
      <protection/>
    </xf>
    <xf numFmtId="191" fontId="4" fillId="0" borderId="60" xfId="132" applyNumberFormat="1" applyFont="1" applyBorder="1" applyAlignment="1">
      <alignment horizontal="right" vertical="center"/>
      <protection/>
    </xf>
    <xf numFmtId="191" fontId="4" fillId="0" borderId="61" xfId="132" applyNumberFormat="1" applyFont="1" applyBorder="1" applyAlignment="1">
      <alignment horizontal="right" vertical="center"/>
      <protection/>
    </xf>
    <xf numFmtId="191" fontId="4" fillId="0" borderId="38" xfId="132" applyNumberFormat="1" applyFont="1" applyBorder="1" applyAlignment="1">
      <alignment horizontal="right" vertical="center"/>
      <protection/>
    </xf>
    <xf numFmtId="3" fontId="4" fillId="0" borderId="62" xfId="132" applyNumberFormat="1" applyFont="1" applyBorder="1" applyAlignment="1">
      <alignment horizontal="right" vertical="center"/>
      <protection/>
    </xf>
    <xf numFmtId="3" fontId="4" fillId="0" borderId="63" xfId="132" applyNumberFormat="1" applyFont="1" applyBorder="1" applyAlignment="1">
      <alignment horizontal="right" vertical="center"/>
      <protection/>
    </xf>
    <xf numFmtId="3" fontId="4" fillId="0" borderId="19" xfId="132" applyNumberFormat="1" applyFont="1" applyBorder="1" applyAlignment="1">
      <alignment vertical="center"/>
      <protection/>
    </xf>
    <xf numFmtId="3" fontId="4" fillId="0" borderId="53" xfId="132" applyNumberFormat="1" applyFont="1" applyBorder="1" applyAlignment="1">
      <alignment vertical="center"/>
      <protection/>
    </xf>
    <xf numFmtId="191" fontId="4" fillId="0" borderId="0" xfId="132" applyNumberFormat="1" applyFont="1">
      <alignment/>
      <protection/>
    </xf>
    <xf numFmtId="14" fontId="4" fillId="0" borderId="24" xfId="132" applyNumberFormat="1" applyFont="1" applyBorder="1" applyAlignment="1">
      <alignment horizontal="left" vertical="center"/>
      <protection/>
    </xf>
    <xf numFmtId="49" fontId="4" fillId="0" borderId="0" xfId="0" applyNumberFormat="1" applyFont="1" applyAlignment="1" applyProtection="1">
      <alignment horizontal="center" vertical="justify"/>
      <protection locked="0"/>
    </xf>
    <xf numFmtId="191" fontId="31" fillId="0" borderId="38" xfId="132" applyNumberFormat="1" applyFont="1" applyBorder="1" applyAlignment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33" fillId="0" borderId="0" xfId="0" applyFont="1" applyAlignment="1" applyProtection="1">
      <alignment horizontal="left"/>
      <protection locked="0"/>
    </xf>
    <xf numFmtId="4" fontId="6" fillId="0" borderId="0" xfId="0" applyNumberFormat="1" applyFont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188" fontId="6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29" fillId="0" borderId="0" xfId="0" applyNumberFormat="1" applyFont="1" applyAlignment="1" applyProtection="1">
      <alignment horizontal="center" vertical="justify"/>
      <protection locked="0"/>
    </xf>
    <xf numFmtId="4" fontId="29" fillId="0" borderId="0" xfId="0" applyNumberFormat="1" applyFont="1" applyAlignment="1" applyProtection="1">
      <alignment/>
      <protection locked="0"/>
    </xf>
    <xf numFmtId="188" fontId="29" fillId="0" borderId="0" xfId="0" applyNumberFormat="1" applyFont="1" applyAlignment="1" applyProtection="1">
      <alignment/>
      <protection locked="0"/>
    </xf>
    <xf numFmtId="4" fontId="32" fillId="0" borderId="64" xfId="0" applyNumberFormat="1" applyFont="1" applyBorder="1" applyAlignment="1" applyProtection="1">
      <alignment vertical="center"/>
      <protection locked="0"/>
    </xf>
    <xf numFmtId="0" fontId="32" fillId="0" borderId="64" xfId="0" applyFont="1" applyBorder="1" applyAlignment="1" applyProtection="1">
      <alignment horizontal="center" vertical="center"/>
      <protection locked="0"/>
    </xf>
    <xf numFmtId="49" fontId="32" fillId="0" borderId="64" xfId="0" applyNumberFormat="1" applyFont="1" applyBorder="1" applyAlignment="1" applyProtection="1">
      <alignment horizontal="center" vertical="center"/>
      <protection locked="0"/>
    </xf>
    <xf numFmtId="188" fontId="32" fillId="0" borderId="64" xfId="0" applyNumberFormat="1" applyFont="1" applyBorder="1" applyAlignment="1" applyProtection="1">
      <alignment vertical="center"/>
      <protection locked="0"/>
    </xf>
    <xf numFmtId="49" fontId="9" fillId="0" borderId="64" xfId="0" applyNumberFormat="1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1" fontId="4" fillId="0" borderId="64" xfId="0" applyNumberFormat="1" applyFont="1" applyBorder="1" applyAlignment="1" applyProtection="1">
      <alignment horizontal="center" vertical="center"/>
      <protection locked="0"/>
    </xf>
    <xf numFmtId="49" fontId="4" fillId="0" borderId="64" xfId="0" applyNumberFormat="1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vertical="center" wrapText="1"/>
      <protection locked="0"/>
    </xf>
    <xf numFmtId="188" fontId="4" fillId="0" borderId="64" xfId="0" applyNumberFormat="1" applyFont="1" applyBorder="1" applyAlignment="1" applyProtection="1">
      <alignment vertical="center"/>
      <protection locked="0"/>
    </xf>
    <xf numFmtId="4" fontId="4" fillId="0" borderId="64" xfId="0" applyNumberFormat="1" applyFont="1" applyBorder="1" applyAlignment="1" applyProtection="1">
      <alignment vertical="center"/>
      <protection locked="0"/>
    </xf>
    <xf numFmtId="0" fontId="4" fillId="0" borderId="64" xfId="0" applyFont="1" applyBorder="1" applyAlignment="1" applyProtection="1">
      <alignment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left" vertical="center" wrapText="1"/>
      <protection locked="0"/>
    </xf>
    <xf numFmtId="188" fontId="4" fillId="0" borderId="64" xfId="0" applyNumberFormat="1" applyFont="1" applyBorder="1" applyAlignment="1" applyProtection="1">
      <alignment vertical="center" wrapText="1"/>
      <protection locked="0"/>
    </xf>
    <xf numFmtId="49" fontId="4" fillId="0" borderId="64" xfId="0" applyNumberFormat="1" applyFont="1" applyBorder="1" applyAlignment="1" applyProtection="1">
      <alignment horizontal="center" vertical="center" wrapText="1"/>
      <protection locked="0"/>
    </xf>
    <xf numFmtId="4" fontId="4" fillId="0" borderId="64" xfId="0" applyNumberFormat="1" applyFont="1" applyBorder="1" applyAlignment="1" applyProtection="1">
      <alignment vertical="center" wrapText="1"/>
      <protection locked="0"/>
    </xf>
    <xf numFmtId="4" fontId="4" fillId="0" borderId="64" xfId="0" applyNumberFormat="1" applyFont="1" applyFill="1" applyBorder="1" applyAlignment="1" applyProtection="1">
      <alignment vertical="center"/>
      <protection locked="0"/>
    </xf>
    <xf numFmtId="0" fontId="4" fillId="0" borderId="64" xfId="0" applyFont="1" applyBorder="1" applyAlignment="1">
      <alignment horizontal="center" vertical="center"/>
    </xf>
    <xf numFmtId="0" fontId="4" fillId="41" borderId="64" xfId="130" applyFont="1" applyFill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29" fillId="0" borderId="0" xfId="132" applyFont="1">
      <alignment/>
      <protection/>
    </xf>
    <xf numFmtId="2" fontId="4" fillId="0" borderId="0" xfId="132" applyNumberFormat="1" applyFont="1">
      <alignment/>
      <protection/>
    </xf>
    <xf numFmtId="0" fontId="4" fillId="0" borderId="6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Alignment="1" applyProtection="1">
      <alignment horizontal="center" vertical="justify"/>
      <protection locked="0"/>
    </xf>
    <xf numFmtId="0" fontId="6" fillId="0" borderId="0" xfId="0" applyFont="1" applyAlignment="1" applyProtection="1">
      <alignment horizontal="right"/>
      <protection locked="0"/>
    </xf>
    <xf numFmtId="0" fontId="4" fillId="42" borderId="0" xfId="0" applyFont="1" applyFill="1" applyAlignment="1" applyProtection="1">
      <alignment horizontal="right"/>
      <protection locked="0"/>
    </xf>
    <xf numFmtId="49" fontId="4" fillId="0" borderId="64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vertical="center" wrapText="1"/>
      <protection locked="0"/>
    </xf>
    <xf numFmtId="188" fontId="4" fillId="0" borderId="6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188" fontId="4" fillId="0" borderId="0" xfId="0" applyNumberFormat="1" applyFont="1" applyAlignment="1" applyProtection="1">
      <alignment horizontal="center" vertical="center"/>
      <protection/>
    </xf>
    <xf numFmtId="188" fontId="29" fillId="0" borderId="0" xfId="0" applyNumberFormat="1" applyFont="1" applyAlignment="1" applyProtection="1">
      <alignment horizontal="center" vertical="center"/>
      <protection/>
    </xf>
    <xf numFmtId="4" fontId="4" fillId="0" borderId="0" xfId="0" applyNumberFormat="1" applyFont="1" applyAlignment="1" applyProtection="1">
      <alignment vertical="center"/>
      <protection/>
    </xf>
    <xf numFmtId="4" fontId="32" fillId="0" borderId="64" xfId="0" applyNumberFormat="1" applyFont="1" applyFill="1" applyBorder="1" applyAlignment="1" applyProtection="1">
      <alignment vertical="center"/>
      <protection locked="0"/>
    </xf>
    <xf numFmtId="188" fontId="4" fillId="0" borderId="0" xfId="0" applyNumberFormat="1" applyFont="1" applyAlignment="1" applyProtection="1">
      <alignment/>
      <protection/>
    </xf>
    <xf numFmtId="188" fontId="4" fillId="0" borderId="64" xfId="0" applyNumberFormat="1" applyFont="1" applyFill="1" applyBorder="1" applyAlignment="1" applyProtection="1">
      <alignment vertical="center" wrapText="1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188" fontId="4" fillId="0" borderId="0" xfId="0" applyNumberFormat="1" applyFont="1" applyAlignment="1" applyProtection="1">
      <alignment horizontal="right" vertical="center"/>
      <protection/>
    </xf>
    <xf numFmtId="188" fontId="6" fillId="0" borderId="0" xfId="0" applyNumberFormat="1" applyFont="1" applyAlignment="1" applyProtection="1">
      <alignment horizontal="right" vertical="center"/>
      <protection/>
    </xf>
    <xf numFmtId="188" fontId="42" fillId="0" borderId="0" xfId="0" applyNumberFormat="1" applyFont="1" applyAlignment="1" applyProtection="1">
      <alignment horizontal="center" vertical="center"/>
      <protection/>
    </xf>
    <xf numFmtId="1" fontId="32" fillId="0" borderId="64" xfId="0" applyNumberFormat="1" applyFont="1" applyFill="1" applyBorder="1" applyAlignment="1" applyProtection="1">
      <alignment horizontal="center" vertical="center"/>
      <protection locked="0"/>
    </xf>
    <xf numFmtId="49" fontId="32" fillId="0" borderId="64" xfId="0" applyNumberFormat="1" applyFont="1" applyFill="1" applyBorder="1" applyAlignment="1" applyProtection="1">
      <alignment horizontal="center" vertical="center"/>
      <protection locked="0"/>
    </xf>
    <xf numFmtId="0" fontId="32" fillId="0" borderId="64" xfId="0" applyFont="1" applyFill="1" applyBorder="1" applyAlignment="1" applyProtection="1">
      <alignment vertical="center" wrapText="1"/>
      <protection locked="0"/>
    </xf>
    <xf numFmtId="188" fontId="32" fillId="0" borderId="64" xfId="0" applyNumberFormat="1" applyFont="1" applyFill="1" applyBorder="1" applyAlignment="1" applyProtection="1">
      <alignment vertical="center"/>
      <protection locked="0"/>
    </xf>
    <xf numFmtId="0" fontId="32" fillId="0" borderId="64" xfId="0" applyFont="1" applyFill="1" applyBorder="1" applyAlignment="1" applyProtection="1">
      <alignment horizontal="center" vertical="center"/>
      <protection locked="0"/>
    </xf>
    <xf numFmtId="49" fontId="9" fillId="0" borderId="64" xfId="0" applyNumberFormat="1" applyFont="1" applyFill="1" applyBorder="1" applyAlignment="1" applyProtection="1">
      <alignment horizontal="center" vertical="center"/>
      <protection locked="0"/>
    </xf>
    <xf numFmtId="0" fontId="9" fillId="0" borderId="64" xfId="0" applyFont="1" applyFill="1" applyBorder="1" applyAlignment="1" applyProtection="1">
      <alignment vertical="center"/>
      <protection locked="0"/>
    </xf>
    <xf numFmtId="0" fontId="4" fillId="0" borderId="64" xfId="125" applyFont="1" applyFill="1" applyBorder="1" applyAlignment="1">
      <alignment horizontal="left" vertical="center" wrapText="1"/>
      <protection locked="0"/>
    </xf>
    <xf numFmtId="188" fontId="4" fillId="0" borderId="64" xfId="0" applyNumberFormat="1" applyFont="1" applyFill="1" applyBorder="1" applyAlignment="1" applyProtection="1">
      <alignment vertical="center"/>
      <protection locked="0"/>
    </xf>
    <xf numFmtId="0" fontId="4" fillId="0" borderId="65" xfId="0" applyFont="1" applyBorder="1" applyAlignment="1" applyProtection="1">
      <alignment horizontal="center"/>
      <protection locked="0"/>
    </xf>
    <xf numFmtId="0" fontId="4" fillId="0" borderId="66" xfId="0" applyFont="1" applyBorder="1" applyAlignment="1" applyProtection="1">
      <alignment horizontal="center"/>
      <protection locked="0"/>
    </xf>
    <xf numFmtId="0" fontId="4" fillId="0" borderId="67" xfId="0" applyFont="1" applyBorder="1" applyAlignment="1" applyProtection="1">
      <alignment horizont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69" xfId="0" applyFont="1" applyBorder="1" applyAlignment="1" applyProtection="1">
      <alignment horizontal="center"/>
      <protection/>
    </xf>
    <xf numFmtId="0" fontId="4" fillId="0" borderId="70" xfId="0" applyFont="1" applyBorder="1" applyAlignment="1" applyProtection="1">
      <alignment horizontal="center"/>
      <protection/>
    </xf>
    <xf numFmtId="0" fontId="4" fillId="0" borderId="71" xfId="0" applyFont="1" applyBorder="1" applyAlignment="1" applyProtection="1">
      <alignment horizontal="center"/>
      <protection/>
    </xf>
    <xf numFmtId="0" fontId="4" fillId="0" borderId="72" xfId="0" applyFont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>
      <alignment vertical="center" wrapText="1"/>
    </xf>
  </cellXfs>
  <cellStyles count="181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1 2" xfId="27"/>
    <cellStyle name="20 % - zvýraznenie1_Rekonštrukcia komunikácie na Lesnej ulici R 03.03.17 final" xfId="28"/>
    <cellStyle name="20 % - zvýraznenie2" xfId="29"/>
    <cellStyle name="20 % - zvýraznenie2 2" xfId="30"/>
    <cellStyle name="20 % - zvýraznenie2_Rekonštrukcia komunikácie na Lesnej ulici R 03.03.17 final" xfId="31"/>
    <cellStyle name="20 % - zvýraznenie3" xfId="32"/>
    <cellStyle name="20 % - zvýraznenie3 2" xfId="33"/>
    <cellStyle name="20 % - zvýraznenie3_Rekonštrukcia komunikácie na Lesnej ulici R 03.03.17 final" xfId="34"/>
    <cellStyle name="20 % - zvýraznenie4" xfId="35"/>
    <cellStyle name="20 % - zvýraznenie4 2" xfId="36"/>
    <cellStyle name="20 % - zvýraznenie4_Rekonštrukcia komunikácie na Lesnej ulici R 03.03.17 final" xfId="37"/>
    <cellStyle name="20 % - zvýraznenie5" xfId="38"/>
    <cellStyle name="20 % - zvýraznenie5 2" xfId="39"/>
    <cellStyle name="20 % - zvýraznenie5_Rekonštrukcia komunikácie na Lesnej ulici R 03.03.17 final" xfId="40"/>
    <cellStyle name="20 % - zvýraznenie6" xfId="41"/>
    <cellStyle name="20 % - zvýraznenie6 2" xfId="42"/>
    <cellStyle name="20 % - zvýraznenie6_Rekonštrukcia komunikácie na Lesnej ulici R 03.03.17 final" xfId="43"/>
    <cellStyle name="40 % – Zvýraznění1" xfId="44"/>
    <cellStyle name="40 % – Zvýraznění2" xfId="45"/>
    <cellStyle name="40 % – Zvýraznění3" xfId="46"/>
    <cellStyle name="40 % – Zvýraznění4" xfId="47"/>
    <cellStyle name="40 % – Zvýraznění5" xfId="48"/>
    <cellStyle name="40 % – Zvýraznění6" xfId="49"/>
    <cellStyle name="40 % - zvýraznenie1" xfId="50"/>
    <cellStyle name="40 % - zvýraznenie1 2" xfId="51"/>
    <cellStyle name="40 % - zvýraznenie1_Rekonštrukcia komunikácie na Lesnej ulici R 03.03.17 final" xfId="52"/>
    <cellStyle name="40 % - zvýraznenie2" xfId="53"/>
    <cellStyle name="40 % - zvýraznenie2 2" xfId="54"/>
    <cellStyle name="40 % - zvýraznenie2_Rekonštrukcia komunikácie na Lesnej ulici R 03.03.17 final" xfId="55"/>
    <cellStyle name="40 % - zvýraznenie3" xfId="56"/>
    <cellStyle name="40 % - zvýraznenie3 2" xfId="57"/>
    <cellStyle name="40 % - zvýraznenie3_Rekonštrukcia komunikácie na Lesnej ulici R 03.03.17 final" xfId="58"/>
    <cellStyle name="40 % - zvýraznenie4" xfId="59"/>
    <cellStyle name="40 % - zvýraznenie4 2" xfId="60"/>
    <cellStyle name="40 % - zvýraznenie4_Rekonštrukcia komunikácie na Lesnej ulici R 03.03.17 final" xfId="61"/>
    <cellStyle name="40 % - zvýraznenie5" xfId="62"/>
    <cellStyle name="40 % - zvýraznenie5 2" xfId="63"/>
    <cellStyle name="40 % - zvýraznenie5_Rekonštrukcia komunikácie na Lesnej ulici R 03.03.17 final" xfId="64"/>
    <cellStyle name="40 % - zvýraznenie6" xfId="65"/>
    <cellStyle name="40 % - zvýraznenie6 2" xfId="66"/>
    <cellStyle name="40 % - zvýraznenie6_Rekonštrukcia komunikácie na Lesnej ulici R 03.03.17 final" xfId="67"/>
    <cellStyle name="60 % – Zvýraznění1" xfId="68"/>
    <cellStyle name="60 % – Zvýraznění2" xfId="69"/>
    <cellStyle name="60 % – Zvýraznění3" xfId="70"/>
    <cellStyle name="60 % – Zvýraznění4" xfId="71"/>
    <cellStyle name="60 % – Zvýraznění5" xfId="72"/>
    <cellStyle name="60 % – Zvýraznění6" xfId="73"/>
    <cellStyle name="60 % - zvýraznenie1" xfId="74"/>
    <cellStyle name="60 % - zvýraznenie1 2" xfId="75"/>
    <cellStyle name="60 % - zvýraznenie1_Rekonštrukcia komunikácie na Lesnej ulici R 03.03.17 final" xfId="76"/>
    <cellStyle name="60 % - zvýraznenie2" xfId="77"/>
    <cellStyle name="60 % - zvýraznenie2 2" xfId="78"/>
    <cellStyle name="60 % - zvýraznenie2_Rekonštrukcia komunikácie na Lesnej ulici R 03.03.17 final" xfId="79"/>
    <cellStyle name="60 % - zvýraznenie3" xfId="80"/>
    <cellStyle name="60 % - zvýraznenie3 2" xfId="81"/>
    <cellStyle name="60 % - zvýraznenie3_Rekonštrukcia komunikácie na Lesnej ulici R 03.03.17 final" xfId="82"/>
    <cellStyle name="60 % - zvýraznenie4" xfId="83"/>
    <cellStyle name="60 % - zvýraznenie4 2" xfId="84"/>
    <cellStyle name="60 % - zvýraznenie4_Rekonštrukcia komunikácie na Lesnej ulici R 03.03.17 final" xfId="85"/>
    <cellStyle name="60 % - zvýraznenie5" xfId="86"/>
    <cellStyle name="60 % - zvýraznenie5 2" xfId="87"/>
    <cellStyle name="60 % - zvýraznenie5_Rekonštrukcia komunikácie na Lesnej ulici R 03.03.17 final" xfId="88"/>
    <cellStyle name="60 % - zvýraznenie6" xfId="89"/>
    <cellStyle name="60 % - zvýraznenie6 2" xfId="90"/>
    <cellStyle name="60 % - zvýraznenie6_Rekonštrukcia komunikácie na Lesnej ulici R 03.03.17 final" xfId="91"/>
    <cellStyle name="Celkem" xfId="92"/>
    <cellStyle name="Comma" xfId="93"/>
    <cellStyle name="Comma [0]" xfId="94"/>
    <cellStyle name="data" xfId="95"/>
    <cellStyle name="Dobrá" xfId="96"/>
    <cellStyle name="Dobrá 2" xfId="97"/>
    <cellStyle name="Dobrá_Rekonštrukcia komunikácie na Lesnej ulici R 03.03.17 final" xfId="98"/>
    <cellStyle name="Hodnota sprievodcu dátami" xfId="99"/>
    <cellStyle name="Hyperlink" xfId="100"/>
    <cellStyle name="Chybně" xfId="101"/>
    <cellStyle name="Kategória sprievodcu dátami" xfId="102"/>
    <cellStyle name="Kontrolná bunka" xfId="103"/>
    <cellStyle name="Kontrolná bunka 2" xfId="104"/>
    <cellStyle name="Kontrolná bunka_Rekonštrukcia komunikácie na Lesnej ulici R 03.03.17 final" xfId="105"/>
    <cellStyle name="Kontrolní buňka" xfId="106"/>
    <cellStyle name="Currency" xfId="107"/>
    <cellStyle name="Currency [0]" xfId="108"/>
    <cellStyle name="meny 2" xfId="109"/>
    <cellStyle name="meny 2 2" xfId="110"/>
    <cellStyle name="Nadpis 1" xfId="111"/>
    <cellStyle name="Nadpis 1 2" xfId="112"/>
    <cellStyle name="Nadpis 2" xfId="113"/>
    <cellStyle name="Nadpis 2 2" xfId="114"/>
    <cellStyle name="Nadpis 3" xfId="115"/>
    <cellStyle name="Nadpis 3 2" xfId="116"/>
    <cellStyle name="Nadpis 4" xfId="117"/>
    <cellStyle name="Nadpis 4 2" xfId="118"/>
    <cellStyle name="Nadpis sprievodcu dátami" xfId="119"/>
    <cellStyle name="Název" xfId="120"/>
    <cellStyle name="Neutrálna" xfId="121"/>
    <cellStyle name="Neutrálna 2" xfId="122"/>
    <cellStyle name="Neutrálna_Rekonštrukcia komunikácie na Lesnej ulici R 03.03.17 final" xfId="123"/>
    <cellStyle name="Neutrální" xfId="124"/>
    <cellStyle name="Normálna 2" xfId="125"/>
    <cellStyle name="Normálna 23" xfId="126"/>
    <cellStyle name="normálne 2" xfId="127"/>
    <cellStyle name="normálne 2 2" xfId="128"/>
    <cellStyle name="normálne 2_Rekonštrukcia komunikácie na Lesnej ulici R 03.03.17 final" xfId="129"/>
    <cellStyle name="normálne 3" xfId="130"/>
    <cellStyle name="normálne 4 2" xfId="131"/>
    <cellStyle name="normálne_KLs" xfId="132"/>
    <cellStyle name="Percent" xfId="133"/>
    <cellStyle name="Položka sprievodcu dátami" xfId="134"/>
    <cellStyle name="Followed Hyperlink" xfId="135"/>
    <cellStyle name="Poznámka" xfId="136"/>
    <cellStyle name="Poznámka 2" xfId="137"/>
    <cellStyle name="Prepojená bunka" xfId="138"/>
    <cellStyle name="Prepojená bunka 2" xfId="139"/>
    <cellStyle name="Prepojená bunka_Rekonštrukcia komunikácie na Lesnej ulici R 03.03.17 final" xfId="140"/>
    <cellStyle name="Propojená buňka" xfId="141"/>
    <cellStyle name="Roh sprievodcu dátami" xfId="142"/>
    <cellStyle name="Spolu" xfId="143"/>
    <cellStyle name="Spolu 2" xfId="144"/>
    <cellStyle name="Spolu_Rekonštrukcia komunikácie na Lesnej ulici R 03.03.17 final" xfId="145"/>
    <cellStyle name="Správně" xfId="146"/>
    <cellStyle name="Špatně" xfId="147"/>
    <cellStyle name="TEXT" xfId="148"/>
    <cellStyle name="Text upozornění" xfId="149"/>
    <cellStyle name="Text upozornenia" xfId="150"/>
    <cellStyle name="Text upozornenia 2" xfId="151"/>
    <cellStyle name="Text upozornenia_Rekonštrukcia komunikácie na Lesnej ulici R 03.03.17 final" xfId="152"/>
    <cellStyle name="TEXT1" xfId="153"/>
    <cellStyle name="Titul" xfId="154"/>
    <cellStyle name="Titul 2" xfId="155"/>
    <cellStyle name="Titul_Rekonštrukcia komunikácie na Lesnej ulici R 03.03.17 final" xfId="156"/>
    <cellStyle name="Vstup" xfId="157"/>
    <cellStyle name="Vstup 2" xfId="158"/>
    <cellStyle name="Výpočet" xfId="159"/>
    <cellStyle name="Výpočet 2" xfId="160"/>
    <cellStyle name="Výsledok sprievodcu dátami" xfId="161"/>
    <cellStyle name="Výstup" xfId="162"/>
    <cellStyle name="Výstup 2" xfId="163"/>
    <cellStyle name="Vysvětlující text" xfId="164"/>
    <cellStyle name="Vysvetľujúci text" xfId="165"/>
    <cellStyle name="Vysvetľujúci text 2" xfId="166"/>
    <cellStyle name="Vysvetľujúci text_Rekonštrukcia komunikácie na Lesnej ulici R 03.03.17 final" xfId="167"/>
    <cellStyle name="Zlá" xfId="168"/>
    <cellStyle name="Zlá 2" xfId="169"/>
    <cellStyle name="Zlá_CP Osvetlenie Rázusová ulica Malacky 4" xfId="170"/>
    <cellStyle name="Zvýraznění 1" xfId="171"/>
    <cellStyle name="Zvýraznění 2" xfId="172"/>
    <cellStyle name="Zvýraznění 3" xfId="173"/>
    <cellStyle name="Zvýraznění 4" xfId="174"/>
    <cellStyle name="Zvýraznění 5" xfId="175"/>
    <cellStyle name="Zvýraznění 6" xfId="176"/>
    <cellStyle name="Zvýraznenie1" xfId="177"/>
    <cellStyle name="Zvýraznenie1 2" xfId="178"/>
    <cellStyle name="Zvýraznenie1_Rekonštrukcia komunikácie na Lesnej ulici R 03.03.17 final" xfId="179"/>
    <cellStyle name="Zvýraznenie2" xfId="180"/>
    <cellStyle name="Zvýraznenie2 2" xfId="181"/>
    <cellStyle name="Zvýraznenie2_Rekonštrukcia komunikácie na Lesnej ulici R 03.03.17 final" xfId="182"/>
    <cellStyle name="Zvýraznenie3" xfId="183"/>
    <cellStyle name="Zvýraznenie3 2" xfId="184"/>
    <cellStyle name="Zvýraznenie3_Rekonštrukcia komunikácie na Lesnej ulici R 03.03.17 final" xfId="185"/>
    <cellStyle name="Zvýraznenie4" xfId="186"/>
    <cellStyle name="Zvýraznenie4 2" xfId="187"/>
    <cellStyle name="Zvýraznenie4_Rekonštrukcia komunikácie na Lesnej ulici R 03.03.17 final" xfId="188"/>
    <cellStyle name="Zvýraznenie5" xfId="189"/>
    <cellStyle name="Zvýraznenie5 2" xfId="190"/>
    <cellStyle name="Zvýraznenie5_Rekonštrukcia komunikácie na Lesnej ulici R 03.03.17 final" xfId="191"/>
    <cellStyle name="Zvýraznenie6" xfId="192"/>
    <cellStyle name="Zvýraznenie6 2" xfId="193"/>
    <cellStyle name="Zvýraznenie6_Rekonštrukcia komunikácie na Lesnej ulici R 03.03.17 final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binova\AppData\Local\Microsoft\Windows\INetCache\OLK3C9F\Rekon&#353;trukcia%20Ulice%20J.Kubinu%20R%20do%20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ia"/>
      <sheetName val="SO01 stav.časť"/>
    </sheetNames>
    <sheetDataSet>
      <sheetData sheetId="0">
        <row r="2">
          <cell r="B2" t="str">
            <v> Stavba :  Rekonštrukcia Ulice Jozefa Kubinu</v>
          </cell>
        </row>
        <row r="3">
          <cell r="B3" t="str">
            <v> Objekt :  SO 01</v>
          </cell>
        </row>
      </sheetData>
      <sheetData sheetId="2">
        <row r="60">
          <cell r="H60">
            <v>0</v>
          </cell>
        </row>
        <row r="66">
          <cell r="H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showGridLines="0" showZeros="0" view="pageBreakPreview" zoomScaleSheetLayoutView="100" zoomScalePageLayoutView="0" workbookViewId="0" topLeftCell="A1">
      <selection activeCell="S13" sqref="S13"/>
    </sheetView>
  </sheetViews>
  <sheetFormatPr defaultColWidth="9.140625" defaultRowHeight="12.75"/>
  <cols>
    <col min="1" max="1" width="0.71875" style="3" customWidth="1"/>
    <col min="2" max="2" width="3.7109375" style="3" customWidth="1"/>
    <col min="3" max="3" width="6.8515625" style="3" customWidth="1"/>
    <col min="4" max="6" width="14.00390625" style="3" customWidth="1"/>
    <col min="7" max="7" width="3.8515625" style="3" customWidth="1"/>
    <col min="8" max="8" width="22.7109375" style="3" customWidth="1"/>
    <col min="9" max="9" width="14.00390625" style="3" customWidth="1"/>
    <col min="10" max="10" width="4.28125" style="3" customWidth="1"/>
    <col min="11" max="11" width="19.7109375" style="3" customWidth="1"/>
    <col min="12" max="12" width="9.7109375" style="3" customWidth="1"/>
    <col min="13" max="13" width="14.00390625" style="3" customWidth="1"/>
    <col min="14" max="14" width="0.71875" style="3" customWidth="1"/>
    <col min="15" max="15" width="1.421875" style="3" customWidth="1"/>
    <col min="16" max="16" width="9.140625" style="3" customWidth="1"/>
    <col min="17" max="17" width="9.28125" style="3" bestFit="1" customWidth="1"/>
    <col min="18" max="23" width="9.140625" style="3" customWidth="1"/>
    <col min="24" max="25" width="5.7109375" style="3" customWidth="1"/>
    <col min="26" max="26" width="6.57421875" style="3" customWidth="1"/>
    <col min="27" max="27" width="21.421875" style="3" customWidth="1"/>
    <col min="28" max="28" width="4.28125" style="3" customWidth="1"/>
    <col min="29" max="29" width="8.28125" style="3" customWidth="1"/>
    <col min="30" max="30" width="8.7109375" style="3" customWidth="1"/>
    <col min="31" max="16384" width="9.140625" style="3" customWidth="1"/>
  </cols>
  <sheetData>
    <row r="1" spans="2:13" ht="28.5" customHeight="1" thickBot="1">
      <c r="B1" s="2"/>
      <c r="C1" s="2"/>
      <c r="D1" s="2"/>
      <c r="E1" s="2"/>
      <c r="F1" s="2"/>
      <c r="G1" s="2"/>
      <c r="H1" s="54" t="s">
        <v>94</v>
      </c>
      <c r="I1" s="2"/>
      <c r="J1" s="2"/>
      <c r="K1" s="2"/>
      <c r="L1" s="2"/>
      <c r="M1" s="2"/>
    </row>
    <row r="2" spans="2:30" ht="18" customHeight="1" thickTop="1">
      <c r="B2" s="4" t="s">
        <v>251</v>
      </c>
      <c r="C2" s="5"/>
      <c r="D2" s="5"/>
      <c r="E2" s="5"/>
      <c r="F2" s="5"/>
      <c r="G2" s="6" t="s">
        <v>0</v>
      </c>
      <c r="H2" s="5"/>
      <c r="I2" s="5"/>
      <c r="J2" s="6" t="s">
        <v>1</v>
      </c>
      <c r="K2" s="5"/>
      <c r="L2" s="5"/>
      <c r="M2" s="7"/>
      <c r="AA2" s="72"/>
      <c r="AB2" s="72"/>
      <c r="AC2" s="72"/>
      <c r="AD2" s="73"/>
    </row>
    <row r="3" spans="2:30" ht="18" customHeight="1">
      <c r="B3" s="8" t="s">
        <v>135</v>
      </c>
      <c r="C3" s="9"/>
      <c r="D3" s="9"/>
      <c r="E3" s="9"/>
      <c r="F3" s="9"/>
      <c r="G3" s="10" t="s">
        <v>2</v>
      </c>
      <c r="H3" s="9"/>
      <c r="I3" s="9"/>
      <c r="J3" s="10" t="s">
        <v>3</v>
      </c>
      <c r="K3" s="9"/>
      <c r="L3" s="9"/>
      <c r="M3" s="11"/>
      <c r="AA3" s="72"/>
      <c r="AB3" s="72"/>
      <c r="AC3" s="72"/>
      <c r="AD3" s="73"/>
    </row>
    <row r="4" spans="2:30" ht="18" customHeight="1" thickBot="1">
      <c r="B4" s="12" t="s">
        <v>4</v>
      </c>
      <c r="C4" s="13"/>
      <c r="D4" s="13"/>
      <c r="E4" s="13"/>
      <c r="F4" s="13"/>
      <c r="G4" s="14"/>
      <c r="H4" s="13"/>
      <c r="I4" s="13"/>
      <c r="J4" s="14" t="s">
        <v>5</v>
      </c>
      <c r="K4" s="98"/>
      <c r="L4" s="13" t="s">
        <v>6</v>
      </c>
      <c r="M4" s="15"/>
      <c r="AA4" s="72"/>
      <c r="AB4" s="72"/>
      <c r="AC4" s="72"/>
      <c r="AD4" s="73"/>
    </row>
    <row r="5" spans="2:30" ht="18" customHeight="1" thickTop="1">
      <c r="B5" s="4" t="s">
        <v>85</v>
      </c>
      <c r="C5" s="5"/>
      <c r="D5" s="5" t="s">
        <v>99</v>
      </c>
      <c r="E5" s="5"/>
      <c r="F5" s="5"/>
      <c r="G5" s="60" t="s">
        <v>7</v>
      </c>
      <c r="H5" s="5"/>
      <c r="I5" s="5"/>
      <c r="J5" s="5" t="s">
        <v>8</v>
      </c>
      <c r="K5" s="5"/>
      <c r="L5" s="5" t="s">
        <v>9</v>
      </c>
      <c r="M5" s="7"/>
      <c r="AA5" s="72"/>
      <c r="AB5" s="72"/>
      <c r="AC5" s="72"/>
      <c r="AD5" s="73"/>
    </row>
    <row r="6" spans="2:13" ht="18" customHeight="1">
      <c r="B6" s="8" t="s">
        <v>10</v>
      </c>
      <c r="C6" s="9"/>
      <c r="D6" s="9"/>
      <c r="E6" s="9"/>
      <c r="F6" s="9"/>
      <c r="G6" s="61" t="s">
        <v>7</v>
      </c>
      <c r="H6" s="9"/>
      <c r="I6" s="9"/>
      <c r="J6" s="9" t="s">
        <v>8</v>
      </c>
      <c r="K6" s="9"/>
      <c r="L6" s="9" t="s">
        <v>9</v>
      </c>
      <c r="M6" s="11"/>
    </row>
    <row r="7" spans="2:13" ht="18" customHeight="1" thickBot="1">
      <c r="B7" s="12" t="s">
        <v>11</v>
      </c>
      <c r="C7" s="13"/>
      <c r="D7" s="13" t="s">
        <v>117</v>
      </c>
      <c r="E7" s="13"/>
      <c r="F7" s="13"/>
      <c r="G7" s="62"/>
      <c r="H7" s="13"/>
      <c r="I7" s="13"/>
      <c r="J7" s="13" t="s">
        <v>8</v>
      </c>
      <c r="K7" s="13"/>
      <c r="L7" s="13" t="s">
        <v>9</v>
      </c>
      <c r="M7" s="15"/>
    </row>
    <row r="8" spans="2:13" ht="18" customHeight="1" thickTop="1">
      <c r="B8" s="63">
        <v>1</v>
      </c>
      <c r="C8" s="64" t="s">
        <v>12</v>
      </c>
      <c r="D8" s="65"/>
      <c r="E8" s="66"/>
      <c r="F8" s="93"/>
      <c r="G8" s="60">
        <v>1</v>
      </c>
      <c r="H8" s="64" t="s">
        <v>13</v>
      </c>
      <c r="I8" s="93"/>
      <c r="J8" s="6"/>
      <c r="K8" s="64"/>
      <c r="L8" s="66"/>
      <c r="M8" s="95">
        <f>IF(J8&lt;&gt;0,ROUND($M$26/J8,0),0)</f>
        <v>0</v>
      </c>
    </row>
    <row r="9" spans="2:13" ht="18" customHeight="1" thickBot="1">
      <c r="B9" s="67">
        <v>1</v>
      </c>
      <c r="C9" s="68" t="s">
        <v>14</v>
      </c>
      <c r="D9" s="69"/>
      <c r="E9" s="70"/>
      <c r="F9" s="94"/>
      <c r="G9" s="71">
        <v>1</v>
      </c>
      <c r="H9" s="68" t="s">
        <v>15</v>
      </c>
      <c r="I9" s="94"/>
      <c r="J9" s="71"/>
      <c r="K9" s="68"/>
      <c r="L9" s="70"/>
      <c r="M9" s="96">
        <f>IF(J9&lt;&gt;0,ROUND($M$26/J9,0),0)</f>
        <v>0</v>
      </c>
    </row>
    <row r="10" spans="2:13" ht="18" customHeight="1" thickTop="1">
      <c r="B10" s="57" t="s">
        <v>16</v>
      </c>
      <c r="C10" s="17" t="s">
        <v>17</v>
      </c>
      <c r="D10" s="18" t="s">
        <v>18</v>
      </c>
      <c r="E10" s="18" t="s">
        <v>19</v>
      </c>
      <c r="F10" s="19" t="s">
        <v>20</v>
      </c>
      <c r="G10" s="57" t="s">
        <v>21</v>
      </c>
      <c r="H10" s="20" t="s">
        <v>22</v>
      </c>
      <c r="I10" s="21"/>
      <c r="J10" s="57" t="s">
        <v>23</v>
      </c>
      <c r="K10" s="20" t="s">
        <v>24</v>
      </c>
      <c r="L10" s="22"/>
      <c r="M10" s="21"/>
    </row>
    <row r="11" spans="2:13" ht="18" customHeight="1">
      <c r="B11" s="23">
        <v>1</v>
      </c>
      <c r="C11" s="24" t="s">
        <v>123</v>
      </c>
      <c r="D11" s="84">
        <f>'SO01 stav.časť'!G89</f>
        <v>0</v>
      </c>
      <c r="E11" s="84">
        <f>'SO01 stav.časť'!H89</f>
        <v>0</v>
      </c>
      <c r="F11" s="85">
        <f>D11+E11</f>
        <v>0</v>
      </c>
      <c r="G11" s="23">
        <v>6</v>
      </c>
      <c r="H11" s="24" t="s">
        <v>25</v>
      </c>
      <c r="I11" s="85">
        <v>0</v>
      </c>
      <c r="J11" s="23">
        <v>11</v>
      </c>
      <c r="K11" s="25" t="s">
        <v>26</v>
      </c>
      <c r="L11" s="26">
        <v>0</v>
      </c>
      <c r="M11" s="85">
        <v>0</v>
      </c>
    </row>
    <row r="12" spans="2:13" ht="18" customHeight="1">
      <c r="B12" s="27">
        <v>2</v>
      </c>
      <c r="C12" s="24"/>
      <c r="D12" s="86"/>
      <c r="E12" s="86"/>
      <c r="F12" s="85"/>
      <c r="G12" s="27">
        <v>7</v>
      </c>
      <c r="H12" s="28" t="s">
        <v>27</v>
      </c>
      <c r="I12" s="91">
        <v>0</v>
      </c>
      <c r="J12" s="27">
        <v>12</v>
      </c>
      <c r="K12" s="29" t="s">
        <v>28</v>
      </c>
      <c r="L12" s="30">
        <v>0</v>
      </c>
      <c r="M12" s="91">
        <v>0</v>
      </c>
    </row>
    <row r="13" spans="2:13" ht="18" customHeight="1">
      <c r="B13" s="27">
        <v>3</v>
      </c>
      <c r="C13" s="24"/>
      <c r="D13" s="86"/>
      <c r="E13" s="86"/>
      <c r="F13" s="85"/>
      <c r="G13" s="27">
        <v>8</v>
      </c>
      <c r="H13" s="28" t="s">
        <v>29</v>
      </c>
      <c r="I13" s="91">
        <v>0</v>
      </c>
      <c r="J13" s="27">
        <v>13</v>
      </c>
      <c r="K13" s="29" t="s">
        <v>30</v>
      </c>
      <c r="L13" s="30">
        <v>0</v>
      </c>
      <c r="M13" s="91">
        <v>0</v>
      </c>
    </row>
    <row r="14" spans="2:13" ht="18" customHeight="1" thickBot="1">
      <c r="B14" s="27">
        <v>4</v>
      </c>
      <c r="C14" s="28" t="s">
        <v>31</v>
      </c>
      <c r="D14" s="86"/>
      <c r="E14" s="86"/>
      <c r="F14" s="87">
        <f>D14+E14</f>
        <v>0</v>
      </c>
      <c r="G14" s="27">
        <v>9</v>
      </c>
      <c r="H14" s="28" t="s">
        <v>4</v>
      </c>
      <c r="I14" s="91">
        <v>0</v>
      </c>
      <c r="J14" s="27">
        <v>14</v>
      </c>
      <c r="K14" s="29" t="s">
        <v>4</v>
      </c>
      <c r="L14" s="30">
        <v>0</v>
      </c>
      <c r="M14" s="91">
        <v>0</v>
      </c>
    </row>
    <row r="15" spans="2:13" ht="18" customHeight="1" thickBot="1">
      <c r="B15" s="31">
        <v>5</v>
      </c>
      <c r="C15" s="32" t="s">
        <v>32</v>
      </c>
      <c r="D15" s="88">
        <f>SUM(D11:D14)</f>
        <v>0</v>
      </c>
      <c r="E15" s="89">
        <f>SUM(E11:E14)</f>
        <v>0</v>
      </c>
      <c r="F15" s="90">
        <f>SUM(F11:F14)</f>
        <v>0</v>
      </c>
      <c r="G15" s="33">
        <v>10</v>
      </c>
      <c r="H15" s="34" t="s">
        <v>33</v>
      </c>
      <c r="I15" s="90">
        <f>SUM(I11:I14)</f>
        <v>0</v>
      </c>
      <c r="J15" s="31">
        <v>15</v>
      </c>
      <c r="K15" s="35"/>
      <c r="L15" s="36" t="s">
        <v>34</v>
      </c>
      <c r="M15" s="90">
        <f>SUM(M11:M14)</f>
        <v>0</v>
      </c>
    </row>
    <row r="16" spans="2:13" ht="18" customHeight="1" thickTop="1">
      <c r="B16" s="37" t="s">
        <v>35</v>
      </c>
      <c r="C16" s="38"/>
      <c r="D16" s="38"/>
      <c r="E16" s="38"/>
      <c r="F16" s="39"/>
      <c r="G16" s="37" t="s">
        <v>36</v>
      </c>
      <c r="H16" s="38"/>
      <c r="I16" s="40"/>
      <c r="J16" s="57" t="s">
        <v>37</v>
      </c>
      <c r="K16" s="20" t="s">
        <v>38</v>
      </c>
      <c r="L16" s="22"/>
      <c r="M16" s="55"/>
    </row>
    <row r="17" spans="2:13" ht="18" customHeight="1">
      <c r="B17" s="41"/>
      <c r="C17" s="42" t="s">
        <v>39</v>
      </c>
      <c r="D17" s="42"/>
      <c r="E17" s="42" t="s">
        <v>40</v>
      </c>
      <c r="F17" s="43"/>
      <c r="G17" s="41"/>
      <c r="H17" s="44"/>
      <c r="I17" s="45"/>
      <c r="J17" s="27">
        <v>16</v>
      </c>
      <c r="K17" s="29" t="s">
        <v>41</v>
      </c>
      <c r="L17" s="46"/>
      <c r="M17" s="91">
        <v>0</v>
      </c>
    </row>
    <row r="18" spans="2:13" ht="18" customHeight="1">
      <c r="B18" s="47"/>
      <c r="C18" s="44" t="s">
        <v>42</v>
      </c>
      <c r="D18" s="44"/>
      <c r="E18" s="44"/>
      <c r="F18" s="48"/>
      <c r="G18" s="47"/>
      <c r="H18" s="44" t="s">
        <v>39</v>
      </c>
      <c r="I18" s="45"/>
      <c r="J18" s="27">
        <v>17</v>
      </c>
      <c r="K18" s="29" t="s">
        <v>43</v>
      </c>
      <c r="L18" s="46"/>
      <c r="M18" s="91">
        <v>0</v>
      </c>
    </row>
    <row r="19" spans="2:13" ht="18" customHeight="1">
      <c r="B19" s="47"/>
      <c r="C19" s="44"/>
      <c r="D19" s="44"/>
      <c r="E19" s="44"/>
      <c r="F19" s="48"/>
      <c r="G19" s="47"/>
      <c r="H19" s="49"/>
      <c r="I19" s="45"/>
      <c r="J19" s="27">
        <v>18</v>
      </c>
      <c r="K19" s="29" t="s">
        <v>44</v>
      </c>
      <c r="L19" s="46"/>
      <c r="M19" s="91">
        <v>0</v>
      </c>
    </row>
    <row r="20" spans="2:13" ht="18" customHeight="1" thickBot="1">
      <c r="B20" s="47"/>
      <c r="C20" s="44"/>
      <c r="D20" s="44"/>
      <c r="E20" s="44"/>
      <c r="F20" s="48"/>
      <c r="G20" s="47"/>
      <c r="H20" s="42" t="s">
        <v>40</v>
      </c>
      <c r="I20" s="45"/>
      <c r="J20" s="27">
        <v>19</v>
      </c>
      <c r="K20" s="29" t="s">
        <v>45</v>
      </c>
      <c r="L20" s="46"/>
      <c r="M20" s="91">
        <v>0</v>
      </c>
    </row>
    <row r="21" spans="2:13" ht="18" customHeight="1" thickBot="1">
      <c r="B21" s="41"/>
      <c r="C21" s="44"/>
      <c r="D21" s="44"/>
      <c r="E21" s="44"/>
      <c r="F21" s="44"/>
      <c r="G21" s="41"/>
      <c r="H21" s="44" t="s">
        <v>42</v>
      </c>
      <c r="I21" s="45"/>
      <c r="J21" s="31">
        <v>20</v>
      </c>
      <c r="K21" s="35"/>
      <c r="L21" s="36" t="s">
        <v>46</v>
      </c>
      <c r="M21" s="90">
        <f>SUM(M17:M20)</f>
        <v>0</v>
      </c>
    </row>
    <row r="22" spans="2:13" ht="18" customHeight="1" thickTop="1">
      <c r="B22" s="37" t="s">
        <v>47</v>
      </c>
      <c r="C22" s="38"/>
      <c r="D22" s="38"/>
      <c r="E22" s="38"/>
      <c r="F22" s="39"/>
      <c r="G22" s="41"/>
      <c r="H22" s="44"/>
      <c r="I22" s="45"/>
      <c r="J22" s="57" t="s">
        <v>48</v>
      </c>
      <c r="K22" s="20" t="s">
        <v>49</v>
      </c>
      <c r="L22" s="22"/>
      <c r="M22" s="55"/>
    </row>
    <row r="23" spans="2:13" ht="18" customHeight="1">
      <c r="B23" s="41"/>
      <c r="C23" s="42" t="s">
        <v>39</v>
      </c>
      <c r="D23" s="42"/>
      <c r="E23" s="42" t="s">
        <v>40</v>
      </c>
      <c r="F23" s="43"/>
      <c r="G23" s="41"/>
      <c r="H23" s="44"/>
      <c r="I23" s="45"/>
      <c r="J23" s="23">
        <v>21</v>
      </c>
      <c r="K23" s="25"/>
      <c r="L23" s="50" t="s">
        <v>50</v>
      </c>
      <c r="M23" s="85">
        <f>F15+I15+M15+M21</f>
        <v>0</v>
      </c>
    </row>
    <row r="24" spans="2:13" ht="18" customHeight="1">
      <c r="B24" s="47"/>
      <c r="C24" s="44" t="s">
        <v>42</v>
      </c>
      <c r="D24" s="44"/>
      <c r="E24" s="44"/>
      <c r="F24" s="48"/>
      <c r="G24" s="41"/>
      <c r="H24" s="44"/>
      <c r="I24" s="45"/>
      <c r="J24" s="27">
        <v>22</v>
      </c>
      <c r="K24" s="29" t="s">
        <v>51</v>
      </c>
      <c r="L24" s="100">
        <f>M23-L25</f>
        <v>0</v>
      </c>
      <c r="M24" s="91">
        <f>ROUND((L24*20)/100,2)</f>
        <v>0</v>
      </c>
    </row>
    <row r="25" spans="2:13" ht="18" customHeight="1" thickBot="1">
      <c r="B25" s="47"/>
      <c r="C25" s="44"/>
      <c r="D25" s="44"/>
      <c r="E25" s="44"/>
      <c r="F25" s="48"/>
      <c r="G25" s="41"/>
      <c r="H25" s="44"/>
      <c r="I25" s="45"/>
      <c r="J25" s="27">
        <v>23</v>
      </c>
      <c r="K25" s="29" t="s">
        <v>52</v>
      </c>
      <c r="L25" s="92"/>
      <c r="M25" s="91">
        <f>ROUND((L25*0)/100,1)</f>
        <v>0</v>
      </c>
    </row>
    <row r="26" spans="2:17" ht="18" customHeight="1" thickBot="1">
      <c r="B26" s="47"/>
      <c r="C26" s="44"/>
      <c r="D26" s="44"/>
      <c r="E26" s="44"/>
      <c r="F26" s="48"/>
      <c r="G26" s="41"/>
      <c r="H26" s="44"/>
      <c r="I26" s="45"/>
      <c r="J26" s="31">
        <v>24</v>
      </c>
      <c r="K26" s="35"/>
      <c r="L26" s="36" t="s">
        <v>53</v>
      </c>
      <c r="M26" s="90">
        <f>M23+M24+M25</f>
        <v>0</v>
      </c>
      <c r="P26" s="97"/>
      <c r="Q26" s="137"/>
    </row>
    <row r="27" spans="2:13" ht="16.5" customHeight="1" thickBot="1" thickTop="1">
      <c r="B27" s="51"/>
      <c r="C27" s="52"/>
      <c r="D27" s="52"/>
      <c r="E27" s="52"/>
      <c r="F27" s="52"/>
      <c r="G27" s="51"/>
      <c r="H27" s="52"/>
      <c r="I27" s="53"/>
      <c r="J27" s="58" t="s">
        <v>54</v>
      </c>
      <c r="K27" s="59" t="s">
        <v>55</v>
      </c>
      <c r="L27" s="16"/>
      <c r="M27" s="56">
        <v>0</v>
      </c>
    </row>
    <row r="28" ht="14.25" customHeight="1" thickTop="1">
      <c r="B28" s="3" t="s">
        <v>56</v>
      </c>
    </row>
    <row r="29" ht="2.25" customHeight="1"/>
    <row r="32" ht="12.75">
      <c r="L32" s="136"/>
    </row>
    <row r="33" ht="12.75">
      <c r="M33" s="137"/>
    </row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"/>
  <sheetViews>
    <sheetView showGridLines="0" view="pageBreakPreview" zoomScaleSheetLayoutView="100" workbookViewId="0" topLeftCell="A1">
      <pane ySplit="10" topLeftCell="BM11" activePane="bottomLeft" state="frozen"/>
      <selection pane="topLeft" activeCell="A1" sqref="A1"/>
      <selection pane="bottomLeft" activeCell="D22" sqref="D22"/>
    </sheetView>
  </sheetViews>
  <sheetFormatPr defaultColWidth="9.140625" defaultRowHeight="12.75"/>
  <cols>
    <col min="1" max="1" width="48.140625" style="1" customWidth="1"/>
    <col min="2" max="2" width="13.00390625" style="172" customWidth="1"/>
    <col min="3" max="3" width="12.7109375" style="172" customWidth="1"/>
    <col min="4" max="4" width="14.421875" style="172" customWidth="1"/>
    <col min="5" max="5" width="9.140625" style="151" customWidth="1"/>
    <col min="6" max="21" width="9.140625" style="1" customWidth="1"/>
    <col min="22" max="23" width="5.7109375" style="1" customWidth="1"/>
    <col min="24" max="24" width="6.57421875" style="1" customWidth="1"/>
    <col min="25" max="25" width="24.28125" style="1" customWidth="1"/>
    <col min="26" max="26" width="4.28125" style="1" customWidth="1"/>
    <col min="27" max="27" width="8.28125" style="1" customWidth="1"/>
    <col min="28" max="28" width="8.7109375" style="1" customWidth="1"/>
    <col min="29" max="16384" width="9.140625" style="1" customWidth="1"/>
  </cols>
  <sheetData>
    <row r="1" spans="1:28" ht="12.75">
      <c r="A1" s="171" t="s">
        <v>100</v>
      </c>
      <c r="C1" s="171" t="s">
        <v>252</v>
      </c>
      <c r="E1" s="1"/>
      <c r="X1" s="3" t="s">
        <v>234</v>
      </c>
      <c r="Y1" s="3" t="s">
        <v>235</v>
      </c>
      <c r="Z1" s="3" t="s">
        <v>236</v>
      </c>
      <c r="AA1" s="3" t="s">
        <v>237</v>
      </c>
      <c r="AB1" s="3" t="s">
        <v>238</v>
      </c>
    </row>
    <row r="2" spans="1:28" ht="12.75">
      <c r="A2" s="171" t="s">
        <v>116</v>
      </c>
      <c r="C2" s="171" t="s">
        <v>58</v>
      </c>
      <c r="E2" s="1"/>
      <c r="X2" s="3" t="s">
        <v>239</v>
      </c>
      <c r="Y2" s="72" t="s">
        <v>240</v>
      </c>
      <c r="Z2" s="72" t="s">
        <v>241</v>
      </c>
      <c r="AA2" s="72"/>
      <c r="AB2" s="73"/>
    </row>
    <row r="3" spans="1:28" ht="12.75">
      <c r="A3" s="171" t="s">
        <v>59</v>
      </c>
      <c r="C3" s="171" t="s">
        <v>86</v>
      </c>
      <c r="E3" s="1"/>
      <c r="X3" s="3" t="s">
        <v>242</v>
      </c>
      <c r="Y3" s="72" t="s">
        <v>243</v>
      </c>
      <c r="Z3" s="72" t="s">
        <v>244</v>
      </c>
      <c r="AA3" s="72" t="s">
        <v>245</v>
      </c>
      <c r="AB3" s="73" t="s">
        <v>246</v>
      </c>
    </row>
    <row r="4" spans="2:28" ht="12.75">
      <c r="B4" s="1"/>
      <c r="C4" s="1"/>
      <c r="D4" s="1"/>
      <c r="E4" s="1"/>
      <c r="X4" s="3" t="s">
        <v>247</v>
      </c>
      <c r="Y4" s="72" t="s">
        <v>248</v>
      </c>
      <c r="Z4" s="72" t="s">
        <v>244</v>
      </c>
      <c r="AA4" s="72"/>
      <c r="AB4" s="73"/>
    </row>
    <row r="5" spans="1:28" ht="12.75">
      <c r="A5" s="74" t="str">
        <f>'[1]Kryci list'!B2</f>
        <v> Stavba :  Rekonštrukcia Ulice Jozefa Kubinu</v>
      </c>
      <c r="B5" s="1"/>
      <c r="C5" s="1"/>
      <c r="D5" s="1"/>
      <c r="E5" s="1"/>
      <c r="X5" s="3" t="s">
        <v>249</v>
      </c>
      <c r="Y5" s="72" t="s">
        <v>243</v>
      </c>
      <c r="Z5" s="72" t="s">
        <v>244</v>
      </c>
      <c r="AA5" s="72" t="s">
        <v>245</v>
      </c>
      <c r="AB5" s="73" t="s">
        <v>246</v>
      </c>
    </row>
    <row r="6" spans="1:5" ht="12.75">
      <c r="A6" s="74" t="str">
        <f>'[1]Kryci list'!B3</f>
        <v> Objekt :  SO 01</v>
      </c>
      <c r="B6" s="1"/>
      <c r="C6" s="1"/>
      <c r="D6" s="1"/>
      <c r="E6" s="1"/>
    </row>
    <row r="7" spans="1:5" ht="12.75">
      <c r="A7" s="171"/>
      <c r="B7" s="1"/>
      <c r="C7" s="1"/>
      <c r="D7" s="1"/>
      <c r="E7" s="1"/>
    </row>
    <row r="8" spans="2:5" ht="14.25" thickBot="1">
      <c r="B8" s="173" t="str">
        <f>CONCATENATE(Y2," ",Z2," ",AA2," ",AB2)</f>
        <v>Rekapitulácia rozpočtu v EUR  </v>
      </c>
      <c r="E8" s="1"/>
    </row>
    <row r="9" spans="1:5" ht="13.5" thickTop="1">
      <c r="A9" s="174" t="s">
        <v>250</v>
      </c>
      <c r="B9" s="175" t="s">
        <v>60</v>
      </c>
      <c r="C9" s="175" t="s">
        <v>61</v>
      </c>
      <c r="D9" s="175" t="s">
        <v>62</v>
      </c>
      <c r="E9" s="1"/>
    </row>
    <row r="10" spans="1:5" ht="13.5" thickBot="1">
      <c r="A10" s="176"/>
      <c r="B10" s="177" t="s">
        <v>63</v>
      </c>
      <c r="C10" s="177" t="s">
        <v>19</v>
      </c>
      <c r="D10" s="177"/>
      <c r="E10" s="145"/>
    </row>
    <row r="11" ht="13.5" thickTop="1"/>
    <row r="12" spans="1:4" ht="12.75">
      <c r="A12" s="1" t="s">
        <v>64</v>
      </c>
      <c r="B12" s="172">
        <f>'SO01 stav.časť'!G38</f>
        <v>0</v>
      </c>
      <c r="C12" s="172">
        <f>'SO01 stav.časť'!H38</f>
        <v>0</v>
      </c>
      <c r="D12" s="172">
        <f>C12+B12</f>
        <v>0</v>
      </c>
    </row>
    <row r="13" spans="1:4" ht="12.75">
      <c r="A13" s="1" t="s">
        <v>65</v>
      </c>
      <c r="B13" s="172">
        <f>'SO01 stav.časť'!G42</f>
        <v>0</v>
      </c>
      <c r="C13" s="172">
        <f>'SO01 stav.časť'!H42</f>
        <v>0</v>
      </c>
      <c r="D13" s="172">
        <f>C13+B13</f>
        <v>0</v>
      </c>
    </row>
    <row r="14" spans="1:4" ht="12.75">
      <c r="A14" s="1" t="s">
        <v>66</v>
      </c>
      <c r="B14" s="172">
        <f>'SO01 stav.časť'!G60</f>
        <v>0</v>
      </c>
      <c r="C14" s="172">
        <f>'[1]SO01 stav.časť'!H60</f>
        <v>0</v>
      </c>
      <c r="D14" s="172">
        <f>C14+B14</f>
        <v>0</v>
      </c>
    </row>
    <row r="15" spans="1:4" ht="12.75">
      <c r="A15" s="1" t="s">
        <v>90</v>
      </c>
      <c r="B15" s="172">
        <f>'SO01 stav.časť'!G66</f>
        <v>0</v>
      </c>
      <c r="C15" s="172">
        <f>'[1]SO01 stav.časť'!H66</f>
        <v>0</v>
      </c>
      <c r="D15" s="172">
        <f>C15+B15</f>
        <v>0</v>
      </c>
    </row>
    <row r="16" spans="1:4" ht="12.75">
      <c r="A16" s="1" t="s">
        <v>67</v>
      </c>
      <c r="B16" s="172">
        <f>'SO01 stav.časť'!G87</f>
        <v>0</v>
      </c>
      <c r="C16" s="172">
        <f>'SO01 stav.časť'!H87</f>
        <v>0</v>
      </c>
      <c r="D16" s="172">
        <f>C16+B16</f>
        <v>0</v>
      </c>
    </row>
    <row r="17" spans="1:4" ht="12.75">
      <c r="A17" s="1" t="s">
        <v>68</v>
      </c>
      <c r="B17" s="172">
        <f>SUM(B12:B16)</f>
        <v>0</v>
      </c>
      <c r="C17" s="172">
        <f>SUM(C12:C16)</f>
        <v>0</v>
      </c>
      <c r="D17" s="172">
        <f>SUM(D12:D16)</f>
        <v>0</v>
      </c>
    </row>
    <row r="19" spans="1:4" ht="12.75">
      <c r="A19" s="1" t="s">
        <v>69</v>
      </c>
      <c r="B19" s="172">
        <f>B17</f>
        <v>0</v>
      </c>
      <c r="C19" s="172">
        <f>C17</f>
        <v>0</v>
      </c>
      <c r="D19" s="172">
        <f>D17</f>
        <v>0</v>
      </c>
    </row>
  </sheetData>
  <sheetProtection/>
  <printOptions horizontalCentered="1"/>
  <pageMargins left="0.4" right="0.34" top="0.6299212598425197" bottom="0.61" header="0.5118110236220472" footer="0.35433070866141736"/>
  <pageSetup horizontalDpi="600" verticalDpi="600" orientation="landscape" paperSize="9" r:id="rId1"/>
  <headerFooter alignWithMargins="0">
    <oddFooter>&amp;L&amp;"Arial Narrow,Regular"&amp;8tlačivo: ODIS B40&amp;R&amp;"Arial Narrow,Regular"&amp;8Strana&amp;"Arial,Normálne"&amp;10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4"/>
  <sheetViews>
    <sheetView showGridLines="0" tabSelected="1" view="pageBreakPreview" zoomScaleSheetLayoutView="100" zoomScalePageLayoutView="0" workbookViewId="0" topLeftCell="A1">
      <pane ySplit="10" topLeftCell="BM77" activePane="bottomLeft" state="frozen"/>
      <selection pane="topLeft" activeCell="A1" sqref="A1"/>
      <selection pane="bottomLeft" activeCell="H100" sqref="H100"/>
    </sheetView>
  </sheetViews>
  <sheetFormatPr defaultColWidth="9.140625" defaultRowHeight="12.75"/>
  <cols>
    <col min="1" max="1" width="4.7109375" style="82" customWidth="1"/>
    <col min="2" max="2" width="11.28125" style="79" customWidth="1"/>
    <col min="3" max="3" width="57.00390625" style="75" customWidth="1"/>
    <col min="4" max="4" width="9.00390625" style="77" customWidth="1"/>
    <col min="5" max="5" width="5.00390625" style="75" customWidth="1"/>
    <col min="6" max="6" width="8.57421875" style="76" customWidth="1"/>
    <col min="7" max="8" width="11.7109375" style="76" customWidth="1"/>
    <col min="9" max="9" width="12.8515625" style="76" customWidth="1"/>
    <col min="10" max="10" width="9.421875" style="1" bestFit="1" customWidth="1"/>
    <col min="11" max="11" width="9.140625" style="1" customWidth="1"/>
    <col min="12" max="12" width="6.7109375" style="1" customWidth="1"/>
    <col min="13" max="16384" width="9.140625" style="1" customWidth="1"/>
  </cols>
  <sheetData>
    <row r="1" ht="27.75" customHeight="1">
      <c r="A1" s="104" t="s">
        <v>233</v>
      </c>
    </row>
    <row r="2" spans="1:9" ht="12.75">
      <c r="A2" s="74" t="s">
        <v>100</v>
      </c>
      <c r="B2" s="75"/>
      <c r="D2" s="75"/>
      <c r="G2" s="75"/>
      <c r="H2" s="74" t="s">
        <v>57</v>
      </c>
      <c r="I2" s="105"/>
    </row>
    <row r="3" spans="1:8" ht="12.75">
      <c r="A3" s="74" t="s">
        <v>116</v>
      </c>
      <c r="B3" s="75"/>
      <c r="D3" s="75"/>
      <c r="G3" s="78"/>
      <c r="H3" s="74" t="s">
        <v>58</v>
      </c>
    </row>
    <row r="4" spans="1:9" ht="12.75">
      <c r="A4" s="74" t="s">
        <v>59</v>
      </c>
      <c r="B4" s="75"/>
      <c r="D4" s="75"/>
      <c r="G4" s="75"/>
      <c r="H4" s="74" t="s">
        <v>86</v>
      </c>
      <c r="I4" s="106"/>
    </row>
    <row r="5" spans="1:9" ht="12.75">
      <c r="A5" s="75"/>
      <c r="B5" s="75"/>
      <c r="D5" s="75"/>
      <c r="F5" s="75"/>
      <c r="G5" s="75"/>
      <c r="H5" s="75"/>
      <c r="I5" s="75"/>
    </row>
    <row r="6" spans="1:9" ht="12.75">
      <c r="A6" s="74" t="str">
        <f>'Kryci list'!B2</f>
        <v> Stavba :  Rekonštrukcia cestnej komunikácie na ulici Jozefa Kubinu</v>
      </c>
      <c r="B6" s="75"/>
      <c r="D6" s="75"/>
      <c r="F6" s="75"/>
      <c r="G6" s="75"/>
      <c r="H6" s="75"/>
      <c r="I6" s="75"/>
    </row>
    <row r="7" spans="1:9" ht="12.75">
      <c r="A7" s="74" t="s">
        <v>136</v>
      </c>
      <c r="B7" s="75"/>
      <c r="D7" s="75"/>
      <c r="F7" s="75"/>
      <c r="G7" s="75"/>
      <c r="H7" s="75"/>
      <c r="I7" s="75"/>
    </row>
    <row r="8" spans="1:3" ht="14.25" thickBot="1">
      <c r="A8" s="1"/>
      <c r="C8" s="80"/>
    </row>
    <row r="9" spans="1:9" ht="12.75">
      <c r="A9" s="166" t="s">
        <v>70</v>
      </c>
      <c r="B9" s="167" t="s">
        <v>71</v>
      </c>
      <c r="C9" s="167" t="s">
        <v>72</v>
      </c>
      <c r="D9" s="167" t="s">
        <v>73</v>
      </c>
      <c r="E9" s="167" t="s">
        <v>74</v>
      </c>
      <c r="F9" s="167" t="s">
        <v>75</v>
      </c>
      <c r="G9" s="167" t="s">
        <v>60</v>
      </c>
      <c r="H9" s="167" t="s">
        <v>61</v>
      </c>
      <c r="I9" s="167" t="s">
        <v>62</v>
      </c>
    </row>
    <row r="10" spans="1:9" ht="13.5" thickBot="1">
      <c r="A10" s="168" t="s">
        <v>76</v>
      </c>
      <c r="B10" s="169"/>
      <c r="C10" s="170" t="s">
        <v>77</v>
      </c>
      <c r="D10" s="170" t="s">
        <v>78</v>
      </c>
      <c r="E10" s="170" t="s">
        <v>79</v>
      </c>
      <c r="F10" s="170" t="s">
        <v>80</v>
      </c>
      <c r="G10" s="170" t="s">
        <v>63</v>
      </c>
      <c r="H10" s="170" t="s">
        <v>19</v>
      </c>
      <c r="I10" s="170"/>
    </row>
    <row r="11" ht="3.75" customHeight="1"/>
    <row r="12" spans="3:12" ht="12.75">
      <c r="C12" s="75" t="s">
        <v>64</v>
      </c>
      <c r="J12" s="145"/>
      <c r="K12" s="145"/>
      <c r="L12" s="146"/>
    </row>
    <row r="13" spans="1:15" s="101" customFormat="1" ht="23.25" customHeight="1">
      <c r="A13" s="127">
        <v>1</v>
      </c>
      <c r="B13" s="122" t="s">
        <v>128</v>
      </c>
      <c r="C13" s="123" t="s">
        <v>152</v>
      </c>
      <c r="D13" s="124">
        <v>124.49</v>
      </c>
      <c r="E13" s="127" t="s">
        <v>87</v>
      </c>
      <c r="F13" s="125"/>
      <c r="G13" s="125">
        <f>ROUND(D13*F13,2)</f>
        <v>0</v>
      </c>
      <c r="H13" s="125"/>
      <c r="I13" s="125">
        <f aca="true" t="shared" si="0" ref="I13:I36">G13+H13</f>
        <v>0</v>
      </c>
      <c r="J13" s="154"/>
      <c r="K13" s="147"/>
      <c r="L13" s="148"/>
      <c r="O13" s="149"/>
    </row>
    <row r="14" spans="1:15" s="101" customFormat="1" ht="30" customHeight="1">
      <c r="A14" s="127">
        <f aca="true" t="shared" si="1" ref="A14:A37">A13+1</f>
        <v>2</v>
      </c>
      <c r="B14" s="122" t="s">
        <v>153</v>
      </c>
      <c r="C14" s="123" t="s">
        <v>154</v>
      </c>
      <c r="D14" s="124">
        <v>295</v>
      </c>
      <c r="E14" s="127" t="s">
        <v>87</v>
      </c>
      <c r="F14" s="125"/>
      <c r="G14" s="125">
        <f aca="true" t="shared" si="2" ref="G14:G36">ROUND(D14*F14,2)</f>
        <v>0</v>
      </c>
      <c r="H14" s="125"/>
      <c r="I14" s="125">
        <f t="shared" si="0"/>
        <v>0</v>
      </c>
      <c r="J14" s="154"/>
      <c r="K14" s="147"/>
      <c r="L14" s="148"/>
      <c r="O14" s="149"/>
    </row>
    <row r="15" spans="1:15" s="101" customFormat="1" ht="30" customHeight="1">
      <c r="A15" s="127">
        <f t="shared" si="1"/>
        <v>3</v>
      </c>
      <c r="B15" s="122" t="s">
        <v>169</v>
      </c>
      <c r="C15" s="123" t="s">
        <v>168</v>
      </c>
      <c r="D15" s="124">
        <v>2305.68</v>
      </c>
      <c r="E15" s="127" t="s">
        <v>87</v>
      </c>
      <c r="F15" s="125"/>
      <c r="G15" s="125">
        <f t="shared" si="2"/>
        <v>0</v>
      </c>
      <c r="H15" s="125"/>
      <c r="I15" s="125">
        <f t="shared" si="0"/>
        <v>0</v>
      </c>
      <c r="J15" s="155"/>
      <c r="K15" s="147"/>
      <c r="L15" s="156"/>
      <c r="O15" s="149"/>
    </row>
    <row r="16" spans="1:15" s="101" customFormat="1" ht="33.75" customHeight="1">
      <c r="A16" s="127">
        <f t="shared" si="1"/>
        <v>4</v>
      </c>
      <c r="B16" s="122" t="s">
        <v>133</v>
      </c>
      <c r="C16" s="123" t="s">
        <v>132</v>
      </c>
      <c r="D16" s="144">
        <v>42.67</v>
      </c>
      <c r="E16" s="122" t="s">
        <v>87</v>
      </c>
      <c r="F16" s="125"/>
      <c r="G16" s="125">
        <f t="shared" si="2"/>
        <v>0</v>
      </c>
      <c r="H16" s="125"/>
      <c r="I16" s="125">
        <f t="shared" si="0"/>
        <v>0</v>
      </c>
      <c r="O16" s="149"/>
    </row>
    <row r="17" spans="1:15" s="101" customFormat="1" ht="23.25" customHeight="1">
      <c r="A17" s="127">
        <f t="shared" si="1"/>
        <v>5</v>
      </c>
      <c r="B17" s="122" t="s">
        <v>119</v>
      </c>
      <c r="C17" s="123" t="s">
        <v>118</v>
      </c>
      <c r="D17" s="144">
        <v>722.25</v>
      </c>
      <c r="E17" s="122" t="s">
        <v>87</v>
      </c>
      <c r="F17" s="125"/>
      <c r="G17" s="125">
        <f t="shared" si="2"/>
        <v>0</v>
      </c>
      <c r="H17" s="125"/>
      <c r="I17" s="125">
        <f t="shared" si="0"/>
        <v>0</v>
      </c>
      <c r="O17" s="149"/>
    </row>
    <row r="18" spans="1:15" s="101" customFormat="1" ht="32.25" customHeight="1">
      <c r="A18" s="127">
        <f t="shared" si="1"/>
        <v>6</v>
      </c>
      <c r="B18" s="122" t="s">
        <v>175</v>
      </c>
      <c r="C18" s="123" t="s">
        <v>174</v>
      </c>
      <c r="D18" s="124">
        <v>19.11</v>
      </c>
      <c r="E18" s="122" t="s">
        <v>87</v>
      </c>
      <c r="F18" s="125"/>
      <c r="G18" s="125">
        <f t="shared" si="2"/>
        <v>0</v>
      </c>
      <c r="H18" s="125"/>
      <c r="I18" s="125">
        <f t="shared" si="0"/>
        <v>0</v>
      </c>
      <c r="O18" s="149"/>
    </row>
    <row r="19" spans="1:15" s="101" customFormat="1" ht="32.25" customHeight="1">
      <c r="A19" s="127">
        <f t="shared" si="1"/>
        <v>7</v>
      </c>
      <c r="B19" s="142" t="s">
        <v>172</v>
      </c>
      <c r="C19" s="143" t="s">
        <v>173</v>
      </c>
      <c r="D19" s="149">
        <v>1462.88</v>
      </c>
      <c r="E19" s="142" t="s">
        <v>87</v>
      </c>
      <c r="F19" s="132"/>
      <c r="G19" s="125">
        <f t="shared" si="2"/>
        <v>0</v>
      </c>
      <c r="H19" s="132"/>
      <c r="I19" s="125">
        <f t="shared" si="0"/>
        <v>0</v>
      </c>
      <c r="O19" s="149"/>
    </row>
    <row r="20" spans="1:15" s="101" customFormat="1" ht="32.25" customHeight="1">
      <c r="A20" s="127">
        <f t="shared" si="1"/>
        <v>8</v>
      </c>
      <c r="B20" s="122" t="s">
        <v>143</v>
      </c>
      <c r="C20" s="138" t="s">
        <v>142</v>
      </c>
      <c r="D20" s="124">
        <v>419.49</v>
      </c>
      <c r="E20" s="127" t="s">
        <v>87</v>
      </c>
      <c r="F20" s="125"/>
      <c r="G20" s="125">
        <f t="shared" si="2"/>
        <v>0</v>
      </c>
      <c r="H20" s="125"/>
      <c r="I20" s="125">
        <f t="shared" si="0"/>
        <v>0</v>
      </c>
      <c r="O20" s="149"/>
    </row>
    <row r="21" spans="1:15" s="101" customFormat="1" ht="31.5" customHeight="1">
      <c r="A21" s="127">
        <f t="shared" si="1"/>
        <v>9</v>
      </c>
      <c r="B21" s="122" t="s">
        <v>134</v>
      </c>
      <c r="C21" s="138" t="s">
        <v>162</v>
      </c>
      <c r="D21" s="144">
        <v>42.67</v>
      </c>
      <c r="E21" s="127" t="s">
        <v>87</v>
      </c>
      <c r="F21" s="125"/>
      <c r="G21" s="125">
        <f t="shared" si="2"/>
        <v>0</v>
      </c>
      <c r="H21" s="125"/>
      <c r="I21" s="125">
        <f t="shared" si="0"/>
        <v>0</v>
      </c>
      <c r="O21" s="149"/>
    </row>
    <row r="22" spans="1:15" s="101" customFormat="1" ht="31.5" customHeight="1">
      <c r="A22" s="127">
        <f>A21+1</f>
        <v>10</v>
      </c>
      <c r="B22" s="122" t="s">
        <v>229</v>
      </c>
      <c r="C22" s="128" t="s">
        <v>163</v>
      </c>
      <c r="D22" s="124">
        <v>124.49</v>
      </c>
      <c r="E22" s="127" t="s">
        <v>87</v>
      </c>
      <c r="F22" s="125"/>
      <c r="G22" s="125">
        <f t="shared" si="2"/>
        <v>0</v>
      </c>
      <c r="H22" s="125"/>
      <c r="I22" s="125">
        <f>G22+H22</f>
        <v>0</v>
      </c>
      <c r="O22" s="149"/>
    </row>
    <row r="23" spans="1:15" s="101" customFormat="1" ht="31.5" customHeight="1">
      <c r="A23" s="127">
        <f t="shared" si="1"/>
        <v>11</v>
      </c>
      <c r="B23" s="122" t="s">
        <v>230</v>
      </c>
      <c r="C23" s="128" t="s">
        <v>228</v>
      </c>
      <c r="D23" s="124">
        <v>722.25</v>
      </c>
      <c r="E23" s="127" t="s">
        <v>87</v>
      </c>
      <c r="F23" s="125"/>
      <c r="G23" s="125">
        <f t="shared" si="2"/>
        <v>0</v>
      </c>
      <c r="H23" s="125"/>
      <c r="I23" s="125">
        <f t="shared" si="0"/>
        <v>0</v>
      </c>
      <c r="O23" s="149"/>
    </row>
    <row r="24" spans="1:15" ht="30" customHeight="1">
      <c r="A24" s="127">
        <f t="shared" si="1"/>
        <v>12</v>
      </c>
      <c r="B24" s="122" t="s">
        <v>170</v>
      </c>
      <c r="C24" s="128" t="s">
        <v>186</v>
      </c>
      <c r="D24" s="124">
        <v>124.49</v>
      </c>
      <c r="E24" s="122" t="s">
        <v>87</v>
      </c>
      <c r="F24" s="125"/>
      <c r="G24" s="125">
        <f t="shared" si="2"/>
        <v>0</v>
      </c>
      <c r="H24" s="125"/>
      <c r="I24" s="125">
        <f t="shared" si="0"/>
        <v>0</v>
      </c>
      <c r="O24" s="149"/>
    </row>
    <row r="25" spans="1:15" ht="30" customHeight="1">
      <c r="A25" s="127">
        <f t="shared" si="1"/>
        <v>13</v>
      </c>
      <c r="B25" s="122" t="s">
        <v>113</v>
      </c>
      <c r="C25" s="128" t="s">
        <v>161</v>
      </c>
      <c r="D25" s="124">
        <v>295</v>
      </c>
      <c r="E25" s="122" t="s">
        <v>89</v>
      </c>
      <c r="F25" s="125"/>
      <c r="G25" s="125">
        <f t="shared" si="2"/>
        <v>0</v>
      </c>
      <c r="H25" s="125"/>
      <c r="I25" s="125">
        <f t="shared" si="0"/>
        <v>0</v>
      </c>
      <c r="O25" s="149"/>
    </row>
    <row r="26" spans="1:15" ht="18.75" customHeight="1">
      <c r="A26" s="127">
        <f t="shared" si="1"/>
        <v>14</v>
      </c>
      <c r="B26" s="122" t="s">
        <v>216</v>
      </c>
      <c r="C26" s="126" t="s">
        <v>215</v>
      </c>
      <c r="D26" s="124">
        <v>2332.6881500000004</v>
      </c>
      <c r="E26" s="122" t="s">
        <v>88</v>
      </c>
      <c r="F26" s="125"/>
      <c r="G26" s="125">
        <f t="shared" si="2"/>
        <v>0</v>
      </c>
      <c r="H26" s="125"/>
      <c r="I26" s="125">
        <f t="shared" si="0"/>
        <v>0</v>
      </c>
      <c r="O26" s="149"/>
    </row>
    <row r="27" spans="1:15" ht="18.75" customHeight="1">
      <c r="A27" s="127">
        <f t="shared" si="1"/>
        <v>15</v>
      </c>
      <c r="B27" s="122" t="s">
        <v>114</v>
      </c>
      <c r="C27" s="126" t="s">
        <v>103</v>
      </c>
      <c r="D27" s="124">
        <v>2332.6881500000004</v>
      </c>
      <c r="E27" s="122" t="s">
        <v>88</v>
      </c>
      <c r="F27" s="125"/>
      <c r="G27" s="125">
        <f t="shared" si="2"/>
        <v>0</v>
      </c>
      <c r="H27" s="125"/>
      <c r="I27" s="125">
        <f t="shared" si="0"/>
        <v>0</v>
      </c>
      <c r="O27" s="149"/>
    </row>
    <row r="28" spans="1:15" ht="18.75" customHeight="1">
      <c r="A28" s="127">
        <f t="shared" si="1"/>
        <v>16</v>
      </c>
      <c r="B28" s="122" t="s">
        <v>225</v>
      </c>
      <c r="C28" s="123" t="s">
        <v>224</v>
      </c>
      <c r="D28" s="124">
        <v>268.6</v>
      </c>
      <c r="E28" s="122" t="s">
        <v>88</v>
      </c>
      <c r="F28" s="125"/>
      <c r="G28" s="125">
        <f t="shared" si="2"/>
        <v>0</v>
      </c>
      <c r="H28" s="125"/>
      <c r="I28" s="125">
        <f t="shared" si="0"/>
        <v>0</v>
      </c>
      <c r="O28" s="149"/>
    </row>
    <row r="29" spans="1:15" ht="30.75" customHeight="1">
      <c r="A29" s="127">
        <f t="shared" si="1"/>
        <v>17</v>
      </c>
      <c r="B29" s="122" t="s">
        <v>137</v>
      </c>
      <c r="C29" s="123" t="s">
        <v>138</v>
      </c>
      <c r="D29" s="124">
        <v>268.6</v>
      </c>
      <c r="E29" s="122" t="s">
        <v>88</v>
      </c>
      <c r="F29" s="125"/>
      <c r="G29" s="125">
        <f t="shared" si="2"/>
        <v>0</v>
      </c>
      <c r="H29" s="125"/>
      <c r="I29" s="125">
        <f t="shared" si="0"/>
        <v>0</v>
      </c>
      <c r="O29" s="149"/>
    </row>
    <row r="30" spans="1:15" ht="20.25" customHeight="1">
      <c r="A30" s="127">
        <f t="shared" si="1"/>
        <v>18</v>
      </c>
      <c r="B30" s="122" t="s">
        <v>111</v>
      </c>
      <c r="C30" s="123" t="s">
        <v>131</v>
      </c>
      <c r="D30" s="129">
        <v>0.625</v>
      </c>
      <c r="E30" s="130" t="s">
        <v>88</v>
      </c>
      <c r="F30" s="131"/>
      <c r="G30" s="125">
        <f t="shared" si="2"/>
        <v>0</v>
      </c>
      <c r="H30" s="125"/>
      <c r="I30" s="125">
        <f>G30+H30</f>
        <v>0</v>
      </c>
      <c r="O30" s="149"/>
    </row>
    <row r="31" spans="1:15" ht="18.75" customHeight="1">
      <c r="A31" s="127">
        <f t="shared" si="1"/>
        <v>19</v>
      </c>
      <c r="B31" s="122" t="s">
        <v>112</v>
      </c>
      <c r="C31" s="126" t="s">
        <v>105</v>
      </c>
      <c r="D31" s="124">
        <v>0.625</v>
      </c>
      <c r="E31" s="122" t="s">
        <v>88</v>
      </c>
      <c r="F31" s="125"/>
      <c r="G31" s="125">
        <f t="shared" si="2"/>
        <v>0</v>
      </c>
      <c r="H31" s="125"/>
      <c r="I31" s="125">
        <f>G31+H31</f>
        <v>0</v>
      </c>
      <c r="O31" s="149"/>
    </row>
    <row r="32" spans="1:15" ht="30.75" customHeight="1">
      <c r="A32" s="127">
        <f t="shared" si="1"/>
        <v>20</v>
      </c>
      <c r="B32" s="122" t="s">
        <v>223</v>
      </c>
      <c r="C32" s="123" t="s">
        <v>222</v>
      </c>
      <c r="D32" s="124">
        <v>2387.51315</v>
      </c>
      <c r="E32" s="122" t="s">
        <v>88</v>
      </c>
      <c r="F32" s="132"/>
      <c r="G32" s="125">
        <f t="shared" si="2"/>
        <v>0</v>
      </c>
      <c r="H32" s="125"/>
      <c r="I32" s="125">
        <f t="shared" si="0"/>
        <v>0</v>
      </c>
      <c r="O32" s="149"/>
    </row>
    <row r="33" spans="1:15" ht="30.75" customHeight="1">
      <c r="A33" s="127">
        <f t="shared" si="1"/>
        <v>21</v>
      </c>
      <c r="B33" s="122" t="s">
        <v>221</v>
      </c>
      <c r="C33" s="123" t="s">
        <v>220</v>
      </c>
      <c r="D33" s="124">
        <v>33425.184100000006</v>
      </c>
      <c r="E33" s="122" t="s">
        <v>88</v>
      </c>
      <c r="F33" s="125"/>
      <c r="G33" s="125">
        <f t="shared" si="2"/>
        <v>0</v>
      </c>
      <c r="H33" s="125"/>
      <c r="I33" s="125">
        <f>G33+H33</f>
        <v>0</v>
      </c>
      <c r="O33" s="149"/>
    </row>
    <row r="34" spans="1:15" ht="19.5" customHeight="1">
      <c r="A34" s="127">
        <f t="shared" si="1"/>
        <v>22</v>
      </c>
      <c r="B34" s="122" t="s">
        <v>219</v>
      </c>
      <c r="C34" s="126" t="s">
        <v>226</v>
      </c>
      <c r="D34" s="124">
        <v>2387.51315</v>
      </c>
      <c r="E34" s="122" t="s">
        <v>88</v>
      </c>
      <c r="F34" s="132"/>
      <c r="G34" s="125">
        <f t="shared" si="2"/>
        <v>0</v>
      </c>
      <c r="H34" s="125"/>
      <c r="I34" s="125">
        <f t="shared" si="0"/>
        <v>0</v>
      </c>
      <c r="O34" s="149"/>
    </row>
    <row r="35" spans="1:15" ht="19.5" customHeight="1">
      <c r="A35" s="127">
        <f t="shared" si="1"/>
        <v>23</v>
      </c>
      <c r="B35" s="122" t="s">
        <v>120</v>
      </c>
      <c r="C35" s="126" t="s">
        <v>121</v>
      </c>
      <c r="D35" s="124">
        <v>4178.148012500001</v>
      </c>
      <c r="E35" s="122" t="s">
        <v>122</v>
      </c>
      <c r="F35" s="132"/>
      <c r="G35" s="125">
        <f t="shared" si="2"/>
        <v>0</v>
      </c>
      <c r="H35" s="125"/>
      <c r="I35" s="125">
        <f t="shared" si="0"/>
        <v>0</v>
      </c>
      <c r="O35" s="149"/>
    </row>
    <row r="36" spans="1:15" ht="29.25" customHeight="1">
      <c r="A36" s="127">
        <f t="shared" si="1"/>
        <v>24</v>
      </c>
      <c r="B36" s="142" t="s">
        <v>218</v>
      </c>
      <c r="C36" s="143" t="s">
        <v>217</v>
      </c>
      <c r="D36" s="152">
        <v>214.4</v>
      </c>
      <c r="E36" s="142" t="s">
        <v>88</v>
      </c>
      <c r="F36" s="132"/>
      <c r="G36" s="125">
        <f t="shared" si="2"/>
        <v>0</v>
      </c>
      <c r="H36" s="132"/>
      <c r="I36" s="132">
        <f t="shared" si="0"/>
        <v>0</v>
      </c>
      <c r="O36" s="149"/>
    </row>
    <row r="37" spans="1:15" ht="18.75" customHeight="1">
      <c r="A37" s="127">
        <f t="shared" si="1"/>
        <v>25</v>
      </c>
      <c r="B37" s="122" t="s">
        <v>206</v>
      </c>
      <c r="C37" s="126" t="s">
        <v>205</v>
      </c>
      <c r="D37" s="124">
        <v>3675.215</v>
      </c>
      <c r="E37" s="122" t="s">
        <v>87</v>
      </c>
      <c r="F37" s="125"/>
      <c r="G37" s="125">
        <f>ROUND(D37*F37,2)</f>
        <v>0</v>
      </c>
      <c r="H37" s="125"/>
      <c r="I37" s="125">
        <f>G37+H37</f>
        <v>0</v>
      </c>
      <c r="O37" s="149"/>
    </row>
    <row r="38" spans="1:15" ht="12.75">
      <c r="A38" s="83"/>
      <c r="B38" s="118"/>
      <c r="C38" s="82" t="s">
        <v>81</v>
      </c>
      <c r="D38" s="105"/>
      <c r="E38" s="99"/>
      <c r="G38" s="105">
        <f>SUM(G13:G37)</f>
        <v>0</v>
      </c>
      <c r="H38" s="105">
        <f>SUM(H13:H37)</f>
        <v>0</v>
      </c>
      <c r="I38" s="105">
        <f>SUM(I13:I37)</f>
        <v>0</v>
      </c>
      <c r="O38" s="149"/>
    </row>
    <row r="39" spans="1:15" ht="12.75">
      <c r="A39" s="83"/>
      <c r="B39" s="118"/>
      <c r="C39" s="75" t="s">
        <v>65</v>
      </c>
      <c r="E39" s="99"/>
      <c r="O39" s="149"/>
    </row>
    <row r="40" spans="1:15" ht="25.5">
      <c r="A40" s="127">
        <f>A37+1</f>
        <v>26</v>
      </c>
      <c r="B40" s="142" t="s">
        <v>203</v>
      </c>
      <c r="C40" s="143" t="s">
        <v>204</v>
      </c>
      <c r="D40" s="152">
        <v>3675.215</v>
      </c>
      <c r="E40" s="142" t="s">
        <v>87</v>
      </c>
      <c r="F40" s="132"/>
      <c r="G40" s="125">
        <f>ROUND(D40*F40,2)</f>
        <v>0</v>
      </c>
      <c r="H40" s="132"/>
      <c r="I40" s="132">
        <f>G40+H40</f>
        <v>0</v>
      </c>
      <c r="O40" s="149"/>
    </row>
    <row r="41" spans="1:15" ht="25.5" customHeight="1">
      <c r="A41" s="135">
        <f>A40+1</f>
        <v>27</v>
      </c>
      <c r="B41" s="130" t="s">
        <v>109</v>
      </c>
      <c r="C41" s="123" t="s">
        <v>165</v>
      </c>
      <c r="D41" s="152">
        <v>0.625</v>
      </c>
      <c r="E41" s="130" t="s">
        <v>88</v>
      </c>
      <c r="F41" s="131"/>
      <c r="G41" s="125">
        <f>ROUND(D41*F41,2)</f>
        <v>0</v>
      </c>
      <c r="H41" s="131"/>
      <c r="I41" s="125">
        <f>G41+H41</f>
        <v>0</v>
      </c>
      <c r="O41" s="149"/>
    </row>
    <row r="42" spans="1:15" ht="12.75">
      <c r="A42" s="83"/>
      <c r="B42" s="118"/>
      <c r="C42" s="82" t="s">
        <v>82</v>
      </c>
      <c r="D42" s="105"/>
      <c r="E42" s="99"/>
      <c r="G42" s="105">
        <f>SUM(G40:G41)</f>
        <v>0</v>
      </c>
      <c r="H42" s="105">
        <f>SUM(H41:H41)</f>
        <v>0</v>
      </c>
      <c r="I42" s="105">
        <f>SUM(I40:I41)</f>
        <v>0</v>
      </c>
      <c r="O42" s="149"/>
    </row>
    <row r="43" spans="1:15" ht="12.75">
      <c r="A43" s="119"/>
      <c r="B43" s="120"/>
      <c r="C43" s="75" t="s">
        <v>66</v>
      </c>
      <c r="D43" s="111"/>
      <c r="E43" s="109"/>
      <c r="F43" s="110"/>
      <c r="G43" s="110"/>
      <c r="H43" s="110"/>
      <c r="I43" s="110"/>
      <c r="O43" s="149"/>
    </row>
    <row r="44" spans="1:15" ht="21.75" customHeight="1">
      <c r="A44" s="121">
        <f>A41+1</f>
        <v>28</v>
      </c>
      <c r="B44" s="122" t="s">
        <v>180</v>
      </c>
      <c r="C44" s="123" t="s">
        <v>179</v>
      </c>
      <c r="D44" s="124">
        <v>295</v>
      </c>
      <c r="E44" s="122" t="s">
        <v>87</v>
      </c>
      <c r="F44" s="125"/>
      <c r="G44" s="125">
        <f aca="true" t="shared" si="3" ref="G44:G57">ROUND(D44*F44,2)</f>
        <v>0</v>
      </c>
      <c r="H44" s="125"/>
      <c r="I44" s="125">
        <f>G44+H44</f>
        <v>0</v>
      </c>
      <c r="O44" s="149"/>
    </row>
    <row r="45" spans="1:15" ht="21.75" customHeight="1">
      <c r="A45" s="121">
        <f>A44+1</f>
        <v>29</v>
      </c>
      <c r="B45" s="122" t="s">
        <v>108</v>
      </c>
      <c r="C45" s="126" t="s">
        <v>102</v>
      </c>
      <c r="D45" s="124">
        <v>3277.415</v>
      </c>
      <c r="E45" s="122" t="s">
        <v>87</v>
      </c>
      <c r="F45" s="125"/>
      <c r="G45" s="125">
        <f t="shared" si="3"/>
        <v>0</v>
      </c>
      <c r="H45" s="125"/>
      <c r="I45" s="125">
        <f aca="true" t="shared" si="4" ref="I45:I58">G45+H45</f>
        <v>0</v>
      </c>
      <c r="O45" s="149"/>
    </row>
    <row r="46" spans="1:15" ht="21.75" customHeight="1">
      <c r="A46" s="121">
        <f aca="true" t="shared" si="5" ref="A46:A58">A45+1</f>
        <v>30</v>
      </c>
      <c r="B46" s="122" t="s">
        <v>167</v>
      </c>
      <c r="C46" s="123" t="s">
        <v>208</v>
      </c>
      <c r="D46" s="124">
        <v>25.25</v>
      </c>
      <c r="E46" s="122" t="s">
        <v>87</v>
      </c>
      <c r="F46" s="125"/>
      <c r="G46" s="125">
        <f t="shared" si="3"/>
        <v>0</v>
      </c>
      <c r="H46" s="125"/>
      <c r="I46" s="125">
        <f t="shared" si="4"/>
        <v>0</v>
      </c>
      <c r="O46" s="149"/>
    </row>
    <row r="47" spans="1:15" ht="21.75" customHeight="1">
      <c r="A47" s="121">
        <f t="shared" si="5"/>
        <v>31</v>
      </c>
      <c r="B47" s="122" t="s">
        <v>167</v>
      </c>
      <c r="C47" s="126" t="s">
        <v>166</v>
      </c>
      <c r="D47" s="124">
        <v>2952.965</v>
      </c>
      <c r="E47" s="122" t="s">
        <v>87</v>
      </c>
      <c r="F47" s="125"/>
      <c r="G47" s="125">
        <f t="shared" si="3"/>
        <v>0</v>
      </c>
      <c r="H47" s="125"/>
      <c r="I47" s="125">
        <f t="shared" si="4"/>
        <v>0</v>
      </c>
      <c r="O47" s="149"/>
    </row>
    <row r="48" spans="1:15" ht="28.5" customHeight="1">
      <c r="A48" s="121">
        <f t="shared" si="5"/>
        <v>32</v>
      </c>
      <c r="B48" s="142" t="s">
        <v>124</v>
      </c>
      <c r="C48" s="143" t="s">
        <v>185</v>
      </c>
      <c r="D48" s="124">
        <v>2879.615</v>
      </c>
      <c r="E48" s="142" t="s">
        <v>87</v>
      </c>
      <c r="F48" s="132"/>
      <c r="G48" s="125">
        <f t="shared" si="3"/>
        <v>0</v>
      </c>
      <c r="H48" s="132"/>
      <c r="I48" s="125">
        <f t="shared" si="4"/>
        <v>0</v>
      </c>
      <c r="O48" s="149"/>
    </row>
    <row r="49" spans="1:15" ht="28.5" customHeight="1">
      <c r="A49" s="121">
        <f t="shared" si="5"/>
        <v>33</v>
      </c>
      <c r="B49" s="142" t="s">
        <v>126</v>
      </c>
      <c r="C49" s="143" t="s">
        <v>127</v>
      </c>
      <c r="D49" s="144">
        <v>4342.495</v>
      </c>
      <c r="E49" s="142" t="s">
        <v>87</v>
      </c>
      <c r="F49" s="132"/>
      <c r="G49" s="125">
        <f t="shared" si="3"/>
        <v>0</v>
      </c>
      <c r="H49" s="132"/>
      <c r="I49" s="125">
        <f t="shared" si="4"/>
        <v>0</v>
      </c>
      <c r="O49" s="149"/>
    </row>
    <row r="50" spans="1:15" ht="28.5" customHeight="1">
      <c r="A50" s="121">
        <f t="shared" si="5"/>
        <v>34</v>
      </c>
      <c r="B50" s="142" t="s">
        <v>125</v>
      </c>
      <c r="C50" s="143" t="s">
        <v>139</v>
      </c>
      <c r="D50" s="144">
        <v>4361.605</v>
      </c>
      <c r="E50" s="142" t="s">
        <v>87</v>
      </c>
      <c r="F50" s="132"/>
      <c r="G50" s="125">
        <f t="shared" si="3"/>
        <v>0</v>
      </c>
      <c r="H50" s="132"/>
      <c r="I50" s="125">
        <f t="shared" si="4"/>
        <v>0</v>
      </c>
      <c r="O50" s="149"/>
    </row>
    <row r="51" spans="1:15" ht="28.5" customHeight="1">
      <c r="A51" s="121">
        <f t="shared" si="5"/>
        <v>35</v>
      </c>
      <c r="B51" s="142" t="s">
        <v>171</v>
      </c>
      <c r="C51" s="143" t="s">
        <v>231</v>
      </c>
      <c r="D51" s="144">
        <v>4342.495</v>
      </c>
      <c r="E51" s="142" t="s">
        <v>87</v>
      </c>
      <c r="F51" s="132"/>
      <c r="G51" s="125">
        <f t="shared" si="3"/>
        <v>0</v>
      </c>
      <c r="H51" s="132"/>
      <c r="I51" s="125">
        <f t="shared" si="4"/>
        <v>0</v>
      </c>
      <c r="O51" s="149"/>
    </row>
    <row r="52" spans="1:15" ht="29.25" customHeight="1">
      <c r="A52" s="121">
        <f t="shared" si="5"/>
        <v>36</v>
      </c>
      <c r="B52" s="122" t="s">
        <v>181</v>
      </c>
      <c r="C52" s="123" t="s">
        <v>182</v>
      </c>
      <c r="D52" s="144">
        <v>146.288</v>
      </c>
      <c r="E52" s="142" t="s">
        <v>87</v>
      </c>
      <c r="F52" s="132"/>
      <c r="G52" s="125">
        <f t="shared" si="3"/>
        <v>0</v>
      </c>
      <c r="H52" s="132"/>
      <c r="I52" s="125">
        <f t="shared" si="4"/>
        <v>0</v>
      </c>
      <c r="O52" s="149"/>
    </row>
    <row r="53" spans="1:15" ht="28.5" customHeight="1">
      <c r="A53" s="121">
        <f t="shared" si="5"/>
        <v>37</v>
      </c>
      <c r="B53" s="142" t="s">
        <v>159</v>
      </c>
      <c r="C53" s="143" t="s">
        <v>160</v>
      </c>
      <c r="D53" s="144">
        <v>4361.605</v>
      </c>
      <c r="E53" s="142" t="s">
        <v>87</v>
      </c>
      <c r="F53" s="132"/>
      <c r="G53" s="125">
        <f t="shared" si="3"/>
        <v>0</v>
      </c>
      <c r="H53" s="132"/>
      <c r="I53" s="125">
        <f t="shared" si="4"/>
        <v>0</v>
      </c>
      <c r="O53" s="149"/>
    </row>
    <row r="54" spans="1:15" ht="31.5" customHeight="1">
      <c r="A54" s="121">
        <f t="shared" si="5"/>
        <v>38</v>
      </c>
      <c r="B54" s="142" t="s">
        <v>176</v>
      </c>
      <c r="C54" s="143" t="s">
        <v>177</v>
      </c>
      <c r="D54" s="144">
        <v>4342.495</v>
      </c>
      <c r="E54" s="142" t="s">
        <v>87</v>
      </c>
      <c r="F54" s="132"/>
      <c r="G54" s="125">
        <f t="shared" si="3"/>
        <v>0</v>
      </c>
      <c r="H54" s="132"/>
      <c r="I54" s="125">
        <f t="shared" si="4"/>
        <v>0</v>
      </c>
      <c r="J54" s="151"/>
      <c r="O54" s="149"/>
    </row>
    <row r="55" spans="1:15" ht="20.25" customHeight="1">
      <c r="A55" s="121">
        <f t="shared" si="5"/>
        <v>39</v>
      </c>
      <c r="B55" s="142" t="s">
        <v>210</v>
      </c>
      <c r="C55" s="143" t="s">
        <v>209</v>
      </c>
      <c r="D55" s="144">
        <v>12.75</v>
      </c>
      <c r="E55" s="142" t="s">
        <v>87</v>
      </c>
      <c r="F55" s="132"/>
      <c r="G55" s="125">
        <f t="shared" si="3"/>
        <v>0</v>
      </c>
      <c r="H55" s="132"/>
      <c r="I55" s="125">
        <f t="shared" si="4"/>
        <v>0</v>
      </c>
      <c r="O55" s="149"/>
    </row>
    <row r="56" spans="1:15" ht="20.25" customHeight="1">
      <c r="A56" s="121">
        <f t="shared" si="5"/>
        <v>40</v>
      </c>
      <c r="B56" s="142" t="s">
        <v>196</v>
      </c>
      <c r="C56" s="143" t="s">
        <v>195</v>
      </c>
      <c r="D56" s="144">
        <v>12.5</v>
      </c>
      <c r="E56" s="142" t="s">
        <v>87</v>
      </c>
      <c r="F56" s="132"/>
      <c r="G56" s="125">
        <f>ROUND(D56*F56,2)</f>
        <v>0</v>
      </c>
      <c r="H56" s="132"/>
      <c r="I56" s="125">
        <f t="shared" si="4"/>
        <v>0</v>
      </c>
      <c r="O56" s="149"/>
    </row>
    <row r="57" spans="1:15" ht="31.5" customHeight="1">
      <c r="A57" s="121">
        <f t="shared" si="5"/>
        <v>41</v>
      </c>
      <c r="B57" s="142" t="s">
        <v>198</v>
      </c>
      <c r="C57" s="143" t="s">
        <v>197</v>
      </c>
      <c r="D57" s="144">
        <v>0.09375</v>
      </c>
      <c r="E57" s="142" t="s">
        <v>122</v>
      </c>
      <c r="F57" s="132"/>
      <c r="G57" s="125">
        <f t="shared" si="3"/>
        <v>0</v>
      </c>
      <c r="H57" s="132"/>
      <c r="I57" s="125">
        <f t="shared" si="4"/>
        <v>0</v>
      </c>
      <c r="O57" s="149"/>
    </row>
    <row r="58" spans="1:15" ht="30" customHeight="1">
      <c r="A58" s="121">
        <f t="shared" si="5"/>
        <v>42</v>
      </c>
      <c r="B58" s="142" t="s">
        <v>148</v>
      </c>
      <c r="C58" s="143" t="s">
        <v>149</v>
      </c>
      <c r="D58" s="144">
        <v>295</v>
      </c>
      <c r="E58" s="142" t="s">
        <v>87</v>
      </c>
      <c r="F58" s="132"/>
      <c r="G58" s="125">
        <f>ROUND(D58*F58,2)</f>
        <v>0</v>
      </c>
      <c r="H58" s="132"/>
      <c r="I58" s="125">
        <f t="shared" si="4"/>
        <v>0</v>
      </c>
      <c r="O58" s="149"/>
    </row>
    <row r="59" spans="1:15" ht="25.5" customHeight="1">
      <c r="A59" s="157">
        <f>A58+1</f>
        <v>43</v>
      </c>
      <c r="B59" s="158" t="s">
        <v>158</v>
      </c>
      <c r="C59" s="159" t="s">
        <v>157</v>
      </c>
      <c r="D59" s="160">
        <v>295</v>
      </c>
      <c r="E59" s="158" t="s">
        <v>87</v>
      </c>
      <c r="F59" s="150"/>
      <c r="G59" s="150"/>
      <c r="H59" s="150">
        <f>ROUND(D59*G59,2)</f>
        <v>0</v>
      </c>
      <c r="I59" s="150">
        <f>G59+H59</f>
        <v>0</v>
      </c>
      <c r="O59" s="149"/>
    </row>
    <row r="60" spans="1:15" ht="12.75">
      <c r="A60" s="83"/>
      <c r="B60" s="118"/>
      <c r="C60" s="82" t="s">
        <v>83</v>
      </c>
      <c r="D60" s="105"/>
      <c r="E60" s="99"/>
      <c r="G60" s="105">
        <f>SUM(G44:G59)</f>
        <v>0</v>
      </c>
      <c r="H60" s="105">
        <f>SUM(H44:H59)</f>
        <v>0</v>
      </c>
      <c r="I60" s="105">
        <f>SUM(I44:I59)</f>
        <v>0</v>
      </c>
      <c r="O60" s="149"/>
    </row>
    <row r="61" spans="1:15" ht="12.75">
      <c r="A61" s="83"/>
      <c r="B61" s="118"/>
      <c r="C61" s="75" t="s">
        <v>90</v>
      </c>
      <c r="O61" s="149"/>
    </row>
    <row r="62" spans="1:15" ht="19.5" customHeight="1">
      <c r="A62" s="121">
        <f>A59+1</f>
        <v>44</v>
      </c>
      <c r="B62" s="122" t="s">
        <v>188</v>
      </c>
      <c r="C62" s="123" t="s">
        <v>187</v>
      </c>
      <c r="D62" s="124">
        <v>1</v>
      </c>
      <c r="E62" s="127" t="s">
        <v>93</v>
      </c>
      <c r="F62" s="125"/>
      <c r="G62" s="125">
        <f>ROUND(D62*F62,2)</f>
        <v>0</v>
      </c>
      <c r="H62" s="125"/>
      <c r="I62" s="125">
        <f>G62+H62</f>
        <v>0</v>
      </c>
      <c r="O62" s="149"/>
    </row>
    <row r="63" spans="1:15" ht="19.5" customHeight="1">
      <c r="A63" s="121">
        <f>A62+1</f>
        <v>45</v>
      </c>
      <c r="B63" s="122" t="s">
        <v>190</v>
      </c>
      <c r="C63" s="123" t="s">
        <v>189</v>
      </c>
      <c r="D63" s="124">
        <v>40</v>
      </c>
      <c r="E63" s="127" t="s">
        <v>93</v>
      </c>
      <c r="F63" s="125"/>
      <c r="G63" s="125">
        <f>ROUND(D63*F63,2)</f>
        <v>0</v>
      </c>
      <c r="H63" s="125"/>
      <c r="I63" s="125">
        <f>G63+H63</f>
        <v>0</v>
      </c>
      <c r="O63" s="149"/>
    </row>
    <row r="64" spans="1:15" ht="19.5" customHeight="1">
      <c r="A64" s="121">
        <f>A63+1</f>
        <v>46</v>
      </c>
      <c r="B64" s="122" t="s">
        <v>140</v>
      </c>
      <c r="C64" s="123" t="s">
        <v>141</v>
      </c>
      <c r="D64" s="124">
        <v>1</v>
      </c>
      <c r="E64" s="127" t="s">
        <v>93</v>
      </c>
      <c r="F64" s="125"/>
      <c r="G64" s="125">
        <f>ROUND(D64*F64,2)</f>
        <v>0</v>
      </c>
      <c r="H64" s="125"/>
      <c r="I64" s="125">
        <f>G64+H64</f>
        <v>0</v>
      </c>
      <c r="O64" s="149"/>
    </row>
    <row r="65" spans="1:15" ht="30.75" customHeight="1">
      <c r="A65" s="121">
        <f>A64+1</f>
        <v>47</v>
      </c>
      <c r="B65" s="122" t="s">
        <v>191</v>
      </c>
      <c r="C65" s="123" t="s">
        <v>192</v>
      </c>
      <c r="D65" s="124">
        <v>1</v>
      </c>
      <c r="E65" s="127" t="s">
        <v>93</v>
      </c>
      <c r="F65" s="125"/>
      <c r="G65" s="125">
        <f>ROUND(D65*F65,2)</f>
        <v>0</v>
      </c>
      <c r="H65" s="125"/>
      <c r="I65" s="125">
        <f>G65+H65</f>
        <v>0</v>
      </c>
      <c r="O65" s="149"/>
    </row>
    <row r="66" spans="1:15" ht="12.75">
      <c r="A66" s="83"/>
      <c r="B66" s="118"/>
      <c r="C66" s="82" t="s">
        <v>91</v>
      </c>
      <c r="D66" s="105"/>
      <c r="G66" s="105">
        <f>SUM(G62:G65)</f>
        <v>0</v>
      </c>
      <c r="H66" s="105">
        <f>SUM(H62:H65)</f>
        <v>0</v>
      </c>
      <c r="I66" s="105">
        <f>SUM(I62:I65)</f>
        <v>0</v>
      </c>
      <c r="O66" s="149"/>
    </row>
    <row r="67" spans="1:15" ht="12.75">
      <c r="A67" s="83"/>
      <c r="B67" s="118"/>
      <c r="C67" s="75" t="s">
        <v>67</v>
      </c>
      <c r="E67" s="99"/>
      <c r="O67" s="149"/>
    </row>
    <row r="68" spans="1:15" ht="29.25" customHeight="1">
      <c r="A68" s="121">
        <f>A65+1</f>
        <v>48</v>
      </c>
      <c r="B68" s="122" t="s">
        <v>145</v>
      </c>
      <c r="C68" s="123" t="s">
        <v>146</v>
      </c>
      <c r="D68" s="124">
        <v>1621</v>
      </c>
      <c r="E68" s="122" t="s">
        <v>89</v>
      </c>
      <c r="F68" s="125"/>
      <c r="G68" s="125">
        <f>ROUND(D68*F68,2)</f>
        <v>0</v>
      </c>
      <c r="H68" s="125"/>
      <c r="I68" s="125">
        <f>G68+H68</f>
        <v>0</v>
      </c>
      <c r="O68" s="149"/>
    </row>
    <row r="69" spans="1:15" ht="19.5" customHeight="1">
      <c r="A69" s="113">
        <f>A68+1</f>
        <v>49</v>
      </c>
      <c r="B69" s="116" t="s">
        <v>147</v>
      </c>
      <c r="C69" s="117" t="s">
        <v>227</v>
      </c>
      <c r="D69" s="115">
        <v>1637</v>
      </c>
      <c r="E69" s="114" t="s">
        <v>93</v>
      </c>
      <c r="F69" s="112"/>
      <c r="G69" s="112"/>
      <c r="H69" s="150">
        <f>ROUND(D69*F69,2)</f>
        <v>0</v>
      </c>
      <c r="I69" s="112">
        <f>G69+H69</f>
        <v>0</v>
      </c>
      <c r="O69" s="149"/>
    </row>
    <row r="70" spans="1:15" ht="30" customHeight="1">
      <c r="A70" s="153">
        <f>A69+1</f>
        <v>50</v>
      </c>
      <c r="B70" s="142" t="s">
        <v>199</v>
      </c>
      <c r="C70" s="143" t="s">
        <v>200</v>
      </c>
      <c r="D70" s="144">
        <v>14</v>
      </c>
      <c r="E70" s="142" t="s">
        <v>89</v>
      </c>
      <c r="F70" s="132"/>
      <c r="G70" s="125">
        <f>ROUND(D70*F70,2)</f>
        <v>0</v>
      </c>
      <c r="H70" s="132"/>
      <c r="I70" s="132">
        <f>G70+H70</f>
        <v>0</v>
      </c>
      <c r="O70" s="149"/>
    </row>
    <row r="71" spans="1:15" ht="19.5" customHeight="1">
      <c r="A71" s="161">
        <f>A70+1</f>
        <v>51</v>
      </c>
      <c r="B71" s="162" t="s">
        <v>202</v>
      </c>
      <c r="C71" s="163" t="s">
        <v>201</v>
      </c>
      <c r="D71" s="160">
        <v>15</v>
      </c>
      <c r="E71" s="158" t="s">
        <v>93</v>
      </c>
      <c r="F71" s="150"/>
      <c r="G71" s="150"/>
      <c r="H71" s="150">
        <f>ROUND(D71*F71,2)</f>
        <v>0</v>
      </c>
      <c r="I71" s="150">
        <f>G71+H71</f>
        <v>0</v>
      </c>
      <c r="O71" s="149"/>
    </row>
    <row r="72" spans="1:15" s="101" customFormat="1" ht="19.5" customHeight="1">
      <c r="A72" s="121">
        <f>A71+1</f>
        <v>52</v>
      </c>
      <c r="B72" s="122" t="s">
        <v>110</v>
      </c>
      <c r="C72" s="123" t="s">
        <v>104</v>
      </c>
      <c r="D72" s="124">
        <v>130.8</v>
      </c>
      <c r="E72" s="122" t="s">
        <v>88</v>
      </c>
      <c r="F72" s="125"/>
      <c r="G72" s="125">
        <f>ROUND(D72*F72,2)</f>
        <v>0</v>
      </c>
      <c r="H72" s="125"/>
      <c r="I72" s="125">
        <f>G72+H72</f>
        <v>0</v>
      </c>
      <c r="O72" s="149"/>
    </row>
    <row r="73" spans="1:15" s="101" customFormat="1" ht="29.25" customHeight="1">
      <c r="A73" s="121">
        <f aca="true" t="shared" si="6" ref="A73:A86">A72+1</f>
        <v>53</v>
      </c>
      <c r="B73" s="142" t="s">
        <v>164</v>
      </c>
      <c r="C73" s="164" t="s">
        <v>232</v>
      </c>
      <c r="D73" s="144">
        <v>4</v>
      </c>
      <c r="E73" s="142" t="s">
        <v>115</v>
      </c>
      <c r="F73" s="132"/>
      <c r="G73" s="125">
        <f aca="true" t="shared" si="7" ref="G73:G86">ROUND(D73*F73,2)</f>
        <v>0</v>
      </c>
      <c r="H73" s="132"/>
      <c r="I73" s="125">
        <f aca="true" t="shared" si="8" ref="I73:I86">G73+H73</f>
        <v>0</v>
      </c>
      <c r="O73" s="149"/>
    </row>
    <row r="74" spans="1:15" s="101" customFormat="1" ht="21.75" customHeight="1">
      <c r="A74" s="121">
        <f t="shared" si="6"/>
        <v>54</v>
      </c>
      <c r="B74" s="142" t="s">
        <v>207</v>
      </c>
      <c r="C74" s="143" t="s">
        <v>213</v>
      </c>
      <c r="D74" s="144">
        <v>2</v>
      </c>
      <c r="E74" s="142" t="s">
        <v>115</v>
      </c>
      <c r="F74" s="132"/>
      <c r="G74" s="125">
        <f t="shared" si="7"/>
        <v>0</v>
      </c>
      <c r="H74" s="132"/>
      <c r="I74" s="125">
        <f t="shared" si="8"/>
        <v>0</v>
      </c>
      <c r="O74" s="149"/>
    </row>
    <row r="75" spans="1:15" s="101" customFormat="1" ht="24" customHeight="1">
      <c r="A75" s="121">
        <f t="shared" si="6"/>
        <v>55</v>
      </c>
      <c r="B75" s="142" t="s">
        <v>207</v>
      </c>
      <c r="C75" s="143" t="s">
        <v>212</v>
      </c>
      <c r="D75" s="165">
        <v>9</v>
      </c>
      <c r="E75" s="142" t="s">
        <v>115</v>
      </c>
      <c r="F75" s="132"/>
      <c r="G75" s="125">
        <f t="shared" si="7"/>
        <v>0</v>
      </c>
      <c r="H75" s="132"/>
      <c r="I75" s="125">
        <f t="shared" si="8"/>
        <v>0</v>
      </c>
      <c r="O75" s="149"/>
    </row>
    <row r="76" spans="1:15" s="101" customFormat="1" ht="24" customHeight="1">
      <c r="A76" s="121">
        <f t="shared" si="6"/>
        <v>56</v>
      </c>
      <c r="B76" s="142" t="s">
        <v>178</v>
      </c>
      <c r="C76" s="143" t="s">
        <v>214</v>
      </c>
      <c r="D76" s="165">
        <v>4</v>
      </c>
      <c r="E76" s="142" t="s">
        <v>115</v>
      </c>
      <c r="F76" s="132"/>
      <c r="G76" s="125">
        <f t="shared" si="7"/>
        <v>0</v>
      </c>
      <c r="H76" s="132"/>
      <c r="I76" s="125">
        <f t="shared" si="8"/>
        <v>0</v>
      </c>
      <c r="O76" s="149"/>
    </row>
    <row r="77" spans="1:15" s="101" customFormat="1" ht="30.75" customHeight="1">
      <c r="A77" s="121">
        <f t="shared" si="6"/>
        <v>57</v>
      </c>
      <c r="B77" s="122" t="s">
        <v>155</v>
      </c>
      <c r="C77" s="123" t="s">
        <v>156</v>
      </c>
      <c r="D77" s="124">
        <v>295</v>
      </c>
      <c r="E77" s="127" t="s">
        <v>87</v>
      </c>
      <c r="F77" s="125"/>
      <c r="G77" s="125">
        <f t="shared" si="7"/>
        <v>0</v>
      </c>
      <c r="H77" s="125"/>
      <c r="I77" s="125">
        <f t="shared" si="8"/>
        <v>0</v>
      </c>
      <c r="O77" s="149"/>
    </row>
    <row r="78" spans="1:15" ht="18.75" customHeight="1">
      <c r="A78" s="121">
        <f t="shared" si="6"/>
        <v>58</v>
      </c>
      <c r="B78" s="133" t="s">
        <v>106</v>
      </c>
      <c r="C78" s="123" t="s">
        <v>96</v>
      </c>
      <c r="D78" s="124">
        <v>1018.1871500000001</v>
      </c>
      <c r="E78" s="122" t="s">
        <v>101</v>
      </c>
      <c r="F78" s="125"/>
      <c r="G78" s="125">
        <f t="shared" si="7"/>
        <v>0</v>
      </c>
      <c r="H78" s="125"/>
      <c r="I78" s="125">
        <f t="shared" si="8"/>
        <v>0</v>
      </c>
      <c r="O78" s="149"/>
    </row>
    <row r="79" spans="1:15" ht="18.75" customHeight="1">
      <c r="A79" s="121">
        <f t="shared" si="6"/>
        <v>59</v>
      </c>
      <c r="B79" s="133">
        <v>979089112</v>
      </c>
      <c r="C79" s="123" t="s">
        <v>211</v>
      </c>
      <c r="D79" s="124">
        <v>0.0028</v>
      </c>
      <c r="E79" s="122" t="s">
        <v>101</v>
      </c>
      <c r="F79" s="125"/>
      <c r="G79" s="125">
        <f t="shared" si="7"/>
        <v>0</v>
      </c>
      <c r="H79" s="125"/>
      <c r="I79" s="125">
        <f t="shared" si="8"/>
        <v>0</v>
      </c>
      <c r="O79" s="149"/>
    </row>
    <row r="80" spans="1:15" ht="28.5" customHeight="1">
      <c r="A80" s="121">
        <f t="shared" si="6"/>
        <v>60</v>
      </c>
      <c r="B80" s="122" t="s">
        <v>107</v>
      </c>
      <c r="C80" s="123" t="s">
        <v>95</v>
      </c>
      <c r="D80" s="124">
        <v>355.619382</v>
      </c>
      <c r="E80" s="122" t="s">
        <v>101</v>
      </c>
      <c r="F80" s="125"/>
      <c r="G80" s="125">
        <f t="shared" si="7"/>
        <v>0</v>
      </c>
      <c r="H80" s="125"/>
      <c r="I80" s="125">
        <f t="shared" si="8"/>
        <v>0</v>
      </c>
      <c r="O80" s="149"/>
    </row>
    <row r="81" spans="1:15" ht="20.25" customHeight="1">
      <c r="A81" s="121">
        <f t="shared" si="6"/>
        <v>61</v>
      </c>
      <c r="B81" s="134">
        <v>979082213</v>
      </c>
      <c r="C81" s="123" t="s">
        <v>97</v>
      </c>
      <c r="D81" s="124">
        <v>1373.809332</v>
      </c>
      <c r="E81" s="122" t="s">
        <v>101</v>
      </c>
      <c r="F81" s="132"/>
      <c r="G81" s="125">
        <f t="shared" si="7"/>
        <v>0</v>
      </c>
      <c r="H81" s="125"/>
      <c r="I81" s="125">
        <f t="shared" si="8"/>
        <v>0</v>
      </c>
      <c r="O81" s="149"/>
    </row>
    <row r="82" spans="1:15" ht="20.25" customHeight="1">
      <c r="A82" s="121">
        <f t="shared" si="6"/>
        <v>62</v>
      </c>
      <c r="B82" s="134">
        <v>979082219</v>
      </c>
      <c r="C82" s="126" t="s">
        <v>98</v>
      </c>
      <c r="D82" s="124">
        <v>19233.330648</v>
      </c>
      <c r="E82" s="122" t="s">
        <v>101</v>
      </c>
      <c r="F82" s="125"/>
      <c r="G82" s="125">
        <f t="shared" si="7"/>
        <v>0</v>
      </c>
      <c r="H82" s="125"/>
      <c r="I82" s="125">
        <f t="shared" si="8"/>
        <v>0</v>
      </c>
      <c r="O82" s="149"/>
    </row>
    <row r="83" spans="1:15" ht="20.25" customHeight="1">
      <c r="A83" s="121">
        <f t="shared" si="6"/>
        <v>63</v>
      </c>
      <c r="B83" s="122" t="s">
        <v>150</v>
      </c>
      <c r="C83" s="123" t="s">
        <v>151</v>
      </c>
      <c r="D83" s="124">
        <v>843.5</v>
      </c>
      <c r="E83" s="122" t="s">
        <v>89</v>
      </c>
      <c r="F83" s="125"/>
      <c r="G83" s="125">
        <f t="shared" si="7"/>
        <v>0</v>
      </c>
      <c r="H83" s="125"/>
      <c r="I83" s="125">
        <f t="shared" si="8"/>
        <v>0</v>
      </c>
      <c r="O83" s="149"/>
    </row>
    <row r="84" spans="1:15" ht="20.25" customHeight="1">
      <c r="A84" s="121">
        <f t="shared" si="6"/>
        <v>64</v>
      </c>
      <c r="B84" s="122" t="s">
        <v>193</v>
      </c>
      <c r="C84" s="123" t="s">
        <v>194</v>
      </c>
      <c r="D84" s="124">
        <v>22.5</v>
      </c>
      <c r="E84" s="122" t="s">
        <v>89</v>
      </c>
      <c r="F84" s="125"/>
      <c r="G84" s="125">
        <f t="shared" si="7"/>
        <v>0</v>
      </c>
      <c r="H84" s="125"/>
      <c r="I84" s="125">
        <f t="shared" si="8"/>
        <v>0</v>
      </c>
      <c r="O84" s="149"/>
    </row>
    <row r="85" spans="1:15" ht="28.5" customHeight="1">
      <c r="A85" s="121">
        <f t="shared" si="6"/>
        <v>65</v>
      </c>
      <c r="B85" s="122" t="s">
        <v>129</v>
      </c>
      <c r="C85" s="123" t="s">
        <v>130</v>
      </c>
      <c r="D85" s="124">
        <v>823</v>
      </c>
      <c r="E85" s="122" t="s">
        <v>89</v>
      </c>
      <c r="F85" s="125"/>
      <c r="G85" s="125">
        <f t="shared" si="7"/>
        <v>0</v>
      </c>
      <c r="H85" s="125"/>
      <c r="I85" s="125">
        <f t="shared" si="8"/>
        <v>0</v>
      </c>
      <c r="O85" s="149"/>
    </row>
    <row r="86" spans="1:15" ht="29.25" customHeight="1">
      <c r="A86" s="121">
        <f t="shared" si="6"/>
        <v>66</v>
      </c>
      <c r="B86" s="122" t="s">
        <v>184</v>
      </c>
      <c r="C86" s="128" t="s">
        <v>183</v>
      </c>
      <c r="D86" s="124">
        <v>7247.532981867502</v>
      </c>
      <c r="E86" s="122" t="s">
        <v>101</v>
      </c>
      <c r="F86" s="125"/>
      <c r="G86" s="125">
        <f t="shared" si="7"/>
        <v>0</v>
      </c>
      <c r="H86" s="125"/>
      <c r="I86" s="125">
        <f t="shared" si="8"/>
        <v>0</v>
      </c>
      <c r="O86" s="149"/>
    </row>
    <row r="87" spans="3:15" ht="15" customHeight="1">
      <c r="C87" s="82" t="s">
        <v>84</v>
      </c>
      <c r="D87" s="105"/>
      <c r="E87" s="108"/>
      <c r="G87" s="105">
        <f>SUM(G68:G86)</f>
        <v>0</v>
      </c>
      <c r="H87" s="105">
        <f>SUM(H68:H86)</f>
        <v>0</v>
      </c>
      <c r="I87" s="105">
        <f>SUM(I68:I86)</f>
        <v>0</v>
      </c>
      <c r="O87" s="149"/>
    </row>
    <row r="88" spans="3:15" ht="12.75">
      <c r="C88" s="82" t="s">
        <v>68</v>
      </c>
      <c r="D88" s="105"/>
      <c r="E88" s="99"/>
      <c r="G88" s="105">
        <f>+G38+G42+G66+G60+G87</f>
        <v>0</v>
      </c>
      <c r="H88" s="105">
        <f>+H38+H42+H66+H60+H87</f>
        <v>0</v>
      </c>
      <c r="I88" s="105">
        <f>+I38+I42+I66+I60+I87</f>
        <v>0</v>
      </c>
      <c r="O88" s="149"/>
    </row>
    <row r="89" spans="3:15" ht="12.75">
      <c r="C89" s="74" t="s">
        <v>69</v>
      </c>
      <c r="D89" s="105"/>
      <c r="E89" s="99"/>
      <c r="G89" s="105">
        <f>G88</f>
        <v>0</v>
      </c>
      <c r="H89" s="105">
        <f>H88</f>
        <v>0</v>
      </c>
      <c r="I89" s="105">
        <f>I88</f>
        <v>0</v>
      </c>
      <c r="O89" s="149"/>
    </row>
    <row r="90" spans="1:9" ht="12.75">
      <c r="A90" s="102" t="s">
        <v>92</v>
      </c>
      <c r="E90" s="99"/>
      <c r="I90" s="81"/>
    </row>
    <row r="91" spans="1:9" ht="13.5" customHeight="1">
      <c r="A91" s="103"/>
      <c r="B91" s="178" t="s">
        <v>144</v>
      </c>
      <c r="C91" s="179"/>
      <c r="D91" s="179"/>
      <c r="E91" s="179"/>
      <c r="F91" s="179"/>
      <c r="G91" s="179"/>
      <c r="H91" s="179"/>
      <c r="I91" s="179"/>
    </row>
    <row r="92" spans="2:9" ht="13.5" customHeight="1">
      <c r="B92" s="179"/>
      <c r="C92" s="179"/>
      <c r="D92" s="179"/>
      <c r="E92" s="179"/>
      <c r="F92" s="179"/>
      <c r="G92" s="179"/>
      <c r="H92" s="179"/>
      <c r="I92" s="179"/>
    </row>
    <row r="93" spans="2:9" ht="13.5" customHeight="1">
      <c r="B93" s="179"/>
      <c r="C93" s="179"/>
      <c r="D93" s="179"/>
      <c r="E93" s="179"/>
      <c r="F93" s="179"/>
      <c r="G93" s="179"/>
      <c r="H93" s="179"/>
      <c r="I93" s="179"/>
    </row>
    <row r="94" spans="3:5" ht="12.75">
      <c r="C94" s="141"/>
      <c r="D94" s="76"/>
      <c r="E94" s="99"/>
    </row>
    <row r="95" spans="3:6" ht="12.75">
      <c r="C95" s="141"/>
      <c r="E95" s="99"/>
      <c r="F95" s="77"/>
    </row>
    <row r="96" spans="3:6" ht="12.75">
      <c r="C96" s="141"/>
      <c r="E96" s="99"/>
      <c r="F96" s="77"/>
    </row>
    <row r="97" spans="3:5" ht="12.75">
      <c r="C97" s="82"/>
      <c r="E97" s="99"/>
    </row>
    <row r="98" spans="3:5" ht="12.75">
      <c r="C98" s="82"/>
      <c r="E98" s="99"/>
    </row>
    <row r="99" spans="3:7" ht="12.75">
      <c r="C99" s="140"/>
      <c r="D99" s="107"/>
      <c r="E99" s="139"/>
      <c r="F99" s="105"/>
      <c r="G99" s="105"/>
    </row>
    <row r="100" spans="3:5" ht="12.75">
      <c r="C100" s="140"/>
      <c r="D100" s="107"/>
      <c r="E100" s="99"/>
    </row>
    <row r="101" ht="12.75">
      <c r="E101" s="99"/>
    </row>
    <row r="102" ht="12.75">
      <c r="E102" s="99"/>
    </row>
    <row r="103" ht="12.75">
      <c r="E103" s="99"/>
    </row>
    <row r="104" ht="12.75">
      <c r="E104" s="99"/>
    </row>
    <row r="105" ht="12.75">
      <c r="E105" s="99"/>
    </row>
    <row r="106" ht="12.75">
      <c r="E106" s="99"/>
    </row>
    <row r="107" ht="12.75">
      <c r="E107" s="99"/>
    </row>
    <row r="108" ht="12.75">
      <c r="E108" s="99"/>
    </row>
    <row r="109" ht="12.75">
      <c r="E109" s="99"/>
    </row>
    <row r="110" ht="12.75">
      <c r="E110" s="99"/>
    </row>
    <row r="111" ht="12.75">
      <c r="E111" s="99"/>
    </row>
    <row r="112" ht="12.75">
      <c r="E112" s="99"/>
    </row>
    <row r="113" ht="12.75">
      <c r="E113" s="99"/>
    </row>
    <row r="114" ht="12.75">
      <c r="E114" s="99"/>
    </row>
    <row r="115" ht="12.75">
      <c r="E115" s="99"/>
    </row>
    <row r="116" ht="12.75">
      <c r="E116" s="99"/>
    </row>
    <row r="117" ht="12.75">
      <c r="E117" s="99"/>
    </row>
    <row r="118" ht="12.75">
      <c r="E118" s="99"/>
    </row>
    <row r="119" ht="12.75">
      <c r="E119" s="99"/>
    </row>
    <row r="120" ht="12.75">
      <c r="E120" s="99"/>
    </row>
    <row r="121" ht="12.75">
      <c r="E121" s="99"/>
    </row>
    <row r="122" ht="12.75">
      <c r="E122" s="99"/>
    </row>
    <row r="123" ht="12.75">
      <c r="E123" s="99"/>
    </row>
    <row r="124" ht="12.75">
      <c r="E124" s="99"/>
    </row>
    <row r="125" ht="12.75">
      <c r="E125" s="99"/>
    </row>
    <row r="126" ht="12.75">
      <c r="E126" s="99"/>
    </row>
    <row r="127" ht="12.75">
      <c r="E127" s="99"/>
    </row>
    <row r="128" ht="12.75">
      <c r="E128" s="99"/>
    </row>
    <row r="129" ht="12.75">
      <c r="E129" s="99"/>
    </row>
    <row r="130" ht="12.75">
      <c r="E130" s="99"/>
    </row>
    <row r="131" ht="12.75">
      <c r="E131" s="99"/>
    </row>
    <row r="132" ht="12.75">
      <c r="E132" s="99"/>
    </row>
    <row r="133" ht="12.75">
      <c r="E133" s="99"/>
    </row>
    <row r="134" ht="12.75">
      <c r="E134" s="99"/>
    </row>
    <row r="135" ht="12.75">
      <c r="E135" s="99"/>
    </row>
    <row r="136" ht="12.75">
      <c r="E136" s="99"/>
    </row>
    <row r="137" ht="12.75">
      <c r="E137" s="99"/>
    </row>
    <row r="138" ht="12.75">
      <c r="E138" s="99"/>
    </row>
    <row r="139" ht="12.75">
      <c r="E139" s="99"/>
    </row>
    <row r="140" ht="12.75">
      <c r="E140" s="99"/>
    </row>
    <row r="141" ht="12.75">
      <c r="E141" s="99"/>
    </row>
    <row r="142" ht="12.75">
      <c r="E142" s="99"/>
    </row>
    <row r="143" ht="12.75">
      <c r="E143" s="99"/>
    </row>
    <row r="144" ht="12.75">
      <c r="E144" s="99"/>
    </row>
    <row r="145" ht="12.75">
      <c r="E145" s="99"/>
    </row>
    <row r="146" ht="12.75">
      <c r="E146" s="99"/>
    </row>
    <row r="147" ht="12.75">
      <c r="E147" s="99"/>
    </row>
    <row r="148" ht="12.75">
      <c r="E148" s="99"/>
    </row>
    <row r="149" ht="12.75">
      <c r="E149" s="99"/>
    </row>
    <row r="150" ht="12.75">
      <c r="E150" s="99"/>
    </row>
    <row r="151" ht="12.75">
      <c r="E151" s="99"/>
    </row>
    <row r="152" ht="12.75">
      <c r="E152" s="99"/>
    </row>
    <row r="153" ht="12.75">
      <c r="E153" s="99"/>
    </row>
    <row r="154" ht="12.75">
      <c r="E154" s="99"/>
    </row>
  </sheetData>
  <sheetProtection/>
  <mergeCells count="1">
    <mergeCell ref="B91:I93"/>
  </mergeCells>
  <printOptions horizontalCentered="1"/>
  <pageMargins left="0.38" right="0.16" top="0.55" bottom="0.47" header="0.38" footer="0.24"/>
  <pageSetup fitToHeight="4" fitToWidth="1" horizontalDpi="600" verticalDpi="600" orientation="landscape" paperSize="9" scale="96" r:id="rId1"/>
  <headerFooter alignWithMargins="0">
    <oddFooter>&amp;CStrana &amp;P z &amp;N</oddFooter>
  </headerFooter>
  <rowBreaks count="1" manualBreakCount="1">
    <brk id="8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c</dc:creator>
  <cp:keywords/>
  <dc:description/>
  <cp:lastModifiedBy>kubinova</cp:lastModifiedBy>
  <cp:lastPrinted>2020-07-13T08:15:54Z</cp:lastPrinted>
  <dcterms:created xsi:type="dcterms:W3CDTF">1999-04-06T07:39:42Z</dcterms:created>
  <dcterms:modified xsi:type="dcterms:W3CDTF">2020-08-25T10:51:18Z</dcterms:modified>
  <cp:category/>
  <cp:version/>
  <cp:contentType/>
  <cp:contentStatus/>
</cp:coreProperties>
</file>